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1.xml" ContentType="application/vnd.openxmlformats-officedocument.drawing+xml"/>
  <Override PartName="/xl/comments1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24226"/>
  <mc:AlternateContent xmlns:mc="http://schemas.openxmlformats.org/markup-compatibility/2006">
    <mc:Choice Requires="x15">
      <x15ac:absPath xmlns:x15ac="http://schemas.microsoft.com/office/spreadsheetml/2010/11/ac" url="C:\TIMES models\TIMES-tom\SuppXLS\"/>
    </mc:Choice>
  </mc:AlternateContent>
  <xr:revisionPtr revIDLastSave="0" documentId="13_ncr:1_{B3ACDC9F-117B-46AB-BD58-660397662BDE}" xr6:coauthVersionLast="47" xr6:coauthVersionMax="47" xr10:uidLastSave="{00000000-0000-0000-0000-000000000000}"/>
  <bookViews>
    <workbookView xWindow="16008" yWindow="1212" windowWidth="21012" windowHeight="14256" firstSheet="13" activeTab="15" xr2:uid="{00000000-000D-0000-FFFF-FFFF00000000}"/>
  </bookViews>
  <sheets>
    <sheet name="LOG" sheetId="36" r:id="rId1"/>
    <sheet name="Intro" sheetId="39" r:id="rId2"/>
    <sheet name="DEM_Agriculture" sheetId="25" r:id="rId3"/>
    <sheet name="DEM_Construction" sheetId="37" r:id="rId4"/>
    <sheet name="DEM_OtherUtilities" sheetId="38" r:id="rId5"/>
    <sheet name="DEM_FOOD" sheetId="23" r:id="rId6"/>
    <sheet name="DEM_Chemical" sheetId="26" r:id="rId7"/>
    <sheet name="DEM_Glass&amp;Concrete" sheetId="27" r:id="rId8"/>
    <sheet name="DEM_Metal" sheetId="28" r:id="rId9"/>
    <sheet name="DEM_OtherCommodity" sheetId="29" r:id="rId10"/>
    <sheet name="DEM_MotorVehicles" sheetId="30" r:id="rId11"/>
    <sheet name="DEM_Wholesale&amp;Retail" sheetId="31" r:id="rId12"/>
    <sheet name="DEM_PrivateService" sheetId="33" r:id="rId13"/>
    <sheet name="DEM_PublicService" sheetId="32" r:id="rId14"/>
    <sheet name="DEM_Datacenter" sheetId="40" r:id="rId15"/>
    <sheet name="BY_Demands_Drivers" sheetId="34" r:id="rId16"/>
    <sheet name="Convergence programme" sheetId="35" r:id="rId17"/>
  </sheets>
  <externalReferences>
    <externalReference r:id="rId18"/>
    <externalReference r:id="rId19"/>
    <externalReference r:id="rId20"/>
    <externalReference r:id="rId21"/>
    <externalReference r:id="rId22"/>
    <externalReference r:id="rId23"/>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15" hidden="1">BY_Demands_Drivers!#REF!</definedName>
    <definedName name="dkkPerEUR">'[1]Centrale data'!$C$34</definedName>
    <definedName name="FID_1">[2]AGR_Fuels!$A$2</definedName>
    <definedName name="FIXWINOFF">'[3]O&amp;M waste and WIN '!$K$13</definedName>
    <definedName name="FIXWINON">'[3]O&amp;M waste and WIN '!$K$14</definedName>
    <definedName name="FIXWSTBO">'[4]O&amp;M waste and WIN '!$E$5</definedName>
    <definedName name="FIXWSTBP">'[5]O&amp;M waste '!$C$4</definedName>
    <definedName name="Pal_Workbook_GUID" hidden="1">"72JZWYL6P959RFW66W1IKY6K"</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'[1]Centrale data'!$C$32</definedName>
    <definedName name="VARWINOFF">'[3]O&amp;M waste and WIN '!$L$13</definedName>
    <definedName name="VARWINON">'[3]O&amp;M waste and WIN '!$L$14</definedName>
    <definedName name="VARWSTBO">'[5]O&amp;M waste '!$D$5</definedName>
    <definedName name="VARWSTBP">'[5]O&amp;M waste '!$D$4</definedName>
    <definedName name="x">[6]AGR_Fuels!$A$2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30" i="34" l="1"/>
  <c r="AC30" i="34"/>
  <c r="AB30" i="34"/>
  <c r="AA30" i="34"/>
  <c r="Z30" i="34"/>
  <c r="BD29" i="34"/>
  <c r="BC29" i="34"/>
  <c r="BB29" i="34"/>
  <c r="BA29" i="34"/>
  <c r="AZ29" i="34"/>
  <c r="AY29" i="34"/>
  <c r="AX29" i="34"/>
  <c r="AW29" i="34"/>
  <c r="AV29" i="34"/>
  <c r="AU29" i="34"/>
  <c r="AT29" i="34"/>
  <c r="AS29" i="34"/>
  <c r="AR29" i="34"/>
  <c r="AQ29" i="34"/>
  <c r="AP29" i="34"/>
  <c r="AO29" i="34"/>
  <c r="AN29" i="34"/>
  <c r="AM29" i="34"/>
  <c r="AL29" i="34"/>
  <c r="AK29" i="34"/>
  <c r="AJ29" i="34"/>
  <c r="AI29" i="34"/>
  <c r="AH29" i="34"/>
  <c r="AG29" i="34"/>
  <c r="AF29" i="34"/>
  <c r="AE29" i="34"/>
  <c r="AD29" i="34"/>
  <c r="AC29" i="34"/>
  <c r="AB29" i="34"/>
  <c r="AA29" i="34"/>
  <c r="Z29" i="34"/>
  <c r="BD28" i="34"/>
  <c r="BC28" i="34"/>
  <c r="BB28" i="34"/>
  <c r="BA28" i="34"/>
  <c r="AZ28" i="34"/>
  <c r="AY28" i="34"/>
  <c r="AX28" i="34"/>
  <c r="AW28" i="34"/>
  <c r="AV28" i="34"/>
  <c r="AU28" i="34"/>
  <c r="AT28" i="34"/>
  <c r="AS28" i="34"/>
  <c r="AR28" i="34"/>
  <c r="AQ28" i="34"/>
  <c r="AP28" i="34"/>
  <c r="AO28" i="34"/>
  <c r="AN28" i="34"/>
  <c r="AM28" i="34"/>
  <c r="AL28" i="34"/>
  <c r="AK28" i="34"/>
  <c r="AJ28" i="34"/>
  <c r="AI28" i="34"/>
  <c r="AH28" i="34"/>
  <c r="AG28" i="34"/>
  <c r="AF28" i="34"/>
  <c r="AE28" i="34"/>
  <c r="AD28" i="34"/>
  <c r="AC28" i="34"/>
  <c r="AB28" i="34"/>
  <c r="AA28" i="34"/>
  <c r="Z28" i="34"/>
  <c r="BD27" i="34"/>
  <c r="BC27" i="34"/>
  <c r="BB27" i="34"/>
  <c r="BA27" i="34"/>
  <c r="AZ27" i="34"/>
  <c r="AY27" i="34"/>
  <c r="AX27" i="34"/>
  <c r="AW27" i="34"/>
  <c r="AV27" i="34"/>
  <c r="AU27" i="34"/>
  <c r="AT27" i="34"/>
  <c r="AS27" i="34"/>
  <c r="AR27" i="34"/>
  <c r="AQ27" i="34"/>
  <c r="AP27" i="34"/>
  <c r="AO27" i="34"/>
  <c r="AN27" i="34"/>
  <c r="AM27" i="34"/>
  <c r="AL27" i="34"/>
  <c r="AK27" i="34"/>
  <c r="AJ27" i="34"/>
  <c r="AI27" i="34"/>
  <c r="AH27" i="34"/>
  <c r="AG27" i="34"/>
  <c r="AF27" i="34"/>
  <c r="AE27" i="34"/>
  <c r="AD27" i="34"/>
  <c r="AC27" i="34"/>
  <c r="AB27" i="34"/>
  <c r="AA27" i="34"/>
  <c r="Z27" i="34"/>
  <c r="BD26" i="34"/>
  <c r="BC26" i="34"/>
  <c r="BB26" i="34"/>
  <c r="BA26" i="34"/>
  <c r="AZ26" i="34"/>
  <c r="AY26" i="34"/>
  <c r="AX26" i="34"/>
  <c r="AW26" i="34"/>
  <c r="AV26" i="34"/>
  <c r="AU26" i="34"/>
  <c r="AT26" i="34"/>
  <c r="AS26" i="34"/>
  <c r="AR26" i="34"/>
  <c r="AQ26" i="34"/>
  <c r="AP26" i="34"/>
  <c r="AO26" i="34"/>
  <c r="AN26" i="34"/>
  <c r="AM26" i="34"/>
  <c r="AL26" i="34"/>
  <c r="AK26" i="34"/>
  <c r="AJ26" i="34"/>
  <c r="AI26" i="34"/>
  <c r="AH26" i="34"/>
  <c r="AG26" i="34"/>
  <c r="AF26" i="34"/>
  <c r="AE26" i="34"/>
  <c r="AD26" i="34"/>
  <c r="AC26" i="34"/>
  <c r="AB26" i="34"/>
  <c r="AA26" i="34"/>
  <c r="Z26" i="34"/>
  <c r="BD25" i="34"/>
  <c r="BC25" i="34"/>
  <c r="BB25" i="34"/>
  <c r="BA25" i="34"/>
  <c r="AZ25" i="34"/>
  <c r="AY25" i="34"/>
  <c r="AX25" i="34"/>
  <c r="AW25" i="34"/>
  <c r="AV25" i="34"/>
  <c r="AU25" i="34"/>
  <c r="AT25" i="34"/>
  <c r="AS25" i="34"/>
  <c r="AR25" i="34"/>
  <c r="AQ25" i="34"/>
  <c r="AP25" i="34"/>
  <c r="AO25" i="34"/>
  <c r="AN25" i="34"/>
  <c r="AM25" i="34"/>
  <c r="AL25" i="34"/>
  <c r="AK25" i="34"/>
  <c r="AJ25" i="34"/>
  <c r="AI25" i="34"/>
  <c r="AH25" i="34"/>
  <c r="AG25" i="34"/>
  <c r="AF25" i="34"/>
  <c r="AE25" i="34"/>
  <c r="AD25" i="34"/>
  <c r="AC25" i="34"/>
  <c r="AB25" i="34"/>
  <c r="AA25" i="34"/>
  <c r="Z25" i="34"/>
  <c r="BD24" i="34"/>
  <c r="BC24" i="34"/>
  <c r="BB24" i="34"/>
  <c r="BA24" i="34"/>
  <c r="AZ24" i="34"/>
  <c r="AY24" i="34"/>
  <c r="AX24" i="34"/>
  <c r="AW24" i="34"/>
  <c r="AV24" i="34"/>
  <c r="AU24" i="34"/>
  <c r="AT24" i="34"/>
  <c r="AS24" i="34"/>
  <c r="AR24" i="34"/>
  <c r="AQ24" i="34"/>
  <c r="AP24" i="34"/>
  <c r="AO24" i="34"/>
  <c r="AN24" i="34"/>
  <c r="AM24" i="34"/>
  <c r="AL24" i="34"/>
  <c r="AK24" i="34"/>
  <c r="AJ24" i="34"/>
  <c r="AI24" i="34"/>
  <c r="AH24" i="34"/>
  <c r="AG24" i="34"/>
  <c r="AF24" i="34"/>
  <c r="AE24" i="34"/>
  <c r="AD24" i="34"/>
  <c r="AC24" i="34"/>
  <c r="AB24" i="34"/>
  <c r="AA24" i="34"/>
  <c r="Z24" i="34"/>
  <c r="BD23" i="34"/>
  <c r="BC23" i="34"/>
  <c r="BB23" i="34"/>
  <c r="BA23" i="34"/>
  <c r="AZ23" i="34"/>
  <c r="AY23" i="34"/>
  <c r="AX23" i="34"/>
  <c r="AW23" i="34"/>
  <c r="AV23" i="34"/>
  <c r="AU23" i="34"/>
  <c r="AT23" i="34"/>
  <c r="AS23" i="34"/>
  <c r="AR23" i="34"/>
  <c r="AQ23" i="34"/>
  <c r="AP23" i="34"/>
  <c r="AO23" i="34"/>
  <c r="AN23" i="34"/>
  <c r="AM23" i="34"/>
  <c r="AL23" i="34"/>
  <c r="AK23" i="34"/>
  <c r="AJ23" i="34"/>
  <c r="AI23" i="34"/>
  <c r="AH23" i="34"/>
  <c r="AG23" i="34"/>
  <c r="AF23" i="34"/>
  <c r="AE23" i="34"/>
  <c r="AD23" i="34"/>
  <c r="AC23" i="34"/>
  <c r="AB23" i="34"/>
  <c r="AA23" i="34"/>
  <c r="Z23" i="34"/>
  <c r="BD22" i="34"/>
  <c r="BC22" i="34"/>
  <c r="BB22" i="34"/>
  <c r="BA22" i="34"/>
  <c r="AZ22" i="34"/>
  <c r="AY22" i="34"/>
  <c r="AX22" i="34"/>
  <c r="AW22" i="34"/>
  <c r="AV22" i="34"/>
  <c r="AU22" i="34"/>
  <c r="AT22" i="34"/>
  <c r="AS22" i="34"/>
  <c r="AR22" i="34"/>
  <c r="AQ22" i="34"/>
  <c r="AP22" i="34"/>
  <c r="AO22" i="34"/>
  <c r="AN22" i="34"/>
  <c r="AM22" i="34"/>
  <c r="AL22" i="34"/>
  <c r="AK22" i="34"/>
  <c r="AJ22" i="34"/>
  <c r="AI22" i="34"/>
  <c r="AH22" i="34"/>
  <c r="AG22" i="34"/>
  <c r="AF22" i="34"/>
  <c r="AE22" i="34"/>
  <c r="AD22" i="34"/>
  <c r="AC22" i="34"/>
  <c r="AB22" i="34"/>
  <c r="AA22" i="34"/>
  <c r="Z22" i="34"/>
  <c r="BD21" i="34"/>
  <c r="BC21" i="34"/>
  <c r="BB21" i="34"/>
  <c r="BA21" i="34"/>
  <c r="AZ21" i="34"/>
  <c r="AY21" i="34"/>
  <c r="AX21" i="34"/>
  <c r="AW21" i="34"/>
  <c r="AV21" i="34"/>
  <c r="AU21" i="34"/>
  <c r="AT21" i="34"/>
  <c r="AS21" i="34"/>
  <c r="AR21" i="34"/>
  <c r="AQ21" i="34"/>
  <c r="AP21" i="34"/>
  <c r="AO21" i="34"/>
  <c r="AN21" i="34"/>
  <c r="AM21" i="34"/>
  <c r="AL21" i="34"/>
  <c r="AK21" i="34"/>
  <c r="AJ21" i="34"/>
  <c r="AI21" i="34"/>
  <c r="AH21" i="34"/>
  <c r="AG21" i="34"/>
  <c r="AF21" i="34"/>
  <c r="AE21" i="34"/>
  <c r="AD21" i="34"/>
  <c r="AC21" i="34"/>
  <c r="AB21" i="34"/>
  <c r="AA21" i="34"/>
  <c r="Z21" i="34"/>
  <c r="P21" i="34"/>
  <c r="Q21" i="34"/>
  <c r="R21" i="34"/>
  <c r="S21" i="34"/>
  <c r="T21" i="34"/>
  <c r="U21" i="34"/>
  <c r="V21" i="34"/>
  <c r="W21" i="34"/>
  <c r="X21" i="34"/>
  <c r="P22" i="34"/>
  <c r="Q22" i="34"/>
  <c r="R22" i="34"/>
  <c r="S22" i="34"/>
  <c r="T22" i="34"/>
  <c r="U22" i="34"/>
  <c r="V22" i="34"/>
  <c r="W22" i="34"/>
  <c r="X22" i="34"/>
  <c r="Y22" i="34"/>
  <c r="P23" i="34"/>
  <c r="Q23" i="34"/>
  <c r="R23" i="34"/>
  <c r="S23" i="34"/>
  <c r="T23" i="34"/>
  <c r="U23" i="34"/>
  <c r="V23" i="34"/>
  <c r="W23" i="34"/>
  <c r="X23" i="34"/>
  <c r="Y23" i="34"/>
  <c r="P24" i="34"/>
  <c r="Q24" i="34"/>
  <c r="R24" i="34"/>
  <c r="S24" i="34"/>
  <c r="T24" i="34"/>
  <c r="U24" i="34"/>
  <c r="V24" i="34"/>
  <c r="W24" i="34"/>
  <c r="X24" i="34"/>
  <c r="Y24" i="34"/>
  <c r="P25" i="34"/>
  <c r="Q25" i="34"/>
  <c r="R25" i="34"/>
  <c r="S25" i="34"/>
  <c r="T25" i="34"/>
  <c r="U25" i="34"/>
  <c r="V25" i="34"/>
  <c r="W25" i="34"/>
  <c r="X25" i="34"/>
  <c r="Y25" i="34"/>
  <c r="P26" i="34"/>
  <c r="Q26" i="34"/>
  <c r="R26" i="34"/>
  <c r="S26" i="34"/>
  <c r="T26" i="34"/>
  <c r="U26" i="34"/>
  <c r="V26" i="34"/>
  <c r="W26" i="34"/>
  <c r="X26" i="34"/>
  <c r="Y26" i="34"/>
  <c r="P27" i="34"/>
  <c r="Q27" i="34"/>
  <c r="R27" i="34"/>
  <c r="S27" i="34"/>
  <c r="T27" i="34"/>
  <c r="U27" i="34"/>
  <c r="V27" i="34"/>
  <c r="W27" i="34"/>
  <c r="X27" i="34"/>
  <c r="Y27" i="34"/>
  <c r="P28" i="34"/>
  <c r="Q28" i="34"/>
  <c r="R28" i="34"/>
  <c r="S28" i="34"/>
  <c r="T28" i="34"/>
  <c r="U28" i="34"/>
  <c r="V28" i="34"/>
  <c r="W28" i="34"/>
  <c r="X28" i="34"/>
  <c r="Y28" i="34"/>
  <c r="P29" i="34"/>
  <c r="Q29" i="34"/>
  <c r="R29" i="34"/>
  <c r="S29" i="34"/>
  <c r="T29" i="34"/>
  <c r="U29" i="34"/>
  <c r="V29" i="34"/>
  <c r="W29" i="34"/>
  <c r="X29" i="34"/>
  <c r="Y29" i="34"/>
  <c r="P30" i="34"/>
  <c r="Q30" i="34"/>
  <c r="R30" i="34"/>
  <c r="S30" i="34"/>
  <c r="T30" i="34"/>
  <c r="U30" i="34"/>
  <c r="V30" i="34"/>
  <c r="W30" i="34"/>
  <c r="X30" i="34"/>
  <c r="Y30" i="34"/>
  <c r="Y21" i="34"/>
  <c r="F5" i="23"/>
  <c r="F6" i="23"/>
  <c r="F7" i="23"/>
  <c r="F8" i="23"/>
  <c r="F9" i="23"/>
  <c r="F10" i="23"/>
  <c r="F11" i="23"/>
  <c r="F12" i="23"/>
  <c r="F13" i="23"/>
  <c r="F14" i="23"/>
  <c r="F15" i="23"/>
  <c r="F16" i="23"/>
  <c r="F17" i="23"/>
  <c r="F18" i="23"/>
  <c r="F19" i="23"/>
  <c r="F20" i="23"/>
  <c r="F21" i="23"/>
  <c r="F22" i="23"/>
  <c r="F23" i="23"/>
  <c r="F24" i="23"/>
  <c r="F25" i="23"/>
  <c r="F26" i="23"/>
  <c r="F27" i="23"/>
  <c r="F28" i="23"/>
  <c r="F29" i="23"/>
  <c r="F30" i="23"/>
  <c r="F31" i="23"/>
  <c r="F32" i="23"/>
  <c r="F33" i="23"/>
  <c r="F34" i="23"/>
  <c r="F35" i="23"/>
  <c r="F36" i="23"/>
  <c r="F37" i="23"/>
  <c r="F38" i="23"/>
  <c r="F39" i="23"/>
  <c r="F40" i="23"/>
  <c r="F4" i="23"/>
  <c r="F4" i="37" l="1"/>
  <c r="H4" i="37"/>
  <c r="F5" i="37"/>
  <c r="H5" i="37"/>
  <c r="C4" i="37" s="1"/>
  <c r="F6" i="37"/>
  <c r="H6" i="37"/>
  <c r="F7" i="37"/>
  <c r="H7" i="37"/>
  <c r="F8" i="37"/>
  <c r="H8" i="37"/>
  <c r="F9" i="37"/>
  <c r="H9" i="37"/>
  <c r="C6" i="37" s="1"/>
  <c r="F4" i="32"/>
  <c r="H4" i="32"/>
  <c r="F5" i="32"/>
  <c r="H5" i="32"/>
  <c r="C4" i="32" s="1"/>
  <c r="F6" i="32"/>
  <c r="H6" i="32"/>
  <c r="F7" i="32"/>
  <c r="H7" i="32"/>
  <c r="F8" i="32"/>
  <c r="H8" i="32"/>
  <c r="C5" i="32" s="1"/>
  <c r="F9" i="32"/>
  <c r="H9" i="32"/>
  <c r="F4" i="33"/>
  <c r="H4" i="33"/>
  <c r="I4" i="33"/>
  <c r="F5" i="33"/>
  <c r="H5" i="33"/>
  <c r="C4" i="33" s="1"/>
  <c r="F6" i="33"/>
  <c r="H6" i="33"/>
  <c r="F7" i="33"/>
  <c r="H7" i="33"/>
  <c r="F8" i="33"/>
  <c r="H8" i="33"/>
  <c r="C5" i="33" s="1"/>
  <c r="F9" i="33"/>
  <c r="H9" i="33"/>
  <c r="C6" i="33" s="1"/>
  <c r="F4" i="31"/>
  <c r="H4" i="31"/>
  <c r="I4" i="31"/>
  <c r="F5" i="31"/>
  <c r="H5" i="31"/>
  <c r="C41" i="31" s="1"/>
  <c r="F6" i="31"/>
  <c r="H6" i="31"/>
  <c r="F7" i="31"/>
  <c r="H7" i="31"/>
  <c r="F8" i="31"/>
  <c r="H8" i="31"/>
  <c r="C42" i="31" s="1"/>
  <c r="F9" i="31"/>
  <c r="H9" i="31"/>
  <c r="C6" i="31" s="1"/>
  <c r="F4" i="30"/>
  <c r="H4" i="30"/>
  <c r="F5" i="30"/>
  <c r="H5" i="30"/>
  <c r="C41" i="30" s="1"/>
  <c r="I5" i="30"/>
  <c r="F6" i="30"/>
  <c r="H6" i="30"/>
  <c r="F7" i="30"/>
  <c r="H7" i="30"/>
  <c r="F8" i="30"/>
  <c r="H8" i="30"/>
  <c r="C5" i="30" s="1"/>
  <c r="F9" i="30"/>
  <c r="H9" i="30"/>
  <c r="C6" i="30" s="1"/>
  <c r="F4" i="29"/>
  <c r="H4" i="29"/>
  <c r="F5" i="29"/>
  <c r="H5" i="29"/>
  <c r="C4" i="29" s="1"/>
  <c r="F6" i="29"/>
  <c r="H6" i="29"/>
  <c r="I6" i="29"/>
  <c r="F7" i="29"/>
  <c r="H7" i="29"/>
  <c r="F8" i="29"/>
  <c r="H8" i="29"/>
  <c r="C5" i="29" s="1"/>
  <c r="I8" i="29"/>
  <c r="F9" i="29"/>
  <c r="H9" i="29"/>
  <c r="C43" i="29" s="1"/>
  <c r="F4" i="28"/>
  <c r="H4" i="28"/>
  <c r="F5" i="28"/>
  <c r="H5" i="28"/>
  <c r="C41" i="28" s="1"/>
  <c r="F6" i="28"/>
  <c r="H6" i="28"/>
  <c r="F7" i="28"/>
  <c r="H7" i="28"/>
  <c r="F8" i="28"/>
  <c r="H8" i="28"/>
  <c r="C5" i="28" s="1"/>
  <c r="F9" i="28"/>
  <c r="H9" i="28"/>
  <c r="C6" i="28" s="1"/>
  <c r="I9" i="28"/>
  <c r="F4" i="27"/>
  <c r="H4" i="27"/>
  <c r="I4" i="27"/>
  <c r="F5" i="27"/>
  <c r="H5" i="27"/>
  <c r="C4" i="27" s="1"/>
  <c r="F6" i="27"/>
  <c r="H6" i="27"/>
  <c r="F7" i="27"/>
  <c r="H7" i="27"/>
  <c r="F8" i="27"/>
  <c r="H8" i="27"/>
  <c r="C42" i="27" s="1"/>
  <c r="F9" i="27"/>
  <c r="H9" i="27"/>
  <c r="C6" i="27" s="1"/>
  <c r="F4" i="26"/>
  <c r="H4" i="26"/>
  <c r="C5" i="26"/>
  <c r="F5" i="26"/>
  <c r="H5" i="26"/>
  <c r="C4" i="26" s="1"/>
  <c r="F6" i="26"/>
  <c r="H6" i="26"/>
  <c r="F7" i="26"/>
  <c r="H7" i="26"/>
  <c r="F8" i="26"/>
  <c r="H8" i="26"/>
  <c r="F9" i="26"/>
  <c r="H9" i="26"/>
  <c r="C6" i="26" s="1"/>
  <c r="H4" i="23"/>
  <c r="H5" i="23"/>
  <c r="C41" i="23" s="1"/>
  <c r="H6" i="23"/>
  <c r="H7" i="23"/>
  <c r="H8" i="23"/>
  <c r="C42" i="23" s="1"/>
  <c r="H9" i="23"/>
  <c r="C6" i="23" s="1"/>
  <c r="F4" i="38"/>
  <c r="H4" i="38"/>
  <c r="F5" i="38"/>
  <c r="H5" i="38"/>
  <c r="C4" i="38" s="1"/>
  <c r="F6" i="38"/>
  <c r="H6" i="38"/>
  <c r="F7" i="38"/>
  <c r="H7" i="38"/>
  <c r="F8" i="38"/>
  <c r="H8" i="38"/>
  <c r="C5" i="38" s="1"/>
  <c r="F9" i="38"/>
  <c r="H9" i="38"/>
  <c r="C6" i="38" s="1"/>
  <c r="C41" i="37"/>
  <c r="F41" i="37"/>
  <c r="H41" i="37"/>
  <c r="F42" i="37"/>
  <c r="H42" i="37"/>
  <c r="F43" i="37"/>
  <c r="H43" i="37"/>
  <c r="F44" i="37"/>
  <c r="F45" i="37"/>
  <c r="F46" i="37"/>
  <c r="F41" i="32"/>
  <c r="H41" i="32"/>
  <c r="F42" i="32"/>
  <c r="H42" i="32"/>
  <c r="F43" i="32"/>
  <c r="H43" i="32"/>
  <c r="F44" i="32"/>
  <c r="F45" i="32"/>
  <c r="F46" i="32"/>
  <c r="F41" i="33"/>
  <c r="H41" i="33"/>
  <c r="C42" i="33"/>
  <c r="F42" i="33"/>
  <c r="H42" i="33"/>
  <c r="I42" i="33"/>
  <c r="C43" i="33"/>
  <c r="F43" i="33"/>
  <c r="H43" i="33"/>
  <c r="C151" i="33" s="1"/>
  <c r="I43" i="33"/>
  <c r="D151" i="33" s="1"/>
  <c r="F44" i="33"/>
  <c r="F45" i="33"/>
  <c r="F46" i="33"/>
  <c r="F41" i="31"/>
  <c r="H41" i="31"/>
  <c r="F42" i="31"/>
  <c r="H42" i="31"/>
  <c r="F43" i="31"/>
  <c r="H43" i="31"/>
  <c r="F44" i="31"/>
  <c r="F45" i="31"/>
  <c r="F46" i="31"/>
  <c r="F41" i="30"/>
  <c r="H41" i="30"/>
  <c r="C42" i="30"/>
  <c r="F42" i="30"/>
  <c r="H42" i="30"/>
  <c r="C43" i="30"/>
  <c r="F43" i="30"/>
  <c r="H43" i="30"/>
  <c r="F44" i="30"/>
  <c r="F45" i="30"/>
  <c r="F46" i="30"/>
  <c r="F41" i="29"/>
  <c r="H41" i="29"/>
  <c r="F42" i="29"/>
  <c r="H42" i="29"/>
  <c r="I42" i="29"/>
  <c r="F43" i="29"/>
  <c r="H43" i="29"/>
  <c r="C262" i="29" s="1"/>
  <c r="I43" i="29"/>
  <c r="F44" i="29"/>
  <c r="F45" i="29"/>
  <c r="F46" i="29"/>
  <c r="F41" i="28"/>
  <c r="H41" i="28"/>
  <c r="I41" i="28"/>
  <c r="C42" i="28"/>
  <c r="F42" i="28"/>
  <c r="H42" i="28"/>
  <c r="F43" i="28"/>
  <c r="H43" i="28"/>
  <c r="I43" i="28"/>
  <c r="F44" i="28"/>
  <c r="F45" i="28"/>
  <c r="F46" i="28"/>
  <c r="F41" i="27"/>
  <c r="H41" i="27"/>
  <c r="F42" i="27"/>
  <c r="H42" i="27"/>
  <c r="F43" i="27"/>
  <c r="H43" i="27"/>
  <c r="F44" i="27"/>
  <c r="F45" i="27"/>
  <c r="F46" i="27"/>
  <c r="F41" i="26"/>
  <c r="H41" i="26"/>
  <c r="C42" i="26"/>
  <c r="F42" i="26"/>
  <c r="H42" i="26"/>
  <c r="C43" i="26"/>
  <c r="F43" i="26"/>
  <c r="H43" i="26"/>
  <c r="I43" i="26"/>
  <c r="E225" i="26" s="1"/>
  <c r="F44" i="26"/>
  <c r="F45" i="26"/>
  <c r="F46" i="26"/>
  <c r="F41" i="23"/>
  <c r="H41" i="23"/>
  <c r="F42" i="23"/>
  <c r="H42" i="23"/>
  <c r="C76" i="23" s="1"/>
  <c r="F43" i="23"/>
  <c r="H43" i="23"/>
  <c r="F44" i="23"/>
  <c r="F45" i="23"/>
  <c r="F46" i="23"/>
  <c r="F41" i="38"/>
  <c r="H41" i="38"/>
  <c r="F42" i="38"/>
  <c r="H42" i="38"/>
  <c r="F43" i="38"/>
  <c r="H43" i="38"/>
  <c r="F44" i="38"/>
  <c r="F45" i="38"/>
  <c r="F46" i="38"/>
  <c r="I17" i="32"/>
  <c r="I15" i="32"/>
  <c r="D123" i="32" s="1"/>
  <c r="I14" i="32"/>
  <c r="I13" i="32"/>
  <c r="I41" i="33"/>
  <c r="I31" i="33"/>
  <c r="I29" i="33"/>
  <c r="I28" i="33"/>
  <c r="I16" i="33"/>
  <c r="I43" i="31"/>
  <c r="I42" i="31"/>
  <c r="I41" i="31"/>
  <c r="I34" i="31"/>
  <c r="I31" i="31"/>
  <c r="D139" i="31" s="1"/>
  <c r="I26" i="31"/>
  <c r="E171" i="31" s="1"/>
  <c r="I21" i="31"/>
  <c r="I19" i="31"/>
  <c r="I15" i="31"/>
  <c r="I43" i="30"/>
  <c r="I42" i="30"/>
  <c r="D76" i="30" s="1"/>
  <c r="I41" i="30"/>
  <c r="I40" i="30"/>
  <c r="I35" i="30"/>
  <c r="I34" i="30"/>
  <c r="I24" i="30"/>
  <c r="I22" i="30"/>
  <c r="I19" i="30"/>
  <c r="I18" i="30"/>
  <c r="I41" i="29"/>
  <c r="I42" i="28"/>
  <c r="I43" i="27"/>
  <c r="I42" i="27"/>
  <c r="I41" i="27"/>
  <c r="I15" i="27"/>
  <c r="I42" i="26"/>
  <c r="D150" i="26" s="1"/>
  <c r="I41" i="26"/>
  <c r="I40" i="26"/>
  <c r="I38" i="26"/>
  <c r="I36" i="26"/>
  <c r="I32" i="26"/>
  <c r="I28" i="26"/>
  <c r="I22" i="26"/>
  <c r="I43" i="23"/>
  <c r="I42" i="23"/>
  <c r="I39" i="23"/>
  <c r="I38" i="23"/>
  <c r="D220" i="23" s="1"/>
  <c r="I37" i="23"/>
  <c r="D256" i="23" s="1"/>
  <c r="I35" i="23"/>
  <c r="I33" i="23"/>
  <c r="I31" i="23"/>
  <c r="I27" i="23"/>
  <c r="E98" i="23" s="1"/>
  <c r="I22" i="23"/>
  <c r="I21" i="23"/>
  <c r="D55" i="23" s="1"/>
  <c r="I15" i="23"/>
  <c r="I13" i="23"/>
  <c r="E232" i="23" s="1"/>
  <c r="I42" i="25"/>
  <c r="D113" i="25" s="1"/>
  <c r="I41" i="25"/>
  <c r="I40" i="25"/>
  <c r="I38" i="25"/>
  <c r="I37" i="25"/>
  <c r="I36" i="25"/>
  <c r="I34" i="25"/>
  <c r="I33" i="25"/>
  <c r="D30" i="25" s="1"/>
  <c r="I31" i="25"/>
  <c r="I29" i="25"/>
  <c r="I27" i="25"/>
  <c r="I25" i="25"/>
  <c r="I24" i="25"/>
  <c r="I22" i="25"/>
  <c r="I19" i="25"/>
  <c r="I18" i="25"/>
  <c r="I14" i="25"/>
  <c r="I13" i="25"/>
  <c r="I12" i="32"/>
  <c r="I11" i="32"/>
  <c r="I10" i="32"/>
  <c r="D155" i="32" s="1"/>
  <c r="I9" i="32"/>
  <c r="I8" i="32"/>
  <c r="I7" i="32"/>
  <c r="I6" i="32"/>
  <c r="I5" i="32"/>
  <c r="I4" i="32"/>
  <c r="I10" i="33"/>
  <c r="I9" i="33"/>
  <c r="D43" i="33" s="1"/>
  <c r="I8" i="33"/>
  <c r="I7" i="33"/>
  <c r="I6" i="33"/>
  <c r="I5" i="33"/>
  <c r="D4" i="33" s="1"/>
  <c r="I9" i="31"/>
  <c r="D43" i="31" s="1"/>
  <c r="I8" i="31"/>
  <c r="I7" i="31"/>
  <c r="I6" i="31"/>
  <c r="I5" i="31"/>
  <c r="I12" i="30"/>
  <c r="D46" i="30" s="1"/>
  <c r="I9" i="30"/>
  <c r="I8" i="30"/>
  <c r="I7" i="30"/>
  <c r="I6" i="30"/>
  <c r="I4" i="30"/>
  <c r="I12" i="29"/>
  <c r="I9" i="29"/>
  <c r="I7" i="29"/>
  <c r="I5" i="29"/>
  <c r="I4" i="29"/>
  <c r="I8" i="28"/>
  <c r="I7" i="28"/>
  <c r="I6" i="28"/>
  <c r="I5" i="28"/>
  <c r="I4" i="28"/>
  <c r="I9" i="27"/>
  <c r="I8" i="27"/>
  <c r="I7" i="27"/>
  <c r="I6" i="27"/>
  <c r="I5" i="27"/>
  <c r="I9" i="26"/>
  <c r="E117" i="26" s="1"/>
  <c r="I8" i="26"/>
  <c r="D190" i="26" s="1"/>
  <c r="I7" i="26"/>
  <c r="I6" i="26"/>
  <c r="I5" i="26"/>
  <c r="D4" i="26" s="1"/>
  <c r="I4" i="26"/>
  <c r="I12" i="23"/>
  <c r="I11" i="23"/>
  <c r="I10" i="23"/>
  <c r="D44" i="23" s="1"/>
  <c r="I9" i="23"/>
  <c r="I8" i="23"/>
  <c r="I7" i="23"/>
  <c r="I6" i="23"/>
  <c r="I5" i="23"/>
  <c r="I4" i="23"/>
  <c r="I11" i="25"/>
  <c r="I10" i="25"/>
  <c r="I8" i="25"/>
  <c r="I5" i="25"/>
  <c r="I4" i="25"/>
  <c r="I12" i="25"/>
  <c r="F264" i="25"/>
  <c r="F265" i="25"/>
  <c r="F266" i="25"/>
  <c r="F267" i="25"/>
  <c r="F268" i="25"/>
  <c r="F269" i="25"/>
  <c r="F270" i="25"/>
  <c r="F271" i="25"/>
  <c r="F272" i="25"/>
  <c r="F273" i="25"/>
  <c r="F274" i="25"/>
  <c r="F275" i="25"/>
  <c r="F276" i="25"/>
  <c r="F277" i="25"/>
  <c r="F278" i="25"/>
  <c r="F279" i="25"/>
  <c r="F280" i="25"/>
  <c r="F281" i="25"/>
  <c r="F282" i="25"/>
  <c r="F283" i="25"/>
  <c r="F284" i="25"/>
  <c r="F285" i="25"/>
  <c r="F286" i="25"/>
  <c r="F287" i="25"/>
  <c r="F288" i="25"/>
  <c r="F289" i="25"/>
  <c r="F290" i="25"/>
  <c r="F291" i="25"/>
  <c r="F292" i="25"/>
  <c r="F293" i="25"/>
  <c r="F294" i="25"/>
  <c r="F295" i="25"/>
  <c r="F296" i="25"/>
  <c r="F297" i="25"/>
  <c r="F298" i="25"/>
  <c r="F299" i="25"/>
  <c r="F263" i="25"/>
  <c r="L10" i="34"/>
  <c r="I43" i="25"/>
  <c r="K10" i="34"/>
  <c r="H43" i="25"/>
  <c r="C299" i="25" s="1"/>
  <c r="H42" i="25"/>
  <c r="C298" i="25" s="1"/>
  <c r="H41" i="25"/>
  <c r="C297" i="25" s="1"/>
  <c r="H40" i="25"/>
  <c r="C296" i="25" s="1"/>
  <c r="I39" i="25"/>
  <c r="H39" i="25"/>
  <c r="C295" i="25" s="1"/>
  <c r="H38" i="25"/>
  <c r="C294" i="25"/>
  <c r="H37" i="25"/>
  <c r="C293" i="25" s="1"/>
  <c r="H36" i="25"/>
  <c r="C292" i="25" s="1"/>
  <c r="I35" i="25"/>
  <c r="H35" i="25"/>
  <c r="C291" i="25" s="1"/>
  <c r="H34" i="25"/>
  <c r="C290" i="25" s="1"/>
  <c r="H33" i="25"/>
  <c r="C289" i="25" s="1"/>
  <c r="I32" i="25"/>
  <c r="H32" i="25"/>
  <c r="H31" i="25"/>
  <c r="C287" i="25"/>
  <c r="I30" i="25"/>
  <c r="H30" i="25"/>
  <c r="C286" i="25" s="1"/>
  <c r="H29" i="25"/>
  <c r="C285" i="25" s="1"/>
  <c r="I28" i="25"/>
  <c r="H28" i="25"/>
  <c r="C284" i="25" s="1"/>
  <c r="H27" i="25"/>
  <c r="C283" i="25" s="1"/>
  <c r="I26" i="25"/>
  <c r="H26" i="25"/>
  <c r="C282" i="25" s="1"/>
  <c r="H25" i="25"/>
  <c r="C281" i="25" s="1"/>
  <c r="H24" i="25"/>
  <c r="C280" i="25" s="1"/>
  <c r="I23" i="25"/>
  <c r="H23" i="25"/>
  <c r="C279" i="25" s="1"/>
  <c r="H22" i="25"/>
  <c r="C278" i="25" s="1"/>
  <c r="I21" i="25"/>
  <c r="D203" i="25" s="1"/>
  <c r="H21" i="25"/>
  <c r="C277" i="25" s="1"/>
  <c r="I20" i="25"/>
  <c r="D91" i="25" s="1"/>
  <c r="H20" i="25"/>
  <c r="C276" i="25" s="1"/>
  <c r="H19" i="25"/>
  <c r="C275" i="25" s="1"/>
  <c r="H18" i="25"/>
  <c r="C274" i="25" s="1"/>
  <c r="I17" i="25"/>
  <c r="H17" i="25"/>
  <c r="C273" i="25"/>
  <c r="I16" i="25"/>
  <c r="H16" i="25"/>
  <c r="I15" i="25"/>
  <c r="H15" i="25"/>
  <c r="C271" i="25" s="1"/>
  <c r="H14" i="25"/>
  <c r="C270" i="25" s="1"/>
  <c r="H13" i="25"/>
  <c r="C269" i="25" s="1"/>
  <c r="H12" i="25"/>
  <c r="C268" i="25" s="1"/>
  <c r="H11" i="25"/>
  <c r="C267" i="25" s="1"/>
  <c r="H10" i="25"/>
  <c r="C266" i="25" s="1"/>
  <c r="I9" i="25"/>
  <c r="E6" i="25" s="1"/>
  <c r="H9" i="25"/>
  <c r="C265" i="25" s="1"/>
  <c r="H8" i="25"/>
  <c r="C264" i="25" s="1"/>
  <c r="H5" i="25"/>
  <c r="C263" i="25" s="1"/>
  <c r="L11" i="34"/>
  <c r="E299" i="25" s="1"/>
  <c r="K11" i="34"/>
  <c r="D299" i="25" s="1"/>
  <c r="D4" i="36"/>
  <c r="N5" i="40"/>
  <c r="O5" i="40" s="1"/>
  <c r="P5" i="40" s="1"/>
  <c r="R11" i="40"/>
  <c r="M6" i="40"/>
  <c r="N6" i="40" s="1"/>
  <c r="O6" i="40" s="1"/>
  <c r="M7" i="40"/>
  <c r="N7" i="40" s="1"/>
  <c r="O7" i="40" s="1"/>
  <c r="M8" i="40"/>
  <c r="N8" i="40" s="1"/>
  <c r="O8" i="40" s="1"/>
  <c r="M9" i="40"/>
  <c r="N9" i="40" s="1"/>
  <c r="O9" i="40" s="1"/>
  <c r="M10" i="40"/>
  <c r="N10" i="40" s="1"/>
  <c r="O10" i="40" s="1"/>
  <c r="M11" i="40"/>
  <c r="N11" i="40" s="1"/>
  <c r="O11" i="40" s="1"/>
  <c r="M12" i="40"/>
  <c r="N12" i="40" s="1"/>
  <c r="O12" i="40" s="1"/>
  <c r="M13" i="40"/>
  <c r="N13" i="40" s="1"/>
  <c r="O13" i="40" s="1"/>
  <c r="M14" i="40"/>
  <c r="N14" i="40" s="1"/>
  <c r="O14" i="40" s="1"/>
  <c r="P14" i="40" s="1"/>
  <c r="F14" i="40" s="1"/>
  <c r="M15" i="40"/>
  <c r="N15" i="40" s="1"/>
  <c r="O15" i="40" s="1"/>
  <c r="P15" i="40" s="1"/>
  <c r="F15" i="40" s="1"/>
  <c r="M16" i="40"/>
  <c r="N16" i="40" s="1"/>
  <c r="O16" i="40" s="1"/>
  <c r="P16" i="40" s="1"/>
  <c r="F16" i="40" s="1"/>
  <c r="M17" i="40"/>
  <c r="N17" i="40" s="1"/>
  <c r="O17" i="40" s="1"/>
  <c r="P17" i="40" s="1"/>
  <c r="F17" i="40" s="1"/>
  <c r="M18" i="40"/>
  <c r="N18" i="40"/>
  <c r="O18" i="40"/>
  <c r="P18" i="40" s="1"/>
  <c r="F18" i="40" s="1"/>
  <c r="M19" i="40"/>
  <c r="N19" i="40" s="1"/>
  <c r="O19" i="40" s="1"/>
  <c r="P19" i="40" s="1"/>
  <c r="F19" i="40" s="1"/>
  <c r="M20" i="40"/>
  <c r="N20" i="40" s="1"/>
  <c r="O20" i="40" s="1"/>
  <c r="P20" i="40" s="1"/>
  <c r="F20" i="40" s="1"/>
  <c r="K21" i="40"/>
  <c r="K22" i="40" s="1"/>
  <c r="M21" i="40"/>
  <c r="N21" i="40"/>
  <c r="O21" i="40" s="1"/>
  <c r="P21" i="40" s="1"/>
  <c r="F21" i="40" s="1"/>
  <c r="K5" i="34"/>
  <c r="L5" i="34"/>
  <c r="K6" i="34"/>
  <c r="L6" i="34"/>
  <c r="K7" i="34"/>
  <c r="D138" i="25" s="1"/>
  <c r="L7" i="34"/>
  <c r="K8" i="34"/>
  <c r="L8" i="34"/>
  <c r="K9" i="34"/>
  <c r="L9" i="34"/>
  <c r="K12" i="34"/>
  <c r="L12" i="34"/>
  <c r="E42" i="23" s="1"/>
  <c r="K13" i="34"/>
  <c r="L13" i="34"/>
  <c r="K14" i="34"/>
  <c r="L14" i="34"/>
  <c r="K15" i="34"/>
  <c r="L15" i="34"/>
  <c r="K16" i="34"/>
  <c r="L16" i="34"/>
  <c r="K17" i="34"/>
  <c r="L17" i="34"/>
  <c r="K18" i="34"/>
  <c r="L18" i="34"/>
  <c r="K19" i="34"/>
  <c r="L19" i="34"/>
  <c r="K20" i="34"/>
  <c r="L20" i="34"/>
  <c r="K21" i="34"/>
  <c r="L21" i="34"/>
  <c r="K22" i="34"/>
  <c r="L22" i="34"/>
  <c r="K23" i="34"/>
  <c r="D214" i="26" s="1"/>
  <c r="L23" i="34"/>
  <c r="K24" i="34"/>
  <c r="L24" i="34"/>
  <c r="K25" i="34"/>
  <c r="L25" i="34"/>
  <c r="K26" i="34"/>
  <c r="L26" i="34"/>
  <c r="K27" i="34"/>
  <c r="L27" i="34"/>
  <c r="K28" i="34"/>
  <c r="L28" i="34"/>
  <c r="K29" i="34"/>
  <c r="L29" i="34"/>
  <c r="K30" i="34"/>
  <c r="L30" i="34"/>
  <c r="K31" i="34"/>
  <c r="L31" i="34"/>
  <c r="K32" i="34"/>
  <c r="L32" i="34"/>
  <c r="K33" i="34"/>
  <c r="L33" i="34"/>
  <c r="K34" i="34"/>
  <c r="L34" i="34"/>
  <c r="K35" i="34"/>
  <c r="L35" i="34"/>
  <c r="K36" i="34"/>
  <c r="L36" i="34"/>
  <c r="K37" i="34"/>
  <c r="L37" i="34"/>
  <c r="K38" i="34"/>
  <c r="L38" i="34"/>
  <c r="K39" i="34"/>
  <c r="L39" i="34"/>
  <c r="K40" i="34"/>
  <c r="L40" i="34"/>
  <c r="K41" i="34"/>
  <c r="L41" i="34"/>
  <c r="K42" i="34"/>
  <c r="L42" i="34"/>
  <c r="K43" i="34"/>
  <c r="L43" i="34"/>
  <c r="K44" i="34"/>
  <c r="L44" i="34"/>
  <c r="K45" i="34"/>
  <c r="L45" i="34"/>
  <c r="K46" i="34"/>
  <c r="L46" i="34"/>
  <c r="K47" i="34"/>
  <c r="L47" i="34"/>
  <c r="K48" i="34"/>
  <c r="L48" i="34"/>
  <c r="K49" i="34"/>
  <c r="L49" i="34"/>
  <c r="K50" i="34"/>
  <c r="L50" i="34"/>
  <c r="K51" i="34"/>
  <c r="L51" i="34"/>
  <c r="E189" i="30" s="1"/>
  <c r="K52" i="34"/>
  <c r="L52" i="34"/>
  <c r="K53" i="34"/>
  <c r="D5" i="31" s="1"/>
  <c r="L53" i="34"/>
  <c r="K54" i="34"/>
  <c r="L54" i="34"/>
  <c r="K55" i="34"/>
  <c r="L55" i="34"/>
  <c r="K56" i="34"/>
  <c r="L56" i="34"/>
  <c r="K57" i="34"/>
  <c r="L57" i="34"/>
  <c r="K58" i="34"/>
  <c r="L58" i="34"/>
  <c r="K59" i="34"/>
  <c r="L59" i="34"/>
  <c r="K60" i="34"/>
  <c r="L60" i="34"/>
  <c r="K61" i="34"/>
  <c r="L61" i="34"/>
  <c r="K62" i="34"/>
  <c r="L62" i="34"/>
  <c r="K63" i="34"/>
  <c r="L63" i="34"/>
  <c r="E127" i="33" s="1"/>
  <c r="K64" i="34"/>
  <c r="D158" i="33" s="1"/>
  <c r="L64" i="34"/>
  <c r="E164" i="33" s="1"/>
  <c r="K65" i="34"/>
  <c r="L65" i="34"/>
  <c r="K66" i="34"/>
  <c r="L66" i="34"/>
  <c r="K67" i="34"/>
  <c r="D9" i="32" s="1"/>
  <c r="L67" i="34"/>
  <c r="K68" i="34"/>
  <c r="L68" i="34"/>
  <c r="E45" i="32" s="1"/>
  <c r="K69" i="34"/>
  <c r="L69" i="34"/>
  <c r="K70" i="34"/>
  <c r="L70" i="34"/>
  <c r="K71" i="34"/>
  <c r="L71" i="34"/>
  <c r="K72" i="34"/>
  <c r="L72" i="34"/>
  <c r="K73" i="34"/>
  <c r="L73" i="34"/>
  <c r="K74" i="34"/>
  <c r="L74" i="34"/>
  <c r="K75" i="34"/>
  <c r="L75" i="34"/>
  <c r="K76" i="34"/>
  <c r="L76" i="34"/>
  <c r="K77" i="34"/>
  <c r="L77" i="34"/>
  <c r="K78" i="34"/>
  <c r="L78" i="34"/>
  <c r="K79" i="34"/>
  <c r="L79" i="34"/>
  <c r="K80" i="34"/>
  <c r="L80" i="34"/>
  <c r="K81" i="34"/>
  <c r="L81" i="34"/>
  <c r="K82" i="34"/>
  <c r="L82" i="34"/>
  <c r="K83" i="34"/>
  <c r="L83" i="34"/>
  <c r="K84" i="34"/>
  <c r="L84" i="34"/>
  <c r="K85" i="34"/>
  <c r="L85" i="34"/>
  <c r="K86" i="34"/>
  <c r="L86" i="34"/>
  <c r="K87" i="34"/>
  <c r="L87" i="34"/>
  <c r="L4" i="34"/>
  <c r="K4" i="34"/>
  <c r="D37" i="35"/>
  <c r="E37" i="35"/>
  <c r="I16" i="32"/>
  <c r="F10" i="30"/>
  <c r="F11" i="30"/>
  <c r="F12" i="30"/>
  <c r="F13" i="30"/>
  <c r="F14" i="30"/>
  <c r="F15" i="30"/>
  <c r="F16" i="30"/>
  <c r="F17" i="30"/>
  <c r="F18" i="30"/>
  <c r="F19" i="30"/>
  <c r="F20" i="30"/>
  <c r="F21" i="30"/>
  <c r="F22" i="30"/>
  <c r="F23" i="30"/>
  <c r="F24" i="30"/>
  <c r="F25" i="30"/>
  <c r="F26" i="30"/>
  <c r="F27" i="30"/>
  <c r="F28" i="30"/>
  <c r="F29" i="30"/>
  <c r="F30" i="30"/>
  <c r="F31" i="30"/>
  <c r="F32" i="30"/>
  <c r="F33" i="30"/>
  <c r="F34" i="30"/>
  <c r="F35" i="30"/>
  <c r="F36" i="30"/>
  <c r="F37" i="30"/>
  <c r="F38" i="30"/>
  <c r="F39" i="30"/>
  <c r="F40" i="30"/>
  <c r="F47" i="30"/>
  <c r="F48" i="30"/>
  <c r="F49" i="30"/>
  <c r="F50" i="30"/>
  <c r="F51" i="30"/>
  <c r="F52" i="30"/>
  <c r="F53" i="30"/>
  <c r="F54" i="30"/>
  <c r="F55" i="30"/>
  <c r="F56" i="30"/>
  <c r="F57" i="30"/>
  <c r="F58" i="30"/>
  <c r="F59" i="30"/>
  <c r="F60" i="30"/>
  <c r="F61" i="30"/>
  <c r="F62" i="30"/>
  <c r="F63" i="30"/>
  <c r="F64" i="30"/>
  <c r="F65" i="30"/>
  <c r="F66" i="30"/>
  <c r="F67" i="30"/>
  <c r="F68" i="30"/>
  <c r="F69" i="30"/>
  <c r="F70" i="30"/>
  <c r="F71" i="30"/>
  <c r="F72" i="30"/>
  <c r="F73" i="30"/>
  <c r="F74" i="30"/>
  <c r="F75" i="30"/>
  <c r="F76" i="30"/>
  <c r="F77" i="30"/>
  <c r="F78" i="30"/>
  <c r="F79" i="30"/>
  <c r="F80" i="30"/>
  <c r="F81" i="30"/>
  <c r="F82" i="30"/>
  <c r="F83" i="30"/>
  <c r="F84" i="30"/>
  <c r="F85" i="30"/>
  <c r="F86" i="30"/>
  <c r="F87" i="30"/>
  <c r="F88" i="30"/>
  <c r="F89" i="30"/>
  <c r="F90" i="30"/>
  <c r="F91" i="30"/>
  <c r="F92" i="30"/>
  <c r="F93" i="30"/>
  <c r="F94" i="30"/>
  <c r="F95" i="30"/>
  <c r="F96" i="30"/>
  <c r="F97" i="30"/>
  <c r="F98" i="30"/>
  <c r="F99" i="30"/>
  <c r="F100" i="30"/>
  <c r="F101" i="30"/>
  <c r="F102" i="30"/>
  <c r="F103" i="30"/>
  <c r="F104" i="30"/>
  <c r="F105" i="30"/>
  <c r="F106" i="30"/>
  <c r="F107" i="30"/>
  <c r="F108" i="30"/>
  <c r="F109" i="30"/>
  <c r="F110" i="30"/>
  <c r="F111" i="30"/>
  <c r="F112" i="30"/>
  <c r="F113" i="30"/>
  <c r="F114" i="30"/>
  <c r="F115" i="30"/>
  <c r="F116" i="30"/>
  <c r="F117" i="30"/>
  <c r="F118" i="30"/>
  <c r="F119" i="30"/>
  <c r="F120" i="30"/>
  <c r="F121" i="30"/>
  <c r="F122" i="30"/>
  <c r="F123" i="30"/>
  <c r="F124" i="30"/>
  <c r="F125" i="30"/>
  <c r="F126" i="30"/>
  <c r="F127" i="30"/>
  <c r="F128" i="30"/>
  <c r="F129" i="30"/>
  <c r="F130" i="30"/>
  <c r="F131" i="30"/>
  <c r="F132" i="30"/>
  <c r="F133" i="30"/>
  <c r="F134" i="30"/>
  <c r="F135" i="30"/>
  <c r="F136" i="30"/>
  <c r="F137" i="30"/>
  <c r="F138" i="30"/>
  <c r="F139" i="30"/>
  <c r="F140" i="30"/>
  <c r="F141" i="30"/>
  <c r="F142" i="30"/>
  <c r="F143" i="30"/>
  <c r="F144" i="30"/>
  <c r="F145" i="30"/>
  <c r="F146" i="30"/>
  <c r="F147" i="30"/>
  <c r="F148" i="30"/>
  <c r="F149" i="30"/>
  <c r="F150" i="30"/>
  <c r="F151" i="30"/>
  <c r="F152" i="30"/>
  <c r="F153" i="30"/>
  <c r="F154" i="30"/>
  <c r="F155" i="30"/>
  <c r="F156" i="30"/>
  <c r="F157" i="30"/>
  <c r="F158" i="30"/>
  <c r="F159" i="30"/>
  <c r="F160" i="30"/>
  <c r="F161" i="30"/>
  <c r="F162" i="30"/>
  <c r="F163" i="30"/>
  <c r="F164" i="30"/>
  <c r="F165" i="30"/>
  <c r="F166" i="30"/>
  <c r="F167" i="30"/>
  <c r="F168" i="30"/>
  <c r="F169" i="30"/>
  <c r="F170" i="30"/>
  <c r="F171" i="30"/>
  <c r="F172" i="30"/>
  <c r="F173" i="30"/>
  <c r="F174" i="30"/>
  <c r="F175" i="30"/>
  <c r="F176" i="30"/>
  <c r="F177" i="30"/>
  <c r="F178" i="30"/>
  <c r="F179" i="30"/>
  <c r="F180" i="30"/>
  <c r="F181" i="30"/>
  <c r="F182" i="30"/>
  <c r="F183" i="30"/>
  <c r="F184" i="30"/>
  <c r="F185" i="30"/>
  <c r="F186" i="30"/>
  <c r="F187" i="30"/>
  <c r="F188" i="30"/>
  <c r="F189" i="30"/>
  <c r="F190" i="30"/>
  <c r="F191" i="30"/>
  <c r="F192" i="30"/>
  <c r="F193" i="30"/>
  <c r="F194" i="30"/>
  <c r="F195" i="30"/>
  <c r="F196" i="30"/>
  <c r="F197" i="30"/>
  <c r="F198" i="30"/>
  <c r="F199" i="30"/>
  <c r="F200" i="30"/>
  <c r="F201" i="30"/>
  <c r="F202" i="30"/>
  <c r="F203" i="30"/>
  <c r="F204" i="30"/>
  <c r="F205" i="30"/>
  <c r="F206" i="30"/>
  <c r="F207" i="30"/>
  <c r="F208" i="30"/>
  <c r="F209" i="30"/>
  <c r="F210" i="30"/>
  <c r="F211" i="30"/>
  <c r="F212" i="30"/>
  <c r="F213" i="30"/>
  <c r="F214" i="30"/>
  <c r="F215" i="30"/>
  <c r="F216" i="30"/>
  <c r="F217" i="30"/>
  <c r="F218" i="30"/>
  <c r="F219" i="30"/>
  <c r="F220" i="30"/>
  <c r="F221" i="30"/>
  <c r="F222" i="30"/>
  <c r="F223" i="30"/>
  <c r="F224" i="30"/>
  <c r="F225" i="30"/>
  <c r="F226" i="30"/>
  <c r="F227" i="30"/>
  <c r="F228" i="30"/>
  <c r="F229" i="30"/>
  <c r="F230" i="30"/>
  <c r="F231" i="30"/>
  <c r="F232" i="30"/>
  <c r="F233" i="30"/>
  <c r="F234" i="30"/>
  <c r="F235" i="30"/>
  <c r="F236" i="30"/>
  <c r="F237" i="30"/>
  <c r="F238" i="30"/>
  <c r="F239" i="30"/>
  <c r="F240" i="30"/>
  <c r="F241" i="30"/>
  <c r="F242" i="30"/>
  <c r="F243" i="30"/>
  <c r="F244" i="30"/>
  <c r="F245" i="30"/>
  <c r="F246" i="30"/>
  <c r="F247" i="30"/>
  <c r="F248" i="30"/>
  <c r="F249" i="30"/>
  <c r="F250" i="30"/>
  <c r="F251" i="30"/>
  <c r="F252" i="30"/>
  <c r="F253" i="30"/>
  <c r="F254" i="30"/>
  <c r="F255" i="30"/>
  <c r="F256" i="30"/>
  <c r="F257" i="30"/>
  <c r="F258" i="30"/>
  <c r="F259" i="30"/>
  <c r="F260" i="30"/>
  <c r="F261" i="30"/>
  <c r="F262" i="30"/>
  <c r="D5" i="36"/>
  <c r="D6" i="36"/>
  <c r="I14" i="23"/>
  <c r="D196" i="23" s="1"/>
  <c r="I17" i="23"/>
  <c r="E51" i="23" s="1"/>
  <c r="I20" i="23"/>
  <c r="E91" i="23" s="1"/>
  <c r="I23" i="23"/>
  <c r="D94" i="23" s="1"/>
  <c r="I25" i="23"/>
  <c r="I28" i="23"/>
  <c r="I29" i="23"/>
  <c r="D26" i="23" s="1"/>
  <c r="I30" i="23"/>
  <c r="I36" i="23"/>
  <c r="D144" i="23" s="1"/>
  <c r="I12" i="26"/>
  <c r="D120" i="26" s="1"/>
  <c r="I12" i="27"/>
  <c r="D157" i="27" s="1"/>
  <c r="I15" i="26"/>
  <c r="I20" i="27"/>
  <c r="I21" i="26"/>
  <c r="I23" i="26"/>
  <c r="E168" i="26" s="1"/>
  <c r="I36" i="27"/>
  <c r="I10" i="30"/>
  <c r="E44" i="30" s="1"/>
  <c r="I11" i="30"/>
  <c r="I13" i="30"/>
  <c r="D47" i="30" s="1"/>
  <c r="I15" i="30"/>
  <c r="I16" i="30"/>
  <c r="I17" i="30"/>
  <c r="D14" i="30" s="1"/>
  <c r="I21" i="30"/>
  <c r="D166" i="30" s="1"/>
  <c r="I25" i="30"/>
  <c r="D96" i="30" s="1"/>
  <c r="I26" i="33"/>
  <c r="E208" i="33" s="1"/>
  <c r="I28" i="31"/>
  <c r="E210" i="31" s="1"/>
  <c r="I29" i="30"/>
  <c r="E63" i="30" s="1"/>
  <c r="I31" i="30"/>
  <c r="D28" i="30" s="1"/>
  <c r="I32" i="30"/>
  <c r="E66" i="30" s="1"/>
  <c r="I37" i="30"/>
  <c r="E34" i="30" s="1"/>
  <c r="I39" i="30"/>
  <c r="E36" i="30" s="1"/>
  <c r="I15" i="33"/>
  <c r="I19" i="33"/>
  <c r="I37" i="37"/>
  <c r="E255" i="37" s="1"/>
  <c r="I6" i="25"/>
  <c r="I7" i="25"/>
  <c r="I37" i="26"/>
  <c r="E219" i="26" s="1"/>
  <c r="I17" i="33"/>
  <c r="I15" i="28"/>
  <c r="E123" i="28" s="1"/>
  <c r="I10" i="31"/>
  <c r="D118" i="31" s="1"/>
  <c r="I14" i="26"/>
  <c r="I40" i="23"/>
  <c r="E74" i="23" s="1"/>
  <c r="I36" i="29"/>
  <c r="I24" i="26"/>
  <c r="D206" i="26" s="1"/>
  <c r="I24" i="23"/>
  <c r="E58" i="23" s="1"/>
  <c r="I20" i="30"/>
  <c r="I32" i="23"/>
  <c r="D29" i="23" s="1"/>
  <c r="I30" i="26"/>
  <c r="I28" i="30"/>
  <c r="I38" i="30"/>
  <c r="I30" i="33"/>
  <c r="I30" i="30"/>
  <c r="E212" i="30" s="1"/>
  <c r="I14" i="31"/>
  <c r="I14" i="30"/>
  <c r="D85" i="30" s="1"/>
  <c r="I36" i="30"/>
  <c r="D70" i="30" s="1"/>
  <c r="I26" i="23"/>
  <c r="I18" i="23"/>
  <c r="I10" i="26"/>
  <c r="D44" i="26" s="1"/>
  <c r="I20" i="26"/>
  <c r="D8" i="36"/>
  <c r="D9" i="36"/>
  <c r="I21" i="33"/>
  <c r="I13" i="26"/>
  <c r="I13" i="27"/>
  <c r="I29" i="31"/>
  <c r="I15" i="29"/>
  <c r="D86" i="29" s="1"/>
  <c r="I12" i="28"/>
  <c r="D46" i="28" s="1"/>
  <c r="I13" i="31"/>
  <c r="E84" i="31" s="1"/>
  <c r="I13" i="33"/>
  <c r="E232" i="33" s="1"/>
  <c r="I30" i="31"/>
  <c r="D175" i="31" s="1"/>
  <c r="I38" i="31"/>
  <c r="D109" i="31" s="1"/>
  <c r="I38" i="33"/>
  <c r="D220" i="33" s="1"/>
  <c r="I22" i="27"/>
  <c r="D93" i="27" s="1"/>
  <c r="I14" i="33"/>
  <c r="I22" i="31"/>
  <c r="E241" i="31" s="1"/>
  <c r="I22" i="33"/>
  <c r="F226" i="32"/>
  <c r="F189" i="32"/>
  <c r="F152" i="32"/>
  <c r="F115" i="32"/>
  <c r="F78" i="32"/>
  <c r="F226" i="33"/>
  <c r="F189" i="33"/>
  <c r="F152" i="33"/>
  <c r="F115" i="33"/>
  <c r="F78" i="33"/>
  <c r="F226" i="31"/>
  <c r="F189" i="31"/>
  <c r="F152" i="31"/>
  <c r="F115" i="31"/>
  <c r="F78" i="31"/>
  <c r="F226" i="29"/>
  <c r="F189" i="29"/>
  <c r="F152" i="29"/>
  <c r="F115" i="29"/>
  <c r="F78" i="29"/>
  <c r="F262" i="29"/>
  <c r="F261" i="29"/>
  <c r="F260" i="29"/>
  <c r="F259" i="29"/>
  <c r="F258" i="29"/>
  <c r="F257" i="29"/>
  <c r="F256" i="29"/>
  <c r="F255" i="29"/>
  <c r="F254" i="29"/>
  <c r="F253" i="29"/>
  <c r="F252" i="29"/>
  <c r="F251" i="29"/>
  <c r="F250" i="29"/>
  <c r="F249" i="29"/>
  <c r="F248" i="29"/>
  <c r="F247" i="29"/>
  <c r="F246" i="29"/>
  <c r="F245" i="29"/>
  <c r="F244" i="29"/>
  <c r="F243" i="29"/>
  <c r="F242" i="29"/>
  <c r="F241" i="29"/>
  <c r="F240" i="29"/>
  <c r="F239" i="29"/>
  <c r="F238" i="29"/>
  <c r="F237" i="29"/>
  <c r="F236" i="29"/>
  <c r="F235" i="29"/>
  <c r="F234" i="29"/>
  <c r="F233" i="29"/>
  <c r="F232" i="29"/>
  <c r="F231" i="29"/>
  <c r="F230" i="29"/>
  <c r="F229" i="29"/>
  <c r="F228" i="29"/>
  <c r="F227" i="29"/>
  <c r="F225" i="29"/>
  <c r="F224" i="29"/>
  <c r="F223" i="29"/>
  <c r="F222" i="29"/>
  <c r="F221" i="29"/>
  <c r="F220" i="29"/>
  <c r="F219" i="29"/>
  <c r="F218" i="29"/>
  <c r="F217" i="29"/>
  <c r="F216" i="29"/>
  <c r="F215" i="29"/>
  <c r="F214" i="29"/>
  <c r="F213" i="29"/>
  <c r="F212" i="29"/>
  <c r="F211" i="29"/>
  <c r="F210" i="29"/>
  <c r="F209" i="29"/>
  <c r="F208" i="29"/>
  <c r="F207" i="29"/>
  <c r="F206" i="29"/>
  <c r="F205" i="29"/>
  <c r="F204" i="29"/>
  <c r="F203" i="29"/>
  <c r="F202" i="29"/>
  <c r="F201" i="29"/>
  <c r="F200" i="29"/>
  <c r="F199" i="29"/>
  <c r="F198" i="29"/>
  <c r="F197" i="29"/>
  <c r="F196" i="29"/>
  <c r="F195" i="29"/>
  <c r="F194" i="29"/>
  <c r="F193" i="29"/>
  <c r="F192" i="29"/>
  <c r="F191" i="29"/>
  <c r="F190" i="29"/>
  <c r="F188" i="29"/>
  <c r="F187" i="29"/>
  <c r="F186" i="29"/>
  <c r="F185" i="29"/>
  <c r="F184" i="29"/>
  <c r="F183" i="29"/>
  <c r="F182" i="29"/>
  <c r="F181" i="29"/>
  <c r="F180" i="29"/>
  <c r="F179" i="29"/>
  <c r="F178" i="29"/>
  <c r="F177" i="29"/>
  <c r="F176" i="29"/>
  <c r="F175" i="29"/>
  <c r="F174" i="29"/>
  <c r="F173" i="29"/>
  <c r="F172" i="29"/>
  <c r="F171" i="29"/>
  <c r="F170" i="29"/>
  <c r="F169" i="29"/>
  <c r="F168" i="29"/>
  <c r="F167" i="29"/>
  <c r="F166" i="29"/>
  <c r="F165" i="29"/>
  <c r="F164" i="29"/>
  <c r="F163" i="29"/>
  <c r="F162" i="29"/>
  <c r="F161" i="29"/>
  <c r="F160" i="29"/>
  <c r="F159" i="29"/>
  <c r="F158" i="29"/>
  <c r="F157" i="29"/>
  <c r="F156" i="29"/>
  <c r="F155" i="29"/>
  <c r="F154" i="29"/>
  <c r="F153" i="29"/>
  <c r="F151" i="29"/>
  <c r="F150" i="29"/>
  <c r="F149" i="29"/>
  <c r="F148" i="29"/>
  <c r="F147" i="29"/>
  <c r="F146" i="29"/>
  <c r="F145" i="29"/>
  <c r="F144" i="29"/>
  <c r="F143" i="29"/>
  <c r="F142" i="29"/>
  <c r="F141" i="29"/>
  <c r="F140" i="29"/>
  <c r="F139" i="29"/>
  <c r="F138" i="29"/>
  <c r="F137" i="29"/>
  <c r="F136" i="29"/>
  <c r="F135" i="29"/>
  <c r="F134" i="29"/>
  <c r="F133" i="29"/>
  <c r="F132" i="29"/>
  <c r="F131" i="29"/>
  <c r="F130" i="29"/>
  <c r="F129" i="29"/>
  <c r="F128" i="29"/>
  <c r="F127" i="29"/>
  <c r="F126" i="29"/>
  <c r="F125" i="29"/>
  <c r="F124" i="29"/>
  <c r="F123" i="29"/>
  <c r="F122" i="29"/>
  <c r="F121" i="29"/>
  <c r="F120" i="29"/>
  <c r="F119" i="29"/>
  <c r="F118" i="29"/>
  <c r="F117" i="29"/>
  <c r="F78" i="28"/>
  <c r="F115" i="28"/>
  <c r="F152" i="28"/>
  <c r="F189" i="28"/>
  <c r="F226" i="28"/>
  <c r="F226" i="27"/>
  <c r="F189" i="27"/>
  <c r="F152" i="27"/>
  <c r="F115" i="27"/>
  <c r="F78" i="27"/>
  <c r="F152" i="26"/>
  <c r="F115" i="26"/>
  <c r="F78" i="26"/>
  <c r="F78" i="23"/>
  <c r="F115" i="23"/>
  <c r="F152" i="23"/>
  <c r="F189" i="23"/>
  <c r="F226" i="23"/>
  <c r="F4" i="25"/>
  <c r="F41" i="25"/>
  <c r="F78" i="25"/>
  <c r="F115" i="25"/>
  <c r="F152" i="25"/>
  <c r="F189" i="25"/>
  <c r="F226" i="25"/>
  <c r="F226" i="38"/>
  <c r="F189" i="38"/>
  <c r="F152" i="38"/>
  <c r="F115" i="38"/>
  <c r="F78" i="38"/>
  <c r="F225" i="37"/>
  <c r="F188" i="37"/>
  <c r="F151" i="37"/>
  <c r="F114" i="37"/>
  <c r="I10" i="27"/>
  <c r="D229" i="27" s="1"/>
  <c r="N33" i="34"/>
  <c r="E193" i="32"/>
  <c r="F227" i="38"/>
  <c r="F228" i="38"/>
  <c r="F229" i="38"/>
  <c r="F230" i="38"/>
  <c r="F231" i="38"/>
  <c r="F232" i="38"/>
  <c r="F233" i="38"/>
  <c r="F234" i="38"/>
  <c r="F235" i="38"/>
  <c r="F236" i="38"/>
  <c r="F237" i="38"/>
  <c r="F238" i="38"/>
  <c r="F239" i="38"/>
  <c r="F240" i="38"/>
  <c r="F241" i="38"/>
  <c r="F242" i="38"/>
  <c r="F243" i="38"/>
  <c r="F244" i="38"/>
  <c r="F245" i="38"/>
  <c r="F246" i="38"/>
  <c r="F247" i="38"/>
  <c r="F248" i="38"/>
  <c r="F249" i="38"/>
  <c r="F250" i="38"/>
  <c r="F251" i="38"/>
  <c r="F252" i="38"/>
  <c r="F253" i="38"/>
  <c r="F254" i="38"/>
  <c r="F255" i="38"/>
  <c r="F256" i="38"/>
  <c r="F257" i="38"/>
  <c r="F258" i="38"/>
  <c r="F259" i="38"/>
  <c r="F260" i="38"/>
  <c r="F261" i="38"/>
  <c r="F262" i="38"/>
  <c r="F227" i="25"/>
  <c r="F228" i="25"/>
  <c r="F229" i="25"/>
  <c r="F230" i="25"/>
  <c r="F231" i="25"/>
  <c r="F232" i="25"/>
  <c r="F233" i="25"/>
  <c r="F234" i="25"/>
  <c r="F235" i="25"/>
  <c r="F236" i="25"/>
  <c r="F237" i="25"/>
  <c r="F238" i="25"/>
  <c r="F239" i="25"/>
  <c r="F240" i="25"/>
  <c r="F241" i="25"/>
  <c r="F242" i="25"/>
  <c r="F243" i="25"/>
  <c r="F244" i="25"/>
  <c r="F245" i="25"/>
  <c r="F246" i="25"/>
  <c r="F247" i="25"/>
  <c r="F248" i="25"/>
  <c r="F249" i="25"/>
  <c r="F250" i="25"/>
  <c r="F251" i="25"/>
  <c r="F252" i="25"/>
  <c r="F253" i="25"/>
  <c r="F254" i="25"/>
  <c r="F255" i="25"/>
  <c r="F256" i="25"/>
  <c r="F257" i="25"/>
  <c r="F258" i="25"/>
  <c r="F259" i="25"/>
  <c r="F260" i="25"/>
  <c r="F261" i="25"/>
  <c r="F262" i="25"/>
  <c r="F227" i="23"/>
  <c r="F228" i="23"/>
  <c r="F229" i="23"/>
  <c r="F230" i="23"/>
  <c r="F231" i="23"/>
  <c r="F232" i="23"/>
  <c r="F233" i="23"/>
  <c r="F234" i="23"/>
  <c r="F235" i="23"/>
  <c r="F236" i="23"/>
  <c r="F237" i="23"/>
  <c r="F238" i="23"/>
  <c r="F239" i="23"/>
  <c r="F240" i="23"/>
  <c r="F241" i="23"/>
  <c r="F242" i="23"/>
  <c r="F243" i="23"/>
  <c r="F244" i="23"/>
  <c r="F245" i="23"/>
  <c r="F246" i="23"/>
  <c r="F247" i="23"/>
  <c r="F248" i="23"/>
  <c r="F249" i="23"/>
  <c r="F250" i="23"/>
  <c r="F251" i="23"/>
  <c r="F252" i="23"/>
  <c r="F253" i="23"/>
  <c r="F254" i="23"/>
  <c r="F255" i="23"/>
  <c r="F256" i="23"/>
  <c r="F257" i="23"/>
  <c r="F258" i="23"/>
  <c r="F259" i="23"/>
  <c r="F260" i="23"/>
  <c r="F261" i="23"/>
  <c r="F262" i="23"/>
  <c r="F227" i="26"/>
  <c r="F228" i="26"/>
  <c r="F229" i="26"/>
  <c r="F230" i="26"/>
  <c r="F231" i="26"/>
  <c r="F232" i="26"/>
  <c r="F233" i="26"/>
  <c r="F234" i="26"/>
  <c r="F235" i="26"/>
  <c r="F236" i="26"/>
  <c r="F237" i="26"/>
  <c r="F238" i="26"/>
  <c r="F239" i="26"/>
  <c r="F240" i="26"/>
  <c r="F241" i="26"/>
  <c r="F242" i="26"/>
  <c r="F243" i="26"/>
  <c r="F244" i="26"/>
  <c r="F245" i="26"/>
  <c r="F246" i="26"/>
  <c r="F247" i="26"/>
  <c r="F248" i="26"/>
  <c r="F249" i="26"/>
  <c r="F250" i="26"/>
  <c r="F251" i="26"/>
  <c r="F252" i="26"/>
  <c r="F253" i="26"/>
  <c r="F254" i="26"/>
  <c r="F255" i="26"/>
  <c r="F256" i="26"/>
  <c r="F257" i="26"/>
  <c r="F258" i="26"/>
  <c r="F259" i="26"/>
  <c r="F260" i="26"/>
  <c r="F261" i="26"/>
  <c r="F262" i="26"/>
  <c r="F227" i="27"/>
  <c r="F228" i="27"/>
  <c r="F229" i="27"/>
  <c r="F230" i="27"/>
  <c r="F231" i="27"/>
  <c r="F232" i="27"/>
  <c r="F233" i="27"/>
  <c r="F234" i="27"/>
  <c r="F235" i="27"/>
  <c r="F236" i="27"/>
  <c r="F237" i="27"/>
  <c r="F238" i="27"/>
  <c r="F239" i="27"/>
  <c r="F240" i="27"/>
  <c r="F241" i="27"/>
  <c r="F242" i="27"/>
  <c r="F243" i="27"/>
  <c r="F244" i="27"/>
  <c r="F245" i="27"/>
  <c r="F246" i="27"/>
  <c r="F247" i="27"/>
  <c r="F248" i="27"/>
  <c r="F249" i="27"/>
  <c r="F250" i="27"/>
  <c r="F251" i="27"/>
  <c r="F252" i="27"/>
  <c r="F253" i="27"/>
  <c r="F254" i="27"/>
  <c r="F255" i="27"/>
  <c r="F256" i="27"/>
  <c r="F257" i="27"/>
  <c r="F258" i="27"/>
  <c r="F259" i="27"/>
  <c r="F260" i="27"/>
  <c r="F261" i="27"/>
  <c r="F262" i="27"/>
  <c r="F227" i="28"/>
  <c r="F228" i="28"/>
  <c r="F229" i="28"/>
  <c r="F230" i="28"/>
  <c r="F231" i="28"/>
  <c r="F232" i="28"/>
  <c r="F233" i="28"/>
  <c r="F234" i="28"/>
  <c r="F235" i="28"/>
  <c r="F236" i="28"/>
  <c r="F237" i="28"/>
  <c r="F238" i="28"/>
  <c r="F239" i="28"/>
  <c r="F240" i="28"/>
  <c r="F241" i="28"/>
  <c r="F242" i="28"/>
  <c r="F243" i="28"/>
  <c r="F244" i="28"/>
  <c r="F245" i="28"/>
  <c r="F246" i="28"/>
  <c r="F247" i="28"/>
  <c r="F248" i="28"/>
  <c r="F249" i="28"/>
  <c r="F250" i="28"/>
  <c r="F251" i="28"/>
  <c r="F252" i="28"/>
  <c r="F253" i="28"/>
  <c r="F254" i="28"/>
  <c r="F255" i="28"/>
  <c r="F256" i="28"/>
  <c r="F257" i="28"/>
  <c r="F258" i="28"/>
  <c r="F259" i="28"/>
  <c r="F260" i="28"/>
  <c r="F261" i="28"/>
  <c r="F262" i="28"/>
  <c r="F227" i="31"/>
  <c r="F228" i="31"/>
  <c r="F229" i="31"/>
  <c r="F230" i="31"/>
  <c r="F231" i="31"/>
  <c r="F232" i="31"/>
  <c r="F233" i="31"/>
  <c r="F234" i="31"/>
  <c r="F235" i="31"/>
  <c r="F236" i="31"/>
  <c r="F237" i="31"/>
  <c r="F238" i="31"/>
  <c r="F239" i="31"/>
  <c r="F240" i="31"/>
  <c r="F241" i="31"/>
  <c r="F242" i="31"/>
  <c r="F243" i="31"/>
  <c r="F244" i="31"/>
  <c r="F245" i="31"/>
  <c r="F246" i="31"/>
  <c r="F247" i="31"/>
  <c r="F248" i="31"/>
  <c r="F249" i="31"/>
  <c r="F250" i="31"/>
  <c r="F251" i="31"/>
  <c r="F252" i="31"/>
  <c r="F253" i="31"/>
  <c r="F254" i="31"/>
  <c r="F255" i="31"/>
  <c r="F256" i="31"/>
  <c r="F257" i="31"/>
  <c r="F258" i="31"/>
  <c r="F259" i="31"/>
  <c r="F260" i="31"/>
  <c r="F261" i="31"/>
  <c r="F262" i="31"/>
  <c r="F227" i="33"/>
  <c r="F228" i="33"/>
  <c r="F229" i="33"/>
  <c r="F230" i="33"/>
  <c r="F231" i="33"/>
  <c r="F232" i="33"/>
  <c r="F233" i="33"/>
  <c r="F234" i="33"/>
  <c r="F235" i="33"/>
  <c r="F236" i="33"/>
  <c r="F237" i="33"/>
  <c r="F238" i="33"/>
  <c r="F239" i="33"/>
  <c r="F240" i="33"/>
  <c r="F241" i="33"/>
  <c r="F242" i="33"/>
  <c r="F243" i="33"/>
  <c r="F244" i="33"/>
  <c r="F245" i="33"/>
  <c r="F246" i="33"/>
  <c r="F247" i="33"/>
  <c r="F248" i="33"/>
  <c r="F249" i="33"/>
  <c r="F250" i="33"/>
  <c r="F251" i="33"/>
  <c r="F252" i="33"/>
  <c r="F253" i="33"/>
  <c r="F254" i="33"/>
  <c r="F255" i="33"/>
  <c r="F256" i="33"/>
  <c r="F257" i="33"/>
  <c r="F258" i="33"/>
  <c r="F259" i="33"/>
  <c r="F260" i="33"/>
  <c r="F261" i="33"/>
  <c r="F262" i="33"/>
  <c r="F227" i="32"/>
  <c r="F228" i="32"/>
  <c r="F229" i="32"/>
  <c r="F230" i="32"/>
  <c r="F231" i="32"/>
  <c r="F232" i="32"/>
  <c r="F233" i="32"/>
  <c r="F234" i="32"/>
  <c r="F235" i="32"/>
  <c r="F236" i="32"/>
  <c r="F237" i="32"/>
  <c r="F238" i="32"/>
  <c r="F239" i="32"/>
  <c r="F240" i="32"/>
  <c r="F241" i="32"/>
  <c r="F242" i="32"/>
  <c r="F243" i="32"/>
  <c r="F244" i="32"/>
  <c r="F245" i="32"/>
  <c r="F246" i="32"/>
  <c r="F247" i="32"/>
  <c r="F248" i="32"/>
  <c r="F249" i="32"/>
  <c r="F250" i="32"/>
  <c r="F251" i="32"/>
  <c r="F252" i="32"/>
  <c r="F253" i="32"/>
  <c r="F254" i="32"/>
  <c r="F255" i="32"/>
  <c r="F256" i="32"/>
  <c r="F257" i="32"/>
  <c r="F258" i="32"/>
  <c r="F259" i="32"/>
  <c r="F260" i="32"/>
  <c r="F261" i="32"/>
  <c r="F262" i="32"/>
  <c r="F226" i="37"/>
  <c r="F227" i="37"/>
  <c r="F228" i="37"/>
  <c r="F229" i="37"/>
  <c r="F230" i="37"/>
  <c r="F231" i="37"/>
  <c r="F232" i="37"/>
  <c r="F233" i="37"/>
  <c r="F234" i="37"/>
  <c r="F235" i="37"/>
  <c r="F236" i="37"/>
  <c r="F237" i="37"/>
  <c r="F238" i="37"/>
  <c r="F239" i="37"/>
  <c r="F240" i="37"/>
  <c r="F241" i="37"/>
  <c r="F242" i="37"/>
  <c r="F243" i="37"/>
  <c r="F244" i="37"/>
  <c r="F245" i="37"/>
  <c r="F246" i="37"/>
  <c r="F247" i="37"/>
  <c r="F248" i="37"/>
  <c r="F249" i="37"/>
  <c r="F250" i="37"/>
  <c r="F251" i="37"/>
  <c r="F252" i="37"/>
  <c r="F253" i="37"/>
  <c r="F254" i="37"/>
  <c r="F255" i="37"/>
  <c r="F256" i="37"/>
  <c r="F257" i="37"/>
  <c r="F258" i="37"/>
  <c r="F259" i="37"/>
  <c r="F260" i="37"/>
  <c r="F261" i="37"/>
  <c r="F190" i="38"/>
  <c r="F191" i="38"/>
  <c r="F192" i="38"/>
  <c r="F193" i="38"/>
  <c r="F194" i="38"/>
  <c r="F195" i="38"/>
  <c r="F196" i="38"/>
  <c r="F197" i="38"/>
  <c r="F198" i="38"/>
  <c r="F199" i="38"/>
  <c r="F200" i="38"/>
  <c r="F201" i="38"/>
  <c r="F202" i="38"/>
  <c r="F203" i="38"/>
  <c r="F204" i="38"/>
  <c r="F205" i="38"/>
  <c r="F206" i="38"/>
  <c r="F207" i="38"/>
  <c r="F208" i="38"/>
  <c r="F209" i="38"/>
  <c r="F210" i="38"/>
  <c r="F211" i="38"/>
  <c r="F212" i="38"/>
  <c r="F213" i="38"/>
  <c r="F214" i="38"/>
  <c r="F215" i="38"/>
  <c r="F216" i="38"/>
  <c r="F217" i="38"/>
  <c r="F218" i="38"/>
  <c r="F219" i="38"/>
  <c r="F220" i="38"/>
  <c r="F221" i="38"/>
  <c r="F222" i="38"/>
  <c r="F223" i="38"/>
  <c r="F224" i="38"/>
  <c r="F225" i="38"/>
  <c r="F190" i="25"/>
  <c r="F191" i="25"/>
  <c r="F192" i="25"/>
  <c r="F193" i="25"/>
  <c r="F194" i="25"/>
  <c r="F195" i="25"/>
  <c r="F196" i="25"/>
  <c r="F197" i="25"/>
  <c r="F198" i="25"/>
  <c r="F199" i="25"/>
  <c r="F200" i="25"/>
  <c r="F201" i="25"/>
  <c r="F202" i="25"/>
  <c r="F203" i="25"/>
  <c r="F204" i="25"/>
  <c r="F205" i="25"/>
  <c r="F206" i="25"/>
  <c r="F207" i="25"/>
  <c r="F208" i="25"/>
  <c r="F209" i="25"/>
  <c r="F210" i="25"/>
  <c r="F211" i="25"/>
  <c r="F212" i="25"/>
  <c r="F213" i="25"/>
  <c r="F214" i="25"/>
  <c r="F215" i="25"/>
  <c r="F216" i="25"/>
  <c r="F217" i="25"/>
  <c r="F218" i="25"/>
  <c r="F219" i="25"/>
  <c r="F220" i="25"/>
  <c r="F221" i="25"/>
  <c r="F222" i="25"/>
  <c r="F223" i="25"/>
  <c r="F224" i="25"/>
  <c r="F225" i="25"/>
  <c r="F190" i="23"/>
  <c r="F191" i="23"/>
  <c r="F192" i="23"/>
  <c r="F193" i="23"/>
  <c r="F194" i="23"/>
  <c r="F195" i="23"/>
  <c r="F196" i="23"/>
  <c r="F197" i="23"/>
  <c r="F198" i="23"/>
  <c r="F199" i="23"/>
  <c r="F200" i="23"/>
  <c r="F201" i="23"/>
  <c r="F202" i="23"/>
  <c r="F203" i="23"/>
  <c r="F204" i="23"/>
  <c r="F205" i="23"/>
  <c r="F206" i="23"/>
  <c r="F207" i="23"/>
  <c r="F208" i="23"/>
  <c r="F209" i="23"/>
  <c r="F210" i="23"/>
  <c r="F211" i="23"/>
  <c r="F212" i="23"/>
  <c r="F213" i="23"/>
  <c r="F214" i="23"/>
  <c r="F215" i="23"/>
  <c r="F216" i="23"/>
  <c r="F217" i="23"/>
  <c r="F218" i="23"/>
  <c r="F219" i="23"/>
  <c r="F220" i="23"/>
  <c r="F221" i="23"/>
  <c r="F222" i="23"/>
  <c r="F223" i="23"/>
  <c r="F224" i="23"/>
  <c r="F225" i="23"/>
  <c r="F190" i="26"/>
  <c r="F191" i="26"/>
  <c r="F192" i="26"/>
  <c r="F193" i="26"/>
  <c r="F194" i="26"/>
  <c r="F195" i="26"/>
  <c r="F196" i="26"/>
  <c r="F197" i="26"/>
  <c r="F198" i="26"/>
  <c r="F199" i="26"/>
  <c r="F200" i="26"/>
  <c r="F201" i="26"/>
  <c r="F202" i="26"/>
  <c r="F203" i="26"/>
  <c r="F204" i="26"/>
  <c r="F205" i="26"/>
  <c r="F206" i="26"/>
  <c r="F207" i="26"/>
  <c r="F208" i="26"/>
  <c r="F209" i="26"/>
  <c r="F210" i="26"/>
  <c r="F211" i="26"/>
  <c r="F212" i="26"/>
  <c r="F213" i="26"/>
  <c r="F214" i="26"/>
  <c r="F215" i="26"/>
  <c r="F216" i="26"/>
  <c r="F217" i="26"/>
  <c r="F218" i="26"/>
  <c r="F219" i="26"/>
  <c r="F220" i="26"/>
  <c r="F221" i="26"/>
  <c r="F222" i="26"/>
  <c r="F223" i="26"/>
  <c r="F224" i="26"/>
  <c r="F225" i="26"/>
  <c r="F190" i="27"/>
  <c r="F191" i="27"/>
  <c r="F192" i="27"/>
  <c r="F193" i="27"/>
  <c r="F194" i="27"/>
  <c r="F195" i="27"/>
  <c r="F196" i="27"/>
  <c r="F197" i="27"/>
  <c r="F198" i="27"/>
  <c r="F199" i="27"/>
  <c r="F200" i="27"/>
  <c r="F201" i="27"/>
  <c r="F202" i="27"/>
  <c r="F203" i="27"/>
  <c r="F204" i="27"/>
  <c r="F205" i="27"/>
  <c r="F206" i="27"/>
  <c r="F207" i="27"/>
  <c r="F208" i="27"/>
  <c r="F209" i="27"/>
  <c r="F210" i="27"/>
  <c r="F211" i="27"/>
  <c r="F212" i="27"/>
  <c r="F213" i="27"/>
  <c r="F214" i="27"/>
  <c r="F215" i="27"/>
  <c r="F216" i="27"/>
  <c r="F217" i="27"/>
  <c r="F218" i="27"/>
  <c r="F219" i="27"/>
  <c r="F220" i="27"/>
  <c r="F221" i="27"/>
  <c r="F222" i="27"/>
  <c r="F223" i="27"/>
  <c r="F224" i="27"/>
  <c r="F225" i="27"/>
  <c r="F190" i="28"/>
  <c r="F191" i="28"/>
  <c r="F192" i="28"/>
  <c r="F193" i="28"/>
  <c r="F194" i="28"/>
  <c r="F195" i="28"/>
  <c r="F196" i="28"/>
  <c r="F197" i="28"/>
  <c r="F198" i="28"/>
  <c r="F199" i="28"/>
  <c r="F200" i="28"/>
  <c r="F201" i="28"/>
  <c r="F202" i="28"/>
  <c r="F203" i="28"/>
  <c r="F204" i="28"/>
  <c r="F205" i="28"/>
  <c r="F206" i="28"/>
  <c r="F207" i="28"/>
  <c r="F208" i="28"/>
  <c r="F209" i="28"/>
  <c r="F210" i="28"/>
  <c r="F211" i="28"/>
  <c r="F212" i="28"/>
  <c r="F213" i="28"/>
  <c r="F214" i="28"/>
  <c r="F215" i="28"/>
  <c r="F216" i="28"/>
  <c r="F217" i="28"/>
  <c r="F218" i="28"/>
  <c r="F219" i="28"/>
  <c r="F220" i="28"/>
  <c r="F221" i="28"/>
  <c r="F222" i="28"/>
  <c r="F223" i="28"/>
  <c r="F224" i="28"/>
  <c r="F225" i="28"/>
  <c r="F190" i="31"/>
  <c r="F191" i="31"/>
  <c r="F192" i="31"/>
  <c r="F193" i="31"/>
  <c r="F194" i="31"/>
  <c r="F195" i="31"/>
  <c r="F196" i="31"/>
  <c r="F197" i="31"/>
  <c r="F198" i="31"/>
  <c r="F199" i="31"/>
  <c r="F200" i="31"/>
  <c r="F201" i="31"/>
  <c r="F202" i="31"/>
  <c r="F203" i="31"/>
  <c r="F204" i="31"/>
  <c r="F205" i="31"/>
  <c r="F206" i="31"/>
  <c r="F207" i="31"/>
  <c r="F208" i="31"/>
  <c r="F209" i="31"/>
  <c r="F210" i="31"/>
  <c r="F211" i="31"/>
  <c r="F212" i="31"/>
  <c r="F213" i="31"/>
  <c r="F214" i="31"/>
  <c r="F215" i="31"/>
  <c r="F216" i="31"/>
  <c r="F217" i="31"/>
  <c r="F218" i="31"/>
  <c r="F219" i="31"/>
  <c r="F220" i="31"/>
  <c r="F221" i="31"/>
  <c r="F222" i="31"/>
  <c r="F223" i="31"/>
  <c r="F224" i="31"/>
  <c r="F225" i="31"/>
  <c r="F190" i="33"/>
  <c r="F191" i="33"/>
  <c r="F192" i="33"/>
  <c r="F193" i="33"/>
  <c r="F194" i="33"/>
  <c r="F195" i="33"/>
  <c r="F196" i="33"/>
  <c r="F197" i="33"/>
  <c r="F198" i="33"/>
  <c r="F199" i="33"/>
  <c r="F200" i="33"/>
  <c r="F201" i="33"/>
  <c r="F202" i="33"/>
  <c r="F203" i="33"/>
  <c r="F204" i="33"/>
  <c r="F205" i="33"/>
  <c r="F206" i="33"/>
  <c r="F207" i="33"/>
  <c r="F208" i="33"/>
  <c r="F209" i="33"/>
  <c r="F210" i="33"/>
  <c r="F211" i="33"/>
  <c r="F212" i="33"/>
  <c r="F213" i="33"/>
  <c r="F214" i="33"/>
  <c r="F215" i="33"/>
  <c r="F216" i="33"/>
  <c r="F217" i="33"/>
  <c r="F218" i="33"/>
  <c r="F219" i="33"/>
  <c r="F220" i="33"/>
  <c r="F221" i="33"/>
  <c r="F222" i="33"/>
  <c r="F223" i="33"/>
  <c r="F224" i="33"/>
  <c r="F225" i="33"/>
  <c r="F190" i="32"/>
  <c r="F191" i="32"/>
  <c r="F192" i="32"/>
  <c r="F193" i="32"/>
  <c r="F194" i="32"/>
  <c r="F195" i="32"/>
  <c r="F196" i="32"/>
  <c r="F197" i="32"/>
  <c r="F198" i="32"/>
  <c r="F199" i="32"/>
  <c r="F200" i="32"/>
  <c r="F201" i="32"/>
  <c r="F202" i="32"/>
  <c r="F203" i="32"/>
  <c r="F204" i="32"/>
  <c r="F205" i="32"/>
  <c r="F206" i="32"/>
  <c r="F207" i="32"/>
  <c r="F208" i="32"/>
  <c r="F209" i="32"/>
  <c r="F210" i="32"/>
  <c r="F211" i="32"/>
  <c r="F212" i="32"/>
  <c r="F213" i="32"/>
  <c r="F214" i="32"/>
  <c r="F215" i="32"/>
  <c r="F216" i="32"/>
  <c r="F217" i="32"/>
  <c r="F218" i="32"/>
  <c r="F219" i="32"/>
  <c r="F220" i="32"/>
  <c r="F221" i="32"/>
  <c r="F222" i="32"/>
  <c r="F223" i="32"/>
  <c r="F224" i="32"/>
  <c r="F225" i="32"/>
  <c r="F189" i="37"/>
  <c r="F190" i="37"/>
  <c r="F191" i="37"/>
  <c r="F192" i="37"/>
  <c r="F193" i="37"/>
  <c r="F194" i="37"/>
  <c r="F195" i="37"/>
  <c r="F196" i="37"/>
  <c r="F197" i="37"/>
  <c r="F198" i="37"/>
  <c r="F199" i="37"/>
  <c r="F200" i="37"/>
  <c r="F201" i="37"/>
  <c r="F202" i="37"/>
  <c r="F203" i="37"/>
  <c r="F204" i="37"/>
  <c r="F205" i="37"/>
  <c r="F206" i="37"/>
  <c r="F207" i="37"/>
  <c r="F208" i="37"/>
  <c r="F209" i="37"/>
  <c r="F210" i="37"/>
  <c r="F211" i="37"/>
  <c r="F212" i="37"/>
  <c r="F213" i="37"/>
  <c r="F214" i="37"/>
  <c r="F215" i="37"/>
  <c r="F216" i="37"/>
  <c r="F217" i="37"/>
  <c r="F218" i="37"/>
  <c r="F219" i="37"/>
  <c r="F220" i="37"/>
  <c r="F221" i="37"/>
  <c r="F222" i="37"/>
  <c r="F223" i="37"/>
  <c r="F224" i="37"/>
  <c r="F153" i="38"/>
  <c r="F154" i="38"/>
  <c r="F155" i="38"/>
  <c r="F156" i="38"/>
  <c r="F157" i="38"/>
  <c r="F158" i="38"/>
  <c r="F159" i="38"/>
  <c r="F160" i="38"/>
  <c r="F161" i="38"/>
  <c r="F162" i="38"/>
  <c r="F163" i="38"/>
  <c r="F164" i="38"/>
  <c r="F165" i="38"/>
  <c r="F166" i="38"/>
  <c r="F167" i="38"/>
  <c r="F168" i="38"/>
  <c r="F169" i="38"/>
  <c r="F170" i="38"/>
  <c r="F171" i="38"/>
  <c r="F172" i="38"/>
  <c r="F173" i="38"/>
  <c r="F174" i="38"/>
  <c r="F175" i="38"/>
  <c r="F176" i="38"/>
  <c r="F177" i="38"/>
  <c r="F178" i="38"/>
  <c r="F179" i="38"/>
  <c r="F180" i="38"/>
  <c r="F181" i="38"/>
  <c r="F182" i="38"/>
  <c r="F183" i="38"/>
  <c r="F184" i="38"/>
  <c r="F185" i="38"/>
  <c r="F186" i="38"/>
  <c r="F187" i="38"/>
  <c r="F188" i="38"/>
  <c r="F153" i="25"/>
  <c r="F154" i="25"/>
  <c r="F155" i="25"/>
  <c r="F156" i="25"/>
  <c r="F157" i="25"/>
  <c r="F158" i="25"/>
  <c r="F159" i="25"/>
  <c r="F160" i="25"/>
  <c r="F161" i="25"/>
  <c r="F162" i="25"/>
  <c r="F163" i="25"/>
  <c r="F164" i="25"/>
  <c r="F165" i="25"/>
  <c r="F166" i="25"/>
  <c r="F167" i="25"/>
  <c r="F168" i="25"/>
  <c r="F169" i="25"/>
  <c r="F170" i="25"/>
  <c r="F171" i="25"/>
  <c r="F172" i="25"/>
  <c r="F173" i="25"/>
  <c r="F174" i="25"/>
  <c r="F175" i="25"/>
  <c r="F176" i="25"/>
  <c r="F177" i="25"/>
  <c r="F178" i="25"/>
  <c r="F179" i="25"/>
  <c r="F180" i="25"/>
  <c r="F181" i="25"/>
  <c r="F182" i="25"/>
  <c r="F183" i="25"/>
  <c r="F184" i="25"/>
  <c r="F185" i="25"/>
  <c r="F186" i="25"/>
  <c r="F187" i="25"/>
  <c r="F188" i="25"/>
  <c r="F153" i="23"/>
  <c r="F154" i="23"/>
  <c r="F155" i="23"/>
  <c r="F156" i="23"/>
  <c r="F157" i="23"/>
  <c r="F158" i="23"/>
  <c r="F159" i="23"/>
  <c r="F160" i="23"/>
  <c r="F161" i="23"/>
  <c r="F162" i="23"/>
  <c r="F163" i="23"/>
  <c r="F164" i="23"/>
  <c r="F165" i="23"/>
  <c r="F166" i="23"/>
  <c r="F167" i="23"/>
  <c r="F168" i="23"/>
  <c r="F169" i="23"/>
  <c r="F170" i="23"/>
  <c r="F171" i="23"/>
  <c r="F172" i="23"/>
  <c r="F173" i="23"/>
  <c r="F174" i="23"/>
  <c r="F175" i="23"/>
  <c r="F176" i="23"/>
  <c r="F177" i="23"/>
  <c r="F178" i="23"/>
  <c r="F179" i="23"/>
  <c r="F180" i="23"/>
  <c r="F181" i="23"/>
  <c r="F182" i="23"/>
  <c r="F183" i="23"/>
  <c r="F184" i="23"/>
  <c r="F185" i="23"/>
  <c r="F186" i="23"/>
  <c r="F187" i="23"/>
  <c r="F188" i="23"/>
  <c r="F153" i="26"/>
  <c r="F154" i="26"/>
  <c r="F155" i="26"/>
  <c r="F156" i="26"/>
  <c r="F157" i="26"/>
  <c r="F158" i="26"/>
  <c r="F159" i="26"/>
  <c r="F160" i="26"/>
  <c r="F161" i="26"/>
  <c r="F162" i="26"/>
  <c r="F163" i="26"/>
  <c r="F164" i="26"/>
  <c r="F165" i="26"/>
  <c r="F166" i="26"/>
  <c r="F167" i="26"/>
  <c r="F168" i="26"/>
  <c r="F169" i="26"/>
  <c r="F170" i="26"/>
  <c r="F171" i="26"/>
  <c r="F172" i="26"/>
  <c r="F173" i="26"/>
  <c r="F174" i="26"/>
  <c r="F175" i="26"/>
  <c r="F176" i="26"/>
  <c r="F177" i="26"/>
  <c r="F178" i="26"/>
  <c r="F179" i="26"/>
  <c r="F180" i="26"/>
  <c r="F181" i="26"/>
  <c r="F182" i="26"/>
  <c r="F183" i="26"/>
  <c r="F184" i="26"/>
  <c r="F185" i="26"/>
  <c r="F186" i="26"/>
  <c r="F187" i="26"/>
  <c r="F188" i="26"/>
  <c r="F153" i="27"/>
  <c r="F154" i="27"/>
  <c r="F155" i="27"/>
  <c r="F156" i="27"/>
  <c r="F157" i="27"/>
  <c r="F158" i="27"/>
  <c r="F159" i="27"/>
  <c r="F160" i="27"/>
  <c r="F161" i="27"/>
  <c r="F162" i="27"/>
  <c r="F163" i="27"/>
  <c r="F164" i="27"/>
  <c r="F165" i="27"/>
  <c r="F166" i="27"/>
  <c r="F167" i="27"/>
  <c r="F168" i="27"/>
  <c r="F169" i="27"/>
  <c r="F170" i="27"/>
  <c r="F171" i="27"/>
  <c r="F172" i="27"/>
  <c r="F173" i="27"/>
  <c r="F174" i="27"/>
  <c r="F175" i="27"/>
  <c r="F176" i="27"/>
  <c r="F177" i="27"/>
  <c r="F178" i="27"/>
  <c r="F179" i="27"/>
  <c r="F180" i="27"/>
  <c r="F181" i="27"/>
  <c r="F182" i="27"/>
  <c r="F183" i="27"/>
  <c r="F184" i="27"/>
  <c r="F185" i="27"/>
  <c r="F186" i="27"/>
  <c r="F187" i="27"/>
  <c r="F188" i="27"/>
  <c r="F153" i="28"/>
  <c r="F154" i="28"/>
  <c r="F155" i="28"/>
  <c r="F156" i="28"/>
  <c r="F157" i="28"/>
  <c r="F158" i="28"/>
  <c r="F159" i="28"/>
  <c r="F160" i="28"/>
  <c r="F161" i="28"/>
  <c r="F162" i="28"/>
  <c r="F163" i="28"/>
  <c r="F164" i="28"/>
  <c r="F165" i="28"/>
  <c r="F166" i="28"/>
  <c r="F167" i="28"/>
  <c r="F168" i="28"/>
  <c r="F169" i="28"/>
  <c r="F170" i="28"/>
  <c r="F171" i="28"/>
  <c r="F172" i="28"/>
  <c r="F173" i="28"/>
  <c r="F174" i="28"/>
  <c r="F175" i="28"/>
  <c r="F176" i="28"/>
  <c r="F177" i="28"/>
  <c r="F178" i="28"/>
  <c r="F179" i="28"/>
  <c r="F180" i="28"/>
  <c r="F181" i="28"/>
  <c r="F182" i="28"/>
  <c r="F183" i="28"/>
  <c r="F184" i="28"/>
  <c r="F185" i="28"/>
  <c r="F186" i="28"/>
  <c r="F187" i="28"/>
  <c r="F188" i="28"/>
  <c r="F153" i="31"/>
  <c r="F154" i="31"/>
  <c r="F155" i="31"/>
  <c r="F156" i="31"/>
  <c r="F157" i="31"/>
  <c r="F158" i="31"/>
  <c r="F159" i="31"/>
  <c r="F160" i="31"/>
  <c r="F161" i="31"/>
  <c r="F162" i="31"/>
  <c r="F163" i="31"/>
  <c r="F164" i="31"/>
  <c r="F165" i="31"/>
  <c r="F166" i="31"/>
  <c r="F167" i="31"/>
  <c r="F168" i="31"/>
  <c r="F169" i="31"/>
  <c r="F170" i="31"/>
  <c r="F171" i="31"/>
  <c r="F172" i="31"/>
  <c r="F173" i="31"/>
  <c r="F174" i="31"/>
  <c r="F175" i="31"/>
  <c r="F176" i="31"/>
  <c r="F177" i="31"/>
  <c r="F178" i="31"/>
  <c r="F179" i="31"/>
  <c r="F180" i="31"/>
  <c r="F181" i="31"/>
  <c r="F182" i="31"/>
  <c r="F183" i="31"/>
  <c r="F184" i="31"/>
  <c r="F185" i="31"/>
  <c r="F186" i="31"/>
  <c r="F187" i="31"/>
  <c r="F188" i="31"/>
  <c r="F153" i="33"/>
  <c r="F154" i="33"/>
  <c r="F155" i="33"/>
  <c r="F156" i="33"/>
  <c r="F157" i="33"/>
  <c r="F158" i="33"/>
  <c r="F159" i="33"/>
  <c r="F160" i="33"/>
  <c r="F161" i="33"/>
  <c r="F162" i="33"/>
  <c r="F163" i="33"/>
  <c r="F164" i="33"/>
  <c r="F165" i="33"/>
  <c r="F166" i="33"/>
  <c r="F167" i="33"/>
  <c r="F168" i="33"/>
  <c r="F169" i="33"/>
  <c r="F170" i="33"/>
  <c r="F171" i="33"/>
  <c r="F172" i="33"/>
  <c r="F173" i="33"/>
  <c r="F174" i="33"/>
  <c r="F175" i="33"/>
  <c r="F176" i="33"/>
  <c r="F177" i="33"/>
  <c r="F178" i="33"/>
  <c r="F179" i="33"/>
  <c r="F180" i="33"/>
  <c r="F181" i="33"/>
  <c r="F182" i="33"/>
  <c r="F183" i="33"/>
  <c r="F184" i="33"/>
  <c r="F185" i="33"/>
  <c r="F186" i="33"/>
  <c r="F187" i="33"/>
  <c r="F188" i="33"/>
  <c r="F153" i="32"/>
  <c r="F154" i="32"/>
  <c r="F155" i="32"/>
  <c r="F156" i="32"/>
  <c r="F157" i="32"/>
  <c r="F158" i="32"/>
  <c r="F159" i="32"/>
  <c r="F160" i="32"/>
  <c r="F161" i="32"/>
  <c r="F162" i="32"/>
  <c r="F163" i="32"/>
  <c r="F164" i="32"/>
  <c r="F165" i="32"/>
  <c r="F166" i="32"/>
  <c r="F167" i="32"/>
  <c r="F168" i="32"/>
  <c r="F169" i="32"/>
  <c r="F170" i="32"/>
  <c r="F171" i="32"/>
  <c r="F172" i="32"/>
  <c r="F173" i="32"/>
  <c r="F174" i="32"/>
  <c r="F175" i="32"/>
  <c r="F176" i="32"/>
  <c r="F177" i="32"/>
  <c r="F178" i="32"/>
  <c r="F179" i="32"/>
  <c r="F180" i="32"/>
  <c r="F181" i="32"/>
  <c r="F182" i="32"/>
  <c r="F183" i="32"/>
  <c r="F184" i="32"/>
  <c r="F185" i="32"/>
  <c r="F186" i="32"/>
  <c r="F187" i="32"/>
  <c r="F188" i="32"/>
  <c r="F152" i="37"/>
  <c r="F153" i="37"/>
  <c r="F154" i="37"/>
  <c r="F155" i="37"/>
  <c r="F156" i="37"/>
  <c r="F157" i="37"/>
  <c r="F158" i="37"/>
  <c r="F159" i="37"/>
  <c r="F160" i="37"/>
  <c r="F161" i="37"/>
  <c r="F162" i="37"/>
  <c r="F163" i="37"/>
  <c r="F164" i="37"/>
  <c r="F165" i="37"/>
  <c r="F166" i="37"/>
  <c r="F167" i="37"/>
  <c r="F168" i="37"/>
  <c r="F169" i="37"/>
  <c r="F170" i="37"/>
  <c r="F171" i="37"/>
  <c r="F172" i="37"/>
  <c r="F173" i="37"/>
  <c r="F174" i="37"/>
  <c r="F175" i="37"/>
  <c r="F176" i="37"/>
  <c r="F177" i="37"/>
  <c r="F178" i="37"/>
  <c r="F179" i="37"/>
  <c r="F180" i="37"/>
  <c r="F181" i="37"/>
  <c r="F182" i="37"/>
  <c r="F183" i="37"/>
  <c r="F184" i="37"/>
  <c r="F185" i="37"/>
  <c r="F186" i="37"/>
  <c r="F187" i="37"/>
  <c r="F116" i="38"/>
  <c r="F117" i="38"/>
  <c r="F118" i="38"/>
  <c r="F119" i="38"/>
  <c r="F120" i="38"/>
  <c r="F121" i="38"/>
  <c r="F122" i="38"/>
  <c r="F123" i="38"/>
  <c r="F124" i="38"/>
  <c r="F125" i="38"/>
  <c r="F126" i="38"/>
  <c r="F127" i="38"/>
  <c r="F128" i="38"/>
  <c r="F129" i="38"/>
  <c r="F130" i="38"/>
  <c r="F131" i="38"/>
  <c r="F132" i="38"/>
  <c r="F133" i="38"/>
  <c r="F134" i="38"/>
  <c r="F135" i="38"/>
  <c r="F136" i="38"/>
  <c r="F137" i="38"/>
  <c r="F138" i="38"/>
  <c r="F139" i="38"/>
  <c r="F140" i="38"/>
  <c r="F141" i="38"/>
  <c r="F142" i="38"/>
  <c r="F143" i="38"/>
  <c r="F144" i="38"/>
  <c r="F145" i="38"/>
  <c r="F146" i="38"/>
  <c r="F147" i="38"/>
  <c r="F148" i="38"/>
  <c r="F149" i="38"/>
  <c r="F150" i="38"/>
  <c r="F151" i="38"/>
  <c r="F116" i="25"/>
  <c r="F117" i="25"/>
  <c r="F118" i="25"/>
  <c r="F119" i="25"/>
  <c r="F120" i="25"/>
  <c r="F121" i="25"/>
  <c r="F122" i="25"/>
  <c r="F123" i="25"/>
  <c r="F124" i="25"/>
  <c r="F125" i="25"/>
  <c r="F126" i="25"/>
  <c r="F127" i="25"/>
  <c r="F128" i="25"/>
  <c r="F129" i="25"/>
  <c r="F130" i="25"/>
  <c r="F131" i="25"/>
  <c r="F132" i="25"/>
  <c r="F133" i="25"/>
  <c r="F134" i="25"/>
  <c r="F135" i="25"/>
  <c r="F136" i="25"/>
  <c r="F137" i="25"/>
  <c r="F138" i="25"/>
  <c r="F139" i="25"/>
  <c r="F140" i="25"/>
  <c r="F141" i="25"/>
  <c r="F142" i="25"/>
  <c r="F143" i="25"/>
  <c r="F144" i="25"/>
  <c r="F145" i="25"/>
  <c r="F146" i="25"/>
  <c r="F147" i="25"/>
  <c r="F148" i="25"/>
  <c r="F149" i="25"/>
  <c r="F150" i="25"/>
  <c r="F151" i="25"/>
  <c r="F116" i="23"/>
  <c r="F117" i="23"/>
  <c r="F118" i="23"/>
  <c r="F119" i="23"/>
  <c r="F120" i="23"/>
  <c r="F121" i="23"/>
  <c r="F122" i="23"/>
  <c r="F123" i="23"/>
  <c r="F124" i="23"/>
  <c r="F125" i="23"/>
  <c r="F126" i="23"/>
  <c r="F127" i="23"/>
  <c r="F128" i="23"/>
  <c r="F129" i="23"/>
  <c r="F130" i="23"/>
  <c r="F131" i="23"/>
  <c r="F132" i="23"/>
  <c r="F133" i="23"/>
  <c r="F134" i="23"/>
  <c r="F135" i="23"/>
  <c r="F136" i="23"/>
  <c r="F137" i="23"/>
  <c r="F138" i="23"/>
  <c r="F139" i="23"/>
  <c r="F140" i="23"/>
  <c r="F141" i="23"/>
  <c r="F142" i="23"/>
  <c r="F143" i="23"/>
  <c r="F144" i="23"/>
  <c r="F145" i="23"/>
  <c r="F146" i="23"/>
  <c r="F147" i="23"/>
  <c r="F148" i="23"/>
  <c r="F149" i="23"/>
  <c r="F150" i="23"/>
  <c r="F151" i="23"/>
  <c r="F116" i="26"/>
  <c r="F117" i="26"/>
  <c r="F118" i="26"/>
  <c r="F119" i="26"/>
  <c r="F120" i="26"/>
  <c r="F121" i="26"/>
  <c r="F122" i="26"/>
  <c r="F123" i="26"/>
  <c r="F124" i="26"/>
  <c r="F125" i="26"/>
  <c r="F126" i="26"/>
  <c r="F127" i="26"/>
  <c r="F128" i="26"/>
  <c r="F129" i="26"/>
  <c r="F130" i="26"/>
  <c r="F131" i="26"/>
  <c r="F132" i="26"/>
  <c r="F133" i="26"/>
  <c r="F134" i="26"/>
  <c r="F135" i="26"/>
  <c r="F136" i="26"/>
  <c r="F137" i="26"/>
  <c r="F138" i="26"/>
  <c r="F139" i="26"/>
  <c r="F140" i="26"/>
  <c r="F141" i="26"/>
  <c r="F142" i="26"/>
  <c r="F143" i="26"/>
  <c r="F144" i="26"/>
  <c r="F145" i="26"/>
  <c r="F146" i="26"/>
  <c r="F147" i="26"/>
  <c r="F148" i="26"/>
  <c r="F149" i="26"/>
  <c r="F150" i="26"/>
  <c r="F151" i="26"/>
  <c r="F116" i="27"/>
  <c r="F117" i="27"/>
  <c r="F118" i="27"/>
  <c r="F119" i="27"/>
  <c r="F120" i="27"/>
  <c r="F121" i="27"/>
  <c r="F122" i="27"/>
  <c r="F123" i="27"/>
  <c r="F124" i="27"/>
  <c r="F125" i="27"/>
  <c r="F126" i="27"/>
  <c r="F127" i="27"/>
  <c r="F128" i="27"/>
  <c r="F129" i="27"/>
  <c r="F130" i="27"/>
  <c r="F131" i="27"/>
  <c r="F132" i="27"/>
  <c r="F133" i="27"/>
  <c r="F134" i="27"/>
  <c r="F135" i="27"/>
  <c r="F136" i="27"/>
  <c r="F137" i="27"/>
  <c r="F138" i="27"/>
  <c r="F139" i="27"/>
  <c r="F140" i="27"/>
  <c r="F141" i="27"/>
  <c r="F142" i="27"/>
  <c r="F143" i="27"/>
  <c r="F144" i="27"/>
  <c r="F145" i="27"/>
  <c r="F146" i="27"/>
  <c r="F147" i="27"/>
  <c r="F148" i="27"/>
  <c r="F149" i="27"/>
  <c r="F150" i="27"/>
  <c r="F151" i="27"/>
  <c r="F116" i="28"/>
  <c r="F117" i="28"/>
  <c r="F118" i="28"/>
  <c r="F119" i="28"/>
  <c r="F120" i="28"/>
  <c r="F121" i="28"/>
  <c r="F122" i="28"/>
  <c r="F123" i="28"/>
  <c r="F124" i="28"/>
  <c r="F125" i="28"/>
  <c r="F126" i="28"/>
  <c r="F127" i="28"/>
  <c r="F128" i="28"/>
  <c r="F129" i="28"/>
  <c r="F130" i="28"/>
  <c r="F131" i="28"/>
  <c r="F132" i="28"/>
  <c r="F133" i="28"/>
  <c r="F134" i="28"/>
  <c r="F135" i="28"/>
  <c r="F136" i="28"/>
  <c r="F137" i="28"/>
  <c r="F138" i="28"/>
  <c r="F139" i="28"/>
  <c r="F140" i="28"/>
  <c r="F141" i="28"/>
  <c r="F142" i="28"/>
  <c r="F143" i="28"/>
  <c r="F144" i="28"/>
  <c r="F145" i="28"/>
  <c r="F146" i="28"/>
  <c r="F147" i="28"/>
  <c r="F148" i="28"/>
  <c r="F149" i="28"/>
  <c r="F150" i="28"/>
  <c r="F151" i="28"/>
  <c r="F116" i="29"/>
  <c r="F116" i="31"/>
  <c r="F117" i="31"/>
  <c r="F118" i="31"/>
  <c r="F119" i="31"/>
  <c r="F120" i="31"/>
  <c r="F121" i="31"/>
  <c r="F122" i="31"/>
  <c r="F123" i="31"/>
  <c r="F124" i="31"/>
  <c r="F125" i="31"/>
  <c r="F126" i="31"/>
  <c r="F127" i="31"/>
  <c r="F128" i="31"/>
  <c r="F129" i="31"/>
  <c r="F130" i="31"/>
  <c r="F131" i="31"/>
  <c r="F132" i="31"/>
  <c r="F133" i="31"/>
  <c r="F134" i="31"/>
  <c r="F135" i="31"/>
  <c r="F136" i="31"/>
  <c r="F137" i="31"/>
  <c r="F138" i="31"/>
  <c r="F139" i="31"/>
  <c r="F140" i="31"/>
  <c r="F141" i="31"/>
  <c r="F142" i="31"/>
  <c r="F143" i="31"/>
  <c r="F144" i="31"/>
  <c r="F145" i="31"/>
  <c r="F146" i="31"/>
  <c r="F147" i="31"/>
  <c r="F148" i="31"/>
  <c r="F149" i="31"/>
  <c r="F150" i="31"/>
  <c r="F151" i="31"/>
  <c r="F116" i="33"/>
  <c r="F117" i="33"/>
  <c r="F118" i="33"/>
  <c r="F119" i="33"/>
  <c r="F120" i="33"/>
  <c r="F121" i="33"/>
  <c r="F122" i="33"/>
  <c r="F123" i="33"/>
  <c r="F124" i="33"/>
  <c r="F125" i="33"/>
  <c r="F126" i="33"/>
  <c r="F127" i="33"/>
  <c r="F128" i="33"/>
  <c r="F129" i="33"/>
  <c r="F130" i="33"/>
  <c r="F131" i="33"/>
  <c r="F132" i="33"/>
  <c r="F133" i="33"/>
  <c r="F134" i="33"/>
  <c r="F135" i="33"/>
  <c r="F136" i="33"/>
  <c r="F137" i="33"/>
  <c r="F138" i="33"/>
  <c r="F139" i="33"/>
  <c r="F140" i="33"/>
  <c r="F141" i="33"/>
  <c r="F142" i="33"/>
  <c r="F143" i="33"/>
  <c r="F144" i="33"/>
  <c r="F145" i="33"/>
  <c r="F146" i="33"/>
  <c r="F147" i="33"/>
  <c r="F148" i="33"/>
  <c r="F149" i="33"/>
  <c r="F150" i="33"/>
  <c r="F151" i="33"/>
  <c r="F116" i="32"/>
  <c r="F117" i="32"/>
  <c r="F118" i="32"/>
  <c r="F119" i="32"/>
  <c r="F120" i="32"/>
  <c r="F121" i="32"/>
  <c r="F122" i="32"/>
  <c r="F123" i="32"/>
  <c r="F124" i="32"/>
  <c r="F125" i="32"/>
  <c r="F126" i="32"/>
  <c r="F127" i="32"/>
  <c r="F128" i="32"/>
  <c r="F129" i="32"/>
  <c r="F130" i="32"/>
  <c r="F131" i="32"/>
  <c r="F132" i="32"/>
  <c r="F133" i="32"/>
  <c r="F134" i="32"/>
  <c r="F135" i="32"/>
  <c r="F136" i="32"/>
  <c r="F137" i="32"/>
  <c r="F138" i="32"/>
  <c r="F139" i="32"/>
  <c r="F140" i="32"/>
  <c r="F141" i="32"/>
  <c r="F142" i="32"/>
  <c r="F143" i="32"/>
  <c r="F144" i="32"/>
  <c r="F145" i="32"/>
  <c r="F146" i="32"/>
  <c r="F147" i="32"/>
  <c r="F148" i="32"/>
  <c r="F149" i="32"/>
  <c r="F150" i="32"/>
  <c r="F151" i="32"/>
  <c r="F115" i="37"/>
  <c r="F116" i="37"/>
  <c r="F117" i="37"/>
  <c r="F118" i="37"/>
  <c r="F119" i="37"/>
  <c r="F120" i="37"/>
  <c r="F121" i="37"/>
  <c r="F122" i="37"/>
  <c r="F123" i="37"/>
  <c r="F124" i="37"/>
  <c r="F125" i="37"/>
  <c r="F126" i="37"/>
  <c r="F127" i="37"/>
  <c r="F128" i="37"/>
  <c r="F129" i="37"/>
  <c r="F130" i="37"/>
  <c r="F131" i="37"/>
  <c r="F132" i="37"/>
  <c r="F133" i="37"/>
  <c r="F134" i="37"/>
  <c r="F135" i="37"/>
  <c r="F136" i="37"/>
  <c r="F137" i="37"/>
  <c r="F138" i="37"/>
  <c r="F139" i="37"/>
  <c r="F140" i="37"/>
  <c r="F141" i="37"/>
  <c r="F142" i="37"/>
  <c r="F143" i="37"/>
  <c r="F144" i="37"/>
  <c r="F145" i="37"/>
  <c r="F146" i="37"/>
  <c r="F147" i="37"/>
  <c r="F148" i="37"/>
  <c r="F149" i="37"/>
  <c r="F150" i="37"/>
  <c r="F79" i="38"/>
  <c r="F80" i="38"/>
  <c r="F81" i="38"/>
  <c r="F82" i="38"/>
  <c r="F83" i="38"/>
  <c r="F84" i="38"/>
  <c r="F85" i="38"/>
  <c r="F86" i="38"/>
  <c r="F87" i="38"/>
  <c r="F88" i="38"/>
  <c r="F89" i="38"/>
  <c r="F90" i="38"/>
  <c r="F91" i="38"/>
  <c r="F92" i="38"/>
  <c r="F93" i="38"/>
  <c r="F94" i="38"/>
  <c r="F95" i="38"/>
  <c r="F96" i="38"/>
  <c r="F97" i="38"/>
  <c r="F98" i="38"/>
  <c r="F99" i="38"/>
  <c r="F100" i="38"/>
  <c r="F101" i="38"/>
  <c r="F102" i="38"/>
  <c r="F103" i="38"/>
  <c r="F104" i="38"/>
  <c r="F105" i="38"/>
  <c r="F106" i="38"/>
  <c r="F107" i="38"/>
  <c r="F108" i="38"/>
  <c r="F109" i="38"/>
  <c r="F110" i="38"/>
  <c r="F111" i="38"/>
  <c r="F112" i="38"/>
  <c r="F113" i="38"/>
  <c r="F114" i="38"/>
  <c r="F79" i="25"/>
  <c r="F80" i="25"/>
  <c r="F81" i="25"/>
  <c r="F82" i="25"/>
  <c r="F83" i="25"/>
  <c r="F84" i="25"/>
  <c r="F85" i="25"/>
  <c r="F86" i="25"/>
  <c r="F87" i="25"/>
  <c r="F88" i="25"/>
  <c r="F89" i="25"/>
  <c r="F90" i="25"/>
  <c r="F91" i="25"/>
  <c r="F92" i="25"/>
  <c r="F93" i="25"/>
  <c r="F94" i="25"/>
  <c r="F95" i="25"/>
  <c r="F96" i="25"/>
  <c r="F97" i="25"/>
  <c r="F98" i="25"/>
  <c r="F99" i="25"/>
  <c r="F100" i="25"/>
  <c r="F101" i="25"/>
  <c r="F102" i="25"/>
  <c r="F103" i="25"/>
  <c r="F104" i="25"/>
  <c r="F105" i="25"/>
  <c r="F106" i="25"/>
  <c r="F107" i="25"/>
  <c r="F108" i="25"/>
  <c r="F109" i="25"/>
  <c r="F110" i="25"/>
  <c r="F111" i="25"/>
  <c r="F112" i="25"/>
  <c r="F113" i="25"/>
  <c r="F114" i="25"/>
  <c r="F79" i="23"/>
  <c r="F80" i="23"/>
  <c r="F81" i="23"/>
  <c r="F82" i="23"/>
  <c r="F83" i="23"/>
  <c r="F84" i="23"/>
  <c r="F85" i="23"/>
  <c r="F86" i="23"/>
  <c r="F87" i="23"/>
  <c r="F88" i="23"/>
  <c r="F89" i="23"/>
  <c r="F90" i="23"/>
  <c r="F91" i="23"/>
  <c r="F92" i="23"/>
  <c r="F93" i="23"/>
  <c r="F94" i="23"/>
  <c r="F95" i="23"/>
  <c r="F96" i="23"/>
  <c r="F97" i="23"/>
  <c r="F98" i="23"/>
  <c r="F99" i="23"/>
  <c r="F100" i="23"/>
  <c r="F101" i="23"/>
  <c r="F102" i="23"/>
  <c r="F103" i="23"/>
  <c r="F104" i="23"/>
  <c r="F105" i="23"/>
  <c r="F106" i="23"/>
  <c r="F107" i="23"/>
  <c r="F108" i="23"/>
  <c r="F109" i="23"/>
  <c r="F110" i="23"/>
  <c r="F111" i="23"/>
  <c r="F112" i="23"/>
  <c r="F113" i="23"/>
  <c r="F114" i="23"/>
  <c r="F79" i="26"/>
  <c r="F80" i="26"/>
  <c r="F81" i="26"/>
  <c r="F82" i="26"/>
  <c r="F83" i="26"/>
  <c r="F84" i="26"/>
  <c r="F85" i="26"/>
  <c r="F86" i="26"/>
  <c r="F87" i="26"/>
  <c r="F88" i="26"/>
  <c r="F89" i="26"/>
  <c r="F90" i="26"/>
  <c r="F91" i="26"/>
  <c r="F92" i="26"/>
  <c r="F93" i="26"/>
  <c r="F94" i="26"/>
  <c r="F95" i="26"/>
  <c r="F96" i="26"/>
  <c r="F97" i="26"/>
  <c r="F98" i="26"/>
  <c r="F99" i="26"/>
  <c r="F100" i="26"/>
  <c r="F101" i="26"/>
  <c r="F102" i="26"/>
  <c r="F103" i="26"/>
  <c r="F104" i="26"/>
  <c r="F105" i="26"/>
  <c r="F106" i="26"/>
  <c r="F107" i="26"/>
  <c r="F108" i="26"/>
  <c r="F109" i="26"/>
  <c r="F110" i="26"/>
  <c r="F111" i="26"/>
  <c r="F112" i="26"/>
  <c r="F113" i="26"/>
  <c r="F114" i="26"/>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104" i="27"/>
  <c r="F105" i="27"/>
  <c r="F106" i="27"/>
  <c r="F107" i="27"/>
  <c r="F108" i="27"/>
  <c r="F109" i="27"/>
  <c r="F110" i="27"/>
  <c r="F111" i="27"/>
  <c r="F112" i="27"/>
  <c r="F113" i="27"/>
  <c r="F114" i="27"/>
  <c r="F79" i="28"/>
  <c r="F80" i="28"/>
  <c r="F81" i="28"/>
  <c r="F82" i="28"/>
  <c r="F83" i="28"/>
  <c r="F84" i="28"/>
  <c r="F85" i="28"/>
  <c r="F86" i="28"/>
  <c r="F87" i="28"/>
  <c r="F88" i="28"/>
  <c r="F89" i="28"/>
  <c r="F90" i="28"/>
  <c r="F91" i="28"/>
  <c r="F92" i="28"/>
  <c r="F93" i="28"/>
  <c r="F94" i="28"/>
  <c r="F95" i="28"/>
  <c r="F96" i="28"/>
  <c r="F97" i="28"/>
  <c r="F98" i="28"/>
  <c r="F99" i="28"/>
  <c r="F100" i="28"/>
  <c r="F101" i="28"/>
  <c r="F102" i="28"/>
  <c r="F103" i="28"/>
  <c r="F104" i="28"/>
  <c r="F105" i="28"/>
  <c r="F106" i="28"/>
  <c r="F107" i="28"/>
  <c r="F108" i="28"/>
  <c r="F109" i="28"/>
  <c r="F110" i="28"/>
  <c r="F111" i="28"/>
  <c r="F112" i="28"/>
  <c r="F113" i="28"/>
  <c r="F114" i="28"/>
  <c r="F79" i="29"/>
  <c r="F80" i="29"/>
  <c r="F81" i="29"/>
  <c r="F82" i="29"/>
  <c r="F83" i="29"/>
  <c r="F84" i="29"/>
  <c r="F85" i="29"/>
  <c r="F86" i="29"/>
  <c r="F87" i="29"/>
  <c r="F88" i="29"/>
  <c r="F89" i="29"/>
  <c r="F90" i="29"/>
  <c r="F91" i="29"/>
  <c r="F92" i="29"/>
  <c r="F93" i="29"/>
  <c r="F94" i="29"/>
  <c r="F95" i="29"/>
  <c r="F96" i="29"/>
  <c r="F97" i="29"/>
  <c r="F98" i="29"/>
  <c r="F99" i="29"/>
  <c r="F100" i="29"/>
  <c r="F101" i="29"/>
  <c r="F102" i="29"/>
  <c r="F103" i="29"/>
  <c r="F104" i="29"/>
  <c r="F105" i="29"/>
  <c r="F106" i="29"/>
  <c r="F107" i="29"/>
  <c r="F108" i="29"/>
  <c r="F109" i="29"/>
  <c r="F110" i="29"/>
  <c r="F111" i="29"/>
  <c r="F112" i="29"/>
  <c r="F113" i="29"/>
  <c r="F114" i="29"/>
  <c r="F79" i="31"/>
  <c r="F80" i="31"/>
  <c r="F81" i="31"/>
  <c r="F82" i="31"/>
  <c r="F83" i="31"/>
  <c r="F84" i="31"/>
  <c r="F85" i="31"/>
  <c r="F86" i="31"/>
  <c r="F87" i="31"/>
  <c r="F88" i="31"/>
  <c r="F89" i="31"/>
  <c r="F90" i="31"/>
  <c r="F91" i="31"/>
  <c r="F92" i="31"/>
  <c r="F93" i="31"/>
  <c r="F94" i="31"/>
  <c r="F95" i="31"/>
  <c r="F96" i="31"/>
  <c r="F97" i="31"/>
  <c r="F98" i="31"/>
  <c r="F99" i="31"/>
  <c r="F100" i="31"/>
  <c r="F101" i="31"/>
  <c r="F102" i="31"/>
  <c r="F103" i="31"/>
  <c r="F104" i="31"/>
  <c r="F105" i="31"/>
  <c r="F106" i="31"/>
  <c r="F107" i="31"/>
  <c r="F108" i="31"/>
  <c r="F109" i="31"/>
  <c r="F110" i="31"/>
  <c r="F111" i="31"/>
  <c r="F112" i="31"/>
  <c r="F113" i="31"/>
  <c r="F114" i="31"/>
  <c r="F79" i="33"/>
  <c r="F80" i="33"/>
  <c r="F81" i="33"/>
  <c r="F82" i="33"/>
  <c r="F83" i="33"/>
  <c r="F84" i="33"/>
  <c r="F85" i="33"/>
  <c r="F86" i="33"/>
  <c r="F87" i="33"/>
  <c r="F88" i="33"/>
  <c r="F89" i="33"/>
  <c r="F90" i="33"/>
  <c r="F91" i="33"/>
  <c r="F92" i="33"/>
  <c r="F93" i="33"/>
  <c r="F94" i="33"/>
  <c r="F95" i="33"/>
  <c r="F96" i="33"/>
  <c r="F97" i="33"/>
  <c r="F98" i="33"/>
  <c r="F99" i="33"/>
  <c r="F100" i="33"/>
  <c r="F101" i="33"/>
  <c r="F102" i="33"/>
  <c r="F103" i="33"/>
  <c r="F104" i="33"/>
  <c r="F105" i="33"/>
  <c r="F106" i="33"/>
  <c r="F107" i="33"/>
  <c r="F108" i="33"/>
  <c r="F109" i="33"/>
  <c r="F110" i="33"/>
  <c r="F111" i="33"/>
  <c r="F112" i="33"/>
  <c r="F113" i="33"/>
  <c r="F114" i="33"/>
  <c r="F79" i="32"/>
  <c r="F80" i="32"/>
  <c r="F81" i="32"/>
  <c r="F82" i="32"/>
  <c r="F83" i="32"/>
  <c r="F84" i="32"/>
  <c r="F85" i="32"/>
  <c r="F86" i="32"/>
  <c r="F87" i="32"/>
  <c r="F88" i="32"/>
  <c r="F89" i="32"/>
  <c r="F90" i="32"/>
  <c r="F91" i="32"/>
  <c r="F92" i="32"/>
  <c r="F93" i="32"/>
  <c r="F94" i="32"/>
  <c r="F95" i="32"/>
  <c r="F96" i="32"/>
  <c r="F97" i="32"/>
  <c r="F98" i="32"/>
  <c r="F99" i="32"/>
  <c r="F100" i="32"/>
  <c r="F101" i="32"/>
  <c r="F102" i="32"/>
  <c r="F103" i="32"/>
  <c r="F104" i="32"/>
  <c r="F105" i="32"/>
  <c r="F106" i="32"/>
  <c r="F107" i="32"/>
  <c r="F108" i="32"/>
  <c r="F109" i="32"/>
  <c r="F110" i="32"/>
  <c r="F111" i="32"/>
  <c r="F112" i="32"/>
  <c r="F113" i="32"/>
  <c r="F114" i="32"/>
  <c r="F78" i="37"/>
  <c r="F79" i="37"/>
  <c r="F80" i="37"/>
  <c r="F81" i="37"/>
  <c r="F82" i="37"/>
  <c r="F83" i="37"/>
  <c r="F84" i="37"/>
  <c r="F85" i="37"/>
  <c r="F86" i="37"/>
  <c r="F87" i="37"/>
  <c r="F88" i="37"/>
  <c r="F89" i="37"/>
  <c r="F90" i="37"/>
  <c r="F91" i="37"/>
  <c r="F92" i="37"/>
  <c r="F93" i="37"/>
  <c r="F94" i="37"/>
  <c r="F95" i="37"/>
  <c r="F96" i="37"/>
  <c r="F97" i="37"/>
  <c r="F98" i="37"/>
  <c r="F99" i="37"/>
  <c r="F100" i="37"/>
  <c r="F101" i="37"/>
  <c r="F102" i="37"/>
  <c r="F103" i="37"/>
  <c r="F104" i="37"/>
  <c r="F105" i="37"/>
  <c r="F106" i="37"/>
  <c r="F107" i="37"/>
  <c r="F108" i="37"/>
  <c r="F109" i="37"/>
  <c r="F110" i="37"/>
  <c r="F111" i="37"/>
  <c r="F112" i="37"/>
  <c r="F113" i="37"/>
  <c r="F47" i="38"/>
  <c r="F48" i="38"/>
  <c r="F49" i="38"/>
  <c r="F50" i="38"/>
  <c r="F51" i="38"/>
  <c r="F52" i="38"/>
  <c r="F53" i="38"/>
  <c r="F54" i="38"/>
  <c r="F55" i="38"/>
  <c r="F56" i="38"/>
  <c r="F57" i="38"/>
  <c r="F58" i="38"/>
  <c r="F59" i="38"/>
  <c r="F60" i="38"/>
  <c r="F61" i="38"/>
  <c r="F62" i="38"/>
  <c r="F63" i="38"/>
  <c r="F64" i="38"/>
  <c r="F65" i="38"/>
  <c r="F66" i="38"/>
  <c r="F67" i="38"/>
  <c r="F68" i="38"/>
  <c r="F69" i="38"/>
  <c r="F70" i="38"/>
  <c r="F71" i="38"/>
  <c r="F72" i="38"/>
  <c r="F73" i="38"/>
  <c r="F74" i="38"/>
  <c r="F75" i="38"/>
  <c r="F76" i="38"/>
  <c r="F77" i="38"/>
  <c r="F42" i="25"/>
  <c r="F43" i="25"/>
  <c r="F44" i="25"/>
  <c r="F45" i="25"/>
  <c r="F46" i="25"/>
  <c r="F47" i="25"/>
  <c r="F48" i="25"/>
  <c r="F49" i="25"/>
  <c r="F50" i="25"/>
  <c r="F51" i="25"/>
  <c r="F52" i="25"/>
  <c r="F53" i="25"/>
  <c r="F54" i="25"/>
  <c r="F55" i="25"/>
  <c r="F56" i="25"/>
  <c r="F57" i="25"/>
  <c r="F58" i="25"/>
  <c r="F59" i="25"/>
  <c r="F60" i="25"/>
  <c r="F61" i="25"/>
  <c r="F62" i="25"/>
  <c r="F63" i="25"/>
  <c r="F64" i="25"/>
  <c r="F65" i="25"/>
  <c r="F66" i="25"/>
  <c r="F67" i="25"/>
  <c r="F68" i="25"/>
  <c r="F69" i="25"/>
  <c r="F70" i="25"/>
  <c r="F71" i="25"/>
  <c r="F72" i="25"/>
  <c r="F73" i="25"/>
  <c r="F74" i="25"/>
  <c r="F75" i="25"/>
  <c r="F76" i="25"/>
  <c r="F77" i="25"/>
  <c r="F47" i="23"/>
  <c r="F48" i="23"/>
  <c r="F49" i="23"/>
  <c r="F50" i="23"/>
  <c r="F51" i="23"/>
  <c r="F52" i="23"/>
  <c r="F53" i="23"/>
  <c r="F54" i="23"/>
  <c r="F55" i="23"/>
  <c r="F56" i="23"/>
  <c r="F57" i="23"/>
  <c r="F58" i="23"/>
  <c r="F59" i="23"/>
  <c r="F60" i="23"/>
  <c r="F61" i="23"/>
  <c r="F62" i="23"/>
  <c r="F63" i="23"/>
  <c r="F64" i="23"/>
  <c r="F65" i="23"/>
  <c r="F66" i="23"/>
  <c r="F67" i="23"/>
  <c r="F68" i="23"/>
  <c r="F69" i="23"/>
  <c r="F70" i="23"/>
  <c r="F71" i="23"/>
  <c r="F72" i="23"/>
  <c r="F73" i="23"/>
  <c r="F74" i="23"/>
  <c r="F75" i="23"/>
  <c r="F76" i="23"/>
  <c r="F77" i="23"/>
  <c r="F47" i="26"/>
  <c r="F48" i="26"/>
  <c r="F49" i="26"/>
  <c r="F50" i="26"/>
  <c r="F51" i="26"/>
  <c r="F52" i="26"/>
  <c r="F53" i="26"/>
  <c r="F54" i="26"/>
  <c r="F55" i="26"/>
  <c r="F56" i="26"/>
  <c r="F57" i="26"/>
  <c r="F58" i="26"/>
  <c r="F59" i="26"/>
  <c r="F60" i="26"/>
  <c r="F61" i="26"/>
  <c r="F62" i="26"/>
  <c r="F63" i="26"/>
  <c r="F64" i="26"/>
  <c r="F65" i="26"/>
  <c r="F66" i="26"/>
  <c r="F67" i="26"/>
  <c r="F68" i="26"/>
  <c r="F69" i="26"/>
  <c r="F70" i="26"/>
  <c r="F71" i="26"/>
  <c r="F72" i="26"/>
  <c r="F73" i="26"/>
  <c r="F74" i="26"/>
  <c r="F75" i="26"/>
  <c r="F76" i="26"/>
  <c r="F77" i="26"/>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47" i="28"/>
  <c r="F48" i="28"/>
  <c r="F49" i="28"/>
  <c r="F50" i="28"/>
  <c r="F51" i="28"/>
  <c r="F52" i="28"/>
  <c r="F53" i="28"/>
  <c r="F54" i="28"/>
  <c r="F55" i="28"/>
  <c r="F56" i="28"/>
  <c r="F57" i="28"/>
  <c r="F58" i="28"/>
  <c r="F59" i="28"/>
  <c r="F60" i="28"/>
  <c r="F61" i="28"/>
  <c r="F62" i="28"/>
  <c r="F63" i="28"/>
  <c r="F64" i="28"/>
  <c r="F65" i="28"/>
  <c r="F66" i="28"/>
  <c r="F67" i="28"/>
  <c r="F68" i="28"/>
  <c r="F69" i="28"/>
  <c r="F70" i="28"/>
  <c r="F71" i="28"/>
  <c r="F72" i="28"/>
  <c r="F73" i="28"/>
  <c r="F74" i="28"/>
  <c r="F75" i="28"/>
  <c r="F76" i="28"/>
  <c r="F77" i="28"/>
  <c r="F47" i="29"/>
  <c r="F48" i="29"/>
  <c r="F49" i="29"/>
  <c r="F50" i="29"/>
  <c r="F51" i="29"/>
  <c r="F52" i="29"/>
  <c r="F53" i="29"/>
  <c r="F54" i="29"/>
  <c r="F55" i="29"/>
  <c r="F56" i="29"/>
  <c r="F57" i="29"/>
  <c r="F58" i="29"/>
  <c r="F59" i="29"/>
  <c r="F60" i="29"/>
  <c r="F61" i="29"/>
  <c r="F62" i="29"/>
  <c r="F63" i="29"/>
  <c r="F64" i="29"/>
  <c r="F65" i="29"/>
  <c r="F66" i="29"/>
  <c r="F67" i="29"/>
  <c r="F68" i="29"/>
  <c r="F69" i="29"/>
  <c r="F70" i="29"/>
  <c r="F71" i="29"/>
  <c r="F72" i="29"/>
  <c r="F73" i="29"/>
  <c r="F74" i="29"/>
  <c r="F75" i="29"/>
  <c r="F76" i="29"/>
  <c r="F77" i="29"/>
  <c r="F47" i="31"/>
  <c r="F48" i="31"/>
  <c r="F49" i="31"/>
  <c r="F50" i="31"/>
  <c r="F51" i="31"/>
  <c r="F52" i="31"/>
  <c r="F53" i="31"/>
  <c r="F54" i="31"/>
  <c r="F55" i="31"/>
  <c r="F56" i="31"/>
  <c r="F57" i="31"/>
  <c r="F58" i="31"/>
  <c r="F59" i="31"/>
  <c r="F60" i="31"/>
  <c r="F61" i="31"/>
  <c r="F62" i="31"/>
  <c r="F63" i="31"/>
  <c r="F64" i="31"/>
  <c r="F65" i="31"/>
  <c r="F66" i="31"/>
  <c r="F67" i="31"/>
  <c r="F68" i="31"/>
  <c r="F69" i="31"/>
  <c r="F70" i="31"/>
  <c r="F71" i="31"/>
  <c r="F72" i="31"/>
  <c r="F73" i="31"/>
  <c r="F74" i="31"/>
  <c r="F75" i="31"/>
  <c r="F76" i="31"/>
  <c r="F77" i="31"/>
  <c r="F47" i="33"/>
  <c r="F48" i="33"/>
  <c r="F49" i="33"/>
  <c r="F50" i="33"/>
  <c r="F51" i="33"/>
  <c r="F52" i="33"/>
  <c r="F53" i="33"/>
  <c r="F54" i="33"/>
  <c r="F55" i="33"/>
  <c r="F56" i="33"/>
  <c r="F57" i="33"/>
  <c r="F58" i="33"/>
  <c r="F59" i="33"/>
  <c r="F60" i="33"/>
  <c r="F61" i="33"/>
  <c r="F62" i="33"/>
  <c r="F63" i="33"/>
  <c r="F64" i="33"/>
  <c r="F65" i="33"/>
  <c r="F66" i="33"/>
  <c r="F67" i="33"/>
  <c r="F68" i="33"/>
  <c r="F69" i="33"/>
  <c r="F70" i="33"/>
  <c r="F71" i="33"/>
  <c r="F72" i="33"/>
  <c r="F73" i="33"/>
  <c r="F74" i="33"/>
  <c r="F75" i="33"/>
  <c r="F76" i="33"/>
  <c r="F77" i="33"/>
  <c r="F47" i="32"/>
  <c r="F48" i="32"/>
  <c r="F49" i="32"/>
  <c r="F50" i="32"/>
  <c r="F51" i="32"/>
  <c r="F52" i="32"/>
  <c r="F53" i="32"/>
  <c r="F54" i="32"/>
  <c r="F55" i="32"/>
  <c r="F56" i="32"/>
  <c r="F57" i="32"/>
  <c r="F58" i="32"/>
  <c r="F59" i="32"/>
  <c r="F60" i="32"/>
  <c r="F61" i="32"/>
  <c r="F62" i="32"/>
  <c r="F63" i="32"/>
  <c r="F64" i="32"/>
  <c r="F65" i="32"/>
  <c r="F66" i="32"/>
  <c r="F67" i="32"/>
  <c r="F68" i="32"/>
  <c r="F69" i="32"/>
  <c r="F70" i="32"/>
  <c r="F71" i="32"/>
  <c r="F72" i="32"/>
  <c r="F73" i="32"/>
  <c r="F74" i="32"/>
  <c r="F75" i="32"/>
  <c r="F76" i="32"/>
  <c r="F77" i="32"/>
  <c r="F47" i="37"/>
  <c r="F48" i="37"/>
  <c r="F49" i="37"/>
  <c r="F50" i="37"/>
  <c r="F51" i="37"/>
  <c r="F52" i="37"/>
  <c r="F53" i="37"/>
  <c r="F54" i="37"/>
  <c r="F55" i="37"/>
  <c r="F56" i="37"/>
  <c r="F57" i="37"/>
  <c r="F58" i="37"/>
  <c r="F59" i="37"/>
  <c r="F60" i="37"/>
  <c r="F61" i="37"/>
  <c r="F62" i="37"/>
  <c r="F63" i="37"/>
  <c r="F64" i="37"/>
  <c r="F65" i="37"/>
  <c r="F66" i="37"/>
  <c r="F67" i="37"/>
  <c r="F68" i="37"/>
  <c r="F69" i="37"/>
  <c r="F70" i="37"/>
  <c r="F71" i="37"/>
  <c r="F72" i="37"/>
  <c r="F73" i="37"/>
  <c r="F74" i="37"/>
  <c r="F75" i="37"/>
  <c r="F76" i="37"/>
  <c r="F77" i="37"/>
  <c r="F10" i="38"/>
  <c r="F11" i="38"/>
  <c r="F12" i="38"/>
  <c r="F13" i="38"/>
  <c r="F14" i="38"/>
  <c r="F15" i="38"/>
  <c r="F16" i="38"/>
  <c r="F17" i="38"/>
  <c r="F18" i="38"/>
  <c r="F19" i="38"/>
  <c r="F20" i="38"/>
  <c r="F21" i="38"/>
  <c r="F22" i="38"/>
  <c r="F23" i="38"/>
  <c r="F24" i="38"/>
  <c r="F25" i="38"/>
  <c r="F26" i="38"/>
  <c r="F27" i="38"/>
  <c r="F28" i="38"/>
  <c r="F29" i="38"/>
  <c r="F30" i="38"/>
  <c r="F31" i="38"/>
  <c r="F32" i="38"/>
  <c r="F33" i="38"/>
  <c r="F34" i="38"/>
  <c r="F35" i="38"/>
  <c r="F36" i="38"/>
  <c r="F37" i="38"/>
  <c r="F38" i="38"/>
  <c r="F39" i="38"/>
  <c r="F40" i="38"/>
  <c r="F5" i="25"/>
  <c r="F6" i="25"/>
  <c r="F7" i="25"/>
  <c r="F8" i="25"/>
  <c r="F9" i="25"/>
  <c r="F10" i="25"/>
  <c r="F11" i="25"/>
  <c r="F12" i="25"/>
  <c r="F13" i="25"/>
  <c r="F14" i="25"/>
  <c r="F15" i="25"/>
  <c r="F16" i="25"/>
  <c r="F17" i="25"/>
  <c r="F18" i="25"/>
  <c r="F19" i="25"/>
  <c r="F20" i="25"/>
  <c r="F21" i="25"/>
  <c r="F22" i="25"/>
  <c r="F23" i="25"/>
  <c r="F24" i="25"/>
  <c r="F25" i="25"/>
  <c r="F26" i="25"/>
  <c r="F27" i="25"/>
  <c r="F28" i="25"/>
  <c r="F29" i="25"/>
  <c r="F30" i="25"/>
  <c r="F31" i="25"/>
  <c r="F32" i="25"/>
  <c r="F33" i="25"/>
  <c r="F34" i="25"/>
  <c r="F35" i="25"/>
  <c r="F36" i="25"/>
  <c r="F37" i="25"/>
  <c r="F38" i="25"/>
  <c r="F39" i="25"/>
  <c r="F40" i="25"/>
  <c r="F10" i="26"/>
  <c r="F11" i="26"/>
  <c r="F12" i="26"/>
  <c r="F13" i="26"/>
  <c r="F14" i="26"/>
  <c r="F15" i="26"/>
  <c r="F16" i="26"/>
  <c r="F17" i="26"/>
  <c r="F18" i="26"/>
  <c r="F19" i="26"/>
  <c r="F20" i="26"/>
  <c r="F21" i="26"/>
  <c r="F22" i="26"/>
  <c r="F23" i="26"/>
  <c r="F24" i="26"/>
  <c r="F25" i="26"/>
  <c r="F26" i="26"/>
  <c r="F27" i="26"/>
  <c r="F28" i="26"/>
  <c r="F29" i="26"/>
  <c r="F30" i="26"/>
  <c r="F31" i="26"/>
  <c r="F32" i="26"/>
  <c r="F33" i="26"/>
  <c r="F34" i="26"/>
  <c r="F35" i="26"/>
  <c r="F36" i="26"/>
  <c r="F37" i="26"/>
  <c r="F38" i="26"/>
  <c r="F39" i="26"/>
  <c r="F40" i="26"/>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10" i="28"/>
  <c r="F11" i="28"/>
  <c r="F12" i="28"/>
  <c r="F13" i="28"/>
  <c r="F14" i="28"/>
  <c r="F15" i="28"/>
  <c r="F16" i="28"/>
  <c r="F17" i="28"/>
  <c r="F18" i="28"/>
  <c r="F19" i="28"/>
  <c r="F20" i="28"/>
  <c r="F21" i="28"/>
  <c r="F22" i="28"/>
  <c r="F23" i="28"/>
  <c r="F24" i="28"/>
  <c r="F25" i="28"/>
  <c r="F26" i="28"/>
  <c r="F27" i="28"/>
  <c r="F28" i="28"/>
  <c r="F29" i="28"/>
  <c r="F30" i="28"/>
  <c r="F31" i="28"/>
  <c r="F32" i="28"/>
  <c r="F33" i="28"/>
  <c r="F34" i="28"/>
  <c r="F35" i="28"/>
  <c r="F36" i="28"/>
  <c r="F37" i="28"/>
  <c r="F38" i="28"/>
  <c r="F39" i="28"/>
  <c r="F40" i="28"/>
  <c r="F10" i="29"/>
  <c r="F11" i="29"/>
  <c r="F12" i="29"/>
  <c r="F13" i="29"/>
  <c r="F14" i="29"/>
  <c r="F15" i="29"/>
  <c r="F16" i="29"/>
  <c r="F17" i="29"/>
  <c r="F18" i="29"/>
  <c r="F19" i="29"/>
  <c r="F20" i="29"/>
  <c r="F21" i="29"/>
  <c r="F22" i="29"/>
  <c r="F23" i="29"/>
  <c r="F24" i="29"/>
  <c r="F25" i="29"/>
  <c r="F26" i="29"/>
  <c r="F27" i="29"/>
  <c r="F28" i="29"/>
  <c r="F29" i="29"/>
  <c r="F30" i="29"/>
  <c r="F31" i="29"/>
  <c r="F32" i="29"/>
  <c r="F33" i="29"/>
  <c r="F34" i="29"/>
  <c r="F35" i="29"/>
  <c r="F36" i="29"/>
  <c r="F37" i="29"/>
  <c r="F38" i="29"/>
  <c r="F39" i="29"/>
  <c r="F40" i="29"/>
  <c r="F10" i="31"/>
  <c r="F11" i="31"/>
  <c r="F12" i="31"/>
  <c r="F13" i="31"/>
  <c r="F14" i="31"/>
  <c r="F15" i="31"/>
  <c r="F16" i="31"/>
  <c r="F17" i="31"/>
  <c r="F18" i="31"/>
  <c r="F19" i="31"/>
  <c r="F20" i="31"/>
  <c r="F21" i="31"/>
  <c r="F22" i="31"/>
  <c r="F23" i="31"/>
  <c r="F24" i="31"/>
  <c r="F25" i="31"/>
  <c r="F26" i="31"/>
  <c r="F27" i="31"/>
  <c r="F28" i="31"/>
  <c r="F29" i="31"/>
  <c r="F30" i="31"/>
  <c r="F31" i="31"/>
  <c r="F32" i="31"/>
  <c r="F33" i="31"/>
  <c r="F34" i="31"/>
  <c r="F35" i="31"/>
  <c r="F36" i="31"/>
  <c r="F37" i="31"/>
  <c r="F38" i="31"/>
  <c r="F39" i="31"/>
  <c r="F40" i="31"/>
  <c r="F10" i="33"/>
  <c r="F11" i="33"/>
  <c r="F12" i="33"/>
  <c r="F13" i="33"/>
  <c r="F14" i="33"/>
  <c r="F15" i="33"/>
  <c r="F16" i="33"/>
  <c r="F17" i="33"/>
  <c r="F18" i="33"/>
  <c r="F19" i="33"/>
  <c r="F20" i="33"/>
  <c r="F21" i="33"/>
  <c r="F22" i="33"/>
  <c r="F23" i="33"/>
  <c r="F24" i="33"/>
  <c r="F25" i="33"/>
  <c r="F26" i="33"/>
  <c r="F27" i="33"/>
  <c r="F28" i="33"/>
  <c r="F29" i="33"/>
  <c r="F30" i="33"/>
  <c r="F31" i="33"/>
  <c r="F32" i="33"/>
  <c r="F33" i="33"/>
  <c r="F34" i="33"/>
  <c r="F35" i="33"/>
  <c r="F36" i="33"/>
  <c r="F37" i="33"/>
  <c r="F38" i="33"/>
  <c r="F39" i="33"/>
  <c r="F40" i="33"/>
  <c r="F10" i="32"/>
  <c r="F11" i="32"/>
  <c r="F12" i="32"/>
  <c r="F13" i="32"/>
  <c r="F14" i="32"/>
  <c r="F15" i="32"/>
  <c r="F16" i="32"/>
  <c r="F17" i="32"/>
  <c r="F18" i="32"/>
  <c r="F19" i="32"/>
  <c r="F20" i="32"/>
  <c r="F21" i="32"/>
  <c r="F22" i="32"/>
  <c r="F23" i="32"/>
  <c r="F24" i="32"/>
  <c r="F25" i="32"/>
  <c r="F26" i="32"/>
  <c r="F27" i="32"/>
  <c r="F28" i="32"/>
  <c r="F29" i="32"/>
  <c r="F30" i="32"/>
  <c r="F31" i="32"/>
  <c r="F32" i="32"/>
  <c r="F33" i="32"/>
  <c r="F34" i="32"/>
  <c r="F35" i="32"/>
  <c r="F36" i="32"/>
  <c r="F37" i="32"/>
  <c r="F38" i="32"/>
  <c r="F39" i="32"/>
  <c r="F40" i="32"/>
  <c r="F10" i="37"/>
  <c r="F11" i="37"/>
  <c r="F12" i="37"/>
  <c r="F13" i="37"/>
  <c r="F14" i="37"/>
  <c r="F15" i="37"/>
  <c r="F16" i="37"/>
  <c r="F17" i="37"/>
  <c r="F18" i="37"/>
  <c r="F19" i="37"/>
  <c r="F20" i="37"/>
  <c r="F21" i="37"/>
  <c r="F22" i="37"/>
  <c r="F23" i="37"/>
  <c r="F24" i="37"/>
  <c r="F25" i="37"/>
  <c r="F26" i="37"/>
  <c r="F27" i="37"/>
  <c r="F28" i="37"/>
  <c r="F29" i="37"/>
  <c r="F30" i="37"/>
  <c r="F31" i="37"/>
  <c r="F32" i="37"/>
  <c r="F33" i="37"/>
  <c r="F34" i="37"/>
  <c r="F35" i="37"/>
  <c r="F36" i="37"/>
  <c r="F37" i="37"/>
  <c r="F38" i="37"/>
  <c r="F39" i="37"/>
  <c r="F40" i="37"/>
  <c r="C115" i="27"/>
  <c r="H4" i="25"/>
  <c r="H6" i="25"/>
  <c r="H7" i="25"/>
  <c r="C78" i="30"/>
  <c r="C152" i="30"/>
  <c r="C115" i="30"/>
  <c r="C189" i="30"/>
  <c r="C226" i="30"/>
  <c r="C114" i="37"/>
  <c r="C78" i="26"/>
  <c r="C152" i="26"/>
  <c r="C4" i="25"/>
  <c r="C78" i="25"/>
  <c r="C152" i="25"/>
  <c r="C226" i="25"/>
  <c r="C41" i="25"/>
  <c r="C115" i="25"/>
  <c r="C189" i="25"/>
  <c r="C189" i="38"/>
  <c r="C115" i="38"/>
  <c r="C226" i="38"/>
  <c r="C152" i="38"/>
  <c r="C78" i="38"/>
  <c r="C226" i="29"/>
  <c r="C78" i="29"/>
  <c r="C152" i="31"/>
  <c r="C189" i="31"/>
  <c r="C226" i="32"/>
  <c r="C78" i="32"/>
  <c r="F37" i="35"/>
  <c r="R33" i="34" s="1"/>
  <c r="AL37" i="35"/>
  <c r="O17" i="34"/>
  <c r="O33" i="34" s="1"/>
  <c r="N17" i="34"/>
  <c r="G37" i="35"/>
  <c r="H37" i="35"/>
  <c r="T33" i="34" s="1"/>
  <c r="I37" i="35"/>
  <c r="U33" i="34" s="1"/>
  <c r="J37" i="35"/>
  <c r="V33" i="34" s="1"/>
  <c r="K37" i="35"/>
  <c r="W17" i="34"/>
  <c r="W6" i="34" s="1"/>
  <c r="L37" i="35"/>
  <c r="M37" i="35"/>
  <c r="Y33" i="34" s="1"/>
  <c r="N37" i="35"/>
  <c r="Z33" i="34" s="1"/>
  <c r="O37" i="35"/>
  <c r="P37" i="35"/>
  <c r="Q37" i="35"/>
  <c r="AC33" i="34" s="1"/>
  <c r="AC17" i="34"/>
  <c r="AC10" i="34" s="1"/>
  <c r="R37" i="35"/>
  <c r="AD33" i="34" s="1"/>
  <c r="S37" i="35"/>
  <c r="T37" i="35"/>
  <c r="U37" i="35"/>
  <c r="V37" i="35"/>
  <c r="W37" i="35"/>
  <c r="X37" i="35"/>
  <c r="Y37" i="35"/>
  <c r="AK33" i="34" s="1"/>
  <c r="AK17" i="34"/>
  <c r="AK16" i="34" s="1"/>
  <c r="Z37" i="35"/>
  <c r="AA37" i="35"/>
  <c r="AB37" i="35"/>
  <c r="AC37" i="35"/>
  <c r="AO33" i="34" s="1"/>
  <c r="AO17" i="34"/>
  <c r="AO10" i="34" s="1"/>
  <c r="AD37" i="35"/>
  <c r="AE37" i="35"/>
  <c r="AF37" i="35"/>
  <c r="AG37" i="35"/>
  <c r="AS33" i="34" s="1"/>
  <c r="AH37" i="35"/>
  <c r="AT33" i="34" s="1"/>
  <c r="AI37" i="35"/>
  <c r="AU33" i="34" s="1"/>
  <c r="AU17" i="34"/>
  <c r="AU5" i="34" s="1"/>
  <c r="AJ37" i="35"/>
  <c r="AV33" i="34" s="1"/>
  <c r="AV17" i="34"/>
  <c r="AV9" i="34" s="1"/>
  <c r="AK37" i="35"/>
  <c r="AW33" i="34" s="1"/>
  <c r="AM37" i="35"/>
  <c r="AN37" i="35"/>
  <c r="AZ33" i="34" s="1"/>
  <c r="AO37" i="35"/>
  <c r="BA33" i="34" s="1"/>
  <c r="AP37" i="35"/>
  <c r="AQ37" i="35"/>
  <c r="BC33" i="34" s="1"/>
  <c r="BC17" i="34"/>
  <c r="BC15" i="34" s="1"/>
  <c r="AR37" i="35"/>
  <c r="W11" i="34"/>
  <c r="AV8" i="34"/>
  <c r="AO8" i="34"/>
  <c r="AC9" i="34"/>
  <c r="AV7" i="34"/>
  <c r="D17" i="36"/>
  <c r="AR36" i="35"/>
  <c r="AQ36" i="35"/>
  <c r="AP36" i="35"/>
  <c r="BB32" i="34" s="1"/>
  <c r="I41" i="38" s="1"/>
  <c r="AO36" i="35"/>
  <c r="AN36" i="35"/>
  <c r="AM36" i="35"/>
  <c r="AY32" i="34" s="1"/>
  <c r="I38" i="38" s="1"/>
  <c r="AL36" i="35"/>
  <c r="AX32" i="34" s="1"/>
  <c r="I37" i="38" s="1"/>
  <c r="E145" i="38" s="1"/>
  <c r="AK36" i="35"/>
  <c r="AW32" i="34" s="1"/>
  <c r="I36" i="38" s="1"/>
  <c r="D255" i="38" s="1"/>
  <c r="AJ36" i="35"/>
  <c r="AV32" i="34" s="1"/>
  <c r="I35" i="38" s="1"/>
  <c r="AI36" i="35"/>
  <c r="AU32" i="34" s="1"/>
  <c r="I34" i="38" s="1"/>
  <c r="AH36" i="35"/>
  <c r="AT32" i="34" s="1"/>
  <c r="I33" i="38" s="1"/>
  <c r="AG36" i="35"/>
  <c r="AS32" i="34" s="1"/>
  <c r="I32" i="38" s="1"/>
  <c r="AF36" i="35"/>
  <c r="AR32" i="34" s="1"/>
  <c r="I31" i="38" s="1"/>
  <c r="AE36" i="35"/>
  <c r="AQ32" i="34" s="1"/>
  <c r="I30" i="38" s="1"/>
  <c r="AD36" i="35"/>
  <c r="AP32" i="34" s="1"/>
  <c r="I29" i="38" s="1"/>
  <c r="AC36" i="35"/>
  <c r="AB36" i="35"/>
  <c r="AN32" i="34" s="1"/>
  <c r="I27" i="38" s="1"/>
  <c r="AA36" i="35"/>
  <c r="Z36" i="35"/>
  <c r="AL32" i="34" s="1"/>
  <c r="I25" i="38" s="1"/>
  <c r="Y36" i="35"/>
  <c r="AK32" i="34" s="1"/>
  <c r="I24" i="38" s="1"/>
  <c r="X36" i="35"/>
  <c r="AJ32" i="34" s="1"/>
  <c r="I23" i="38" s="1"/>
  <c r="W36" i="35"/>
  <c r="AI32" i="34" s="1"/>
  <c r="I22" i="38" s="1"/>
  <c r="V36" i="35"/>
  <c r="AH32" i="34" s="1"/>
  <c r="I21" i="38" s="1"/>
  <c r="U36" i="35"/>
  <c r="AG32" i="34" s="1"/>
  <c r="I20" i="38" s="1"/>
  <c r="T36" i="35"/>
  <c r="AF32" i="34" s="1"/>
  <c r="I19" i="38" s="1"/>
  <c r="D238" i="38" s="1"/>
  <c r="S36" i="35"/>
  <c r="AE32" i="34" s="1"/>
  <c r="I18" i="38" s="1"/>
  <c r="R36" i="35"/>
  <c r="AD32" i="34" s="1"/>
  <c r="I17" i="38" s="1"/>
  <c r="Q36" i="35"/>
  <c r="AC32" i="34" s="1"/>
  <c r="I16" i="38" s="1"/>
  <c r="P36" i="35"/>
  <c r="O36" i="35"/>
  <c r="N36" i="35"/>
  <c r="Z32" i="34" s="1"/>
  <c r="I13" i="38" s="1"/>
  <c r="M36" i="35"/>
  <c r="Y32" i="34" s="1"/>
  <c r="I12" i="38" s="1"/>
  <c r="E120" i="38" s="1"/>
  <c r="L36" i="35"/>
  <c r="K36" i="35"/>
  <c r="W32" i="34" s="1"/>
  <c r="I10" i="38" s="1"/>
  <c r="J36" i="35"/>
  <c r="V32" i="34" s="1"/>
  <c r="I9" i="38" s="1"/>
  <c r="I36" i="35"/>
  <c r="U32" i="34" s="1"/>
  <c r="I8" i="38" s="1"/>
  <c r="H36" i="35"/>
  <c r="T32" i="34" s="1"/>
  <c r="I7" i="38" s="1"/>
  <c r="G36" i="35"/>
  <c r="S32" i="34" s="1"/>
  <c r="I6" i="38" s="1"/>
  <c r="F36" i="35"/>
  <c r="R32" i="34" s="1"/>
  <c r="I5" i="38" s="1"/>
  <c r="E36" i="35"/>
  <c r="Q32" i="34" s="1"/>
  <c r="I4" i="38" s="1"/>
  <c r="D36" i="35"/>
  <c r="P32" i="34" s="1"/>
  <c r="AR35" i="35"/>
  <c r="AQ35" i="35"/>
  <c r="AP35" i="35"/>
  <c r="AO35" i="35"/>
  <c r="AN35" i="35"/>
  <c r="AM35" i="35"/>
  <c r="AY31" i="34" s="1"/>
  <c r="I38" i="37" s="1"/>
  <c r="AL35" i="35"/>
  <c r="AX31" i="34" s="1"/>
  <c r="AK35" i="35"/>
  <c r="AW31" i="34" s="1"/>
  <c r="I36" i="37" s="1"/>
  <c r="AJ35" i="35"/>
  <c r="AV31" i="34" s="1"/>
  <c r="I35" i="37" s="1"/>
  <c r="AI35" i="35"/>
  <c r="AH35" i="35"/>
  <c r="AG35" i="35"/>
  <c r="AF35" i="35"/>
  <c r="AE35" i="35"/>
  <c r="AQ31" i="34" s="1"/>
  <c r="I30" i="37" s="1"/>
  <c r="AD35" i="35"/>
  <c r="AC35" i="35"/>
  <c r="AB35" i="35"/>
  <c r="AA35" i="35"/>
  <c r="Z35" i="35"/>
  <c r="Y35" i="35"/>
  <c r="X35" i="35"/>
  <c r="W35" i="35"/>
  <c r="V35" i="35"/>
  <c r="U35" i="35"/>
  <c r="AG31" i="34" s="1"/>
  <c r="I20" i="37" s="1"/>
  <c r="E54" i="37" s="1"/>
  <c r="T35" i="35"/>
  <c r="S35" i="35"/>
  <c r="R35" i="35"/>
  <c r="AD31" i="34" s="1"/>
  <c r="I17" i="37" s="1"/>
  <c r="E87" i="37" s="1"/>
  <c r="Q35" i="35"/>
  <c r="AC31" i="34" s="1"/>
  <c r="I16" i="37" s="1"/>
  <c r="P35" i="35"/>
  <c r="O35" i="35"/>
  <c r="N35" i="35"/>
  <c r="M35" i="35"/>
  <c r="Y31" i="34" s="1"/>
  <c r="I12" i="37" s="1"/>
  <c r="L35" i="35"/>
  <c r="K35" i="35"/>
  <c r="W31" i="34" s="1"/>
  <c r="I10" i="37" s="1"/>
  <c r="J35" i="35"/>
  <c r="V31" i="34" s="1"/>
  <c r="I9" i="37" s="1"/>
  <c r="I35" i="35"/>
  <c r="U31" i="34" s="1"/>
  <c r="I8" i="37" s="1"/>
  <c r="H35" i="35"/>
  <c r="T31" i="34" s="1"/>
  <c r="I7" i="37" s="1"/>
  <c r="G35" i="35"/>
  <c r="F35" i="35"/>
  <c r="E35" i="35"/>
  <c r="D35" i="35"/>
  <c r="AR34" i="35"/>
  <c r="AQ34" i="35"/>
  <c r="AP34" i="35"/>
  <c r="BB14" i="34"/>
  <c r="AO34" i="35"/>
  <c r="BA30" i="34" s="1"/>
  <c r="I40" i="32" s="1"/>
  <c r="AN34" i="35"/>
  <c r="AM34" i="35"/>
  <c r="AY30" i="34" s="1"/>
  <c r="I38" i="32" s="1"/>
  <c r="AL34" i="35"/>
  <c r="AK34" i="35"/>
  <c r="AW30" i="34" s="1"/>
  <c r="I36" i="32" s="1"/>
  <c r="AJ34" i="35"/>
  <c r="AI34" i="35"/>
  <c r="AH34" i="35"/>
  <c r="AT30" i="34" s="1"/>
  <c r="I33" i="32" s="1"/>
  <c r="D105" i="32" s="1"/>
  <c r="AG34" i="35"/>
  <c r="AF34" i="35"/>
  <c r="AR14" i="34"/>
  <c r="AE34" i="35"/>
  <c r="AQ14" i="34"/>
  <c r="AD34" i="35"/>
  <c r="AC34" i="35"/>
  <c r="AB34" i="35"/>
  <c r="AN30" i="34" s="1"/>
  <c r="I27" i="32" s="1"/>
  <c r="AA34" i="35"/>
  <c r="AM30" i="34" s="1"/>
  <c r="I26" i="32" s="1"/>
  <c r="AM14" i="34"/>
  <c r="Z34" i="35"/>
  <c r="AL30" i="34" s="1"/>
  <c r="I25" i="32" s="1"/>
  <c r="AL14" i="34"/>
  <c r="Y34" i="35"/>
  <c r="X34" i="35"/>
  <c r="W34" i="35"/>
  <c r="V34" i="35"/>
  <c r="AH30" i="34" s="1"/>
  <c r="I21" i="32" s="1"/>
  <c r="U34" i="35"/>
  <c r="T34" i="35"/>
  <c r="AF30" i="34" s="1"/>
  <c r="I19" i="32" s="1"/>
  <c r="S34" i="35"/>
  <c r="AE30" i="34" s="1"/>
  <c r="I18" i="32" s="1"/>
  <c r="D90" i="32" s="1"/>
  <c r="AE14" i="34"/>
  <c r="R34" i="35"/>
  <c r="AD14" i="34" s="1"/>
  <c r="Q34" i="35"/>
  <c r="AC14" i="34"/>
  <c r="P34" i="35"/>
  <c r="AB14" i="34"/>
  <c r="O34" i="35"/>
  <c r="AA14" i="34" s="1"/>
  <c r="N34" i="35"/>
  <c r="Z14" i="34"/>
  <c r="M34" i="35"/>
  <c r="Y14" i="34"/>
  <c r="L34" i="35"/>
  <c r="X14" i="34"/>
  <c r="K34" i="35"/>
  <c r="W14" i="34"/>
  <c r="J34" i="35"/>
  <c r="V14" i="34" s="1"/>
  <c r="I34" i="35"/>
  <c r="U14" i="34"/>
  <c r="H34" i="35"/>
  <c r="T14" i="34" s="1"/>
  <c r="G34" i="35"/>
  <c r="S14" i="34" s="1"/>
  <c r="F34" i="35"/>
  <c r="R14" i="34"/>
  <c r="E34" i="35"/>
  <c r="Q14" i="34"/>
  <c r="D34" i="35"/>
  <c r="P14" i="34"/>
  <c r="AR33" i="35"/>
  <c r="AQ33" i="35"/>
  <c r="AP33" i="35"/>
  <c r="AO33" i="35"/>
  <c r="AN33" i="35"/>
  <c r="AM33" i="35"/>
  <c r="AL33" i="35"/>
  <c r="AK33" i="35"/>
  <c r="AJ33" i="35"/>
  <c r="AI33" i="35"/>
  <c r="AH33" i="35"/>
  <c r="AG33" i="35"/>
  <c r="AF33" i="35"/>
  <c r="AE33" i="35"/>
  <c r="AD33" i="35"/>
  <c r="AC33" i="35"/>
  <c r="AB33" i="35"/>
  <c r="AA33" i="35"/>
  <c r="Z33" i="35"/>
  <c r="Y33" i="35"/>
  <c r="X33" i="35"/>
  <c r="W33" i="35"/>
  <c r="V33" i="35"/>
  <c r="U33" i="35"/>
  <c r="T33" i="35"/>
  <c r="S33" i="35"/>
  <c r="R33" i="35"/>
  <c r="Q33" i="35"/>
  <c r="P33" i="35"/>
  <c r="O33" i="35"/>
  <c r="N33" i="35"/>
  <c r="M33" i="35"/>
  <c r="L33" i="35"/>
  <c r="K33" i="35"/>
  <c r="J33" i="35"/>
  <c r="I33" i="35"/>
  <c r="H33" i="35"/>
  <c r="G33" i="35"/>
  <c r="F33" i="35"/>
  <c r="E33" i="35"/>
  <c r="D33" i="35"/>
  <c r="AR32" i="35"/>
  <c r="AQ32" i="35"/>
  <c r="AP32" i="35"/>
  <c r="AO32" i="35"/>
  <c r="AN32" i="35"/>
  <c r="AM32" i="35"/>
  <c r="AL32" i="35"/>
  <c r="AK32" i="35"/>
  <c r="AJ32" i="35"/>
  <c r="AI32" i="35"/>
  <c r="AH32" i="35"/>
  <c r="AG32" i="35"/>
  <c r="AF32" i="35"/>
  <c r="AE32" i="35"/>
  <c r="AD32" i="35"/>
  <c r="AC32" i="35"/>
  <c r="AB32" i="35"/>
  <c r="AA32" i="35"/>
  <c r="Z32" i="35"/>
  <c r="Y32" i="35"/>
  <c r="X32" i="35"/>
  <c r="W32" i="35"/>
  <c r="V32" i="35"/>
  <c r="U32" i="35"/>
  <c r="T32" i="35"/>
  <c r="S32" i="35"/>
  <c r="R32" i="35"/>
  <c r="Q32" i="35"/>
  <c r="P32" i="35"/>
  <c r="O32" i="35"/>
  <c r="N32" i="35"/>
  <c r="M32" i="35"/>
  <c r="L32" i="35"/>
  <c r="K32" i="35"/>
  <c r="J32" i="35"/>
  <c r="I32" i="35"/>
  <c r="H32" i="35"/>
  <c r="G32" i="35"/>
  <c r="F32" i="35"/>
  <c r="E32" i="35"/>
  <c r="D32" i="35"/>
  <c r="AR31" i="35"/>
  <c r="AQ31" i="35"/>
  <c r="AP31" i="35"/>
  <c r="AO31" i="35"/>
  <c r="AN31" i="35"/>
  <c r="AM31" i="35"/>
  <c r="AL31" i="35"/>
  <c r="AK31" i="35"/>
  <c r="AJ31" i="35"/>
  <c r="AI31" i="35"/>
  <c r="AH31" i="35"/>
  <c r="AG31" i="35"/>
  <c r="AF31" i="35"/>
  <c r="AE31" i="35"/>
  <c r="AD31" i="35"/>
  <c r="AC31" i="35"/>
  <c r="AB31" i="35"/>
  <c r="AA31" i="35"/>
  <c r="Z31" i="35"/>
  <c r="Y31" i="35"/>
  <c r="X31" i="35"/>
  <c r="W31" i="35"/>
  <c r="V31" i="35"/>
  <c r="U31" i="35"/>
  <c r="T31" i="35"/>
  <c r="S31" i="35"/>
  <c r="R31" i="35"/>
  <c r="Q31" i="35"/>
  <c r="P31" i="35"/>
  <c r="O31" i="35"/>
  <c r="N31" i="35"/>
  <c r="M31" i="35"/>
  <c r="L31" i="35"/>
  <c r="K31" i="35"/>
  <c r="J31" i="35"/>
  <c r="I31" i="35"/>
  <c r="H31" i="35"/>
  <c r="G31" i="35"/>
  <c r="F31" i="35"/>
  <c r="E31" i="35"/>
  <c r="D31" i="35"/>
  <c r="AR30" i="35"/>
  <c r="AQ30" i="35"/>
  <c r="AP30" i="35"/>
  <c r="AO30" i="35"/>
  <c r="AN30" i="35"/>
  <c r="AM30" i="35"/>
  <c r="AL30" i="35"/>
  <c r="AK30" i="35"/>
  <c r="AJ30" i="35"/>
  <c r="AI30" i="35"/>
  <c r="AH30" i="35"/>
  <c r="AG30" i="35"/>
  <c r="AF30" i="35"/>
  <c r="AE30" i="35"/>
  <c r="AD30" i="35"/>
  <c r="AC30" i="35"/>
  <c r="AB30" i="35"/>
  <c r="AA30" i="35"/>
  <c r="Z30" i="35"/>
  <c r="Y30" i="35"/>
  <c r="X30" i="35"/>
  <c r="W30" i="35"/>
  <c r="V30" i="35"/>
  <c r="U30" i="35"/>
  <c r="T30" i="35"/>
  <c r="S30" i="35"/>
  <c r="R30" i="35"/>
  <c r="Q30" i="35"/>
  <c r="P30" i="35"/>
  <c r="O30" i="35"/>
  <c r="N30" i="35"/>
  <c r="M30" i="35"/>
  <c r="L30" i="35"/>
  <c r="K30" i="35"/>
  <c r="J30" i="35"/>
  <c r="I30" i="35"/>
  <c r="H30" i="35"/>
  <c r="G30" i="35"/>
  <c r="F30" i="35"/>
  <c r="E30" i="35"/>
  <c r="D30" i="35"/>
  <c r="AR29" i="35"/>
  <c r="AQ29" i="35"/>
  <c r="AP29" i="35"/>
  <c r="AO29" i="35"/>
  <c r="AN29" i="35"/>
  <c r="AM29" i="35"/>
  <c r="AL29" i="35"/>
  <c r="AK29" i="35"/>
  <c r="AJ29" i="35"/>
  <c r="AI29" i="35"/>
  <c r="AH29" i="35"/>
  <c r="AG29" i="35"/>
  <c r="AF29" i="35"/>
  <c r="AE29" i="35"/>
  <c r="AD29" i="35"/>
  <c r="AC29" i="35"/>
  <c r="AB29" i="35"/>
  <c r="AA29" i="35"/>
  <c r="Z29" i="35"/>
  <c r="Y29" i="35"/>
  <c r="X29" i="35"/>
  <c r="W29" i="35"/>
  <c r="V29" i="35"/>
  <c r="U29" i="35"/>
  <c r="T29" i="35"/>
  <c r="S29" i="35"/>
  <c r="R29" i="35"/>
  <c r="Q29" i="35"/>
  <c r="P29" i="35"/>
  <c r="O29" i="35"/>
  <c r="N29" i="35"/>
  <c r="M29" i="35"/>
  <c r="L29" i="35"/>
  <c r="K29" i="35"/>
  <c r="J29" i="35"/>
  <c r="I29" i="35"/>
  <c r="H29" i="35"/>
  <c r="G29" i="35"/>
  <c r="F29" i="35"/>
  <c r="E29" i="35"/>
  <c r="D29" i="35"/>
  <c r="AR28" i="35"/>
  <c r="AQ28" i="35"/>
  <c r="AP28" i="35"/>
  <c r="AO28" i="35"/>
  <c r="AN28" i="35"/>
  <c r="AM28" i="35"/>
  <c r="AL28" i="35"/>
  <c r="AK28" i="35"/>
  <c r="AJ28" i="35"/>
  <c r="AI28" i="35"/>
  <c r="AH28" i="35"/>
  <c r="AG28" i="35"/>
  <c r="AF28" i="35"/>
  <c r="AE28" i="35"/>
  <c r="AD28" i="35"/>
  <c r="AC28" i="35"/>
  <c r="AB28" i="35"/>
  <c r="AA28" i="35"/>
  <c r="Z28" i="35"/>
  <c r="Y28" i="35"/>
  <c r="X28" i="35"/>
  <c r="W28" i="35"/>
  <c r="V28" i="35"/>
  <c r="U28" i="35"/>
  <c r="T28" i="35"/>
  <c r="S28" i="35"/>
  <c r="R28" i="35"/>
  <c r="Q28" i="35"/>
  <c r="P28" i="35"/>
  <c r="O28" i="35"/>
  <c r="N28" i="35"/>
  <c r="M28" i="35"/>
  <c r="L28" i="35"/>
  <c r="K28" i="35"/>
  <c r="J28" i="35"/>
  <c r="I28" i="35"/>
  <c r="H28" i="35"/>
  <c r="G28" i="35"/>
  <c r="F28" i="35"/>
  <c r="E28" i="35"/>
  <c r="D28" i="35"/>
  <c r="AR27" i="35"/>
  <c r="AQ27" i="35"/>
  <c r="AP27" i="35"/>
  <c r="AO27" i="35"/>
  <c r="AN27" i="35"/>
  <c r="AM27" i="35"/>
  <c r="AL27" i="35"/>
  <c r="AK27" i="35"/>
  <c r="AJ27" i="35"/>
  <c r="AI27" i="35"/>
  <c r="AH27" i="35"/>
  <c r="AG27" i="35"/>
  <c r="AF27" i="35"/>
  <c r="AE27" i="35"/>
  <c r="AD27" i="35"/>
  <c r="AC27" i="35"/>
  <c r="AB27" i="35"/>
  <c r="AA27" i="35"/>
  <c r="Z27" i="35"/>
  <c r="Y27" i="35"/>
  <c r="X27" i="35"/>
  <c r="W27" i="35"/>
  <c r="V27" i="35"/>
  <c r="U27" i="35"/>
  <c r="T27" i="35"/>
  <c r="S27" i="35"/>
  <c r="R27" i="35"/>
  <c r="Q27" i="35"/>
  <c r="P27" i="35"/>
  <c r="O27" i="35"/>
  <c r="N27" i="35"/>
  <c r="M27" i="35"/>
  <c r="L27" i="35"/>
  <c r="K27" i="35"/>
  <c r="J27" i="35"/>
  <c r="I27" i="35"/>
  <c r="H27" i="35"/>
  <c r="G27" i="35"/>
  <c r="F27" i="35"/>
  <c r="E27" i="35"/>
  <c r="D27" i="35"/>
  <c r="AR26" i="35"/>
  <c r="AQ26" i="35"/>
  <c r="AP26" i="35"/>
  <c r="AO26" i="35"/>
  <c r="AN26" i="35"/>
  <c r="AM26" i="35"/>
  <c r="AL26" i="35"/>
  <c r="AK26" i="35"/>
  <c r="AJ26" i="35"/>
  <c r="AI26" i="35"/>
  <c r="AH26" i="35"/>
  <c r="AG26" i="35"/>
  <c r="AF26" i="35"/>
  <c r="AE26" i="35"/>
  <c r="AD26" i="35"/>
  <c r="AC26" i="35"/>
  <c r="AB26" i="35"/>
  <c r="AA26" i="35"/>
  <c r="Z26" i="35"/>
  <c r="Y26" i="35"/>
  <c r="X26" i="35"/>
  <c r="W26" i="35"/>
  <c r="V26" i="35"/>
  <c r="U26" i="35"/>
  <c r="T26" i="35"/>
  <c r="S26" i="35"/>
  <c r="R26" i="35"/>
  <c r="Q26" i="35"/>
  <c r="P26" i="35"/>
  <c r="O26" i="35"/>
  <c r="N26" i="35"/>
  <c r="M26" i="35"/>
  <c r="L26" i="35"/>
  <c r="K26" i="35"/>
  <c r="J26" i="35"/>
  <c r="I26" i="35"/>
  <c r="H26" i="35"/>
  <c r="G26" i="35"/>
  <c r="F26" i="35"/>
  <c r="E26" i="35"/>
  <c r="D26" i="35"/>
  <c r="AR25" i="35"/>
  <c r="AQ25" i="35"/>
  <c r="AP25" i="35"/>
  <c r="AO25" i="35"/>
  <c r="AN25" i="35"/>
  <c r="AM25" i="35"/>
  <c r="AL25" i="35"/>
  <c r="AK25" i="35"/>
  <c r="AJ25" i="35"/>
  <c r="AI25" i="35"/>
  <c r="AH25" i="35"/>
  <c r="AG25" i="35"/>
  <c r="AF25" i="35"/>
  <c r="AE25" i="35"/>
  <c r="AD25" i="35"/>
  <c r="AC25" i="35"/>
  <c r="AB25" i="35"/>
  <c r="AA25" i="35"/>
  <c r="Z25" i="35"/>
  <c r="Y25" i="35"/>
  <c r="X25" i="35"/>
  <c r="W25" i="35"/>
  <c r="V25" i="35"/>
  <c r="U25" i="35"/>
  <c r="T25" i="35"/>
  <c r="S25" i="35"/>
  <c r="R25" i="35"/>
  <c r="Q25" i="35"/>
  <c r="P25" i="35"/>
  <c r="O25" i="35"/>
  <c r="N25" i="35"/>
  <c r="M25" i="35"/>
  <c r="L25" i="35"/>
  <c r="K25" i="35"/>
  <c r="J25" i="35"/>
  <c r="I25" i="35"/>
  <c r="H25" i="35"/>
  <c r="G25" i="35"/>
  <c r="F25" i="35"/>
  <c r="E25" i="35"/>
  <c r="D25" i="35"/>
  <c r="C151" i="38"/>
  <c r="C38" i="38"/>
  <c r="H40" i="38"/>
  <c r="C185" i="38" s="1"/>
  <c r="H39" i="38"/>
  <c r="C73" i="38" s="1"/>
  <c r="H38" i="38"/>
  <c r="C220" i="38" s="1"/>
  <c r="H37" i="38"/>
  <c r="C108" i="38" s="1"/>
  <c r="H36" i="38"/>
  <c r="C33" i="38" s="1"/>
  <c r="H35" i="38"/>
  <c r="C180" i="38" s="1"/>
  <c r="H34" i="38"/>
  <c r="C68" i="38" s="1"/>
  <c r="H33" i="38"/>
  <c r="C178" i="38" s="1"/>
  <c r="H32" i="38"/>
  <c r="H31" i="38"/>
  <c r="C213" i="38" s="1"/>
  <c r="H30" i="38"/>
  <c r="H29" i="38"/>
  <c r="C26" i="38" s="1"/>
  <c r="H28" i="38"/>
  <c r="C62" i="38" s="1"/>
  <c r="H27" i="38"/>
  <c r="C172" i="38" s="1"/>
  <c r="H26" i="38"/>
  <c r="C171" i="38" s="1"/>
  <c r="H25" i="38"/>
  <c r="C207" i="38" s="1"/>
  <c r="H24" i="38"/>
  <c r="C132" i="38" s="1"/>
  <c r="H23" i="38"/>
  <c r="C168" i="38" s="1"/>
  <c r="H22" i="38"/>
  <c r="H21" i="38"/>
  <c r="C18" i="38" s="1"/>
  <c r="H20" i="38"/>
  <c r="C54" i="38" s="1"/>
  <c r="H19" i="38"/>
  <c r="H18" i="38"/>
  <c r="C89" i="38" s="1"/>
  <c r="H17" i="38"/>
  <c r="H16" i="38"/>
  <c r="H15" i="38"/>
  <c r="C197" i="38" s="1"/>
  <c r="H14" i="38"/>
  <c r="C85" i="38" s="1"/>
  <c r="H13" i="38"/>
  <c r="C232" i="38" s="1"/>
  <c r="H12" i="38"/>
  <c r="C194" i="38" s="1"/>
  <c r="H11" i="38"/>
  <c r="C45" i="38" s="1"/>
  <c r="H10" i="38"/>
  <c r="C44" i="38" s="1"/>
  <c r="C129" i="38"/>
  <c r="C149" i="38"/>
  <c r="C188" i="38"/>
  <c r="C262" i="38"/>
  <c r="C225" i="38"/>
  <c r="C114" i="38"/>
  <c r="C261" i="38"/>
  <c r="C75" i="38"/>
  <c r="C110" i="38"/>
  <c r="C112" i="38"/>
  <c r="C191" i="38"/>
  <c r="C40" i="38"/>
  <c r="C224" i="37"/>
  <c r="C260" i="37"/>
  <c r="C149" i="37"/>
  <c r="C222" i="37"/>
  <c r="H40" i="37"/>
  <c r="C147" i="37" s="1"/>
  <c r="H39" i="37"/>
  <c r="C73" i="37" s="1"/>
  <c r="H38" i="37"/>
  <c r="C219" i="37" s="1"/>
  <c r="H37" i="37"/>
  <c r="C71" i="37" s="1"/>
  <c r="H36" i="37"/>
  <c r="H35" i="37"/>
  <c r="C179" i="37" s="1"/>
  <c r="H34" i="37"/>
  <c r="H33" i="37"/>
  <c r="H32" i="37"/>
  <c r="C250" i="37" s="1"/>
  <c r="H31" i="37"/>
  <c r="C249" i="37" s="1"/>
  <c r="H30" i="37"/>
  <c r="C137" i="37" s="1"/>
  <c r="H29" i="37"/>
  <c r="C63" i="37" s="1"/>
  <c r="H28" i="37"/>
  <c r="H27" i="37"/>
  <c r="C171" i="37" s="1"/>
  <c r="H26" i="37"/>
  <c r="C207" i="37" s="1"/>
  <c r="H25" i="37"/>
  <c r="C59" i="37" s="1"/>
  <c r="H24" i="37"/>
  <c r="C205" i="37" s="1"/>
  <c r="H23" i="37"/>
  <c r="C204" i="37" s="1"/>
  <c r="H22" i="37"/>
  <c r="C240" i="37" s="1"/>
  <c r="H21" i="37"/>
  <c r="C55" i="37" s="1"/>
  <c r="H20" i="37"/>
  <c r="C54" i="37" s="1"/>
  <c r="H19" i="37"/>
  <c r="C126" i="37" s="1"/>
  <c r="H18" i="37"/>
  <c r="C52" i="37" s="1"/>
  <c r="H17" i="37"/>
  <c r="H16" i="37"/>
  <c r="C86" i="37" s="1"/>
  <c r="H15" i="37"/>
  <c r="C85" i="37" s="1"/>
  <c r="H14" i="37"/>
  <c r="C11" i="37" s="1"/>
  <c r="H13" i="37"/>
  <c r="H12" i="37"/>
  <c r="C156" i="37" s="1"/>
  <c r="H11" i="37"/>
  <c r="C118" i="37" s="1"/>
  <c r="H10" i="37"/>
  <c r="C191" i="37" s="1"/>
  <c r="C153" i="37"/>
  <c r="C78" i="37"/>
  <c r="C38" i="37"/>
  <c r="C148" i="37"/>
  <c r="C111" i="37"/>
  <c r="C75" i="37"/>
  <c r="C113" i="37"/>
  <c r="C150" i="37"/>
  <c r="C189" i="37"/>
  <c r="C190" i="37"/>
  <c r="C223" i="37"/>
  <c r="C79" i="37"/>
  <c r="C108" i="37"/>
  <c r="C259" i="37"/>
  <c r="C185" i="37"/>
  <c r="D18" i="36"/>
  <c r="D19" i="36"/>
  <c r="D20" i="36"/>
  <c r="D21" i="36"/>
  <c r="H19" i="32"/>
  <c r="H18" i="32"/>
  <c r="C52" i="32" s="1"/>
  <c r="D22" i="36"/>
  <c r="H19" i="33"/>
  <c r="C127" i="33" s="1"/>
  <c r="H18" i="33"/>
  <c r="D23" i="36"/>
  <c r="H19" i="31"/>
  <c r="C164" i="31" s="1"/>
  <c r="H18" i="31"/>
  <c r="C89" i="31" s="1"/>
  <c r="D24" i="36"/>
  <c r="H19" i="30"/>
  <c r="C90" i="30" s="1"/>
  <c r="H18" i="30"/>
  <c r="D25" i="36"/>
  <c r="H19" i="29"/>
  <c r="C238" i="29" s="1"/>
  <c r="H18" i="29"/>
  <c r="C126" i="29" s="1"/>
  <c r="D26" i="36"/>
  <c r="D27" i="36"/>
  <c r="H19" i="23"/>
  <c r="C16" i="23" s="1"/>
  <c r="H18" i="23"/>
  <c r="C89" i="23" s="1"/>
  <c r="D28" i="36"/>
  <c r="H19" i="26"/>
  <c r="C90" i="26" s="1"/>
  <c r="H18" i="26"/>
  <c r="C126" i="26" s="1"/>
  <c r="D29" i="36"/>
  <c r="H19" i="28"/>
  <c r="C238" i="28" s="1"/>
  <c r="H18" i="28"/>
  <c r="D30" i="36"/>
  <c r="D31" i="36"/>
  <c r="D32" i="36"/>
  <c r="D33" i="36"/>
  <c r="D34" i="36"/>
  <c r="D35" i="36"/>
  <c r="D36" i="36"/>
  <c r="D37" i="36"/>
  <c r="H19" i="27"/>
  <c r="H18" i="27"/>
  <c r="C52" i="27" s="1"/>
  <c r="D38" i="36"/>
  <c r="C201" i="30"/>
  <c r="C225" i="32"/>
  <c r="C113" i="32"/>
  <c r="C260" i="32"/>
  <c r="H40" i="32"/>
  <c r="C222" i="32" s="1"/>
  <c r="H39" i="32"/>
  <c r="C221" i="32" s="1"/>
  <c r="H38" i="32"/>
  <c r="C220" i="32" s="1"/>
  <c r="H37" i="32"/>
  <c r="C34" i="32" s="1"/>
  <c r="H36" i="32"/>
  <c r="C33" i="32" s="1"/>
  <c r="H35" i="32"/>
  <c r="C254" i="32" s="1"/>
  <c r="H34" i="32"/>
  <c r="C105" i="32" s="1"/>
  <c r="H33" i="32"/>
  <c r="H32" i="32"/>
  <c r="C214" i="32" s="1"/>
  <c r="H31" i="32"/>
  <c r="H30" i="32"/>
  <c r="H29" i="32"/>
  <c r="C248" i="32" s="1"/>
  <c r="H28" i="32"/>
  <c r="H27" i="32"/>
  <c r="H26" i="32"/>
  <c r="C134" i="32" s="1"/>
  <c r="H25" i="32"/>
  <c r="H24" i="32"/>
  <c r="H23" i="32"/>
  <c r="C94" i="32" s="1"/>
  <c r="H22" i="32"/>
  <c r="C167" i="32" s="1"/>
  <c r="H21" i="32"/>
  <c r="C55" i="32" s="1"/>
  <c r="H20" i="32"/>
  <c r="C17" i="32" s="1"/>
  <c r="H17" i="32"/>
  <c r="H16" i="32"/>
  <c r="C198" i="32" s="1"/>
  <c r="H15" i="32"/>
  <c r="C123" i="32" s="1"/>
  <c r="H14" i="32"/>
  <c r="C196" i="32" s="1"/>
  <c r="H13" i="32"/>
  <c r="C47" i="32" s="1"/>
  <c r="H12" i="32"/>
  <c r="C120" i="32" s="1"/>
  <c r="H11" i="32"/>
  <c r="C82" i="32" s="1"/>
  <c r="H10" i="32"/>
  <c r="C81" i="32" s="1"/>
  <c r="C188" i="33"/>
  <c r="H40" i="33"/>
  <c r="C37" i="33" s="1"/>
  <c r="H39" i="33"/>
  <c r="C258" i="33" s="1"/>
  <c r="H38" i="33"/>
  <c r="C72" i="33" s="1"/>
  <c r="H37" i="33"/>
  <c r="C145" i="33" s="1"/>
  <c r="H36" i="33"/>
  <c r="H35" i="33"/>
  <c r="H34" i="33"/>
  <c r="C179" i="33" s="1"/>
  <c r="H33" i="33"/>
  <c r="C252" i="33" s="1"/>
  <c r="H32" i="33"/>
  <c r="C29" i="33" s="1"/>
  <c r="H31" i="33"/>
  <c r="C102" i="33" s="1"/>
  <c r="H30" i="33"/>
  <c r="C212" i="33" s="1"/>
  <c r="H29" i="33"/>
  <c r="C248" i="33" s="1"/>
  <c r="H28" i="33"/>
  <c r="C25" i="33" s="1"/>
  <c r="H27" i="33"/>
  <c r="C98" i="33" s="1"/>
  <c r="H26" i="33"/>
  <c r="C97" i="33" s="1"/>
  <c r="H25" i="33"/>
  <c r="H24" i="33"/>
  <c r="C132" i="33" s="1"/>
  <c r="H23" i="33"/>
  <c r="C94" i="33" s="1"/>
  <c r="H22" i="33"/>
  <c r="C241" i="33" s="1"/>
  <c r="H21" i="33"/>
  <c r="H20" i="33"/>
  <c r="H17" i="33"/>
  <c r="C199" i="33" s="1"/>
  <c r="H16" i="33"/>
  <c r="C198" i="33" s="1"/>
  <c r="H15" i="33"/>
  <c r="C197" i="33" s="1"/>
  <c r="H14" i="33"/>
  <c r="C159" i="33" s="1"/>
  <c r="H13" i="33"/>
  <c r="C232" i="33" s="1"/>
  <c r="H12" i="33"/>
  <c r="C157" i="33" s="1"/>
  <c r="H11" i="33"/>
  <c r="C230" i="33" s="1"/>
  <c r="H10" i="33"/>
  <c r="C229" i="33" s="1"/>
  <c r="C151" i="31"/>
  <c r="C39" i="31"/>
  <c r="C260" i="31"/>
  <c r="H40" i="31"/>
  <c r="C74" i="31" s="1"/>
  <c r="H39" i="31"/>
  <c r="H38" i="31"/>
  <c r="C183" i="31" s="1"/>
  <c r="H37" i="31"/>
  <c r="C34" i="31" s="1"/>
  <c r="H36" i="31"/>
  <c r="C33" i="31" s="1"/>
  <c r="H35" i="31"/>
  <c r="H34" i="31"/>
  <c r="H33" i="31"/>
  <c r="H32" i="31"/>
  <c r="H31" i="31"/>
  <c r="C250" i="31" s="1"/>
  <c r="H30" i="31"/>
  <c r="C249" i="31" s="1"/>
  <c r="H29" i="31"/>
  <c r="C63" i="31" s="1"/>
  <c r="H28" i="31"/>
  <c r="C62" i="31" s="1"/>
  <c r="H27" i="31"/>
  <c r="C61" i="31" s="1"/>
  <c r="H26" i="31"/>
  <c r="C60" i="31" s="1"/>
  <c r="H25" i="31"/>
  <c r="H24" i="31"/>
  <c r="H23" i="31"/>
  <c r="C94" i="31" s="1"/>
  <c r="H22" i="31"/>
  <c r="C204" i="31" s="1"/>
  <c r="H21" i="31"/>
  <c r="C18" i="31" s="1"/>
  <c r="H20" i="31"/>
  <c r="C17" i="31" s="1"/>
  <c r="C15" i="31"/>
  <c r="H17" i="31"/>
  <c r="C199" i="31" s="1"/>
  <c r="H16" i="31"/>
  <c r="C198" i="31" s="1"/>
  <c r="H15" i="31"/>
  <c r="C197" i="31" s="1"/>
  <c r="H14" i="31"/>
  <c r="C48" i="31" s="1"/>
  <c r="H13" i="31"/>
  <c r="C195" i="31" s="1"/>
  <c r="H12" i="31"/>
  <c r="C46" i="31" s="1"/>
  <c r="H11" i="31"/>
  <c r="C45" i="31" s="1"/>
  <c r="H10" i="31"/>
  <c r="C228" i="31"/>
  <c r="C77" i="30"/>
  <c r="C113" i="30"/>
  <c r="H40" i="30"/>
  <c r="C74" i="30" s="1"/>
  <c r="H39" i="30"/>
  <c r="C36" i="30" s="1"/>
  <c r="H38" i="30"/>
  <c r="C146" i="30" s="1"/>
  <c r="H37" i="30"/>
  <c r="C219" i="30" s="1"/>
  <c r="H36" i="30"/>
  <c r="C144" i="30" s="1"/>
  <c r="H35" i="30"/>
  <c r="C217" i="30" s="1"/>
  <c r="H34" i="30"/>
  <c r="C68" i="30" s="1"/>
  <c r="H33" i="30"/>
  <c r="C30" i="30" s="1"/>
  <c r="H32" i="30"/>
  <c r="H31" i="30"/>
  <c r="C65" i="30" s="1"/>
  <c r="H30" i="30"/>
  <c r="H29" i="30"/>
  <c r="C26" i="30" s="1"/>
  <c r="H28" i="30"/>
  <c r="C62" i="30" s="1"/>
  <c r="H27" i="30"/>
  <c r="C24" i="30" s="1"/>
  <c r="H26" i="30"/>
  <c r="C97" i="30" s="1"/>
  <c r="H25" i="30"/>
  <c r="C170" i="30" s="1"/>
  <c r="H24" i="30"/>
  <c r="C169" i="30" s="1"/>
  <c r="H23" i="30"/>
  <c r="C20" i="30" s="1"/>
  <c r="H22" i="30"/>
  <c r="C130" i="30" s="1"/>
  <c r="H21" i="30"/>
  <c r="C92" i="30" s="1"/>
  <c r="H20" i="30"/>
  <c r="C54" i="30" s="1"/>
  <c r="H17" i="30"/>
  <c r="C88" i="30" s="1"/>
  <c r="H16" i="30"/>
  <c r="C161" i="30" s="1"/>
  <c r="H15" i="30"/>
  <c r="H14" i="30"/>
  <c r="H13" i="30"/>
  <c r="C84" i="30" s="1"/>
  <c r="H12" i="30"/>
  <c r="C46" i="30" s="1"/>
  <c r="H11" i="30"/>
  <c r="C82" i="30" s="1"/>
  <c r="H10" i="30"/>
  <c r="C81" i="30" s="1"/>
  <c r="C114" i="29"/>
  <c r="C260" i="29"/>
  <c r="H40" i="29"/>
  <c r="C259" i="29" s="1"/>
  <c r="H39" i="29"/>
  <c r="C36" i="29" s="1"/>
  <c r="H38" i="29"/>
  <c r="H37" i="29"/>
  <c r="H36" i="29"/>
  <c r="C107" i="29" s="1"/>
  <c r="H35" i="29"/>
  <c r="C217" i="29" s="1"/>
  <c r="H34" i="29"/>
  <c r="C68" i="29" s="1"/>
  <c r="H33" i="29"/>
  <c r="H32" i="29"/>
  <c r="C177" i="29" s="1"/>
  <c r="H31" i="29"/>
  <c r="C65" i="29" s="1"/>
  <c r="H30" i="29"/>
  <c r="C101" i="29" s="1"/>
  <c r="H29" i="29"/>
  <c r="C174" i="29" s="1"/>
  <c r="H28" i="29"/>
  <c r="C25" i="29" s="1"/>
  <c r="H27" i="29"/>
  <c r="H26" i="29"/>
  <c r="C171" i="29" s="1"/>
  <c r="H25" i="29"/>
  <c r="H24" i="29"/>
  <c r="C58" i="29" s="1"/>
  <c r="H23" i="29"/>
  <c r="C20" i="29" s="1"/>
  <c r="H22" i="29"/>
  <c r="C130" i="29" s="1"/>
  <c r="H21" i="29"/>
  <c r="C203" i="29" s="1"/>
  <c r="H20" i="29"/>
  <c r="H17" i="29"/>
  <c r="H16" i="29"/>
  <c r="C13" i="29" s="1"/>
  <c r="H15" i="29"/>
  <c r="C197" i="29" s="1"/>
  <c r="H14" i="29"/>
  <c r="C11" i="29" s="1"/>
  <c r="H13" i="29"/>
  <c r="H12" i="29"/>
  <c r="C231" i="29" s="1"/>
  <c r="H11" i="29"/>
  <c r="C156" i="29" s="1"/>
  <c r="H10" i="29"/>
  <c r="C118" i="29" s="1"/>
  <c r="C77" i="28"/>
  <c r="C149" i="28"/>
  <c r="H40" i="28"/>
  <c r="C259" i="28" s="1"/>
  <c r="H39" i="28"/>
  <c r="C110" i="28" s="1"/>
  <c r="H38" i="28"/>
  <c r="H37" i="28"/>
  <c r="C145" i="28" s="1"/>
  <c r="H36" i="28"/>
  <c r="C33" i="28" s="1"/>
  <c r="H35" i="28"/>
  <c r="C143" i="28" s="1"/>
  <c r="H34" i="28"/>
  <c r="C68" i="28" s="1"/>
  <c r="H33" i="28"/>
  <c r="C104" i="28" s="1"/>
  <c r="H32" i="28"/>
  <c r="C29" i="28" s="1"/>
  <c r="H31" i="28"/>
  <c r="C102" i="28" s="1"/>
  <c r="H30" i="28"/>
  <c r="C64" i="28" s="1"/>
  <c r="H29" i="28"/>
  <c r="C174" i="28" s="1"/>
  <c r="H28" i="28"/>
  <c r="C173" i="28" s="1"/>
  <c r="H27" i="28"/>
  <c r="C172" i="28" s="1"/>
  <c r="H26" i="28"/>
  <c r="C60" i="28" s="1"/>
  <c r="H25" i="28"/>
  <c r="C170" i="28" s="1"/>
  <c r="H24" i="28"/>
  <c r="C58" i="28" s="1"/>
  <c r="H23" i="28"/>
  <c r="C242" i="28" s="1"/>
  <c r="H22" i="28"/>
  <c r="C167" i="28" s="1"/>
  <c r="H21" i="28"/>
  <c r="C240" i="28" s="1"/>
  <c r="H20" i="28"/>
  <c r="C128" i="28" s="1"/>
  <c r="H17" i="28"/>
  <c r="C199" i="28" s="1"/>
  <c r="H16" i="28"/>
  <c r="H15" i="28"/>
  <c r="C197" i="28" s="1"/>
  <c r="H14" i="28"/>
  <c r="C85" i="28" s="1"/>
  <c r="H13" i="28"/>
  <c r="C121" i="28" s="1"/>
  <c r="H12" i="28"/>
  <c r="C120" i="28" s="1"/>
  <c r="H11" i="28"/>
  <c r="H10" i="28"/>
  <c r="C81" i="28" s="1"/>
  <c r="C173" i="30"/>
  <c r="C137" i="30"/>
  <c r="C248" i="30"/>
  <c r="C116" i="30"/>
  <c r="C79" i="30"/>
  <c r="C227" i="30"/>
  <c r="C153" i="30"/>
  <c r="C190" i="30"/>
  <c r="C160" i="30"/>
  <c r="C215" i="30"/>
  <c r="C191" i="30"/>
  <c r="C228" i="30"/>
  <c r="C209" i="30"/>
  <c r="C114" i="30"/>
  <c r="C188" i="30"/>
  <c r="C76" i="29"/>
  <c r="C261" i="29"/>
  <c r="C224" i="29"/>
  <c r="C187" i="29"/>
  <c r="C150" i="29"/>
  <c r="C223" i="29"/>
  <c r="C186" i="29"/>
  <c r="C149" i="29"/>
  <c r="C168" i="29"/>
  <c r="C153" i="32"/>
  <c r="C116" i="32"/>
  <c r="C190" i="32"/>
  <c r="C79" i="32"/>
  <c r="C29" i="29"/>
  <c r="C251" i="29"/>
  <c r="E11" i="33"/>
  <c r="D196" i="33"/>
  <c r="E196" i="33"/>
  <c r="E85" i="33"/>
  <c r="D122" i="33"/>
  <c r="D11" i="33"/>
  <c r="E122" i="33"/>
  <c r="E48" i="33"/>
  <c r="E233" i="33"/>
  <c r="D85" i="33"/>
  <c r="D48" i="33"/>
  <c r="C38" i="32"/>
  <c r="E90" i="33"/>
  <c r="E238" i="33"/>
  <c r="D127" i="33"/>
  <c r="D90" i="33"/>
  <c r="E16" i="33"/>
  <c r="E201" i="33"/>
  <c r="D53" i="33"/>
  <c r="D16" i="33"/>
  <c r="E53" i="33"/>
  <c r="C89" i="32"/>
  <c r="C237" i="32"/>
  <c r="C76" i="32"/>
  <c r="C261" i="32"/>
  <c r="D81" i="31"/>
  <c r="D155" i="31"/>
  <c r="C238" i="32"/>
  <c r="C246" i="32"/>
  <c r="D55" i="33"/>
  <c r="E203" i="33"/>
  <c r="E240" i="33"/>
  <c r="D18" i="33"/>
  <c r="E55" i="33"/>
  <c r="D203" i="33"/>
  <c r="D129" i="31"/>
  <c r="E55" i="31"/>
  <c r="D92" i="31"/>
  <c r="D211" i="31"/>
  <c r="E174" i="31"/>
  <c r="E211" i="31"/>
  <c r="D248" i="31"/>
  <c r="D26" i="31"/>
  <c r="E137" i="31"/>
  <c r="E248" i="31"/>
  <c r="D100" i="31"/>
  <c r="D137" i="31"/>
  <c r="E100" i="31"/>
  <c r="D174" i="31"/>
  <c r="E26" i="31"/>
  <c r="E63" i="31"/>
  <c r="E138" i="33"/>
  <c r="D64" i="33"/>
  <c r="E101" i="33"/>
  <c r="E27" i="33"/>
  <c r="D138" i="33"/>
  <c r="D101" i="33"/>
  <c r="E212" i="33"/>
  <c r="E64" i="33"/>
  <c r="D212" i="33"/>
  <c r="E249" i="33"/>
  <c r="D27" i="33"/>
  <c r="E196" i="31"/>
  <c r="E48" i="31"/>
  <c r="E233" i="31"/>
  <c r="D159" i="31"/>
  <c r="E159" i="31"/>
  <c r="D122" i="31"/>
  <c r="E122" i="31"/>
  <c r="E85" i="31"/>
  <c r="D11" i="31"/>
  <c r="D85" i="31"/>
  <c r="D196" i="31"/>
  <c r="D233" i="31"/>
  <c r="E11" i="31"/>
  <c r="D220" i="31"/>
  <c r="D146" i="31"/>
  <c r="E72" i="31"/>
  <c r="E35" i="31"/>
  <c r="E241" i="33"/>
  <c r="D93" i="33"/>
  <c r="D204" i="33"/>
  <c r="D19" i="33"/>
  <c r="D56" i="33"/>
  <c r="E93" i="33"/>
  <c r="D130" i="33"/>
  <c r="E56" i="33"/>
  <c r="E204" i="33"/>
  <c r="E19" i="33"/>
  <c r="E130" i="33"/>
  <c r="C39" i="29"/>
  <c r="C20" i="31"/>
  <c r="C38" i="29"/>
  <c r="C61" i="28"/>
  <c r="C40" i="31"/>
  <c r="C246" i="31"/>
  <c r="C22" i="28"/>
  <c r="C77" i="29"/>
  <c r="C116" i="33"/>
  <c r="C79" i="33"/>
  <c r="C18" i="32"/>
  <c r="C260" i="28"/>
  <c r="C40" i="29"/>
  <c r="C70" i="31"/>
  <c r="C84" i="28"/>
  <c r="C136" i="33"/>
  <c r="C99" i="33"/>
  <c r="C84" i="32"/>
  <c r="C223" i="32"/>
  <c r="C75" i="32"/>
  <c r="C149" i="32"/>
  <c r="C15" i="32"/>
  <c r="C169" i="32"/>
  <c r="C39" i="32"/>
  <c r="C186" i="32"/>
  <c r="C86" i="32"/>
  <c r="C151" i="32"/>
  <c r="C112" i="32"/>
  <c r="C176" i="32"/>
  <c r="C188" i="32"/>
  <c r="C163" i="32"/>
  <c r="C224" i="32"/>
  <c r="C187" i="32"/>
  <c r="C150" i="32"/>
  <c r="C191" i="32"/>
  <c r="C12" i="32"/>
  <c r="C129" i="32"/>
  <c r="C114" i="32"/>
  <c r="C38" i="33"/>
  <c r="C117" i="33"/>
  <c r="C228" i="33"/>
  <c r="C191" i="33"/>
  <c r="C154" i="33"/>
  <c r="C178" i="33"/>
  <c r="C227" i="33"/>
  <c r="C190" i="33"/>
  <c r="C153" i="33"/>
  <c r="C235" i="33"/>
  <c r="C31" i="33"/>
  <c r="C80" i="33"/>
  <c r="C100" i="33"/>
  <c r="C147" i="33"/>
  <c r="C253" i="33"/>
  <c r="C187" i="33"/>
  <c r="C186" i="33"/>
  <c r="C211" i="33"/>
  <c r="C238" i="33"/>
  <c r="C52" i="31"/>
  <c r="C227" i="31"/>
  <c r="C190" i="31"/>
  <c r="C153" i="31"/>
  <c r="C116" i="31"/>
  <c r="C23" i="31"/>
  <c r="C82" i="31"/>
  <c r="C237" i="31"/>
  <c r="C163" i="31"/>
  <c r="C126" i="31"/>
  <c r="C220" i="31"/>
  <c r="C109" i="31"/>
  <c r="C231" i="31"/>
  <c r="C194" i="31"/>
  <c r="C157" i="31"/>
  <c r="C120" i="31"/>
  <c r="C14" i="31"/>
  <c r="C112" i="31"/>
  <c r="C223" i="31"/>
  <c r="C149" i="31"/>
  <c r="C75" i="31"/>
  <c r="C211" i="31"/>
  <c r="C114" i="31"/>
  <c r="C188" i="31"/>
  <c r="C135" i="31"/>
  <c r="C98" i="31"/>
  <c r="C79" i="31"/>
  <c r="C83" i="31"/>
  <c r="C224" i="31"/>
  <c r="C117" i="31"/>
  <c r="C191" i="31"/>
  <c r="C80" i="31"/>
  <c r="C154" i="31"/>
  <c r="C121" i="31"/>
  <c r="C28" i="31"/>
  <c r="C148" i="31"/>
  <c r="C79" i="29"/>
  <c r="C116" i="29"/>
  <c r="C95" i="29"/>
  <c r="C113" i="29"/>
  <c r="C97" i="29"/>
  <c r="C112" i="29"/>
  <c r="C75" i="29"/>
  <c r="C188" i="28"/>
  <c r="C114" i="28"/>
  <c r="C221" i="28"/>
  <c r="C232" i="28"/>
  <c r="C225" i="28"/>
  <c r="C252" i="28"/>
  <c r="C184" i="28"/>
  <c r="C233" i="28"/>
  <c r="C126" i="28"/>
  <c r="C48" i="28"/>
  <c r="C79" i="28"/>
  <c r="C261" i="28"/>
  <c r="C224" i="28"/>
  <c r="C150" i="28"/>
  <c r="C113" i="28"/>
  <c r="C39" i="28"/>
  <c r="C62" i="28"/>
  <c r="C227" i="28"/>
  <c r="C80" i="28"/>
  <c r="C112" i="28"/>
  <c r="C195" i="28"/>
  <c r="C151" i="28"/>
  <c r="C186" i="28"/>
  <c r="C191" i="28"/>
  <c r="C133" i="28"/>
  <c r="C40" i="28"/>
  <c r="C262" i="28"/>
  <c r="D218" i="26"/>
  <c r="E197" i="26"/>
  <c r="D195" i="26"/>
  <c r="C77" i="27"/>
  <c r="H40" i="27"/>
  <c r="C111" i="27" s="1"/>
  <c r="H39" i="27"/>
  <c r="C110" i="27" s="1"/>
  <c r="H38" i="27"/>
  <c r="C257" i="27" s="1"/>
  <c r="H37" i="27"/>
  <c r="C71" i="27" s="1"/>
  <c r="H36" i="27"/>
  <c r="C70" i="27" s="1"/>
  <c r="H35" i="27"/>
  <c r="C143" i="27" s="1"/>
  <c r="H34" i="27"/>
  <c r="C179" i="27" s="1"/>
  <c r="H33" i="27"/>
  <c r="C178" i="27" s="1"/>
  <c r="H32" i="27"/>
  <c r="H31" i="27"/>
  <c r="C139" i="27" s="1"/>
  <c r="H30" i="27"/>
  <c r="C101" i="27" s="1"/>
  <c r="H29" i="27"/>
  <c r="C26" i="27" s="1"/>
  <c r="H28" i="27"/>
  <c r="C247" i="27" s="1"/>
  <c r="H27" i="27"/>
  <c r="C61" i="27" s="1"/>
  <c r="H26" i="27"/>
  <c r="C97" i="27" s="1"/>
  <c r="H25" i="27"/>
  <c r="C96" i="27" s="1"/>
  <c r="H24" i="27"/>
  <c r="C243" i="27" s="1"/>
  <c r="H23" i="27"/>
  <c r="H22" i="27"/>
  <c r="C204" i="27" s="1"/>
  <c r="H21" i="27"/>
  <c r="C203" i="27" s="1"/>
  <c r="H20" i="27"/>
  <c r="C165" i="27" s="1"/>
  <c r="C15" i="27"/>
  <c r="H17" i="27"/>
  <c r="H16" i="27"/>
  <c r="C13" i="27" s="1"/>
  <c r="H15" i="27"/>
  <c r="C12" i="27" s="1"/>
  <c r="H14" i="27"/>
  <c r="C196" i="27" s="1"/>
  <c r="H13" i="27"/>
  <c r="C121" i="27" s="1"/>
  <c r="H12" i="27"/>
  <c r="H11" i="27"/>
  <c r="C119" i="27" s="1"/>
  <c r="H10" i="27"/>
  <c r="C44" i="27" s="1"/>
  <c r="C154" i="27"/>
  <c r="C151" i="26"/>
  <c r="C113" i="26"/>
  <c r="C38" i="26"/>
  <c r="H40" i="26"/>
  <c r="C111" i="26" s="1"/>
  <c r="H39" i="26"/>
  <c r="C221" i="26" s="1"/>
  <c r="H38" i="26"/>
  <c r="C257" i="26" s="1"/>
  <c r="H37" i="26"/>
  <c r="C256" i="26" s="1"/>
  <c r="H36" i="26"/>
  <c r="C107" i="26" s="1"/>
  <c r="H35" i="26"/>
  <c r="C143" i="26" s="1"/>
  <c r="H34" i="26"/>
  <c r="C105" i="26" s="1"/>
  <c r="H33" i="26"/>
  <c r="H32" i="26"/>
  <c r="C177" i="26" s="1"/>
  <c r="H31" i="26"/>
  <c r="C176" i="26" s="1"/>
  <c r="H30" i="26"/>
  <c r="C138" i="26" s="1"/>
  <c r="H29" i="26"/>
  <c r="C248" i="26" s="1"/>
  <c r="H28" i="26"/>
  <c r="C173" i="26" s="1"/>
  <c r="H27" i="26"/>
  <c r="C61" i="26" s="1"/>
  <c r="H26" i="26"/>
  <c r="C134" i="26" s="1"/>
  <c r="H25" i="26"/>
  <c r="C96" i="26" s="1"/>
  <c r="H24" i="26"/>
  <c r="C169" i="26" s="1"/>
  <c r="H23" i="26"/>
  <c r="C168" i="26" s="1"/>
  <c r="H22" i="26"/>
  <c r="C56" i="26" s="1"/>
  <c r="H21" i="26"/>
  <c r="H20" i="26"/>
  <c r="C165" i="26" s="1"/>
  <c r="H17" i="26"/>
  <c r="C88" i="26" s="1"/>
  <c r="H16" i="26"/>
  <c r="C87" i="26" s="1"/>
  <c r="H15" i="26"/>
  <c r="C86" i="26" s="1"/>
  <c r="C49" i="26"/>
  <c r="H14" i="26"/>
  <c r="C11" i="26" s="1"/>
  <c r="H13" i="26"/>
  <c r="C121" i="26" s="1"/>
  <c r="H12" i="26"/>
  <c r="C231" i="26" s="1"/>
  <c r="H11" i="26"/>
  <c r="C156" i="26" s="1"/>
  <c r="H10" i="26"/>
  <c r="C81" i="26" s="1"/>
  <c r="C154" i="26"/>
  <c r="C153" i="26"/>
  <c r="D181" i="23"/>
  <c r="E249" i="23"/>
  <c r="E244" i="23"/>
  <c r="D239" i="23"/>
  <c r="E122" i="23"/>
  <c r="C40" i="23"/>
  <c r="C38" i="23"/>
  <c r="H40" i="23"/>
  <c r="C74" i="23" s="1"/>
  <c r="H39" i="23"/>
  <c r="C73" i="23" s="1"/>
  <c r="H38" i="23"/>
  <c r="C109" i="23" s="1"/>
  <c r="H37" i="23"/>
  <c r="C71" i="23" s="1"/>
  <c r="H36" i="23"/>
  <c r="H35" i="23"/>
  <c r="C106" i="23" s="1"/>
  <c r="H34" i="23"/>
  <c r="C105" i="23" s="1"/>
  <c r="H33" i="23"/>
  <c r="C67" i="23" s="1"/>
  <c r="H32" i="23"/>
  <c r="C251" i="23" s="1"/>
  <c r="H31" i="23"/>
  <c r="H30" i="23"/>
  <c r="C27" i="23" s="1"/>
  <c r="H29" i="23"/>
  <c r="C211" i="23" s="1"/>
  <c r="H28" i="23"/>
  <c r="C25" i="23" s="1"/>
  <c r="H27" i="23"/>
  <c r="C246" i="23" s="1"/>
  <c r="H26" i="23"/>
  <c r="C97" i="23" s="1"/>
  <c r="H25" i="23"/>
  <c r="C207" i="23" s="1"/>
  <c r="H24" i="23"/>
  <c r="C95" i="23" s="1"/>
  <c r="H23" i="23"/>
  <c r="H22" i="23"/>
  <c r="C167" i="23" s="1"/>
  <c r="H21" i="23"/>
  <c r="C203" i="23" s="1"/>
  <c r="H20" i="23"/>
  <c r="C202" i="23" s="1"/>
  <c r="H17" i="23"/>
  <c r="C51" i="23" s="1"/>
  <c r="H16" i="23"/>
  <c r="C161" i="23" s="1"/>
  <c r="H15" i="23"/>
  <c r="C234" i="23" s="1"/>
  <c r="H14" i="23"/>
  <c r="H13" i="23"/>
  <c r="C10" i="23" s="1"/>
  <c r="H12" i="23"/>
  <c r="C46" i="23" s="1"/>
  <c r="H11" i="23"/>
  <c r="H10" i="23"/>
  <c r="C79" i="23"/>
  <c r="C224" i="25"/>
  <c r="C136" i="25"/>
  <c r="D94" i="25"/>
  <c r="C227" i="25"/>
  <c r="C156" i="25"/>
  <c r="C11" i="25"/>
  <c r="C86" i="25"/>
  <c r="C125" i="25"/>
  <c r="C237" i="25"/>
  <c r="C92" i="25"/>
  <c r="C241" i="25"/>
  <c r="C20" i="25"/>
  <c r="C132" i="25"/>
  <c r="C208" i="25"/>
  <c r="C209" i="25"/>
  <c r="C63" i="25"/>
  <c r="C250" i="25"/>
  <c r="C30" i="25"/>
  <c r="C68" i="25"/>
  <c r="C181" i="25"/>
  <c r="C220" i="25"/>
  <c r="C111" i="25"/>
  <c r="C75" i="25"/>
  <c r="C262" i="25"/>
  <c r="D204" i="25"/>
  <c r="E175" i="25"/>
  <c r="E254" i="25"/>
  <c r="D219" i="25"/>
  <c r="D257" i="25"/>
  <c r="E221" i="25"/>
  <c r="E40" i="25"/>
  <c r="E239" i="27"/>
  <c r="E202" i="27"/>
  <c r="E165" i="27"/>
  <c r="E128" i="27"/>
  <c r="E91" i="27"/>
  <c r="E54" i="27"/>
  <c r="D17" i="27"/>
  <c r="D239" i="27"/>
  <c r="D202" i="27"/>
  <c r="D165" i="27"/>
  <c r="D128" i="27"/>
  <c r="D91" i="27"/>
  <c r="E17" i="27"/>
  <c r="C90" i="27"/>
  <c r="C16" i="27"/>
  <c r="E229" i="27"/>
  <c r="E192" i="27"/>
  <c r="D192" i="27"/>
  <c r="D155" i="27"/>
  <c r="E118" i="27"/>
  <c r="D118" i="27"/>
  <c r="D81" i="27"/>
  <c r="E81" i="27"/>
  <c r="D150" i="27"/>
  <c r="D76" i="27"/>
  <c r="D121" i="27"/>
  <c r="D84" i="27"/>
  <c r="E84" i="27"/>
  <c r="E47" i="27"/>
  <c r="D10" i="27"/>
  <c r="E10" i="27"/>
  <c r="D232" i="27"/>
  <c r="E232" i="27"/>
  <c r="E195" i="27"/>
  <c r="D195" i="27"/>
  <c r="D158" i="27"/>
  <c r="E158" i="27"/>
  <c r="E121" i="27"/>
  <c r="E120" i="27"/>
  <c r="D120" i="27"/>
  <c r="E144" i="27"/>
  <c r="E33" i="27"/>
  <c r="D181" i="27"/>
  <c r="E181" i="27"/>
  <c r="E218" i="27"/>
  <c r="E192" i="26"/>
  <c r="D123" i="26"/>
  <c r="E160" i="26"/>
  <c r="E12" i="26"/>
  <c r="E242" i="26"/>
  <c r="E20" i="26"/>
  <c r="E49" i="26"/>
  <c r="E131" i="26"/>
  <c r="D168" i="26"/>
  <c r="E31" i="25"/>
  <c r="C167" i="25"/>
  <c r="C159" i="25"/>
  <c r="C10" i="25"/>
  <c r="C122" i="25"/>
  <c r="E124" i="25"/>
  <c r="D198" i="25"/>
  <c r="C200" i="25"/>
  <c r="C107" i="25"/>
  <c r="D57" i="25"/>
  <c r="C171" i="26"/>
  <c r="E94" i="26"/>
  <c r="D121" i="26"/>
  <c r="C218" i="25"/>
  <c r="D184" i="25"/>
  <c r="D28" i="23"/>
  <c r="E57" i="25"/>
  <c r="E94" i="25"/>
  <c r="D131" i="26"/>
  <c r="D160" i="26"/>
  <c r="D258" i="25"/>
  <c r="E55" i="26"/>
  <c r="E86" i="26"/>
  <c r="D197" i="26"/>
  <c r="D49" i="26"/>
  <c r="D86" i="26"/>
  <c r="D110" i="23"/>
  <c r="D12" i="26"/>
  <c r="E123" i="26"/>
  <c r="E205" i="26"/>
  <c r="E234" i="26"/>
  <c r="E237" i="23"/>
  <c r="E213" i="25"/>
  <c r="D20" i="25"/>
  <c r="C88" i="25"/>
  <c r="E151" i="25"/>
  <c r="C246" i="25"/>
  <c r="E28" i="23"/>
  <c r="E184" i="23"/>
  <c r="D36" i="25"/>
  <c r="C24" i="25"/>
  <c r="D110" i="25"/>
  <c r="E184" i="25"/>
  <c r="E97" i="23"/>
  <c r="C33" i="25"/>
  <c r="C98" i="25"/>
  <c r="C139" i="25"/>
  <c r="D147" i="25"/>
  <c r="C163" i="25"/>
  <c r="D36" i="23"/>
  <c r="D173" i="23"/>
  <c r="C61" i="25"/>
  <c r="E203" i="26"/>
  <c r="C45" i="25"/>
  <c r="D65" i="25"/>
  <c r="E76" i="25"/>
  <c r="E110" i="25"/>
  <c r="E131" i="25"/>
  <c r="E168" i="25"/>
  <c r="E147" i="25"/>
  <c r="E250" i="25"/>
  <c r="E70" i="23"/>
  <c r="E175" i="23"/>
  <c r="E90" i="25"/>
  <c r="C216" i="25"/>
  <c r="C142" i="25"/>
  <c r="C105" i="25"/>
  <c r="C80" i="25"/>
  <c r="C228" i="25"/>
  <c r="C43" i="25"/>
  <c r="C6" i="25"/>
  <c r="E95" i="25"/>
  <c r="D95" i="25"/>
  <c r="D86" i="25"/>
  <c r="D123" i="25"/>
  <c r="E197" i="25"/>
  <c r="C55" i="25"/>
  <c r="C60" i="25"/>
  <c r="D112" i="25"/>
  <c r="C203" i="25"/>
  <c r="C217" i="25"/>
  <c r="C180" i="25"/>
  <c r="C229" i="25"/>
  <c r="C44" i="25"/>
  <c r="C118" i="25"/>
  <c r="E222" i="25"/>
  <c r="D259" i="25"/>
  <c r="D214" i="25"/>
  <c r="D103" i="25"/>
  <c r="C9" i="25"/>
  <c r="C194" i="25"/>
  <c r="C32" i="25"/>
  <c r="D17" i="26"/>
  <c r="E202" i="26"/>
  <c r="D91" i="26"/>
  <c r="D12" i="25"/>
  <c r="C64" i="25"/>
  <c r="E49" i="25"/>
  <c r="C154" i="25"/>
  <c r="C113" i="27"/>
  <c r="C76" i="27"/>
  <c r="D249" i="25"/>
  <c r="D64" i="25"/>
  <c r="E64" i="25"/>
  <c r="C245" i="25"/>
  <c r="C97" i="25"/>
  <c r="E247" i="25"/>
  <c r="E210" i="25"/>
  <c r="D210" i="25"/>
  <c r="E193" i="25"/>
  <c r="D82" i="25"/>
  <c r="C96" i="25"/>
  <c r="C244" i="25"/>
  <c r="C133" i="25"/>
  <c r="C207" i="25"/>
  <c r="C173" i="25"/>
  <c r="C62" i="25"/>
  <c r="C99" i="25"/>
  <c r="C25" i="25"/>
  <c r="C210" i="25"/>
  <c r="D25" i="25"/>
  <c r="D77" i="25"/>
  <c r="D225" i="25"/>
  <c r="E160" i="25"/>
  <c r="C73" i="26"/>
  <c r="D146" i="25"/>
  <c r="D109" i="25"/>
  <c r="C238" i="25"/>
  <c r="C127" i="25"/>
  <c r="C77" i="25"/>
  <c r="C199" i="25"/>
  <c r="E23" i="25"/>
  <c r="E171" i="25"/>
  <c r="D23" i="25"/>
  <c r="C259" i="25"/>
  <c r="C37" i="25"/>
  <c r="C14" i="25"/>
  <c r="C51" i="25"/>
  <c r="E109" i="25"/>
  <c r="C143" i="25"/>
  <c r="E134" i="25"/>
  <c r="C192" i="25"/>
  <c r="C16" i="25"/>
  <c r="C53" i="25"/>
  <c r="E71" i="25"/>
  <c r="C109" i="25"/>
  <c r="C175" i="25"/>
  <c r="E212" i="25"/>
  <c r="C15" i="25"/>
  <c r="C52" i="25"/>
  <c r="C70" i="25"/>
  <c r="D73" i="25"/>
  <c r="E73" i="25"/>
  <c r="C89" i="25"/>
  <c r="E105" i="25"/>
  <c r="D261" i="25"/>
  <c r="E15" i="23"/>
  <c r="E200" i="23"/>
  <c r="E126" i="23"/>
  <c r="E171" i="23"/>
  <c r="D113" i="23"/>
  <c r="D218" i="23"/>
  <c r="D33" i="23"/>
  <c r="D107" i="23"/>
  <c r="D85" i="23"/>
  <c r="D175" i="23"/>
  <c r="E101" i="23"/>
  <c r="D101" i="23"/>
  <c r="D212" i="23"/>
  <c r="D249" i="23"/>
  <c r="E27" i="23"/>
  <c r="E212" i="23"/>
  <c r="E159" i="23"/>
  <c r="E36" i="25"/>
  <c r="D221" i="25"/>
  <c r="D250" i="25"/>
  <c r="D213" i="25"/>
  <c r="D232" i="25"/>
  <c r="C193" i="25"/>
  <c r="E20" i="25"/>
  <c r="D242" i="25"/>
  <c r="D205" i="25"/>
  <c r="C8" i="25"/>
  <c r="E65" i="25"/>
  <c r="C82" i="25"/>
  <c r="C119" i="25"/>
  <c r="C172" i="25"/>
  <c r="E158" i="25"/>
  <c r="C255" i="25"/>
  <c r="E63" i="23"/>
  <c r="E100" i="23"/>
  <c r="D176" i="23"/>
  <c r="D116" i="23"/>
  <c r="E185" i="23"/>
  <c r="E148" i="23"/>
  <c r="C198" i="25"/>
  <c r="E188" i="25"/>
  <c r="D262" i="25"/>
  <c r="D114" i="25"/>
  <c r="D40" i="25"/>
  <c r="E225" i="25"/>
  <c r="E77" i="25"/>
  <c r="E180" i="25"/>
  <c r="E69" i="25"/>
  <c r="E143" i="25"/>
  <c r="D254" i="25"/>
  <c r="D217" i="25"/>
  <c r="E106" i="25"/>
  <c r="E32" i="25"/>
  <c r="D32" i="25"/>
  <c r="E208" i="25"/>
  <c r="D208" i="25"/>
  <c r="E60" i="25"/>
  <c r="D245" i="25"/>
  <c r="E245" i="25"/>
  <c r="D60" i="25"/>
  <c r="D199" i="25"/>
  <c r="E88" i="25"/>
  <c r="D125" i="25"/>
  <c r="E43" i="25"/>
  <c r="D191" i="25"/>
  <c r="C222" i="25"/>
  <c r="C148" i="25"/>
  <c r="C74" i="25"/>
  <c r="C57" i="25"/>
  <c r="C131" i="25"/>
  <c r="C242" i="25"/>
  <c r="C168" i="25"/>
  <c r="C49" i="25"/>
  <c r="C160" i="25"/>
  <c r="C12" i="25"/>
  <c r="C83" i="25"/>
  <c r="D106" i="25"/>
  <c r="E125" i="25"/>
  <c r="C197" i="25"/>
  <c r="E133" i="23"/>
  <c r="D133" i="23"/>
  <c r="D244" i="23"/>
  <c r="E227" i="23"/>
  <c r="D177" i="23"/>
  <c r="D200" i="25"/>
  <c r="E163" i="25"/>
  <c r="C95" i="25"/>
  <c r="C243" i="25"/>
  <c r="C58" i="25"/>
  <c r="C206" i="25"/>
  <c r="E24" i="25"/>
  <c r="E70" i="25"/>
  <c r="E207" i="23"/>
  <c r="E59" i="23"/>
  <c r="E170" i="23"/>
  <c r="D59" i="23"/>
  <c r="E22" i="23"/>
  <c r="D170" i="23"/>
  <c r="E96" i="23"/>
  <c r="D22" i="23"/>
  <c r="D96" i="23"/>
  <c r="E260" i="26"/>
  <c r="E112" i="26"/>
  <c r="D149" i="26"/>
  <c r="D223" i="26"/>
  <c r="D237" i="25"/>
  <c r="D260" i="25"/>
  <c r="E223" i="25"/>
  <c r="E112" i="25"/>
  <c r="D252" i="25"/>
  <c r="E169" i="25"/>
  <c r="E12" i="25"/>
  <c r="D234" i="25"/>
  <c r="E123" i="25"/>
  <c r="E234" i="25"/>
  <c r="D49" i="25"/>
  <c r="E86" i="25"/>
  <c r="C35" i="25"/>
  <c r="C257" i="25"/>
  <c r="C183" i="25"/>
  <c r="C146" i="25"/>
  <c r="C72" i="25"/>
  <c r="C27" i="25"/>
  <c r="C212" i="25"/>
  <c r="C101" i="25"/>
  <c r="C138" i="25"/>
  <c r="C129" i="25"/>
  <c r="C18" i="25"/>
  <c r="C240" i="25"/>
  <c r="C166" i="25"/>
  <c r="C121" i="25"/>
  <c r="C195" i="25"/>
  <c r="C84" i="25"/>
  <c r="C47" i="25"/>
  <c r="C232" i="25"/>
  <c r="C158" i="25"/>
  <c r="C21" i="25"/>
  <c r="C123" i="25"/>
  <c r="C185" i="25"/>
  <c r="D197" i="25"/>
  <c r="E217" i="25"/>
  <c r="C249" i="25"/>
  <c r="D251" i="25"/>
  <c r="D141" i="23"/>
  <c r="C80" i="27"/>
  <c r="E21" i="23"/>
  <c r="D209" i="25"/>
  <c r="E98" i="25"/>
  <c r="E209" i="25"/>
  <c r="C252" i="25"/>
  <c r="C178" i="25"/>
  <c r="C79" i="25"/>
  <c r="C190" i="25"/>
  <c r="C116" i="25"/>
  <c r="C42" i="25"/>
  <c r="D24" i="25"/>
  <c r="C5" i="25"/>
  <c r="C50" i="25"/>
  <c r="D52" i="25"/>
  <c r="E107" i="25"/>
  <c r="D74" i="25"/>
  <c r="D222" i="25"/>
  <c r="D148" i="25"/>
  <c r="D122" i="25"/>
  <c r="D196" i="25"/>
  <c r="E61" i="25"/>
  <c r="C187" i="25"/>
  <c r="C231" i="25"/>
  <c r="E259" i="25"/>
  <c r="C163" i="23"/>
  <c r="D6" i="25"/>
  <c r="D69" i="25"/>
  <c r="D97" i="25"/>
  <c r="E114" i="25"/>
  <c r="C153" i="25"/>
  <c r="C205" i="25"/>
  <c r="C234" i="25"/>
  <c r="C251" i="25"/>
  <c r="D241" i="25"/>
  <c r="E144" i="25"/>
  <c r="E181" i="25"/>
  <c r="D107" i="25"/>
  <c r="C112" i="25"/>
  <c r="C223" i="25"/>
  <c r="C260" i="25"/>
  <c r="C186" i="25"/>
  <c r="C261" i="25"/>
  <c r="C113" i="25"/>
  <c r="C76" i="25"/>
  <c r="C39" i="25"/>
  <c r="C150" i="25"/>
  <c r="D67" i="23"/>
  <c r="C15" i="26"/>
  <c r="C163" i="26"/>
  <c r="C200" i="26"/>
  <c r="E15" i="25"/>
  <c r="C104" i="25"/>
  <c r="E66" i="25"/>
  <c r="D66" i="25"/>
  <c r="D29" i="25"/>
  <c r="E214" i="25"/>
  <c r="D140" i="25"/>
  <c r="E103" i="25"/>
  <c r="E29" i="25"/>
  <c r="E140" i="25"/>
  <c r="E177" i="25"/>
  <c r="C137" i="25"/>
  <c r="C248" i="25"/>
  <c r="C211" i="25"/>
  <c r="C100" i="25"/>
  <c r="C157" i="25"/>
  <c r="C120" i="25"/>
  <c r="C46" i="25"/>
  <c r="C38" i="25"/>
  <c r="C169" i="25"/>
  <c r="D159" i="25"/>
  <c r="E37" i="25"/>
  <c r="C26" i="25"/>
  <c r="C94" i="25"/>
  <c r="D85" i="25"/>
  <c r="D98" i="25"/>
  <c r="E97" i="25"/>
  <c r="C149" i="25"/>
  <c r="D143" i="25"/>
  <c r="C174" i="25"/>
  <c r="D207" i="23"/>
  <c r="E224" i="25"/>
  <c r="D224" i="25"/>
  <c r="E216" i="25"/>
  <c r="D216" i="25"/>
  <c r="D253" i="25"/>
  <c r="E179" i="25"/>
  <c r="D96" i="25"/>
  <c r="D22" i="25"/>
  <c r="E50" i="25"/>
  <c r="D13" i="25"/>
  <c r="C65" i="25"/>
  <c r="C213" i="25"/>
  <c r="C102" i="25"/>
  <c r="C19" i="25"/>
  <c r="C204" i="25"/>
  <c r="C93" i="25"/>
  <c r="C56" i="25"/>
  <c r="E22" i="25"/>
  <c r="C23" i="25"/>
  <c r="D76" i="25"/>
  <c r="C85" i="25"/>
  <c r="C106" i="25"/>
  <c r="E96" i="25"/>
  <c r="C134" i="25"/>
  <c r="E138" i="25"/>
  <c r="C155" i="25"/>
  <c r="C176" i="25"/>
  <c r="C196" i="25"/>
  <c r="C236" i="25"/>
  <c r="C247" i="25"/>
  <c r="D238" i="25"/>
  <c r="D237" i="23"/>
  <c r="D89" i="23"/>
  <c r="D200" i="23"/>
  <c r="E89" i="23"/>
  <c r="D134" i="23"/>
  <c r="E245" i="23"/>
  <c r="D97" i="23"/>
  <c r="D150" i="23"/>
  <c r="D76" i="23"/>
  <c r="E136" i="23"/>
  <c r="D163" i="23"/>
  <c r="C138" i="23"/>
  <c r="D247" i="23"/>
  <c r="E181" i="23"/>
  <c r="E107" i="23"/>
  <c r="E173" i="23"/>
  <c r="D255" i="23"/>
  <c r="E255" i="23"/>
  <c r="D165" i="26"/>
  <c r="E17" i="26"/>
  <c r="E239" i="26"/>
  <c r="E91" i="26"/>
  <c r="E54" i="26"/>
  <c r="D128" i="26"/>
  <c r="E165" i="26"/>
  <c r="E247" i="26"/>
  <c r="E62" i="26"/>
  <c r="E99" i="26"/>
  <c r="E210" i="26"/>
  <c r="D136" i="26"/>
  <c r="D99" i="26"/>
  <c r="D144" i="26"/>
  <c r="D33" i="26"/>
  <c r="E146" i="25"/>
  <c r="D72" i="25"/>
  <c r="E35" i="25"/>
  <c r="E17" i="25"/>
  <c r="E136" i="25"/>
  <c r="E27" i="25"/>
  <c r="C7" i="25"/>
  <c r="C28" i="25"/>
  <c r="E62" i="25"/>
  <c r="E72" i="25"/>
  <c r="C90" i="25"/>
  <c r="E101" i="25"/>
  <c r="C130" i="25"/>
  <c r="D119" i="25"/>
  <c r="E142" i="25"/>
  <c r="C171" i="25"/>
  <c r="D212" i="25"/>
  <c r="D159" i="23"/>
  <c r="D11" i="23"/>
  <c r="E138" i="23"/>
  <c r="D27" i="23"/>
  <c r="E257" i="23"/>
  <c r="E183" i="23"/>
  <c r="D25" i="23"/>
  <c r="E33" i="23"/>
  <c r="E52" i="23"/>
  <c r="E64" i="23"/>
  <c r="E109" i="23"/>
  <c r="D126" i="23"/>
  <c r="D138" i="23"/>
  <c r="E163" i="23"/>
  <c r="E196" i="23"/>
  <c r="E221" i="23"/>
  <c r="D245" i="23"/>
  <c r="E247" i="23"/>
  <c r="C117" i="26"/>
  <c r="E128" i="26"/>
  <c r="D202" i="26"/>
  <c r="E108" i="25"/>
  <c r="E100" i="25"/>
  <c r="D100" i="25"/>
  <c r="D63" i="25"/>
  <c r="E26" i="25"/>
  <c r="D45" i="25"/>
  <c r="C225" i="25"/>
  <c r="C188" i="25"/>
  <c r="C253" i="25"/>
  <c r="C179" i="25"/>
  <c r="C31" i="25"/>
  <c r="C170" i="25"/>
  <c r="C22" i="25"/>
  <c r="C117" i="25"/>
  <c r="D8" i="25"/>
  <c r="D27" i="25"/>
  <c r="E39" i="25"/>
  <c r="C40" i="25"/>
  <c r="C48" i="25"/>
  <c r="C59" i="25"/>
  <c r="C69" i="25"/>
  <c r="E53" i="25"/>
  <c r="C81" i="25"/>
  <c r="C114" i="25"/>
  <c r="D101" i="25"/>
  <c r="E113" i="25"/>
  <c r="C151" i="25"/>
  <c r="E133" i="25"/>
  <c r="C162" i="25"/>
  <c r="E174" i="25"/>
  <c r="C191" i="25"/>
  <c r="D193" i="25"/>
  <c r="C233" i="25"/>
  <c r="C254" i="25"/>
  <c r="E139" i="23"/>
  <c r="D221" i="23"/>
  <c r="E110" i="23"/>
  <c r="D15" i="23"/>
  <c r="E65" i="23"/>
  <c r="E76" i="23"/>
  <c r="E144" i="23"/>
  <c r="D139" i="23"/>
  <c r="D171" i="23"/>
  <c r="D54" i="26"/>
  <c r="C167" i="27"/>
  <c r="C19" i="27"/>
  <c r="E84" i="25"/>
  <c r="D84" i="25"/>
  <c r="E102" i="25"/>
  <c r="C126" i="25"/>
  <c r="C135" i="25"/>
  <c r="C144" i="25"/>
  <c r="D131" i="25"/>
  <c r="E205" i="25"/>
  <c r="C230" i="25"/>
  <c r="E26" i="23"/>
  <c r="C149" i="26"/>
  <c r="C112" i="26"/>
  <c r="C227" i="26"/>
  <c r="C85" i="27"/>
  <c r="E61" i="23"/>
  <c r="E69" i="23"/>
  <c r="D98" i="23"/>
  <c r="D106" i="23"/>
  <c r="E106" i="23"/>
  <c r="E114" i="23"/>
  <c r="E151" i="23"/>
  <c r="D143" i="23"/>
  <c r="D180" i="23"/>
  <c r="E180" i="23"/>
  <c r="E188" i="23"/>
  <c r="D217" i="23"/>
  <c r="D225" i="23"/>
  <c r="E254" i="23"/>
  <c r="C114" i="26"/>
  <c r="E129" i="26"/>
  <c r="D47" i="26"/>
  <c r="E18" i="26"/>
  <c r="E47" i="26"/>
  <c r="E92" i="26"/>
  <c r="E121" i="26"/>
  <c r="E166" i="26"/>
  <c r="E195" i="26"/>
  <c r="E240" i="26"/>
  <c r="D18" i="26"/>
  <c r="E10" i="26"/>
  <c r="D92" i="26"/>
  <c r="E84" i="26"/>
  <c r="E145" i="26"/>
  <c r="D166" i="26"/>
  <c r="E158" i="26"/>
  <c r="E232" i="26"/>
  <c r="D10" i="26"/>
  <c r="D55" i="26"/>
  <c r="D84" i="26"/>
  <c r="D129" i="26"/>
  <c r="D158" i="26"/>
  <c r="D203" i="26"/>
  <c r="D11" i="26"/>
  <c r="E11" i="26"/>
  <c r="E35" i="26"/>
  <c r="E48" i="26"/>
  <c r="D48" i="26"/>
  <c r="D56" i="26"/>
  <c r="D64" i="26"/>
  <c r="D72" i="26"/>
  <c r="D85" i="26"/>
  <c r="D93" i="26"/>
  <c r="D109" i="26"/>
  <c r="E85" i="26"/>
  <c r="E122" i="26"/>
  <c r="E130" i="26"/>
  <c r="E146" i="26"/>
  <c r="D122" i="26"/>
  <c r="D146" i="26"/>
  <c r="D159" i="26"/>
  <c r="D183" i="26"/>
  <c r="E159" i="26"/>
  <c r="E183" i="26"/>
  <c r="E196" i="26"/>
  <c r="E204" i="26"/>
  <c r="D204" i="26"/>
  <c r="D220" i="26"/>
  <c r="E233" i="26"/>
  <c r="E257" i="26"/>
  <c r="D29" i="26"/>
  <c r="D37" i="26"/>
  <c r="E29" i="26"/>
  <c r="E66" i="26"/>
  <c r="D66" i="26"/>
  <c r="D74" i="26"/>
  <c r="D103" i="26"/>
  <c r="E103" i="26"/>
  <c r="E140" i="26"/>
  <c r="D140" i="26"/>
  <c r="D169" i="26"/>
  <c r="D177" i="26"/>
  <c r="D185" i="26"/>
  <c r="E190" i="26"/>
  <c r="E214" i="26"/>
  <c r="E251" i="26"/>
  <c r="C18" i="27"/>
  <c r="C55" i="27"/>
  <c r="C224" i="27"/>
  <c r="C150" i="27"/>
  <c r="C249" i="27"/>
  <c r="C137" i="27"/>
  <c r="C253" i="27"/>
  <c r="C191" i="27"/>
  <c r="C228" i="27"/>
  <c r="C72" i="27"/>
  <c r="C117" i="27"/>
  <c r="C207" i="27"/>
  <c r="C170" i="27"/>
  <c r="C22" i="27"/>
  <c r="C153" i="27"/>
  <c r="C190" i="27"/>
  <c r="C79" i="27"/>
  <c r="C116" i="27"/>
  <c r="C227" i="27"/>
  <c r="C122" i="27"/>
  <c r="C238" i="27"/>
  <c r="C254" i="27"/>
  <c r="C180" i="27"/>
  <c r="C184" i="27"/>
  <c r="C262" i="27"/>
  <c r="C118" i="26"/>
  <c r="C13" i="26"/>
  <c r="C89" i="26"/>
  <c r="C52" i="26"/>
  <c r="C190" i="26"/>
  <c r="C238" i="26"/>
  <c r="C250" i="26"/>
  <c r="C53" i="26"/>
  <c r="C127" i="26"/>
  <c r="C150" i="26"/>
  <c r="C237" i="26"/>
  <c r="C65" i="26"/>
  <c r="C139" i="26"/>
  <c r="C228" i="26"/>
  <c r="C191" i="26"/>
  <c r="C236" i="26"/>
  <c r="C199" i="26"/>
  <c r="C16" i="26"/>
  <c r="C207" i="26"/>
  <c r="C187" i="26"/>
  <c r="C116" i="26"/>
  <c r="C79" i="26"/>
  <c r="C124" i="26"/>
  <c r="C66" i="26"/>
  <c r="C125" i="26"/>
  <c r="C260" i="26"/>
  <c r="C186" i="26"/>
  <c r="C116" i="23"/>
  <c r="C173" i="23"/>
  <c r="C153" i="23"/>
  <c r="C227" i="23"/>
  <c r="C190" i="23"/>
  <c r="C169" i="23"/>
  <c r="C127" i="23"/>
  <c r="C90" i="23"/>
  <c r="C205" i="23"/>
  <c r="C221" i="23"/>
  <c r="C184" i="23"/>
  <c r="C151" i="23"/>
  <c r="C114" i="23"/>
  <c r="C77" i="23"/>
  <c r="C204" i="23"/>
  <c r="C212" i="23"/>
  <c r="C175" i="23"/>
  <c r="C52" i="23"/>
  <c r="C228" i="23"/>
  <c r="C191" i="23"/>
  <c r="C154" i="23"/>
  <c r="C117" i="23"/>
  <c r="C80" i="23"/>
  <c r="C88" i="23"/>
  <c r="C100" i="23"/>
  <c r="C186" i="23"/>
  <c r="C149" i="23"/>
  <c r="C112" i="23"/>
  <c r="D112" i="32" l="1"/>
  <c r="E112" i="32"/>
  <c r="D259" i="32"/>
  <c r="D222" i="32"/>
  <c r="D27" i="37"/>
  <c r="D64" i="37"/>
  <c r="E88" i="38"/>
  <c r="E125" i="38"/>
  <c r="E236" i="38"/>
  <c r="E199" i="38"/>
  <c r="D236" i="38"/>
  <c r="D199" i="38"/>
  <c r="D162" i="38"/>
  <c r="D125" i="38"/>
  <c r="D88" i="38"/>
  <c r="E162" i="38"/>
  <c r="E51" i="38"/>
  <c r="E14" i="38"/>
  <c r="D14" i="38"/>
  <c r="E89" i="38"/>
  <c r="E52" i="38"/>
  <c r="E15" i="38"/>
  <c r="D163" i="38"/>
  <c r="D15" i="38"/>
  <c r="D126" i="38"/>
  <c r="D89" i="38"/>
  <c r="E163" i="38"/>
  <c r="E126" i="38"/>
  <c r="E200" i="38"/>
  <c r="D237" i="38"/>
  <c r="E237" i="38"/>
  <c r="D200" i="38"/>
  <c r="E241" i="38"/>
  <c r="E204" i="38"/>
  <c r="D167" i="38"/>
  <c r="D241" i="38"/>
  <c r="D204" i="38"/>
  <c r="E130" i="38"/>
  <c r="E56" i="38"/>
  <c r="E93" i="38"/>
  <c r="E19" i="38"/>
  <c r="D93" i="38"/>
  <c r="E167" i="38"/>
  <c r="D130" i="38"/>
  <c r="D19" i="38"/>
  <c r="D132" i="38"/>
  <c r="D95" i="38"/>
  <c r="D21" i="38"/>
  <c r="D243" i="38"/>
  <c r="D206" i="38"/>
  <c r="E21" i="38"/>
  <c r="E206" i="38"/>
  <c r="E169" i="38"/>
  <c r="D169" i="38"/>
  <c r="E243" i="38"/>
  <c r="E132" i="38"/>
  <c r="E95" i="38"/>
  <c r="E58" i="38"/>
  <c r="D44" i="37"/>
  <c r="D117" i="37"/>
  <c r="D80" i="37"/>
  <c r="E191" i="37"/>
  <c r="E228" i="37"/>
  <c r="E80" i="37"/>
  <c r="D191" i="37"/>
  <c r="E135" i="32"/>
  <c r="E99" i="32"/>
  <c r="D99" i="32"/>
  <c r="E46" i="37"/>
  <c r="E230" i="37"/>
  <c r="D246" i="38"/>
  <c r="E246" i="38"/>
  <c r="E209" i="38"/>
  <c r="D135" i="38"/>
  <c r="E172" i="38"/>
  <c r="D98" i="38"/>
  <c r="E135" i="38"/>
  <c r="E98" i="38"/>
  <c r="D140" i="38"/>
  <c r="D66" i="38"/>
  <c r="E240" i="38"/>
  <c r="D240" i="38"/>
  <c r="D179" i="38"/>
  <c r="D31" i="38"/>
  <c r="D142" i="38"/>
  <c r="D105" i="38"/>
  <c r="E105" i="38"/>
  <c r="E142" i="38"/>
  <c r="E68" i="38"/>
  <c r="E31" i="38"/>
  <c r="E253" i="38"/>
  <c r="E216" i="38"/>
  <c r="D253" i="38"/>
  <c r="D216" i="38"/>
  <c r="E179" i="38"/>
  <c r="E108" i="32"/>
  <c r="D108" i="32"/>
  <c r="D228" i="38"/>
  <c r="E80" i="38"/>
  <c r="D7" i="38"/>
  <c r="D229" i="38"/>
  <c r="D192" i="38"/>
  <c r="E155" i="38"/>
  <c r="E118" i="38"/>
  <c r="E81" i="38"/>
  <c r="D155" i="38"/>
  <c r="D118" i="38"/>
  <c r="D81" i="38"/>
  <c r="E229" i="38"/>
  <c r="E192" i="38"/>
  <c r="E257" i="38"/>
  <c r="E109" i="38"/>
  <c r="E220" i="38"/>
  <c r="E183" i="38"/>
  <c r="D146" i="38"/>
  <c r="D257" i="38"/>
  <c r="D220" i="38"/>
  <c r="D183" i="38"/>
  <c r="E72" i="38"/>
  <c r="E35" i="38"/>
  <c r="D109" i="38"/>
  <c r="E146" i="38"/>
  <c r="D35" i="38"/>
  <c r="BB17" i="34"/>
  <c r="BB33" i="34"/>
  <c r="AX17" i="34"/>
  <c r="AX8" i="34" s="1"/>
  <c r="AX33" i="34"/>
  <c r="E117" i="37"/>
  <c r="BD17" i="34"/>
  <c r="BD12" i="34" s="1"/>
  <c r="BD33" i="34"/>
  <c r="AO14" i="34"/>
  <c r="AO30" i="34"/>
  <c r="I28" i="32" s="1"/>
  <c r="AP14" i="34"/>
  <c r="AP30" i="34"/>
  <c r="I29" i="32" s="1"/>
  <c r="AI17" i="34"/>
  <c r="AI6" i="34" s="1"/>
  <c r="AI33" i="34"/>
  <c r="AQ30" i="34"/>
  <c r="I30" i="32" s="1"/>
  <c r="D64" i="32" s="1"/>
  <c r="X31" i="34"/>
  <c r="I11" i="37" s="1"/>
  <c r="D229" i="37" s="1"/>
  <c r="AZ31" i="34"/>
  <c r="I39" i="37" s="1"/>
  <c r="E257" i="37" s="1"/>
  <c r="AM32" i="34"/>
  <c r="I26" i="38" s="1"/>
  <c r="AU10" i="34"/>
  <c r="BA17" i="34"/>
  <c r="AH17" i="34"/>
  <c r="AH5" i="34" s="1"/>
  <c r="AH33" i="34"/>
  <c r="R17" i="34"/>
  <c r="AU15" i="34"/>
  <c r="E172" i="37"/>
  <c r="BA31" i="34"/>
  <c r="I40" i="37" s="1"/>
  <c r="AR30" i="34"/>
  <c r="I31" i="32" s="1"/>
  <c r="Z31" i="34"/>
  <c r="I13" i="37" s="1"/>
  <c r="BB31" i="34"/>
  <c r="I41" i="37" s="1"/>
  <c r="D38" i="37" s="1"/>
  <c r="AO32" i="34"/>
  <c r="I28" i="38" s="1"/>
  <c r="AU16" i="34"/>
  <c r="AZ17" i="34"/>
  <c r="AZ12" i="34" s="1"/>
  <c r="AG17" i="34"/>
  <c r="AG33" i="34"/>
  <c r="AS14" i="34"/>
  <c r="AS30" i="34"/>
  <c r="I32" i="32" s="1"/>
  <c r="E251" i="32" s="1"/>
  <c r="AA31" i="34"/>
  <c r="I14" i="37" s="1"/>
  <c r="BC31" i="34"/>
  <c r="I42" i="37" s="1"/>
  <c r="E223" i="37" s="1"/>
  <c r="AF17" i="34"/>
  <c r="AF33" i="34"/>
  <c r="Q17" i="34"/>
  <c r="Q33" i="34"/>
  <c r="E43" i="37"/>
  <c r="AT14" i="34"/>
  <c r="AB31" i="34"/>
  <c r="I15" i="37" s="1"/>
  <c r="E159" i="37" s="1"/>
  <c r="BD31" i="34"/>
  <c r="I43" i="37" s="1"/>
  <c r="AV13" i="34"/>
  <c r="AY17" i="34"/>
  <c r="AY5" i="34" s="1"/>
  <c r="AY33" i="34"/>
  <c r="AE17" i="34"/>
  <c r="AE33" i="34"/>
  <c r="P17" i="34"/>
  <c r="P33" i="34"/>
  <c r="AW17" i="34"/>
  <c r="AD17" i="34"/>
  <c r="AU14" i="34"/>
  <c r="AU30" i="34"/>
  <c r="I34" i="32" s="1"/>
  <c r="AV14" i="34"/>
  <c r="AV30" i="34"/>
  <c r="I35" i="32" s="1"/>
  <c r="AE31" i="34"/>
  <c r="I18" i="37" s="1"/>
  <c r="AW14" i="34"/>
  <c r="AF31" i="34"/>
  <c r="I19" i="37" s="1"/>
  <c r="AK12" i="34"/>
  <c r="AX14" i="34"/>
  <c r="AX30" i="34"/>
  <c r="I37" i="32" s="1"/>
  <c r="AH31" i="34"/>
  <c r="I21" i="37" s="1"/>
  <c r="AO12" i="34"/>
  <c r="AA17" i="34"/>
  <c r="AA12" i="34" s="1"/>
  <c r="AA33" i="34"/>
  <c r="AF14" i="34"/>
  <c r="AY14" i="34"/>
  <c r="AI31" i="34"/>
  <c r="I22" i="37" s="1"/>
  <c r="D203" i="37" s="1"/>
  <c r="AO9" i="34"/>
  <c r="AT17" i="34"/>
  <c r="Z17" i="34"/>
  <c r="E185" i="32"/>
  <c r="AJ31" i="34"/>
  <c r="I23" i="37" s="1"/>
  <c r="AG14" i="34"/>
  <c r="AG30" i="34"/>
  <c r="I20" i="32" s="1"/>
  <c r="D128" i="32" s="1"/>
  <c r="AZ14" i="34"/>
  <c r="AZ30" i="34"/>
  <c r="I39" i="32" s="1"/>
  <c r="AK31" i="34"/>
  <c r="I24" i="37" s="1"/>
  <c r="E94" i="37" s="1"/>
  <c r="X32" i="34"/>
  <c r="I11" i="38" s="1"/>
  <c r="AZ32" i="34"/>
  <c r="I39" i="38" s="1"/>
  <c r="AS17" i="34"/>
  <c r="AS11" i="34" s="1"/>
  <c r="Y17" i="34"/>
  <c r="AH14" i="34"/>
  <c r="BA14" i="34"/>
  <c r="AL31" i="34"/>
  <c r="I25" i="37" s="1"/>
  <c r="D132" i="37" s="1"/>
  <c r="BA32" i="34"/>
  <c r="I40" i="38" s="1"/>
  <c r="X17" i="34"/>
  <c r="X13" i="34" s="1"/>
  <c r="X33" i="34"/>
  <c r="S17" i="34"/>
  <c r="S33" i="34"/>
  <c r="AJ17" i="34"/>
  <c r="AJ33" i="34"/>
  <c r="AB17" i="34"/>
  <c r="AB33" i="34"/>
  <c r="AM31" i="34"/>
  <c r="I26" i="37" s="1"/>
  <c r="E96" i="37" s="1"/>
  <c r="AI14" i="34"/>
  <c r="AI30" i="34"/>
  <c r="I22" i="32" s="1"/>
  <c r="D94" i="32" s="1"/>
  <c r="AN31" i="34"/>
  <c r="I27" i="37" s="1"/>
  <c r="AA32" i="34"/>
  <c r="I14" i="38" s="1"/>
  <c r="E233" i="38" s="1"/>
  <c r="BC32" i="34"/>
  <c r="I42" i="38" s="1"/>
  <c r="D224" i="38" s="1"/>
  <c r="AQ17" i="34"/>
  <c r="AQ6" i="34" s="1"/>
  <c r="AQ33" i="34"/>
  <c r="AR17" i="34"/>
  <c r="AR5" i="34" s="1"/>
  <c r="AR33" i="34"/>
  <c r="AJ14" i="34"/>
  <c r="AJ30" i="34"/>
  <c r="I23" i="32" s="1"/>
  <c r="BB30" i="34"/>
  <c r="I41" i="32" s="1"/>
  <c r="AO31" i="34"/>
  <c r="I28" i="37" s="1"/>
  <c r="AB32" i="34"/>
  <c r="I15" i="38" s="1"/>
  <c r="BD32" i="34"/>
  <c r="I43" i="38" s="1"/>
  <c r="AP17" i="34"/>
  <c r="AP33" i="34"/>
  <c r="W33" i="34"/>
  <c r="AK14" i="34"/>
  <c r="AK30" i="34"/>
  <c r="I24" i="32" s="1"/>
  <c r="E96" i="32" s="1"/>
  <c r="BC14" i="34"/>
  <c r="BC30" i="34"/>
  <c r="I42" i="32" s="1"/>
  <c r="AP31" i="34"/>
  <c r="I29" i="37" s="1"/>
  <c r="AO11" i="34"/>
  <c r="V17" i="34"/>
  <c r="V6" i="34" s="1"/>
  <c r="D41" i="38"/>
  <c r="BD14" i="34"/>
  <c r="BD30" i="34"/>
  <c r="I43" i="32" s="1"/>
  <c r="E262" i="32" s="1"/>
  <c r="AU8" i="34"/>
  <c r="E4" i="38"/>
  <c r="P31" i="34"/>
  <c r="AR31" i="34"/>
  <c r="I31" i="37" s="1"/>
  <c r="E249" i="37" s="1"/>
  <c r="U17" i="34"/>
  <c r="U15" i="34" s="1"/>
  <c r="D5" i="38"/>
  <c r="Q31" i="34"/>
  <c r="I4" i="37" s="1"/>
  <c r="AS31" i="34"/>
  <c r="I32" i="37" s="1"/>
  <c r="E102" i="37" s="1"/>
  <c r="AN17" i="34"/>
  <c r="AN33" i="34"/>
  <c r="R31" i="34"/>
  <c r="I5" i="37" s="1"/>
  <c r="AT31" i="34"/>
  <c r="I33" i="37" s="1"/>
  <c r="E251" i="37" s="1"/>
  <c r="AM17" i="34"/>
  <c r="AM33" i="34"/>
  <c r="T17" i="34"/>
  <c r="AN14" i="34"/>
  <c r="S31" i="34"/>
  <c r="I6" i="37" s="1"/>
  <c r="AU31" i="34"/>
  <c r="I34" i="37" s="1"/>
  <c r="D178" i="37" s="1"/>
  <c r="AL17" i="34"/>
  <c r="AL7" i="34" s="1"/>
  <c r="AL33" i="34"/>
  <c r="E162" i="37"/>
  <c r="D229" i="31"/>
  <c r="D137" i="37"/>
  <c r="AK10" i="34"/>
  <c r="AU12" i="34"/>
  <c r="AN6" i="34"/>
  <c r="AW11" i="34"/>
  <c r="E247" i="37"/>
  <c r="E239" i="32"/>
  <c r="E4" i="27"/>
  <c r="D167" i="33"/>
  <c r="D192" i="31"/>
  <c r="D174" i="37"/>
  <c r="AB7" i="34"/>
  <c r="AU13" i="34"/>
  <c r="AE7" i="34"/>
  <c r="D163" i="32"/>
  <c r="E42" i="33"/>
  <c r="E119" i="30"/>
  <c r="E188" i="31"/>
  <c r="E229" i="31"/>
  <c r="E187" i="37"/>
  <c r="D162" i="37"/>
  <c r="E167" i="33"/>
  <c r="E192" i="31"/>
  <c r="E163" i="37"/>
  <c r="E118" i="31"/>
  <c r="T16" i="34"/>
  <c r="AB15" i="34"/>
  <c r="D175" i="33"/>
  <c r="E159" i="33"/>
  <c r="E120" i="37"/>
  <c r="D171" i="37"/>
  <c r="D186" i="37"/>
  <c r="AN16" i="34"/>
  <c r="E129" i="33"/>
  <c r="D42" i="30"/>
  <c r="D43" i="27"/>
  <c r="E5" i="29"/>
  <c r="E175" i="33"/>
  <c r="E157" i="37"/>
  <c r="AS9" i="34"/>
  <c r="AZ11" i="34"/>
  <c r="AU7" i="34"/>
  <c r="E41" i="32"/>
  <c r="AS15" i="34"/>
  <c r="AZ16" i="34"/>
  <c r="D28" i="33"/>
  <c r="E10" i="33"/>
  <c r="D28" i="37"/>
  <c r="V10" i="34"/>
  <c r="AS13" i="34"/>
  <c r="AH9" i="34"/>
  <c r="E79" i="32"/>
  <c r="D121" i="33"/>
  <c r="AU9" i="34"/>
  <c r="AZ7" i="34"/>
  <c r="AS7" i="34"/>
  <c r="D101" i="37"/>
  <c r="E30" i="37"/>
  <c r="E28" i="37"/>
  <c r="D47" i="33"/>
  <c r="D30" i="37"/>
  <c r="E179" i="37"/>
  <c r="D172" i="37"/>
  <c r="E5" i="28"/>
  <c r="D225" i="27"/>
  <c r="D77" i="33"/>
  <c r="D103" i="37"/>
  <c r="E171" i="37"/>
  <c r="E232" i="38"/>
  <c r="D175" i="37"/>
  <c r="AM8" i="34"/>
  <c r="E52" i="30"/>
  <c r="D6" i="37"/>
  <c r="E121" i="33"/>
  <c r="E103" i="37"/>
  <c r="D212" i="37"/>
  <c r="E154" i="37"/>
  <c r="V5" i="34"/>
  <c r="D6" i="29"/>
  <c r="D67" i="37"/>
  <c r="E101" i="37"/>
  <c r="E47" i="33"/>
  <c r="E188" i="33"/>
  <c r="D138" i="37"/>
  <c r="E158" i="33"/>
  <c r="D159" i="33"/>
  <c r="E67" i="37"/>
  <c r="E84" i="33"/>
  <c r="D164" i="33"/>
  <c r="E140" i="37"/>
  <c r="E138" i="37"/>
  <c r="AZ6" i="34"/>
  <c r="E41" i="37"/>
  <c r="AS5" i="34"/>
  <c r="D22" i="38"/>
  <c r="E195" i="33"/>
  <c r="E177" i="37"/>
  <c r="E175" i="37"/>
  <c r="V16" i="34"/>
  <c r="E214" i="37"/>
  <c r="E212" i="37"/>
  <c r="V8" i="34"/>
  <c r="AS16" i="34"/>
  <c r="V9" i="34"/>
  <c r="E146" i="30"/>
  <c r="D10" i="33"/>
  <c r="D84" i="33"/>
  <c r="D173" i="30"/>
  <c r="D5" i="37"/>
  <c r="D250" i="38"/>
  <c r="D6" i="28"/>
  <c r="E259" i="32"/>
  <c r="D5" i="30"/>
  <c r="D6" i="30"/>
  <c r="D154" i="37"/>
  <c r="AH13" i="34"/>
  <c r="D256" i="32"/>
  <c r="E69" i="38"/>
  <c r="D96" i="32"/>
  <c r="D187" i="37"/>
  <c r="D4" i="31"/>
  <c r="E42" i="38"/>
  <c r="D110" i="32"/>
  <c r="E160" i="31"/>
  <c r="E261" i="38"/>
  <c r="E81" i="31"/>
  <c r="D163" i="37"/>
  <c r="AT7" i="34"/>
  <c r="E155" i="31"/>
  <c r="AE12" i="34"/>
  <c r="AT11" i="34"/>
  <c r="E107" i="29"/>
  <c r="D4" i="30"/>
  <c r="Q7" i="40"/>
  <c r="F37" i="40" s="1"/>
  <c r="P7" i="40"/>
  <c r="F7" i="40" s="1"/>
  <c r="C182" i="32"/>
  <c r="C73" i="32"/>
  <c r="C181" i="32"/>
  <c r="C42" i="32"/>
  <c r="C41" i="32"/>
  <c r="C119" i="32"/>
  <c r="C219" i="32"/>
  <c r="D129" i="33"/>
  <c r="C90" i="33"/>
  <c r="E18" i="33"/>
  <c r="C161" i="33"/>
  <c r="E92" i="33"/>
  <c r="D92" i="33"/>
  <c r="C20" i="33"/>
  <c r="D166" i="33"/>
  <c r="E166" i="33"/>
  <c r="D201" i="33"/>
  <c r="C130" i="33"/>
  <c r="C216" i="33"/>
  <c r="C185" i="31"/>
  <c r="C146" i="31"/>
  <c r="C19" i="31"/>
  <c r="E225" i="31"/>
  <c r="C200" i="31"/>
  <c r="C193" i="31"/>
  <c r="C5" i="31"/>
  <c r="C85" i="31"/>
  <c r="C43" i="31"/>
  <c r="C87" i="31"/>
  <c r="C19" i="30"/>
  <c r="C56" i="30"/>
  <c r="D220" i="30"/>
  <c r="D122" i="30"/>
  <c r="C69" i="29"/>
  <c r="C201" i="29"/>
  <c r="C100" i="29"/>
  <c r="C6" i="29"/>
  <c r="C111" i="29"/>
  <c r="C106" i="29"/>
  <c r="C80" i="29"/>
  <c r="C33" i="29"/>
  <c r="C42" i="29"/>
  <c r="C41" i="29"/>
  <c r="C16" i="28"/>
  <c r="C127" i="28"/>
  <c r="C106" i="28"/>
  <c r="C135" i="28"/>
  <c r="C164" i="28"/>
  <c r="C69" i="28"/>
  <c r="C18" i="28"/>
  <c r="C96" i="28"/>
  <c r="C134" i="28"/>
  <c r="C125" i="28"/>
  <c r="C208" i="28"/>
  <c r="C23" i="28"/>
  <c r="C34" i="27"/>
  <c r="C215" i="27"/>
  <c r="C241" i="27"/>
  <c r="C163" i="27"/>
  <c r="C126" i="27"/>
  <c r="E155" i="27"/>
  <c r="C74" i="27"/>
  <c r="C211" i="27"/>
  <c r="C147" i="27"/>
  <c r="C221" i="27"/>
  <c r="C248" i="27"/>
  <c r="C258" i="27"/>
  <c r="C73" i="27"/>
  <c r="C5" i="27"/>
  <c r="C182" i="27"/>
  <c r="C43" i="27"/>
  <c r="C136" i="27"/>
  <c r="C41" i="27"/>
  <c r="C32" i="26"/>
  <c r="C106" i="26"/>
  <c r="C82" i="26"/>
  <c r="E41" i="26"/>
  <c r="D41" i="26"/>
  <c r="E4" i="26"/>
  <c r="C69" i="26"/>
  <c r="C217" i="26"/>
  <c r="C71" i="26"/>
  <c r="C133" i="26"/>
  <c r="C212" i="26"/>
  <c r="C258" i="26"/>
  <c r="D205" i="23"/>
  <c r="E131" i="23"/>
  <c r="C261" i="23"/>
  <c r="D131" i="23"/>
  <c r="E121" i="23"/>
  <c r="C187" i="23"/>
  <c r="D57" i="23"/>
  <c r="E57" i="23"/>
  <c r="D20" i="23"/>
  <c r="E242" i="23"/>
  <c r="E94" i="23"/>
  <c r="D168" i="23"/>
  <c r="E205" i="23"/>
  <c r="E168" i="23"/>
  <c r="D242" i="23"/>
  <c r="E20" i="23"/>
  <c r="C160" i="23"/>
  <c r="C36" i="23"/>
  <c r="C197" i="23"/>
  <c r="C39" i="23"/>
  <c r="C43" i="23"/>
  <c r="D12" i="38"/>
  <c r="E12" i="38"/>
  <c r="E49" i="38"/>
  <c r="E86" i="38"/>
  <c r="E123" i="38"/>
  <c r="D123" i="38"/>
  <c r="D197" i="38"/>
  <c r="D234" i="38"/>
  <c r="E92" i="38"/>
  <c r="C146" i="38"/>
  <c r="E129" i="38"/>
  <c r="C257" i="38"/>
  <c r="E159" i="38"/>
  <c r="D18" i="38"/>
  <c r="D11" i="38"/>
  <c r="E18" i="38"/>
  <c r="D85" i="38"/>
  <c r="E55" i="38"/>
  <c r="E166" i="38"/>
  <c r="C42" i="38"/>
  <c r="D122" i="38"/>
  <c r="E11" i="38"/>
  <c r="D92" i="38"/>
  <c r="E83" i="38"/>
  <c r="E48" i="38"/>
  <c r="D129" i="38"/>
  <c r="E85" i="38"/>
  <c r="D166" i="38"/>
  <c r="E122" i="38"/>
  <c r="D203" i="38"/>
  <c r="C227" i="38"/>
  <c r="D196" i="38"/>
  <c r="C41" i="38"/>
  <c r="D233" i="38"/>
  <c r="E203" i="38"/>
  <c r="D159" i="38"/>
  <c r="E196" i="38"/>
  <c r="E43" i="38"/>
  <c r="C107" i="37"/>
  <c r="D41" i="37"/>
  <c r="E4" i="37"/>
  <c r="D4" i="37"/>
  <c r="C258" i="25"/>
  <c r="C221" i="25"/>
  <c r="C108" i="25"/>
  <c r="C73" i="25"/>
  <c r="C128" i="25"/>
  <c r="C71" i="25"/>
  <c r="C110" i="25"/>
  <c r="C34" i="25"/>
  <c r="C256" i="25"/>
  <c r="C17" i="25"/>
  <c r="C54" i="25"/>
  <c r="C91" i="25"/>
  <c r="C202" i="25"/>
  <c r="C239" i="25"/>
  <c r="C165" i="25"/>
  <c r="C219" i="25"/>
  <c r="C182" i="25"/>
  <c r="C145" i="25"/>
  <c r="C184" i="25"/>
  <c r="C147" i="25"/>
  <c r="C36" i="25"/>
  <c r="D243" i="23"/>
  <c r="E114" i="26"/>
  <c r="D86" i="28"/>
  <c r="E257" i="31"/>
  <c r="E27" i="37"/>
  <c r="D128" i="25"/>
  <c r="D206" i="23"/>
  <c r="D132" i="26"/>
  <c r="D24" i="23"/>
  <c r="E128" i="25"/>
  <c r="E95" i="23"/>
  <c r="E18" i="25"/>
  <c r="D19" i="27"/>
  <c r="E109" i="31"/>
  <c r="D136" i="37"/>
  <c r="E174" i="37"/>
  <c r="E137" i="37"/>
  <c r="E129" i="25"/>
  <c r="E19" i="27"/>
  <c r="E220" i="31"/>
  <c r="D210" i="37"/>
  <c r="E211" i="37"/>
  <c r="E132" i="23"/>
  <c r="E132" i="26"/>
  <c r="E35" i="23"/>
  <c r="E56" i="27"/>
  <c r="E183" i="31"/>
  <c r="D63" i="37"/>
  <c r="E248" i="37"/>
  <c r="E93" i="27"/>
  <c r="D108" i="23"/>
  <c r="E203" i="25"/>
  <c r="D130" i="27"/>
  <c r="E157" i="28"/>
  <c r="E63" i="37"/>
  <c r="E214" i="32"/>
  <c r="E95" i="30"/>
  <c r="E54" i="25"/>
  <c r="E130" i="27"/>
  <c r="D12" i="31"/>
  <c r="E231" i="28"/>
  <c r="E99" i="37"/>
  <c r="D251" i="32"/>
  <c r="D239" i="25"/>
  <c r="E167" i="27"/>
  <c r="E86" i="31"/>
  <c r="E120" i="28"/>
  <c r="E136" i="37"/>
  <c r="E54" i="32"/>
  <c r="E202" i="25"/>
  <c r="D167" i="27"/>
  <c r="D146" i="33"/>
  <c r="D157" i="28"/>
  <c r="E173" i="37"/>
  <c r="D95" i="23"/>
  <c r="E21" i="26"/>
  <c r="D246" i="23"/>
  <c r="E166" i="25"/>
  <c r="E239" i="25"/>
  <c r="D204" i="27"/>
  <c r="E86" i="29"/>
  <c r="E72" i="33"/>
  <c r="D194" i="28"/>
  <c r="E210" i="37"/>
  <c r="D28" i="38"/>
  <c r="E202" i="32"/>
  <c r="D202" i="25"/>
  <c r="E204" i="27"/>
  <c r="E49" i="29"/>
  <c r="D33" i="29"/>
  <c r="D23" i="33"/>
  <c r="E83" i="28"/>
  <c r="D102" i="38"/>
  <c r="E67" i="32"/>
  <c r="D54" i="25"/>
  <c r="E241" i="27"/>
  <c r="E12" i="29"/>
  <c r="E70" i="29"/>
  <c r="E136" i="31"/>
  <c r="E171" i="33"/>
  <c r="E194" i="28"/>
  <c r="D141" i="32"/>
  <c r="E209" i="23"/>
  <c r="E182" i="23"/>
  <c r="D241" i="27"/>
  <c r="E234" i="28"/>
  <c r="E33" i="29"/>
  <c r="E134" i="33"/>
  <c r="D83" i="28"/>
  <c r="E178" i="32"/>
  <c r="D17" i="25"/>
  <c r="E66" i="32"/>
  <c r="E77" i="26"/>
  <c r="D12" i="28"/>
  <c r="D107" i="29"/>
  <c r="E60" i="33"/>
  <c r="D120" i="28"/>
  <c r="E252" i="32"/>
  <c r="D77" i="26"/>
  <c r="D55" i="25"/>
  <c r="D160" i="28"/>
  <c r="E92" i="32"/>
  <c r="D134" i="33"/>
  <c r="E172" i="23"/>
  <c r="E91" i="25"/>
  <c r="E206" i="23"/>
  <c r="E262" i="26"/>
  <c r="D240" i="25"/>
  <c r="D234" i="28"/>
  <c r="E110" i="32"/>
  <c r="D92" i="32"/>
  <c r="E245" i="33"/>
  <c r="D40" i="26"/>
  <c r="D257" i="23"/>
  <c r="E12" i="28"/>
  <c r="E104" i="32"/>
  <c r="D97" i="33"/>
  <c r="E40" i="26"/>
  <c r="E34" i="23"/>
  <c r="D18" i="25"/>
  <c r="E86" i="28"/>
  <c r="E105" i="32"/>
  <c r="D104" i="32"/>
  <c r="D208" i="33"/>
  <c r="D172" i="32"/>
  <c r="E146" i="23"/>
  <c r="D114" i="26"/>
  <c r="D49" i="28"/>
  <c r="D60" i="33"/>
  <c r="E172" i="32"/>
  <c r="D214" i="32"/>
  <c r="E92" i="25"/>
  <c r="D135" i="23"/>
  <c r="D151" i="26"/>
  <c r="E145" i="23"/>
  <c r="E165" i="25"/>
  <c r="E197" i="28"/>
  <c r="D35" i="31"/>
  <c r="E151" i="26"/>
  <c r="E55" i="25"/>
  <c r="E49" i="28"/>
  <c r="E146" i="31"/>
  <c r="D100" i="37"/>
  <c r="D92" i="25"/>
  <c r="D243" i="26"/>
  <c r="D188" i="26"/>
  <c r="D123" i="28"/>
  <c r="D183" i="31"/>
  <c r="E64" i="37"/>
  <c r="D172" i="23"/>
  <c r="E188" i="26"/>
  <c r="E160" i="28"/>
  <c r="D257" i="31"/>
  <c r="E100" i="37"/>
  <c r="E117" i="25"/>
  <c r="E80" i="25"/>
  <c r="D80" i="25"/>
  <c r="D228" i="25"/>
  <c r="D43" i="25"/>
  <c r="E228" i="25"/>
  <c r="E79" i="26"/>
  <c r="D4" i="27"/>
  <c r="D79" i="26"/>
  <c r="E154" i="25"/>
  <c r="E191" i="25"/>
  <c r="D228" i="26"/>
  <c r="D154" i="25"/>
  <c r="D117" i="25"/>
  <c r="D192" i="26"/>
  <c r="E83" i="27"/>
  <c r="E193" i="37"/>
  <c r="E118" i="26"/>
  <c r="E42" i="27"/>
  <c r="D118" i="26"/>
  <c r="D5" i="29"/>
  <c r="D155" i="26"/>
  <c r="D189" i="28"/>
  <c r="E42" i="29"/>
  <c r="D83" i="27"/>
  <c r="E81" i="26"/>
  <c r="D194" i="27"/>
  <c r="E155" i="26"/>
  <c r="E229" i="26"/>
  <c r="E194" i="27"/>
  <c r="E82" i="37"/>
  <c r="E231" i="27"/>
  <c r="D119" i="37"/>
  <c r="E43" i="33"/>
  <c r="D231" i="27"/>
  <c r="D82" i="37"/>
  <c r="D42" i="33"/>
  <c r="D41" i="28"/>
  <c r="E157" i="27"/>
  <c r="E119" i="37"/>
  <c r="E6" i="33"/>
  <c r="D81" i="26"/>
  <c r="E156" i="37"/>
  <c r="D6" i="33"/>
  <c r="D4" i="28"/>
  <c r="D7" i="26"/>
  <c r="E46" i="29"/>
  <c r="D193" i="37"/>
  <c r="C44" i="31"/>
  <c r="C229" i="31"/>
  <c r="C192" i="31"/>
  <c r="C118" i="31"/>
  <c r="C81" i="31"/>
  <c r="C73" i="31"/>
  <c r="C221" i="31"/>
  <c r="C110" i="31"/>
  <c r="C104" i="32"/>
  <c r="C215" i="32"/>
  <c r="C67" i="32"/>
  <c r="C45" i="23"/>
  <c r="C193" i="23"/>
  <c r="Z11" i="34"/>
  <c r="Z7" i="34"/>
  <c r="Z5" i="34"/>
  <c r="Z15" i="34"/>
  <c r="Z6" i="34"/>
  <c r="Z8" i="34"/>
  <c r="D4" i="32"/>
  <c r="E226" i="32"/>
  <c r="E287" i="25"/>
  <c r="D102" i="25"/>
  <c r="E176" i="25"/>
  <c r="E28" i="25"/>
  <c r="D28" i="25"/>
  <c r="E139" i="25"/>
  <c r="C125" i="27"/>
  <c r="C199" i="27"/>
  <c r="C254" i="33"/>
  <c r="C143" i="33"/>
  <c r="C180" i="33"/>
  <c r="C192" i="23"/>
  <c r="C155" i="23"/>
  <c r="C229" i="23"/>
  <c r="E215" i="25"/>
  <c r="D35" i="33"/>
  <c r="E183" i="33"/>
  <c r="E35" i="33"/>
  <c r="D109" i="33"/>
  <c r="E220" i="33"/>
  <c r="E109" i="33"/>
  <c r="E257" i="33"/>
  <c r="E146" i="33"/>
  <c r="D183" i="33"/>
  <c r="D72" i="33"/>
  <c r="D95" i="26"/>
  <c r="E95" i="26"/>
  <c r="E243" i="26"/>
  <c r="D21" i="26"/>
  <c r="E58" i="26"/>
  <c r="E169" i="26"/>
  <c r="E206" i="26"/>
  <c r="D58" i="26"/>
  <c r="D228" i="37"/>
  <c r="D259" i="37"/>
  <c r="D230" i="37"/>
  <c r="D249" i="37"/>
  <c r="D242" i="37"/>
  <c r="D248" i="37"/>
  <c r="D245" i="37"/>
  <c r="D260" i="37"/>
  <c r="D231" i="37"/>
  <c r="D236" i="37"/>
  <c r="D246" i="37"/>
  <c r="D247" i="37"/>
  <c r="D261" i="37"/>
  <c r="D251" i="37"/>
  <c r="D237" i="37"/>
  <c r="D254" i="37"/>
  <c r="D240" i="33"/>
  <c r="D238" i="33"/>
  <c r="D241" i="33"/>
  <c r="D233" i="33"/>
  <c r="D232" i="33"/>
  <c r="D262" i="33"/>
  <c r="D249" i="33"/>
  <c r="D257" i="33"/>
  <c r="D226" i="28"/>
  <c r="D231" i="28"/>
  <c r="D260" i="26"/>
  <c r="D255" i="26"/>
  <c r="D240" i="26"/>
  <c r="D227" i="26"/>
  <c r="D251" i="26"/>
  <c r="D259" i="26"/>
  <c r="D262" i="26"/>
  <c r="D233" i="26"/>
  <c r="D249" i="26"/>
  <c r="D232" i="26"/>
  <c r="D241" i="26"/>
  <c r="D239" i="26"/>
  <c r="D229" i="26"/>
  <c r="D234" i="26"/>
  <c r="D242" i="26"/>
  <c r="D247" i="26"/>
  <c r="D178" i="25"/>
  <c r="D163" i="25"/>
  <c r="D173" i="25"/>
  <c r="D177" i="25"/>
  <c r="D167" i="25"/>
  <c r="D183" i="25"/>
  <c r="D174" i="25"/>
  <c r="D171" i="25"/>
  <c r="D160" i="25"/>
  <c r="D175" i="25"/>
  <c r="D156" i="25"/>
  <c r="D162" i="25"/>
  <c r="D165" i="25"/>
  <c r="D161" i="25"/>
  <c r="D166" i="25"/>
  <c r="D182" i="25"/>
  <c r="D158" i="25"/>
  <c r="D188" i="25"/>
  <c r="D176" i="25"/>
  <c r="D180" i="25"/>
  <c r="D168" i="25"/>
  <c r="D187" i="25"/>
  <c r="D186" i="25"/>
  <c r="D181" i="25"/>
  <c r="D185" i="25"/>
  <c r="D230" i="25"/>
  <c r="E156" i="25"/>
  <c r="E45" i="25"/>
  <c r="E119" i="25"/>
  <c r="E8" i="25"/>
  <c r="E82" i="25"/>
  <c r="C205" i="27"/>
  <c r="C131" i="27"/>
  <c r="E227" i="32"/>
  <c r="E190" i="32"/>
  <c r="E153" i="32"/>
  <c r="E116" i="32"/>
  <c r="D227" i="32"/>
  <c r="D153" i="32"/>
  <c r="D190" i="32"/>
  <c r="D116" i="32"/>
  <c r="E80" i="32"/>
  <c r="D80" i="32"/>
  <c r="C52" i="30"/>
  <c r="C163" i="30"/>
  <c r="X8" i="34"/>
  <c r="X11" i="34"/>
  <c r="X10" i="34"/>
  <c r="D41" i="23"/>
  <c r="E115" i="23"/>
  <c r="D152" i="23"/>
  <c r="D226" i="23"/>
  <c r="E43" i="32"/>
  <c r="E81" i="32"/>
  <c r="D81" i="32"/>
  <c r="E228" i="32"/>
  <c r="E191" i="32"/>
  <c r="E154" i="32"/>
  <c r="C13" i="23"/>
  <c r="C50" i="23"/>
  <c r="C143" i="37"/>
  <c r="C33" i="37"/>
  <c r="E218" i="25"/>
  <c r="D70" i="25"/>
  <c r="E252" i="23"/>
  <c r="E67" i="23"/>
  <c r="E104" i="23"/>
  <c r="E30" i="23"/>
  <c r="E141" i="23"/>
  <c r="E234" i="31"/>
  <c r="D234" i="31"/>
  <c r="D197" i="31"/>
  <c r="E197" i="31"/>
  <c r="D160" i="31"/>
  <c r="D123" i="31"/>
  <c r="E123" i="31"/>
  <c r="D86" i="31"/>
  <c r="E49" i="31"/>
  <c r="E12" i="31"/>
  <c r="D151" i="31"/>
  <c r="D225" i="31"/>
  <c r="D262" i="31"/>
  <c r="E151" i="31"/>
  <c r="E262" i="31"/>
  <c r="D188" i="31"/>
  <c r="E114" i="31"/>
  <c r="E77" i="31"/>
  <c r="D114" i="31"/>
  <c r="D40" i="31"/>
  <c r="E40" i="31"/>
  <c r="E250" i="38"/>
  <c r="E213" i="38"/>
  <c r="D213" i="38"/>
  <c r="D176" i="38"/>
  <c r="D139" i="38"/>
  <c r="E139" i="38"/>
  <c r="E102" i="38"/>
  <c r="E65" i="38"/>
  <c r="E28" i="38"/>
  <c r="E176" i="38"/>
  <c r="E240" i="32"/>
  <c r="E93" i="32"/>
  <c r="E203" i="32"/>
  <c r="D93" i="32"/>
  <c r="E4" i="28"/>
  <c r="E189" i="28"/>
  <c r="D45" i="32"/>
  <c r="D230" i="32"/>
  <c r="D193" i="32"/>
  <c r="D156" i="32"/>
  <c r="D83" i="32"/>
  <c r="D119" i="32"/>
  <c r="E83" i="32"/>
  <c r="E156" i="32"/>
  <c r="E119" i="32"/>
  <c r="D71" i="25"/>
  <c r="E182" i="25"/>
  <c r="E219" i="25"/>
  <c r="D256" i="25"/>
  <c r="D108" i="25"/>
  <c r="E145" i="25"/>
  <c r="E34" i="25"/>
  <c r="D34" i="25"/>
  <c r="E257" i="32"/>
  <c r="D257" i="32"/>
  <c r="E146" i="32"/>
  <c r="E183" i="32"/>
  <c r="E105" i="37"/>
  <c r="E216" i="37"/>
  <c r="E64" i="32"/>
  <c r="E102" i="32"/>
  <c r="D102" i="32"/>
  <c r="C215" i="26"/>
  <c r="C141" i="26"/>
  <c r="D42" i="23"/>
  <c r="D190" i="23"/>
  <c r="E79" i="23"/>
  <c r="E153" i="23"/>
  <c r="D79" i="23"/>
  <c r="D153" i="23"/>
  <c r="E190" i="23"/>
  <c r="E116" i="23"/>
  <c r="D227" i="23"/>
  <c r="E185" i="25"/>
  <c r="E148" i="25"/>
  <c r="E74" i="25"/>
  <c r="D37" i="25"/>
  <c r="D111" i="25"/>
  <c r="E111" i="25"/>
  <c r="D182" i="23"/>
  <c r="E108" i="23"/>
  <c r="D145" i="23"/>
  <c r="D219" i="23"/>
  <c r="E219" i="23"/>
  <c r="E71" i="23"/>
  <c r="E256" i="23"/>
  <c r="D34" i="23"/>
  <c r="E232" i="32"/>
  <c r="E195" i="32"/>
  <c r="E121" i="32"/>
  <c r="D195" i="32"/>
  <c r="E47" i="32"/>
  <c r="E85" i="32"/>
  <c r="D85" i="32"/>
  <c r="D223" i="32"/>
  <c r="E260" i="32"/>
  <c r="E223" i="32"/>
  <c r="E75" i="32"/>
  <c r="D113" i="32"/>
  <c r="E113" i="32"/>
  <c r="E114" i="33"/>
  <c r="D40" i="33"/>
  <c r="E77" i="33"/>
  <c r="E151" i="33"/>
  <c r="E225" i="33"/>
  <c r="D188" i="33"/>
  <c r="D114" i="33"/>
  <c r="E262" i="33"/>
  <c r="E40" i="33"/>
  <c r="C235" i="23"/>
  <c r="C201" i="27"/>
  <c r="C127" i="27"/>
  <c r="C53" i="27"/>
  <c r="C164" i="27"/>
  <c r="C126" i="33"/>
  <c r="C200" i="33"/>
  <c r="C237" i="33"/>
  <c r="C15" i="33"/>
  <c r="BD11" i="34"/>
  <c r="BD15" i="34"/>
  <c r="BD7" i="34"/>
  <c r="E42" i="30"/>
  <c r="E41" i="28"/>
  <c r="E241" i="25"/>
  <c r="E257" i="25"/>
  <c r="E237" i="25"/>
  <c r="E251" i="25"/>
  <c r="E230" i="25"/>
  <c r="E236" i="25"/>
  <c r="E233" i="25"/>
  <c r="E262" i="25"/>
  <c r="E242" i="25"/>
  <c r="E246" i="25"/>
  <c r="E256" i="25"/>
  <c r="E249" i="25"/>
  <c r="E238" i="25"/>
  <c r="E255" i="25"/>
  <c r="E252" i="25"/>
  <c r="E240" i="25"/>
  <c r="E258" i="25"/>
  <c r="C223" i="27"/>
  <c r="C260" i="27"/>
  <c r="D21" i="37"/>
  <c r="E242" i="37"/>
  <c r="E205" i="37"/>
  <c r="E168" i="37"/>
  <c r="E131" i="37"/>
  <c r="D131" i="37"/>
  <c r="D168" i="37"/>
  <c r="D205" i="37"/>
  <c r="E58" i="37"/>
  <c r="D94" i="37"/>
  <c r="D58" i="37"/>
  <c r="D107" i="27"/>
  <c r="E70" i="27"/>
  <c r="E107" i="27"/>
  <c r="E255" i="27"/>
  <c r="D255" i="27"/>
  <c r="D218" i="27"/>
  <c r="D33" i="27"/>
  <c r="D144" i="27"/>
  <c r="D46" i="23"/>
  <c r="E196" i="25"/>
  <c r="D233" i="25"/>
  <c r="E122" i="25"/>
  <c r="E159" i="25"/>
  <c r="E11" i="25"/>
  <c r="D11" i="25"/>
  <c r="D48" i="25"/>
  <c r="E85" i="25"/>
  <c r="E48" i="25"/>
  <c r="E36" i="23"/>
  <c r="E73" i="23"/>
  <c r="E258" i="23"/>
  <c r="D184" i="23"/>
  <c r="D147" i="23"/>
  <c r="E147" i="23"/>
  <c r="D258" i="23"/>
  <c r="E255" i="26"/>
  <c r="D70" i="26"/>
  <c r="E218" i="26"/>
  <c r="E181" i="26"/>
  <c r="E33" i="26"/>
  <c r="D181" i="26"/>
  <c r="E107" i="26"/>
  <c r="D107" i="26"/>
  <c r="E70" i="26"/>
  <c r="E144" i="26"/>
  <c r="D58" i="30"/>
  <c r="D95" i="30"/>
  <c r="D166" i="31"/>
  <c r="D203" i="31"/>
  <c r="E240" i="31"/>
  <c r="D240" i="31"/>
  <c r="E18" i="31"/>
  <c r="E92" i="31"/>
  <c r="D18" i="31"/>
  <c r="E166" i="31"/>
  <c r="E203" i="31"/>
  <c r="E129" i="31"/>
  <c r="E256" i="38"/>
  <c r="E219" i="38"/>
  <c r="D256" i="38"/>
  <c r="E182" i="38"/>
  <c r="D219" i="38"/>
  <c r="D182" i="38"/>
  <c r="D145" i="38"/>
  <c r="D108" i="38"/>
  <c r="E71" i="38"/>
  <c r="E34" i="38"/>
  <c r="D34" i="38"/>
  <c r="E108" i="38"/>
  <c r="E185" i="37"/>
  <c r="E148" i="37"/>
  <c r="D222" i="37"/>
  <c r="D185" i="37"/>
  <c r="D148" i="37"/>
  <c r="E111" i="37"/>
  <c r="E75" i="37"/>
  <c r="D111" i="37"/>
  <c r="D75" i="37"/>
  <c r="E38" i="37"/>
  <c r="E259" i="37"/>
  <c r="E222" i="37"/>
  <c r="E76" i="37"/>
  <c r="E39" i="37"/>
  <c r="E186" i="37"/>
  <c r="E149" i="37"/>
  <c r="D223" i="37"/>
  <c r="D149" i="37"/>
  <c r="D112" i="37"/>
  <c r="D76" i="37"/>
  <c r="E260" i="37"/>
  <c r="E112" i="37"/>
  <c r="D39" i="37"/>
  <c r="C115" i="37"/>
  <c r="C42" i="37"/>
  <c r="C5" i="37"/>
  <c r="C59" i="31"/>
  <c r="C244" i="31"/>
  <c r="C96" i="31"/>
  <c r="C170" i="31"/>
  <c r="C162" i="32"/>
  <c r="C199" i="32"/>
  <c r="C14" i="32"/>
  <c r="C255" i="28"/>
  <c r="C53" i="32"/>
  <c r="C90" i="32"/>
  <c r="C201" i="32"/>
  <c r="E144" i="38"/>
  <c r="D107" i="38"/>
  <c r="D144" i="38"/>
  <c r="E218" i="38"/>
  <c r="D33" i="38"/>
  <c r="D218" i="38"/>
  <c r="E255" i="38"/>
  <c r="E181" i="38"/>
  <c r="D181" i="38"/>
  <c r="E107" i="38"/>
  <c r="E70" i="38"/>
  <c r="E33" i="38"/>
  <c r="D187" i="23"/>
  <c r="D39" i="23"/>
  <c r="D224" i="23"/>
  <c r="E224" i="23"/>
  <c r="E150" i="23"/>
  <c r="E261" i="23"/>
  <c r="E113" i="23"/>
  <c r="E187" i="23"/>
  <c r="D261" i="23"/>
  <c r="E39" i="23"/>
  <c r="C18" i="33"/>
  <c r="C92" i="33"/>
  <c r="C20" i="38"/>
  <c r="C205" i="38"/>
  <c r="C242" i="38"/>
  <c r="C131" i="38"/>
  <c r="E125" i="37"/>
  <c r="D15" i="37"/>
  <c r="E52" i="37"/>
  <c r="E15" i="37"/>
  <c r="D199" i="37"/>
  <c r="D125" i="37"/>
  <c r="D88" i="37"/>
  <c r="D52" i="37"/>
  <c r="E199" i="37"/>
  <c r="E236" i="37"/>
  <c r="E88" i="37"/>
  <c r="E225" i="23"/>
  <c r="E40" i="23"/>
  <c r="D262" i="23"/>
  <c r="D40" i="23"/>
  <c r="E262" i="23"/>
  <c r="E77" i="23"/>
  <c r="D114" i="23"/>
  <c r="D151" i="23"/>
  <c r="D188" i="23"/>
  <c r="D222" i="26"/>
  <c r="D111" i="26"/>
  <c r="E111" i="26"/>
  <c r="E259" i="26"/>
  <c r="E148" i="26"/>
  <c r="D148" i="26"/>
  <c r="E37" i="26"/>
  <c r="E185" i="26"/>
  <c r="E74" i="26"/>
  <c r="E222" i="26"/>
  <c r="D4" i="29"/>
  <c r="E189" i="29"/>
  <c r="E186" i="26"/>
  <c r="E223" i="26"/>
  <c r="D186" i="26"/>
  <c r="E149" i="26"/>
  <c r="D112" i="26"/>
  <c r="D38" i="26"/>
  <c r="D75" i="26"/>
  <c r="E75" i="26"/>
  <c r="E38" i="26"/>
  <c r="E76" i="38"/>
  <c r="D150" i="38"/>
  <c r="D39" i="38"/>
  <c r="E187" i="38"/>
  <c r="D261" i="38"/>
  <c r="D187" i="38"/>
  <c r="E150" i="38"/>
  <c r="E113" i="38"/>
  <c r="E225" i="30"/>
  <c r="E77" i="30"/>
  <c r="E116" i="26"/>
  <c r="E227" i="26"/>
  <c r="D116" i="26"/>
  <c r="D153" i="26"/>
  <c r="D5" i="26"/>
  <c r="E42" i="26"/>
  <c r="E153" i="26"/>
  <c r="E141" i="25"/>
  <c r="D104" i="25"/>
  <c r="D215" i="25"/>
  <c r="E67" i="25"/>
  <c r="E104" i="25"/>
  <c r="E178" i="25"/>
  <c r="D67" i="25"/>
  <c r="E30" i="25"/>
  <c r="C34" i="29"/>
  <c r="C108" i="29"/>
  <c r="C22" i="33"/>
  <c r="C96" i="33"/>
  <c r="C48" i="26"/>
  <c r="C45" i="28"/>
  <c r="C193" i="28"/>
  <c r="C82" i="28"/>
  <c r="C257" i="29"/>
  <c r="C72" i="29"/>
  <c r="C132" i="32"/>
  <c r="C206" i="32"/>
  <c r="C58" i="32"/>
  <c r="C65" i="23"/>
  <c r="C28" i="23"/>
  <c r="C137" i="31"/>
  <c r="E154" i="31"/>
  <c r="E43" i="26"/>
  <c r="E228" i="26"/>
  <c r="D154" i="26"/>
  <c r="D117" i="26"/>
  <c r="D80" i="26"/>
  <c r="E80" i="26"/>
  <c r="E154" i="26"/>
  <c r="E191" i="26"/>
  <c r="D43" i="26"/>
  <c r="C103" i="25"/>
  <c r="C66" i="25"/>
  <c r="C29" i="25"/>
  <c r="C140" i="25"/>
  <c r="C177" i="25"/>
  <c r="C288" i="25"/>
  <c r="C214" i="25"/>
  <c r="E93" i="25"/>
  <c r="D130" i="25"/>
  <c r="E204" i="25"/>
  <c r="D19" i="25"/>
  <c r="E130" i="25"/>
  <c r="E19" i="25"/>
  <c r="D93" i="25"/>
  <c r="E167" i="25"/>
  <c r="E56" i="25"/>
  <c r="D56" i="25"/>
  <c r="C222" i="28"/>
  <c r="C148" i="28"/>
  <c r="C74" i="28"/>
  <c r="C118" i="28"/>
  <c r="C272" i="25"/>
  <c r="C235" i="25"/>
  <c r="C87" i="25"/>
  <c r="C161" i="25"/>
  <c r="C13" i="25"/>
  <c r="C124" i="25"/>
  <c r="D4" i="38"/>
  <c r="D115" i="38"/>
  <c r="E115" i="38"/>
  <c r="D261" i="27"/>
  <c r="E261" i="27"/>
  <c r="E224" i="27"/>
  <c r="D224" i="27"/>
  <c r="D187" i="27"/>
  <c r="E150" i="27"/>
  <c r="E187" i="27"/>
  <c r="D113" i="27"/>
  <c r="E113" i="27"/>
  <c r="E76" i="27"/>
  <c r="E39" i="27"/>
  <c r="D39" i="27"/>
  <c r="C67" i="29"/>
  <c r="C30" i="29"/>
  <c r="C104" i="29"/>
  <c r="C231" i="27"/>
  <c r="C83" i="27"/>
  <c r="C131" i="32"/>
  <c r="C13" i="28"/>
  <c r="C124" i="28"/>
  <c r="C50" i="28"/>
  <c r="C158" i="29"/>
  <c r="C47" i="29"/>
  <c r="C232" i="29"/>
  <c r="C107" i="23"/>
  <c r="C218" i="23"/>
  <c r="C144" i="23"/>
  <c r="E41" i="31"/>
  <c r="E273" i="25"/>
  <c r="D236" i="25"/>
  <c r="E51" i="25"/>
  <c r="D14" i="25"/>
  <c r="D51" i="25"/>
  <c r="E14" i="25"/>
  <c r="E162" i="25"/>
  <c r="E199" i="25"/>
  <c r="D88" i="25"/>
  <c r="D6" i="38"/>
  <c r="E228" i="38"/>
  <c r="E191" i="38"/>
  <c r="D191" i="38"/>
  <c r="D154" i="38"/>
  <c r="D117" i="38"/>
  <c r="D80" i="38"/>
  <c r="E154" i="38"/>
  <c r="E117" i="38"/>
  <c r="C76" i="26"/>
  <c r="C261" i="26"/>
  <c r="C224" i="26"/>
  <c r="C39" i="26"/>
  <c r="E27" i="26"/>
  <c r="E249" i="26"/>
  <c r="D60" i="38"/>
  <c r="D62" i="38"/>
  <c r="D76" i="38"/>
  <c r="D56" i="38"/>
  <c r="D58" i="38"/>
  <c r="D68" i="38"/>
  <c r="D70" i="38"/>
  <c r="D55" i="38"/>
  <c r="D71" i="38"/>
  <c r="D49" i="38"/>
  <c r="D51" i="38"/>
  <c r="D48" i="38"/>
  <c r="D65" i="38"/>
  <c r="D61" i="38"/>
  <c r="D52" i="38"/>
  <c r="D72" i="38"/>
  <c r="D42" i="38"/>
  <c r="D43" i="32"/>
  <c r="D68" i="32"/>
  <c r="D47" i="32"/>
  <c r="D76" i="32"/>
  <c r="D41" i="32"/>
  <c r="D61" i="32"/>
  <c r="D66" i="32"/>
  <c r="D42" i="32"/>
  <c r="D41" i="31"/>
  <c r="D47" i="31"/>
  <c r="D42" i="31"/>
  <c r="D77" i="31"/>
  <c r="D49" i="31"/>
  <c r="D55" i="31"/>
  <c r="D48" i="31"/>
  <c r="D63" i="31"/>
  <c r="D72" i="31"/>
  <c r="D49" i="29"/>
  <c r="D41" i="29"/>
  <c r="D42" i="29"/>
  <c r="D70" i="29"/>
  <c r="D43" i="29"/>
  <c r="D56" i="27"/>
  <c r="D54" i="27"/>
  <c r="D70" i="27"/>
  <c r="D47" i="27"/>
  <c r="D71" i="23"/>
  <c r="D48" i="23"/>
  <c r="D74" i="23"/>
  <c r="D70" i="23"/>
  <c r="D60" i="23"/>
  <c r="D62" i="23"/>
  <c r="D43" i="23"/>
  <c r="D73" i="23"/>
  <c r="D77" i="23"/>
  <c r="D51" i="23"/>
  <c r="D52" i="23"/>
  <c r="D64" i="23"/>
  <c r="C6" i="32"/>
  <c r="C80" i="32"/>
  <c r="C43" i="32"/>
  <c r="C117" i="32"/>
  <c r="C154" i="32"/>
  <c r="C228" i="32"/>
  <c r="E5" i="32"/>
  <c r="E4" i="31"/>
  <c r="E4" i="29"/>
  <c r="C59" i="26"/>
  <c r="C22" i="26"/>
  <c r="C170" i="26"/>
  <c r="D5" i="32"/>
  <c r="D42" i="27"/>
  <c r="AC15" i="34"/>
  <c r="AV15" i="34"/>
  <c r="BC7" i="34"/>
  <c r="C213" i="27"/>
  <c r="C141" i="25"/>
  <c r="C259" i="31"/>
  <c r="C240" i="31"/>
  <c r="C245" i="31"/>
  <c r="C251" i="33"/>
  <c r="E24" i="38"/>
  <c r="C218" i="37"/>
  <c r="C72" i="38"/>
  <c r="AB8" i="34"/>
  <c r="AC13" i="34"/>
  <c r="AB12" i="34"/>
  <c r="AV11" i="34"/>
  <c r="BC13" i="34"/>
  <c r="AK11" i="34"/>
  <c r="AA6" i="34"/>
  <c r="E37" i="32"/>
  <c r="E141" i="32"/>
  <c r="E43" i="29"/>
  <c r="E42" i="32"/>
  <c r="C7" i="26"/>
  <c r="C222" i="31"/>
  <c r="C208" i="31"/>
  <c r="C245" i="23"/>
  <c r="C145" i="26"/>
  <c r="C216" i="27"/>
  <c r="D39" i="25"/>
  <c r="D134" i="25"/>
  <c r="C91" i="31"/>
  <c r="C230" i="31"/>
  <c r="E61" i="38"/>
  <c r="T8" i="34"/>
  <c r="W9" i="34"/>
  <c r="AV16" i="34"/>
  <c r="AH8" i="34"/>
  <c r="AK5" i="34"/>
  <c r="D50" i="30"/>
  <c r="E5" i="33"/>
  <c r="E4" i="32"/>
  <c r="C9" i="38"/>
  <c r="E7" i="30"/>
  <c r="E5" i="31"/>
  <c r="AI7" i="34"/>
  <c r="C148" i="26"/>
  <c r="C74" i="26"/>
  <c r="C215" i="25"/>
  <c r="D151" i="25"/>
  <c r="D57" i="26"/>
  <c r="C214" i="28"/>
  <c r="C93" i="31"/>
  <c r="C194" i="33"/>
  <c r="C26" i="29"/>
  <c r="E90" i="32"/>
  <c r="D225" i="33"/>
  <c r="D224" i="37"/>
  <c r="D24" i="38"/>
  <c r="AA7" i="34"/>
  <c r="AK15" i="34"/>
  <c r="AL11" i="34"/>
  <c r="E21" i="32"/>
  <c r="D46" i="32"/>
  <c r="E177" i="26"/>
  <c r="E41" i="30"/>
  <c r="C157" i="28"/>
  <c r="C195" i="27"/>
  <c r="E57" i="26"/>
  <c r="D205" i="26"/>
  <c r="C97" i="28"/>
  <c r="C63" i="28"/>
  <c r="C241" i="31"/>
  <c r="D194" i="37"/>
  <c r="U7" i="34"/>
  <c r="AK13" i="34"/>
  <c r="AL13" i="34"/>
  <c r="D135" i="32"/>
  <c r="E41" i="38"/>
  <c r="D41" i="30"/>
  <c r="W15" i="34"/>
  <c r="AY8" i="34"/>
  <c r="BC8" i="34"/>
  <c r="W7" i="34"/>
  <c r="D209" i="32"/>
  <c r="D45" i="23"/>
  <c r="D8" i="38"/>
  <c r="E5" i="26"/>
  <c r="C98" i="23"/>
  <c r="C64" i="26"/>
  <c r="C108" i="27"/>
  <c r="D94" i="26"/>
  <c r="C14" i="23"/>
  <c r="C28" i="28"/>
  <c r="D197" i="28"/>
  <c r="D172" i="38"/>
  <c r="C147" i="38"/>
  <c r="AV5" i="34"/>
  <c r="AP6" i="34"/>
  <c r="AO15" i="34"/>
  <c r="AE16" i="34"/>
  <c r="AO7" i="34"/>
  <c r="AT16" i="34"/>
  <c r="D17" i="32"/>
  <c r="E246" i="32"/>
  <c r="E161" i="32"/>
  <c r="E46" i="23"/>
  <c r="D42" i="26"/>
  <c r="E44" i="31"/>
  <c r="E6" i="23"/>
  <c r="C101" i="26"/>
  <c r="D111" i="23"/>
  <c r="D148" i="23"/>
  <c r="C24" i="28"/>
  <c r="C27" i="29"/>
  <c r="C124" i="33"/>
  <c r="C111" i="33"/>
  <c r="C231" i="32"/>
  <c r="D209" i="38"/>
  <c r="C175" i="37"/>
  <c r="AJ5" i="34"/>
  <c r="AL6" i="34"/>
  <c r="AO13" i="34"/>
  <c r="AT8" i="34"/>
  <c r="AZ10" i="34"/>
  <c r="D232" i="23"/>
  <c r="D35" i="26"/>
  <c r="E84" i="37"/>
  <c r="D6" i="23"/>
  <c r="C4" i="31"/>
  <c r="C135" i="23"/>
  <c r="C219" i="27"/>
  <c r="C172" i="23"/>
  <c r="C175" i="26"/>
  <c r="C256" i="27"/>
  <c r="C176" i="27"/>
  <c r="D191" i="26"/>
  <c r="D225" i="26"/>
  <c r="D129" i="25"/>
  <c r="D139" i="25"/>
  <c r="D20" i="26"/>
  <c r="D195" i="33"/>
  <c r="C18" i="37"/>
  <c r="T15" i="34"/>
  <c r="AS8" i="34"/>
  <c r="AT12" i="34"/>
  <c r="AZ15" i="34"/>
  <c r="AL9" i="34"/>
  <c r="D239" i="32"/>
  <c r="D276" i="25"/>
  <c r="E6" i="29"/>
  <c r="D44" i="31"/>
  <c r="D46" i="27"/>
  <c r="D273" i="25"/>
  <c r="E197" i="23"/>
  <c r="E41" i="29"/>
  <c r="D8" i="32"/>
  <c r="D277" i="25"/>
  <c r="E43" i="31"/>
  <c r="C232" i="32"/>
  <c r="AX6" i="34"/>
  <c r="D142" i="25"/>
  <c r="C258" i="28"/>
  <c r="C35" i="31"/>
  <c r="C142" i="33"/>
  <c r="C164" i="33"/>
  <c r="C66" i="29"/>
  <c r="C142" i="29"/>
  <c r="C174" i="38"/>
  <c r="AM5" i="34"/>
  <c r="AS10" i="34"/>
  <c r="AS6" i="34"/>
  <c r="AX16" i="34"/>
  <c r="AZ13" i="34"/>
  <c r="E161" i="38"/>
  <c r="D123" i="33"/>
  <c r="D42" i="28"/>
  <c r="C4" i="30"/>
  <c r="C83" i="32"/>
  <c r="C103" i="33"/>
  <c r="D206" i="37"/>
  <c r="D211" i="37"/>
  <c r="W5" i="34"/>
  <c r="AO6" i="34"/>
  <c r="AY9" i="34"/>
  <c r="E200" i="32"/>
  <c r="D236" i="33"/>
  <c r="E197" i="38"/>
  <c r="E43" i="23"/>
  <c r="D126" i="32"/>
  <c r="D43" i="37"/>
  <c r="D7" i="32"/>
  <c r="C103" i="28"/>
  <c r="D200" i="32"/>
  <c r="E55" i="30"/>
  <c r="D46" i="38"/>
  <c r="C43" i="37"/>
  <c r="E5" i="38"/>
  <c r="C160" i="33"/>
  <c r="D37" i="23"/>
  <c r="C201" i="25"/>
  <c r="C203" i="28"/>
  <c r="C257" i="31"/>
  <c r="C135" i="33"/>
  <c r="C66" i="32"/>
  <c r="AV6" i="34"/>
  <c r="AO5" i="34"/>
  <c r="D45" i="38"/>
  <c r="D44" i="30"/>
  <c r="E42" i="31"/>
  <c r="C9" i="31"/>
  <c r="C162" i="23"/>
  <c r="D196" i="26"/>
  <c r="C236" i="23"/>
  <c r="C67" i="25"/>
  <c r="D145" i="25"/>
  <c r="C213" i="28"/>
  <c r="C194" i="32"/>
  <c r="C10" i="32"/>
  <c r="W8" i="34"/>
  <c r="D44" i="27"/>
  <c r="D130" i="23"/>
  <c r="E204" i="37"/>
  <c r="D239" i="38"/>
  <c r="C66" i="28"/>
  <c r="AB5" i="34"/>
  <c r="AI15" i="34"/>
  <c r="AV12" i="34"/>
  <c r="D9" i="29"/>
  <c r="D7" i="33"/>
  <c r="D42" i="37"/>
  <c r="D5" i="28"/>
  <c r="AI11" i="34"/>
  <c r="C68" i="27"/>
  <c r="C140" i="32"/>
  <c r="D12" i="29"/>
  <c r="C198" i="30"/>
  <c r="C233" i="38"/>
  <c r="U8" i="34"/>
  <c r="AI12" i="34"/>
  <c r="AO16" i="34"/>
  <c r="D155" i="30"/>
  <c r="E97" i="33"/>
  <c r="D248" i="32"/>
  <c r="I41" i="23"/>
  <c r="E43" i="27"/>
  <c r="AY11" i="34"/>
  <c r="C160" i="26"/>
  <c r="C15" i="23"/>
  <c r="D141" i="25"/>
  <c r="C164" i="25"/>
  <c r="C119" i="31"/>
  <c r="AC12" i="34"/>
  <c r="AY16" i="34"/>
  <c r="U11" i="34"/>
  <c r="AI9" i="34"/>
  <c r="AY13" i="34"/>
  <c r="C109" i="38"/>
  <c r="AV10" i="34"/>
  <c r="AT10" i="34"/>
  <c r="D225" i="30"/>
  <c r="D9" i="38"/>
  <c r="C7" i="32"/>
  <c r="C118" i="23"/>
  <c r="C21" i="23"/>
  <c r="C213" i="26"/>
  <c r="C250" i="27"/>
  <c r="C84" i="27"/>
  <c r="C11" i="27"/>
  <c r="C14" i="26"/>
  <c r="C12" i="23"/>
  <c r="C236" i="28"/>
  <c r="C100" i="31"/>
  <c r="C67" i="33"/>
  <c r="C95" i="28"/>
  <c r="C72" i="31"/>
  <c r="C212" i="37"/>
  <c r="C36" i="38"/>
  <c r="C25" i="38"/>
  <c r="D52" i="32"/>
  <c r="E128" i="32"/>
  <c r="E209" i="32"/>
  <c r="D77" i="30"/>
  <c r="D46" i="29"/>
  <c r="C234" i="37"/>
  <c r="C126" i="38"/>
  <c r="E40" i="30"/>
  <c r="D46" i="37"/>
  <c r="E5" i="23"/>
  <c r="C8" i="27"/>
  <c r="E9" i="28"/>
  <c r="C8" i="37"/>
  <c r="C68" i="23"/>
  <c r="C158" i="27"/>
  <c r="C61" i="33"/>
  <c r="C100" i="32"/>
  <c r="C117" i="28"/>
  <c r="C60" i="23"/>
  <c r="C144" i="26"/>
  <c r="C164" i="26"/>
  <c r="C232" i="27"/>
  <c r="C25" i="27"/>
  <c r="C246" i="28"/>
  <c r="C209" i="28"/>
  <c r="C48" i="29"/>
  <c r="C88" i="31"/>
  <c r="C234" i="33"/>
  <c r="C185" i="33"/>
  <c r="C36" i="32"/>
  <c r="C21" i="28"/>
  <c r="E19" i="31"/>
  <c r="C212" i="29"/>
  <c r="C228" i="37"/>
  <c r="C163" i="38"/>
  <c r="E163" i="32"/>
  <c r="E117" i="32"/>
  <c r="D40" i="30"/>
  <c r="E41" i="27"/>
  <c r="E43" i="30"/>
  <c r="D5" i="23"/>
  <c r="D9" i="28"/>
  <c r="D7" i="30"/>
  <c r="D5" i="33"/>
  <c r="C56" i="23"/>
  <c r="C30" i="26"/>
  <c r="C34" i="23"/>
  <c r="C166" i="27"/>
  <c r="C110" i="29"/>
  <c r="C145" i="32"/>
  <c r="C111" i="32"/>
  <c r="E130" i="31"/>
  <c r="C122" i="29"/>
  <c r="C244" i="30"/>
  <c r="C158" i="31"/>
  <c r="C163" i="29"/>
  <c r="C237" i="38"/>
  <c r="D41" i="27"/>
  <c r="D43" i="30"/>
  <c r="E41" i="33"/>
  <c r="E8" i="38"/>
  <c r="C5" i="23"/>
  <c r="E6" i="26"/>
  <c r="C9" i="28"/>
  <c r="C7" i="30"/>
  <c r="E6" i="32"/>
  <c r="D41" i="33"/>
  <c r="D6" i="26"/>
  <c r="D6" i="32"/>
  <c r="E167" i="31"/>
  <c r="C96" i="30"/>
  <c r="C181" i="23"/>
  <c r="C178" i="26"/>
  <c r="C57" i="27"/>
  <c r="C32" i="28"/>
  <c r="C140" i="28"/>
  <c r="C173" i="33"/>
  <c r="C174" i="32"/>
  <c r="C31" i="32"/>
  <c r="C243" i="32"/>
  <c r="D130" i="31"/>
  <c r="C136" i="29"/>
  <c r="C22" i="30"/>
  <c r="C70" i="37"/>
  <c r="D237" i="32"/>
  <c r="E226" i="23"/>
  <c r="D226" i="30"/>
  <c r="E44" i="38"/>
  <c r="C41" i="33"/>
  <c r="C8" i="38"/>
  <c r="E9" i="23"/>
  <c r="E7" i="27"/>
  <c r="C4" i="28"/>
  <c r="C8" i="31"/>
  <c r="E7" i="37"/>
  <c r="C135" i="27"/>
  <c r="C241" i="23"/>
  <c r="C177" i="28"/>
  <c r="C65" i="31"/>
  <c r="C36" i="33"/>
  <c r="C247" i="33"/>
  <c r="C211" i="32"/>
  <c r="E204" i="31"/>
  <c r="C173" i="29"/>
  <c r="C183" i="30"/>
  <c r="D44" i="38"/>
  <c r="D9" i="23"/>
  <c r="D7" i="27"/>
  <c r="D7" i="37"/>
  <c r="D56" i="31"/>
  <c r="C210" i="29"/>
  <c r="D189" i="23"/>
  <c r="C9" i="23"/>
  <c r="E4" i="23"/>
  <c r="C7" i="27"/>
  <c r="E6" i="30"/>
  <c r="C9" i="33"/>
  <c r="E4" i="33"/>
  <c r="C7" i="37"/>
  <c r="C63" i="29"/>
  <c r="D93" i="31"/>
  <c r="C120" i="29"/>
  <c r="E189" i="23"/>
  <c r="D4" i="23"/>
  <c r="C216" i="26"/>
  <c r="C49" i="29"/>
  <c r="D167" i="31"/>
  <c r="C26" i="32"/>
  <c r="E7" i="38"/>
  <c r="C4" i="23"/>
  <c r="C8" i="28"/>
  <c r="E9" i="29"/>
  <c r="E7" i="31"/>
  <c r="C101" i="33"/>
  <c r="D19" i="31"/>
  <c r="D7" i="31"/>
  <c r="C177" i="23"/>
  <c r="C208" i="23"/>
  <c r="C98" i="28"/>
  <c r="C93" i="33"/>
  <c r="C51" i="28"/>
  <c r="E56" i="31"/>
  <c r="C63" i="30"/>
  <c r="C37" i="37"/>
  <c r="C71" i="38"/>
  <c r="E152" i="23"/>
  <c r="D43" i="38"/>
  <c r="C41" i="26"/>
  <c r="E43" i="28"/>
  <c r="C7" i="38"/>
  <c r="E8" i="23"/>
  <c r="E6" i="27"/>
  <c r="C9" i="29"/>
  <c r="C7" i="31"/>
  <c r="E6" i="37"/>
  <c r="D241" i="31"/>
  <c r="C33" i="30"/>
  <c r="C43" i="38"/>
  <c r="D43" i="28"/>
  <c r="D8" i="23"/>
  <c r="D6" i="27"/>
  <c r="C31" i="26"/>
  <c r="C228" i="28"/>
  <c r="D204" i="31"/>
  <c r="C148" i="29"/>
  <c r="C70" i="30"/>
  <c r="E55" i="32"/>
  <c r="D115" i="23"/>
  <c r="C43" i="28"/>
  <c r="E42" i="37"/>
  <c r="C8" i="23"/>
  <c r="E9" i="26"/>
  <c r="E5" i="30"/>
  <c r="C8" i="33"/>
  <c r="E9" i="32"/>
  <c r="C255" i="31"/>
  <c r="E93" i="31"/>
  <c r="E44" i="33"/>
  <c r="D9" i="26"/>
  <c r="C21" i="26"/>
  <c r="D44" i="33"/>
  <c r="E6" i="38"/>
  <c r="C9" i="26"/>
  <c r="C7" i="28"/>
  <c r="E6" i="31"/>
  <c r="C9" i="32"/>
  <c r="C198" i="27"/>
  <c r="C146" i="26"/>
  <c r="C136" i="31"/>
  <c r="C155" i="32"/>
  <c r="C37" i="32"/>
  <c r="C254" i="23"/>
  <c r="C219" i="26"/>
  <c r="C183" i="26"/>
  <c r="C193" i="26"/>
  <c r="C67" i="26"/>
  <c r="C211" i="28"/>
  <c r="C132" i="28"/>
  <c r="C210" i="31"/>
  <c r="C167" i="33"/>
  <c r="C16" i="33"/>
  <c r="C192" i="32"/>
  <c r="C195" i="32"/>
  <c r="C137" i="29"/>
  <c r="C129" i="33"/>
  <c r="D78" i="23"/>
  <c r="D72" i="30"/>
  <c r="D15" i="32"/>
  <c r="E41" i="23"/>
  <c r="D6" i="31"/>
  <c r="C206" i="26"/>
  <c r="C220" i="26"/>
  <c r="C230" i="26"/>
  <c r="C104" i="26"/>
  <c r="C243" i="28"/>
  <c r="C247" i="31"/>
  <c r="C156" i="31"/>
  <c r="C204" i="33"/>
  <c r="C162" i="33"/>
  <c r="C211" i="29"/>
  <c r="C106" i="30"/>
  <c r="C37" i="28"/>
  <c r="E78" i="23"/>
  <c r="E42" i="28"/>
  <c r="E7" i="23"/>
  <c r="E5" i="27"/>
  <c r="C8" i="29"/>
  <c r="E9" i="30"/>
  <c r="E7" i="33"/>
  <c r="E5" i="37"/>
  <c r="C119" i="26"/>
  <c r="D194" i="38"/>
  <c r="D7" i="23"/>
  <c r="D5" i="27"/>
  <c r="D9" i="30"/>
  <c r="C162" i="28"/>
  <c r="C111" i="28"/>
  <c r="C256" i="31"/>
  <c r="C235" i="31"/>
  <c r="C83" i="33"/>
  <c r="E194" i="38"/>
  <c r="C160" i="37"/>
  <c r="C35" i="37"/>
  <c r="E166" i="30"/>
  <c r="C7" i="23"/>
  <c r="E6" i="28"/>
  <c r="C9" i="30"/>
  <c r="E4" i="30"/>
  <c r="C7" i="33"/>
  <c r="E8" i="32"/>
  <c r="D231" i="38"/>
  <c r="E231" i="38"/>
  <c r="C80" i="37"/>
  <c r="C8" i="26"/>
  <c r="E9" i="27"/>
  <c r="C8" i="32"/>
  <c r="E9" i="37"/>
  <c r="C131" i="29"/>
  <c r="D157" i="38"/>
  <c r="E46" i="30"/>
  <c r="D9" i="27"/>
  <c r="D9" i="37"/>
  <c r="C58" i="26"/>
  <c r="C171" i="30"/>
  <c r="D83" i="38"/>
  <c r="D188" i="30"/>
  <c r="C9" i="27"/>
  <c r="C7" i="29"/>
  <c r="E8" i="30"/>
  <c r="C9" i="37"/>
  <c r="C95" i="26"/>
  <c r="C234" i="29"/>
  <c r="C245" i="30"/>
  <c r="D120" i="38"/>
  <c r="D262" i="30"/>
  <c r="D8" i="30"/>
  <c r="C82" i="23"/>
  <c r="C132" i="26"/>
  <c r="C185" i="28"/>
  <c r="C94" i="29"/>
  <c r="C57" i="32"/>
  <c r="C21" i="32"/>
  <c r="C195" i="29"/>
  <c r="E157" i="38"/>
  <c r="C72" i="37"/>
  <c r="C137" i="38"/>
  <c r="D151" i="30"/>
  <c r="E9" i="38"/>
  <c r="E7" i="26"/>
  <c r="C8" i="30"/>
  <c r="E7" i="32"/>
  <c r="C44" i="30"/>
  <c r="C45" i="33"/>
  <c r="C46" i="37"/>
  <c r="C145" i="23"/>
  <c r="C61" i="23"/>
  <c r="D197" i="23"/>
  <c r="C105" i="28"/>
  <c r="C71" i="31"/>
  <c r="C23" i="32"/>
  <c r="C122" i="32"/>
  <c r="C248" i="29"/>
  <c r="C35" i="30"/>
  <c r="C141" i="23"/>
  <c r="C110" i="23"/>
  <c r="C140" i="23"/>
  <c r="C252" i="26"/>
  <c r="C201" i="26"/>
  <c r="C217" i="27"/>
  <c r="C89" i="27"/>
  <c r="E218" i="23"/>
  <c r="C12" i="28"/>
  <c r="C83" i="28"/>
  <c r="C32" i="29"/>
  <c r="C145" i="31"/>
  <c r="C155" i="31"/>
  <c r="C184" i="33"/>
  <c r="C95" i="32"/>
  <c r="C73" i="28"/>
  <c r="E123" i="33"/>
  <c r="C72" i="30"/>
  <c r="C139" i="33"/>
  <c r="D86" i="38"/>
  <c r="C170" i="37"/>
  <c r="C12" i="37"/>
  <c r="C100" i="38"/>
  <c r="C203" i="38"/>
  <c r="D158" i="32"/>
  <c r="E230" i="32"/>
  <c r="E129" i="32"/>
  <c r="E187" i="26"/>
  <c r="C108" i="31"/>
  <c r="E86" i="33"/>
  <c r="C28" i="30"/>
  <c r="C36" i="31"/>
  <c r="C244" i="37"/>
  <c r="C28" i="37"/>
  <c r="C94" i="38"/>
  <c r="C234" i="38"/>
  <c r="C45" i="32"/>
  <c r="C169" i="37"/>
  <c r="D39" i="26"/>
  <c r="C67" i="28"/>
  <c r="C57" i="31"/>
  <c r="C28" i="33"/>
  <c r="C256" i="33"/>
  <c r="C208" i="32"/>
  <c r="C19" i="32"/>
  <c r="C50" i="33"/>
  <c r="D49" i="33"/>
  <c r="D198" i="38"/>
  <c r="C197" i="37"/>
  <c r="C256" i="38"/>
  <c r="D140" i="32"/>
  <c r="D67" i="32"/>
  <c r="C44" i="33"/>
  <c r="E44" i="32"/>
  <c r="C45" i="37"/>
  <c r="D44" i="32"/>
  <c r="C96" i="23"/>
  <c r="C171" i="32"/>
  <c r="D12" i="33"/>
  <c r="C244" i="23"/>
  <c r="C143" i="23"/>
  <c r="C244" i="26"/>
  <c r="C161" i="26"/>
  <c r="C56" i="27"/>
  <c r="C129" i="27"/>
  <c r="C107" i="27"/>
  <c r="D49" i="23"/>
  <c r="C20" i="27"/>
  <c r="C180" i="23"/>
  <c r="C185" i="23"/>
  <c r="C142" i="26"/>
  <c r="C242" i="27"/>
  <c r="C30" i="27"/>
  <c r="C240" i="27"/>
  <c r="E160" i="23"/>
  <c r="C94" i="27"/>
  <c r="C178" i="28"/>
  <c r="C47" i="28"/>
  <c r="C205" i="31"/>
  <c r="C166" i="31"/>
  <c r="C24" i="33"/>
  <c r="C204" i="32"/>
  <c r="C87" i="33"/>
  <c r="E12" i="33"/>
  <c r="C256" i="30"/>
  <c r="D235" i="38"/>
  <c r="C125" i="23"/>
  <c r="C217" i="23"/>
  <c r="C222" i="23"/>
  <c r="C162" i="26"/>
  <c r="C29" i="26"/>
  <c r="C141" i="27"/>
  <c r="C159" i="27"/>
  <c r="C160" i="27"/>
  <c r="C130" i="23"/>
  <c r="C104" i="27"/>
  <c r="C158" i="28"/>
  <c r="C251" i="28"/>
  <c r="C10" i="28"/>
  <c r="C28" i="29"/>
  <c r="C168" i="31"/>
  <c r="C55" i="31"/>
  <c r="C250" i="33"/>
  <c r="C65" i="33"/>
  <c r="C66" i="33"/>
  <c r="C126" i="32"/>
  <c r="C157" i="32"/>
  <c r="D234" i="33"/>
  <c r="C139" i="29"/>
  <c r="C69" i="30"/>
  <c r="C182" i="30"/>
  <c r="D13" i="38"/>
  <c r="C193" i="37"/>
  <c r="C57" i="38"/>
  <c r="E52" i="32"/>
  <c r="D177" i="32"/>
  <c r="D178" i="32"/>
  <c r="D15" i="30"/>
  <c r="E46" i="38"/>
  <c r="C44" i="32"/>
  <c r="E44" i="37"/>
  <c r="E150" i="26"/>
  <c r="C63" i="33"/>
  <c r="D160" i="33"/>
  <c r="C145" i="30"/>
  <c r="D50" i="38"/>
  <c r="C230" i="37"/>
  <c r="C82" i="37"/>
  <c r="C52" i="38"/>
  <c r="E126" i="32"/>
  <c r="D252" i="32"/>
  <c r="E39" i="26"/>
  <c r="C174" i="33"/>
  <c r="E82" i="32"/>
  <c r="D27" i="31"/>
  <c r="E49" i="33"/>
  <c r="D87" i="38"/>
  <c r="C46" i="38"/>
  <c r="C44" i="37"/>
  <c r="C93" i="27"/>
  <c r="E76" i="26"/>
  <c r="C171" i="28"/>
  <c r="C93" i="29"/>
  <c r="C148" i="33"/>
  <c r="C26" i="33"/>
  <c r="D82" i="32"/>
  <c r="E27" i="31"/>
  <c r="E160" i="33"/>
  <c r="C211" i="30"/>
  <c r="D124" i="38"/>
  <c r="C259" i="38"/>
  <c r="E237" i="32"/>
  <c r="E215" i="32"/>
  <c r="D214" i="23"/>
  <c r="C32" i="23"/>
  <c r="C137" i="33"/>
  <c r="D64" i="31"/>
  <c r="E234" i="33"/>
  <c r="E198" i="38"/>
  <c r="E45" i="38"/>
  <c r="E46" i="26"/>
  <c r="D76" i="26"/>
  <c r="D138" i="31"/>
  <c r="E197" i="33"/>
  <c r="E235" i="38"/>
  <c r="D46" i="26"/>
  <c r="C130" i="27"/>
  <c r="E123" i="23"/>
  <c r="E261" i="26"/>
  <c r="C19" i="23"/>
  <c r="C83" i="29"/>
  <c r="C214" i="33"/>
  <c r="C123" i="33"/>
  <c r="C19" i="29"/>
  <c r="D101" i="31"/>
  <c r="D86" i="33"/>
  <c r="E13" i="38"/>
  <c r="C257" i="37"/>
  <c r="C256" i="37"/>
  <c r="C181" i="38"/>
  <c r="D148" i="32"/>
  <c r="E45" i="23"/>
  <c r="C46" i="26"/>
  <c r="E46" i="27"/>
  <c r="D12" i="23"/>
  <c r="D224" i="26"/>
  <c r="D187" i="26"/>
  <c r="E175" i="31"/>
  <c r="D197" i="33"/>
  <c r="E50" i="38"/>
  <c r="C57" i="37"/>
  <c r="C218" i="38"/>
  <c r="C22" i="23"/>
  <c r="E224" i="26"/>
  <c r="D113" i="26"/>
  <c r="E64" i="31"/>
  <c r="C13" i="33"/>
  <c r="E87" i="38"/>
  <c r="C128" i="37"/>
  <c r="C49" i="37"/>
  <c r="E129" i="30"/>
  <c r="C46" i="27"/>
  <c r="E46" i="28"/>
  <c r="E101" i="31"/>
  <c r="E124" i="38"/>
  <c r="D157" i="26"/>
  <c r="E249" i="31"/>
  <c r="C249" i="29"/>
  <c r="D161" i="38"/>
  <c r="C96" i="37"/>
  <c r="D229" i="32"/>
  <c r="E203" i="30"/>
  <c r="E44" i="23"/>
  <c r="C45" i="26"/>
  <c r="C46" i="28"/>
  <c r="E157" i="26"/>
  <c r="E138" i="31"/>
  <c r="D129" i="30"/>
  <c r="E103" i="23"/>
  <c r="D261" i="26"/>
  <c r="C60" i="32"/>
  <c r="D249" i="31"/>
  <c r="C233" i="29"/>
  <c r="C65" i="37"/>
  <c r="C136" i="38"/>
  <c r="D203" i="30"/>
  <c r="C44" i="23"/>
  <c r="E44" i="26"/>
  <c r="C45" i="27"/>
  <c r="C46" i="29"/>
  <c r="E194" i="26"/>
  <c r="D194" i="26"/>
  <c r="E214" i="23"/>
  <c r="C69" i="23"/>
  <c r="D212" i="31"/>
  <c r="C60" i="37"/>
  <c r="C101" i="37"/>
  <c r="C173" i="38"/>
  <c r="C220" i="23"/>
  <c r="C50" i="26"/>
  <c r="C100" i="27"/>
  <c r="D231" i="26"/>
  <c r="D66" i="23"/>
  <c r="E251" i="23"/>
  <c r="C92" i="31"/>
  <c r="C231" i="33"/>
  <c r="C63" i="32"/>
  <c r="C49" i="32"/>
  <c r="C158" i="32"/>
  <c r="E212" i="31"/>
  <c r="C159" i="37"/>
  <c r="C258" i="38"/>
  <c r="D142" i="32"/>
  <c r="D24" i="32"/>
  <c r="E92" i="30"/>
  <c r="C44" i="26"/>
  <c r="E44" i="27"/>
  <c r="E231" i="26"/>
  <c r="E140" i="23"/>
  <c r="E120" i="26"/>
  <c r="D103" i="23"/>
  <c r="C51" i="26"/>
  <c r="E113" i="26"/>
  <c r="C182" i="31"/>
  <c r="D132" i="30"/>
  <c r="C45" i="29"/>
  <c r="E45" i="30"/>
  <c r="E83" i="26"/>
  <c r="E66" i="23"/>
  <c r="E177" i="23"/>
  <c r="C91" i="37"/>
  <c r="D45" i="30"/>
  <c r="D83" i="26"/>
  <c r="D251" i="23"/>
  <c r="E29" i="23"/>
  <c r="C219" i="31"/>
  <c r="C44" i="28"/>
  <c r="C45" i="30"/>
  <c r="C46" i="33"/>
  <c r="E46" i="32"/>
  <c r="C206" i="30"/>
  <c r="C22" i="37"/>
  <c r="D140" i="23"/>
  <c r="C132" i="27"/>
  <c r="C218" i="28"/>
  <c r="C239" i="31"/>
  <c r="C209" i="31"/>
  <c r="C213" i="31"/>
  <c r="C172" i="33"/>
  <c r="C93" i="32"/>
  <c r="C230" i="32"/>
  <c r="C257" i="30"/>
  <c r="C15" i="30"/>
  <c r="C93" i="37"/>
  <c r="C211" i="37"/>
  <c r="C248" i="38"/>
  <c r="C44" i="29"/>
  <c r="C46" i="32"/>
  <c r="E34" i="26"/>
  <c r="C14" i="27"/>
  <c r="D182" i="26"/>
  <c r="D165" i="23"/>
  <c r="C91" i="32"/>
  <c r="E173" i="31"/>
  <c r="C236" i="32"/>
  <c r="C123" i="29"/>
  <c r="E142" i="37"/>
  <c r="C245" i="38"/>
  <c r="C58" i="37"/>
  <c r="C192" i="37"/>
  <c r="C236" i="27"/>
  <c r="C55" i="23"/>
  <c r="C145" i="27"/>
  <c r="C198" i="26"/>
  <c r="E236" i="23"/>
  <c r="C86" i="29"/>
  <c r="C148" i="32"/>
  <c r="C259" i="32"/>
  <c r="C166" i="30"/>
  <c r="C92" i="23"/>
  <c r="C237" i="23"/>
  <c r="C214" i="23"/>
  <c r="C208" i="26"/>
  <c r="C249" i="26"/>
  <c r="C172" i="27"/>
  <c r="C200" i="27"/>
  <c r="E71" i="26"/>
  <c r="D199" i="23"/>
  <c r="C82" i="27"/>
  <c r="C49" i="23"/>
  <c r="E202" i="23"/>
  <c r="C64" i="29"/>
  <c r="C52" i="29"/>
  <c r="C47" i="31"/>
  <c r="C159" i="31"/>
  <c r="C68" i="33"/>
  <c r="C48" i="32"/>
  <c r="C200" i="32"/>
  <c r="C185" i="32"/>
  <c r="C34" i="33"/>
  <c r="C74" i="32"/>
  <c r="C258" i="32"/>
  <c r="D171" i="33"/>
  <c r="C222" i="29"/>
  <c r="C179" i="29"/>
  <c r="C133" i="30"/>
  <c r="C18" i="30"/>
  <c r="C90" i="29"/>
  <c r="C62" i="33"/>
  <c r="D140" i="37"/>
  <c r="D34" i="37"/>
  <c r="C237" i="29"/>
  <c r="C50" i="37"/>
  <c r="C229" i="37"/>
  <c r="C138" i="37"/>
  <c r="C15" i="38"/>
  <c r="D240" i="30"/>
  <c r="E253" i="37"/>
  <c r="C259" i="23"/>
  <c r="C18" i="23"/>
  <c r="C122" i="31"/>
  <c r="C200" i="29"/>
  <c r="C129" i="23"/>
  <c r="C29" i="23"/>
  <c r="C179" i="26"/>
  <c r="C25" i="26"/>
  <c r="C209" i="27"/>
  <c r="C237" i="27"/>
  <c r="C35" i="27"/>
  <c r="C36" i="27"/>
  <c r="C229" i="26"/>
  <c r="C254" i="28"/>
  <c r="C57" i="29"/>
  <c r="C84" i="31"/>
  <c r="C196" i="31"/>
  <c r="C234" i="31"/>
  <c r="C64" i="33"/>
  <c r="C71" i="33"/>
  <c r="C207" i="33"/>
  <c r="C125" i="32"/>
  <c r="C159" i="32"/>
  <c r="C108" i="33"/>
  <c r="C103" i="29"/>
  <c r="C29" i="32"/>
  <c r="D245" i="33"/>
  <c r="C37" i="29"/>
  <c r="C59" i="30"/>
  <c r="D177" i="37"/>
  <c r="D255" i="37"/>
  <c r="C221" i="37"/>
  <c r="C162" i="27"/>
  <c r="C57" i="26"/>
  <c r="D202" i="23"/>
  <c r="C216" i="23"/>
  <c r="C207" i="30"/>
  <c r="C15" i="29"/>
  <c r="C166" i="23"/>
  <c r="C93" i="23"/>
  <c r="C103" i="23"/>
  <c r="C66" i="23"/>
  <c r="C259" i="26"/>
  <c r="C97" i="26"/>
  <c r="C246" i="27"/>
  <c r="C183" i="27"/>
  <c r="C253" i="26"/>
  <c r="C200" i="23"/>
  <c r="C32" i="27"/>
  <c r="D256" i="26"/>
  <c r="C24" i="27"/>
  <c r="D34" i="26"/>
  <c r="C111" i="31"/>
  <c r="C232" i="31"/>
  <c r="C56" i="33"/>
  <c r="C69" i="33"/>
  <c r="C244" i="33"/>
  <c r="C85" i="32"/>
  <c r="C118" i="32"/>
  <c r="E23" i="33"/>
  <c r="C181" i="30"/>
  <c r="D214" i="37"/>
  <c r="E34" i="37"/>
  <c r="C200" i="30"/>
  <c r="C167" i="37"/>
  <c r="D55" i="30"/>
  <c r="C133" i="33"/>
  <c r="D181" i="37"/>
  <c r="C163" i="37"/>
  <c r="C35" i="38"/>
  <c r="D219" i="26"/>
  <c r="E162" i="23"/>
  <c r="D108" i="26"/>
  <c r="C12" i="29"/>
  <c r="D14" i="33"/>
  <c r="D71" i="37"/>
  <c r="E14" i="33"/>
  <c r="C161" i="29"/>
  <c r="C32" i="30"/>
  <c r="C37" i="30"/>
  <c r="D107" i="37"/>
  <c r="C155" i="37"/>
  <c r="C106" i="38"/>
  <c r="E71" i="37"/>
  <c r="C131" i="37"/>
  <c r="C247" i="26"/>
  <c r="C95" i="33"/>
  <c r="E51" i="33"/>
  <c r="C198" i="29"/>
  <c r="C199" i="23"/>
  <c r="C147" i="23"/>
  <c r="C235" i="26"/>
  <c r="C234" i="27"/>
  <c r="C133" i="27"/>
  <c r="C233" i="27"/>
  <c r="D145" i="26"/>
  <c r="D128" i="23"/>
  <c r="E128" i="23"/>
  <c r="C181" i="31"/>
  <c r="C131" i="31"/>
  <c r="C25" i="31"/>
  <c r="C249" i="33"/>
  <c r="C120" i="33"/>
  <c r="D51" i="33"/>
  <c r="C235" i="29"/>
  <c r="C159" i="29"/>
  <c r="C61" i="30"/>
  <c r="C220" i="30"/>
  <c r="C165" i="30"/>
  <c r="E107" i="37"/>
  <c r="C53" i="37"/>
  <c r="C97" i="38"/>
  <c r="C184" i="38"/>
  <c r="C193" i="27"/>
  <c r="C88" i="27"/>
  <c r="E17" i="23"/>
  <c r="C243" i="26"/>
  <c r="D162" i="23"/>
  <c r="D17" i="23"/>
  <c r="C35" i="26"/>
  <c r="C11" i="28"/>
  <c r="D88" i="33"/>
  <c r="C196" i="29"/>
  <c r="C202" i="30"/>
  <c r="C105" i="33"/>
  <c r="E144" i="37"/>
  <c r="C221" i="38"/>
  <c r="D92" i="30"/>
  <c r="C20" i="28"/>
  <c r="C202" i="32"/>
  <c r="E88" i="33"/>
  <c r="C17" i="30"/>
  <c r="E181" i="37"/>
  <c r="C84" i="38"/>
  <c r="C244" i="38"/>
  <c r="D18" i="30"/>
  <c r="C258" i="23"/>
  <c r="C91" i="23"/>
  <c r="C230" i="27"/>
  <c r="D71" i="26"/>
  <c r="E239" i="23"/>
  <c r="D88" i="23"/>
  <c r="C23" i="23"/>
  <c r="C87" i="28"/>
  <c r="C173" i="31"/>
  <c r="C242" i="31"/>
  <c r="C177" i="33"/>
  <c r="C51" i="32"/>
  <c r="D125" i="33"/>
  <c r="C245" i="32"/>
  <c r="C85" i="29"/>
  <c r="C109" i="30"/>
  <c r="C128" i="30"/>
  <c r="C106" i="33"/>
  <c r="E218" i="37"/>
  <c r="E140" i="32"/>
  <c r="C89" i="29"/>
  <c r="C88" i="32"/>
  <c r="E125" i="33"/>
  <c r="E247" i="31"/>
  <c r="C97" i="32"/>
  <c r="C219" i="29"/>
  <c r="C252" i="30"/>
  <c r="C74" i="38"/>
  <c r="E177" i="32"/>
  <c r="C171" i="23"/>
  <c r="E162" i="33"/>
  <c r="C71" i="29"/>
  <c r="C118" i="30"/>
  <c r="C240" i="23"/>
  <c r="C210" i="26"/>
  <c r="C156" i="27"/>
  <c r="E165" i="23"/>
  <c r="C165" i="23"/>
  <c r="C49" i="27"/>
  <c r="E54" i="23"/>
  <c r="C102" i="29"/>
  <c r="C155" i="33"/>
  <c r="C69" i="32"/>
  <c r="C124" i="23"/>
  <c r="C62" i="26"/>
  <c r="C12" i="26"/>
  <c r="C242" i="26"/>
  <c r="C144" i="27"/>
  <c r="C235" i="27"/>
  <c r="C37" i="27"/>
  <c r="E11" i="23"/>
  <c r="C37" i="26"/>
  <c r="E125" i="23"/>
  <c r="E199" i="23"/>
  <c r="C257" i="23"/>
  <c r="D122" i="23"/>
  <c r="C88" i="28"/>
  <c r="C107" i="28"/>
  <c r="C198" i="28"/>
  <c r="C49" i="28"/>
  <c r="C128" i="31"/>
  <c r="C258" i="31"/>
  <c r="C124" i="31"/>
  <c r="C203" i="31"/>
  <c r="C192" i="33"/>
  <c r="C58" i="33"/>
  <c r="C106" i="32"/>
  <c r="C92" i="32"/>
  <c r="D199" i="33"/>
  <c r="D62" i="31"/>
  <c r="C229" i="32"/>
  <c r="C31" i="30"/>
  <c r="C57" i="30"/>
  <c r="C255" i="37"/>
  <c r="C21" i="37"/>
  <c r="C158" i="38"/>
  <c r="E212" i="32"/>
  <c r="D215" i="32"/>
  <c r="D22" i="30"/>
  <c r="D14" i="23"/>
  <c r="C134" i="23"/>
  <c r="E182" i="26"/>
  <c r="E88" i="23"/>
  <c r="C205" i="26"/>
  <c r="C64" i="27"/>
  <c r="C185" i="26"/>
  <c r="D236" i="23"/>
  <c r="C123" i="28"/>
  <c r="C184" i="31"/>
  <c r="D162" i="33"/>
  <c r="D25" i="31"/>
  <c r="C102" i="23"/>
  <c r="C198" i="23"/>
  <c r="C99" i="26"/>
  <c r="C158" i="26"/>
  <c r="C123" i="27"/>
  <c r="C181" i="27"/>
  <c r="C87" i="27"/>
  <c r="E108" i="26"/>
  <c r="C222" i="26"/>
  <c r="C53" i="23"/>
  <c r="D125" i="23"/>
  <c r="D233" i="23"/>
  <c r="C62" i="27"/>
  <c r="C144" i="28"/>
  <c r="C235" i="28"/>
  <c r="C14" i="28"/>
  <c r="C99" i="29"/>
  <c r="C165" i="31"/>
  <c r="C161" i="31"/>
  <c r="C129" i="31"/>
  <c r="C169" i="33"/>
  <c r="C21" i="33"/>
  <c r="C37" i="31"/>
  <c r="E199" i="33"/>
  <c r="E62" i="31"/>
  <c r="C94" i="30"/>
  <c r="D69" i="37"/>
  <c r="C69" i="38"/>
  <c r="C195" i="38"/>
  <c r="E256" i="26"/>
  <c r="E14" i="23"/>
  <c r="C172" i="26"/>
  <c r="E25" i="31"/>
  <c r="C87" i="23"/>
  <c r="D54" i="23"/>
  <c r="C161" i="28"/>
  <c r="C147" i="32"/>
  <c r="C72" i="23"/>
  <c r="C213" i="23"/>
  <c r="C136" i="26"/>
  <c r="C232" i="26"/>
  <c r="C67" i="27"/>
  <c r="C161" i="27"/>
  <c r="C255" i="27"/>
  <c r="E233" i="23"/>
  <c r="C194" i="26"/>
  <c r="E48" i="23"/>
  <c r="C173" i="27"/>
  <c r="E85" i="23"/>
  <c r="C35" i="23"/>
  <c r="C106" i="27"/>
  <c r="C234" i="28"/>
  <c r="C181" i="28"/>
  <c r="C62" i="29"/>
  <c r="C202" i="31"/>
  <c r="C162" i="31"/>
  <c r="C182" i="33"/>
  <c r="C206" i="33"/>
  <c r="C195" i="33"/>
  <c r="C178" i="32"/>
  <c r="E236" i="33"/>
  <c r="D173" i="31"/>
  <c r="C215" i="29"/>
  <c r="C208" i="30"/>
  <c r="D105" i="37"/>
  <c r="C60" i="38"/>
  <c r="D175" i="32"/>
  <c r="C243" i="33"/>
  <c r="D247" i="31"/>
  <c r="C24" i="31"/>
  <c r="D142" i="37"/>
  <c r="C248" i="37"/>
  <c r="C81" i="37"/>
  <c r="C252" i="38"/>
  <c r="D91" i="23"/>
  <c r="D99" i="31"/>
  <c r="D253" i="37"/>
  <c r="C94" i="37"/>
  <c r="C55" i="38"/>
  <c r="D136" i="31"/>
  <c r="D32" i="37"/>
  <c r="C172" i="31"/>
  <c r="E99" i="31"/>
  <c r="C156" i="32"/>
  <c r="C205" i="29"/>
  <c r="C247" i="29"/>
  <c r="E32" i="37"/>
  <c r="C74" i="37"/>
  <c r="C47" i="38"/>
  <c r="E142" i="32"/>
  <c r="D74" i="32"/>
  <c r="E122" i="30"/>
  <c r="C146" i="23"/>
  <c r="C209" i="23"/>
  <c r="C123" i="26"/>
  <c r="C68" i="26"/>
  <c r="C169" i="27"/>
  <c r="C24" i="23"/>
  <c r="C142" i="28"/>
  <c r="C140" i="33"/>
  <c r="C213" i="33"/>
  <c r="C193" i="32"/>
  <c r="C94" i="26"/>
  <c r="C47" i="27"/>
  <c r="C51" i="27"/>
  <c r="C245" i="26"/>
  <c r="C98" i="27"/>
  <c r="C86" i="27"/>
  <c r="C159" i="28"/>
  <c r="C84" i="29"/>
  <c r="C26" i="31"/>
  <c r="C10" i="31"/>
  <c r="C156" i="33"/>
  <c r="C179" i="32"/>
  <c r="C54" i="31"/>
  <c r="D210" i="31"/>
  <c r="C252" i="32"/>
  <c r="C242" i="29"/>
  <c r="C19" i="33"/>
  <c r="E69" i="37"/>
  <c r="C242" i="37"/>
  <c r="C23" i="37"/>
  <c r="C247" i="38"/>
  <c r="E216" i="32"/>
  <c r="D48" i="30"/>
  <c r="C183" i="23"/>
  <c r="C10" i="27"/>
  <c r="C155" i="26"/>
  <c r="C23" i="26"/>
  <c r="C196" i="28"/>
  <c r="C30" i="32"/>
  <c r="C174" i="30"/>
  <c r="C241" i="37"/>
  <c r="C22" i="38"/>
  <c r="C222" i="38"/>
  <c r="C134" i="38"/>
  <c r="D253" i="32"/>
  <c r="D218" i="30"/>
  <c r="C31" i="27"/>
  <c r="C142" i="27"/>
  <c r="C230" i="28"/>
  <c r="C61" i="32"/>
  <c r="C172" i="32"/>
  <c r="C135" i="32"/>
  <c r="C24" i="32"/>
  <c r="C209" i="32"/>
  <c r="D128" i="30"/>
  <c r="E54" i="30"/>
  <c r="E165" i="30"/>
  <c r="E210" i="38"/>
  <c r="D25" i="38"/>
  <c r="D210" i="38"/>
  <c r="E136" i="38"/>
  <c r="E99" i="38"/>
  <c r="E62" i="38"/>
  <c r="E25" i="38"/>
  <c r="E173" i="38"/>
  <c r="E247" i="38"/>
  <c r="D247" i="38"/>
  <c r="E238" i="37"/>
  <c r="E201" i="37"/>
  <c r="E164" i="37"/>
  <c r="E127" i="37"/>
  <c r="D90" i="37"/>
  <c r="D54" i="37"/>
  <c r="E17" i="37"/>
  <c r="D17" i="37"/>
  <c r="D238" i="37"/>
  <c r="D201" i="37"/>
  <c r="D164" i="37"/>
  <c r="D127" i="37"/>
  <c r="E90" i="37"/>
  <c r="D121" i="30"/>
  <c r="D10" i="30"/>
  <c r="D84" i="30"/>
  <c r="E10" i="30"/>
  <c r="E84" i="30"/>
  <c r="E121" i="30"/>
  <c r="E158" i="30"/>
  <c r="E47" i="30"/>
  <c r="E241" i="26"/>
  <c r="E93" i="26"/>
  <c r="C214" i="27"/>
  <c r="C140" i="27"/>
  <c r="C103" i="27"/>
  <c r="C182" i="23"/>
  <c r="C188" i="26"/>
  <c r="C77" i="26"/>
  <c r="D251" i="38"/>
  <c r="D214" i="38"/>
  <c r="E177" i="38"/>
  <c r="D177" i="38"/>
  <c r="E140" i="38"/>
  <c r="E103" i="38"/>
  <c r="E66" i="38"/>
  <c r="E29" i="38"/>
  <c r="D103" i="38"/>
  <c r="D29" i="38"/>
  <c r="E243" i="37"/>
  <c r="E206" i="37"/>
  <c r="E169" i="37"/>
  <c r="E132" i="37"/>
  <c r="D243" i="37"/>
  <c r="D169" i="37"/>
  <c r="E95" i="37"/>
  <c r="E59" i="37"/>
  <c r="D95" i="37"/>
  <c r="D59" i="37"/>
  <c r="E22" i="37"/>
  <c r="D22" i="37"/>
  <c r="D241" i="23"/>
  <c r="E204" i="23"/>
  <c r="E93" i="23"/>
  <c r="C66" i="27"/>
  <c r="C92" i="26"/>
  <c r="C129" i="26"/>
  <c r="C203" i="26"/>
  <c r="C244" i="32"/>
  <c r="C170" i="32"/>
  <c r="C133" i="32"/>
  <c r="E214" i="38"/>
  <c r="C177" i="27"/>
  <c r="C241" i="26"/>
  <c r="C167" i="26"/>
  <c r="E232" i="31"/>
  <c r="E251" i="38"/>
  <c r="C87" i="37"/>
  <c r="C198" i="37"/>
  <c r="C161" i="37"/>
  <c r="C51" i="37"/>
  <c r="E239" i="37"/>
  <c r="E202" i="37"/>
  <c r="E128" i="37"/>
  <c r="E55" i="37"/>
  <c r="D91" i="37"/>
  <c r="D202" i="37"/>
  <c r="D55" i="37"/>
  <c r="D239" i="37"/>
  <c r="D18" i="37"/>
  <c r="E18" i="37"/>
  <c r="D165" i="37"/>
  <c r="D128" i="37"/>
  <c r="C37" i="23"/>
  <c r="C240" i="26"/>
  <c r="C93" i="26"/>
  <c r="C130" i="26"/>
  <c r="C223" i="23"/>
  <c r="C75" i="23"/>
  <c r="D21" i="23"/>
  <c r="E243" i="23"/>
  <c r="D169" i="23"/>
  <c r="E169" i="23"/>
  <c r="D132" i="23"/>
  <c r="C255" i="23"/>
  <c r="C204" i="26"/>
  <c r="C23" i="27"/>
  <c r="C175" i="27"/>
  <c r="D212" i="26"/>
  <c r="C108" i="26"/>
  <c r="C119" i="28"/>
  <c r="C121" i="33"/>
  <c r="C98" i="32"/>
  <c r="C200" i="28"/>
  <c r="C163" i="28"/>
  <c r="C89" i="28"/>
  <c r="C52" i="28"/>
  <c r="C15" i="28"/>
  <c r="C237" i="28"/>
  <c r="C200" i="37"/>
  <c r="C237" i="37"/>
  <c r="C16" i="37"/>
  <c r="C89" i="37"/>
  <c r="C122" i="23"/>
  <c r="C233" i="23"/>
  <c r="E138" i="26"/>
  <c r="E175" i="26"/>
  <c r="E64" i="26"/>
  <c r="E212" i="26"/>
  <c r="C256" i="23"/>
  <c r="C111" i="23"/>
  <c r="C148" i="23"/>
  <c r="C229" i="28"/>
  <c r="C192" i="28"/>
  <c r="E249" i="38"/>
  <c r="E212" i="38"/>
  <c r="D175" i="38"/>
  <c r="D249" i="38"/>
  <c r="D212" i="38"/>
  <c r="E138" i="38"/>
  <c r="E101" i="38"/>
  <c r="E27" i="38"/>
  <c r="D138" i="38"/>
  <c r="D101" i="38"/>
  <c r="E175" i="38"/>
  <c r="D27" i="38"/>
  <c r="D64" i="38"/>
  <c r="C157" i="27"/>
  <c r="C194" i="27"/>
  <c r="C120" i="27"/>
  <c r="C155" i="28"/>
  <c r="C137" i="23"/>
  <c r="C174" i="23"/>
  <c r="C48" i="23"/>
  <c r="C33" i="23"/>
  <c r="C83" i="26"/>
  <c r="C245" i="27"/>
  <c r="C206" i="27"/>
  <c r="C249" i="23"/>
  <c r="C157" i="26"/>
  <c r="C239" i="23"/>
  <c r="C54" i="23"/>
  <c r="C17" i="23"/>
  <c r="C128" i="23"/>
  <c r="E64" i="38"/>
  <c r="C53" i="28"/>
  <c r="C90" i="28"/>
  <c r="C201" i="28"/>
  <c r="C70" i="23"/>
  <c r="C120" i="26"/>
  <c r="D27" i="26"/>
  <c r="C134" i="27"/>
  <c r="C56" i="31"/>
  <c r="C167" i="31"/>
  <c r="C130" i="31"/>
  <c r="C55" i="26"/>
  <c r="C48" i="33"/>
  <c r="C122" i="33"/>
  <c r="C19" i="38"/>
  <c r="C167" i="38"/>
  <c r="C241" i="38"/>
  <c r="C56" i="38"/>
  <c r="C72" i="32"/>
  <c r="C181" i="29"/>
  <c r="C218" i="29"/>
  <c r="C70" i="29"/>
  <c r="C255" i="29"/>
  <c r="C140" i="30"/>
  <c r="C251" i="30"/>
  <c r="C214" i="30"/>
  <c r="C132" i="31"/>
  <c r="C95" i="31"/>
  <c r="C20" i="23"/>
  <c r="C57" i="23"/>
  <c r="C222" i="27"/>
  <c r="C148" i="27"/>
  <c r="C73" i="33"/>
  <c r="C110" i="33"/>
  <c r="C221" i="33"/>
  <c r="C68" i="32"/>
  <c r="C216" i="32"/>
  <c r="C253" i="32"/>
  <c r="C75" i="27"/>
  <c r="C112" i="27"/>
  <c r="C149" i="27"/>
  <c r="C146" i="32"/>
  <c r="C35" i="29"/>
  <c r="C109" i="29"/>
  <c r="C183" i="29"/>
  <c r="C146" i="29"/>
  <c r="C142" i="30"/>
  <c r="C216" i="30"/>
  <c r="C112" i="33"/>
  <c r="C260" i="33"/>
  <c r="C223" i="33"/>
  <c r="C75" i="33"/>
  <c r="C218" i="32"/>
  <c r="C144" i="32"/>
  <c r="C70" i="32"/>
  <c r="C94" i="23"/>
  <c r="C85" i="26"/>
  <c r="C243" i="23"/>
  <c r="C132" i="23"/>
  <c r="C58" i="23"/>
  <c r="C206" i="23"/>
  <c r="C26" i="26"/>
  <c r="C100" i="26"/>
  <c r="C211" i="26"/>
  <c r="C174" i="26"/>
  <c r="C131" i="23"/>
  <c r="C233" i="26"/>
  <c r="C109" i="27"/>
  <c r="C50" i="27"/>
  <c r="C17" i="27"/>
  <c r="C91" i="27"/>
  <c r="C54" i="27"/>
  <c r="C39" i="27"/>
  <c r="C187" i="27"/>
  <c r="C168" i="23"/>
  <c r="D175" i="26"/>
  <c r="C124" i="27"/>
  <c r="D58" i="23"/>
  <c r="C102" i="26"/>
  <c r="C28" i="26"/>
  <c r="C40" i="33"/>
  <c r="C142" i="32"/>
  <c r="C93" i="28"/>
  <c r="C19" i="28"/>
  <c r="C56" i="28"/>
  <c r="C241" i="28"/>
  <c r="C204" i="28"/>
  <c r="C130" i="28"/>
  <c r="C113" i="33"/>
  <c r="C39" i="33"/>
  <c r="C261" i="33"/>
  <c r="C224" i="33"/>
  <c r="C150" i="33"/>
  <c r="C76" i="33"/>
  <c r="C57" i="28"/>
  <c r="C168" i="28"/>
  <c r="C205" i="28"/>
  <c r="C131" i="28"/>
  <c r="C94" i="28"/>
  <c r="C35" i="32"/>
  <c r="C183" i="32"/>
  <c r="C109" i="32"/>
  <c r="C257" i="32"/>
  <c r="C242" i="23"/>
  <c r="C259" i="27"/>
  <c r="C185" i="27"/>
  <c r="C85" i="23"/>
  <c r="C81" i="29"/>
  <c r="D121" i="31"/>
  <c r="D158" i="31"/>
  <c r="D10" i="31"/>
  <c r="D84" i="31"/>
  <c r="E10" i="31"/>
  <c r="E195" i="31"/>
  <c r="E158" i="31"/>
  <c r="E121" i="31"/>
  <c r="D232" i="31"/>
  <c r="C29" i="27"/>
  <c r="C84" i="23"/>
  <c r="C121" i="23"/>
  <c r="C239" i="26"/>
  <c r="C202" i="26"/>
  <c r="C128" i="26"/>
  <c r="E47" i="31"/>
  <c r="C219" i="23"/>
  <c r="C91" i="26"/>
  <c r="D204" i="23"/>
  <c r="C47" i="23"/>
  <c r="C251" i="26"/>
  <c r="C140" i="26"/>
  <c r="C214" i="26"/>
  <c r="D138" i="26"/>
  <c r="C64" i="31"/>
  <c r="C138" i="31"/>
  <c r="C27" i="31"/>
  <c r="C62" i="37"/>
  <c r="C98" i="37"/>
  <c r="C25" i="37"/>
  <c r="C135" i="37"/>
  <c r="C209" i="37"/>
  <c r="C27" i="38"/>
  <c r="C101" i="38"/>
  <c r="C212" i="38"/>
  <c r="C64" i="38"/>
  <c r="C175" i="38"/>
  <c r="C249" i="38"/>
  <c r="C138" i="38"/>
  <c r="C196" i="23"/>
  <c r="C137" i="26"/>
  <c r="C146" i="27"/>
  <c r="C186" i="27"/>
  <c r="C26" i="23"/>
  <c r="C63" i="23"/>
  <c r="C248" i="23"/>
  <c r="C95" i="27"/>
  <c r="C21" i="27"/>
  <c r="C58" i="27"/>
  <c r="C86" i="23"/>
  <c r="C72" i="26"/>
  <c r="C261" i="27"/>
  <c r="C107" i="32"/>
  <c r="C51" i="29"/>
  <c r="C14" i="29"/>
  <c r="C156" i="30"/>
  <c r="C193" i="30"/>
  <c r="C112" i="30"/>
  <c r="C186" i="30"/>
  <c r="C131" i="33"/>
  <c r="C168" i="33"/>
  <c r="C205" i="33"/>
  <c r="C242" i="33"/>
  <c r="C57" i="33"/>
  <c r="C103" i="38"/>
  <c r="C29" i="38"/>
  <c r="D12" i="30"/>
  <c r="D86" i="30"/>
  <c r="E86" i="30"/>
  <c r="D123" i="30"/>
  <c r="E123" i="30"/>
  <c r="E197" i="30"/>
  <c r="D160" i="30"/>
  <c r="C159" i="23"/>
  <c r="C11" i="23"/>
  <c r="C99" i="23"/>
  <c r="C62" i="23"/>
  <c r="C136" i="23"/>
  <c r="C158" i="23"/>
  <c r="C123" i="23"/>
  <c r="C63" i="26"/>
  <c r="C109" i="26"/>
  <c r="C105" i="27"/>
  <c r="C38" i="27"/>
  <c r="C220" i="27"/>
  <c r="C101" i="23"/>
  <c r="C64" i="23"/>
  <c r="C181" i="26"/>
  <c r="C70" i="26"/>
  <c r="C33" i="26"/>
  <c r="C255" i="26"/>
  <c r="C218" i="26"/>
  <c r="C244" i="27"/>
  <c r="C59" i="27"/>
  <c r="C138" i="28"/>
  <c r="C30" i="38"/>
  <c r="C104" i="38"/>
  <c r="C67" i="38"/>
  <c r="C215" i="38"/>
  <c r="C141" i="38"/>
  <c r="D210" i="23"/>
  <c r="D99" i="23"/>
  <c r="E25" i="23"/>
  <c r="E210" i="23"/>
  <c r="E62" i="23"/>
  <c r="D136" i="23"/>
  <c r="E99" i="23"/>
  <c r="C195" i="23"/>
  <c r="C40" i="26"/>
  <c r="C34" i="26"/>
  <c r="C182" i="26"/>
  <c r="C175" i="28"/>
  <c r="C247" i="28"/>
  <c r="C210" i="28"/>
  <c r="C136" i="28"/>
  <c r="C99" i="28"/>
  <c r="C195" i="30"/>
  <c r="C232" i="30"/>
  <c r="C40" i="30"/>
  <c r="C262" i="30"/>
  <c r="E91" i="37"/>
  <c r="E208" i="23"/>
  <c r="D208" i="23"/>
  <c r="E134" i="23"/>
  <c r="E60" i="23"/>
  <c r="E23" i="23"/>
  <c r="D23" i="23"/>
  <c r="C10" i="26"/>
  <c r="C84" i="26"/>
  <c r="C47" i="26"/>
  <c r="C195" i="26"/>
  <c r="C60" i="27"/>
  <c r="C208" i="27"/>
  <c r="C171" i="27"/>
  <c r="C91" i="29"/>
  <c r="C54" i="29"/>
  <c r="C48" i="30"/>
  <c r="C11" i="30"/>
  <c r="C85" i="30"/>
  <c r="C233" i="30"/>
  <c r="E165" i="37"/>
  <c r="C247" i="23"/>
  <c r="C103" i="26"/>
  <c r="C262" i="26"/>
  <c r="C104" i="23"/>
  <c r="C30" i="23"/>
  <c r="C252" i="23"/>
  <c r="C215" i="23"/>
  <c r="C178" i="23"/>
  <c r="C255" i="32"/>
  <c r="C196" i="30"/>
  <c r="C166" i="29"/>
  <c r="C55" i="29"/>
  <c r="C18" i="29"/>
  <c r="C12" i="30"/>
  <c r="C49" i="30"/>
  <c r="C197" i="30"/>
  <c r="C16" i="31"/>
  <c r="C238" i="31"/>
  <c r="C127" i="31"/>
  <c r="C53" i="31"/>
  <c r="C201" i="31"/>
  <c r="C90" i="31"/>
  <c r="C101" i="28"/>
  <c r="C249" i="28"/>
  <c r="C27" i="28"/>
  <c r="C212" i="28"/>
  <c r="C30" i="37"/>
  <c r="C251" i="37"/>
  <c r="C177" i="37"/>
  <c r="C140" i="37"/>
  <c r="C103" i="37"/>
  <c r="C67" i="37"/>
  <c r="C139" i="28"/>
  <c r="C65" i="28"/>
  <c r="C250" i="28"/>
  <c r="C176" i="28"/>
  <c r="C68" i="37"/>
  <c r="C252" i="37"/>
  <c r="C215" i="37"/>
  <c r="C178" i="37"/>
  <c r="C104" i="37"/>
  <c r="C31" i="37"/>
  <c r="C141" i="37"/>
  <c r="C192" i="38"/>
  <c r="C118" i="38"/>
  <c r="C232" i="23"/>
  <c r="C225" i="26"/>
  <c r="E101" i="26"/>
  <c r="C253" i="23"/>
  <c r="C142" i="23"/>
  <c r="C179" i="23"/>
  <c r="C196" i="26"/>
  <c r="C159" i="26"/>
  <c r="C122" i="26"/>
  <c r="C184" i="26"/>
  <c r="C110" i="26"/>
  <c r="C210" i="23"/>
  <c r="D101" i="26"/>
  <c r="C31" i="23"/>
  <c r="C101" i="31"/>
  <c r="C260" i="23"/>
  <c r="C120" i="23"/>
  <c r="C59" i="23"/>
  <c r="C212" i="27"/>
  <c r="C27" i="27"/>
  <c r="C138" i="27"/>
  <c r="C175" i="31"/>
  <c r="C149" i="33"/>
  <c r="C196" i="33"/>
  <c r="C129" i="29"/>
  <c r="C108" i="23"/>
  <c r="C83" i="23"/>
  <c r="C28" i="27"/>
  <c r="C65" i="27"/>
  <c r="C212" i="31"/>
  <c r="D195" i="31"/>
  <c r="C165" i="32"/>
  <c r="C180" i="32"/>
  <c r="C121" i="29"/>
  <c r="C143" i="30"/>
  <c r="C34" i="30"/>
  <c r="C184" i="37"/>
  <c r="C174" i="37"/>
  <c r="C129" i="37"/>
  <c r="C23" i="38"/>
  <c r="C77" i="38"/>
  <c r="E151" i="30"/>
  <c r="D149" i="32"/>
  <c r="E11" i="30"/>
  <c r="C164" i="23"/>
  <c r="C113" i="23"/>
  <c r="C86" i="28"/>
  <c r="C179" i="28"/>
  <c r="C180" i="28"/>
  <c r="C261" i="31"/>
  <c r="C233" i="31"/>
  <c r="C248" i="31"/>
  <c r="C176" i="33"/>
  <c r="C89" i="33"/>
  <c r="C240" i="33"/>
  <c r="C246" i="33"/>
  <c r="C217" i="32"/>
  <c r="C59" i="28"/>
  <c r="C239" i="32"/>
  <c r="C151" i="29"/>
  <c r="C157" i="29"/>
  <c r="C172" i="30"/>
  <c r="C242" i="30"/>
  <c r="C100" i="30"/>
  <c r="C220" i="37"/>
  <c r="C139" i="37"/>
  <c r="C206" i="37"/>
  <c r="C146" i="37"/>
  <c r="C200" i="38"/>
  <c r="C260" i="38"/>
  <c r="D179" i="32"/>
  <c r="E181" i="30"/>
  <c r="E18" i="30"/>
  <c r="E188" i="30"/>
  <c r="C201" i="23"/>
  <c r="C168" i="27"/>
  <c r="E220" i="26"/>
  <c r="E72" i="26"/>
  <c r="C224" i="23"/>
  <c r="C253" i="28"/>
  <c r="C87" i="29"/>
  <c r="C147" i="31"/>
  <c r="C174" i="31"/>
  <c r="C81" i="33"/>
  <c r="C209" i="33"/>
  <c r="C55" i="33"/>
  <c r="C219" i="33"/>
  <c r="C16" i="29"/>
  <c r="C54" i="32"/>
  <c r="C188" i="29"/>
  <c r="C194" i="29"/>
  <c r="C205" i="30"/>
  <c r="C240" i="30"/>
  <c r="C127" i="29"/>
  <c r="C243" i="37"/>
  <c r="C122" i="38"/>
  <c r="C223" i="38"/>
  <c r="C10" i="38"/>
  <c r="D216" i="32"/>
  <c r="E144" i="30"/>
  <c r="E114" i="30"/>
  <c r="C238" i="23"/>
  <c r="C48" i="27"/>
  <c r="C36" i="28"/>
  <c r="C50" i="29"/>
  <c r="C53" i="33"/>
  <c r="C118" i="33"/>
  <c r="C128" i="32"/>
  <c r="C141" i="32"/>
  <c r="C217" i="28"/>
  <c r="C225" i="29"/>
  <c r="C131" i="30"/>
  <c r="C203" i="30"/>
  <c r="C164" i="29"/>
  <c r="C203" i="37"/>
  <c r="C166" i="37"/>
  <c r="C159" i="38"/>
  <c r="C186" i="38"/>
  <c r="C168" i="30"/>
  <c r="C160" i="28"/>
  <c r="C238" i="37"/>
  <c r="C36" i="37"/>
  <c r="C130" i="37"/>
  <c r="C196" i="38"/>
  <c r="C12" i="38"/>
  <c r="D99" i="30"/>
  <c r="C59" i="38"/>
  <c r="E25" i="30"/>
  <c r="C95" i="37"/>
  <c r="C156" i="38"/>
  <c r="C69" i="27"/>
  <c r="C52" i="33"/>
  <c r="C222" i="33"/>
  <c r="C197" i="27"/>
  <c r="C122" i="28"/>
  <c r="C105" i="29"/>
  <c r="C217" i="33"/>
  <c r="C259" i="33"/>
  <c r="C121" i="32"/>
  <c r="C60" i="29"/>
  <c r="D87" i="32"/>
  <c r="C238" i="30"/>
  <c r="C132" i="37"/>
  <c r="C199" i="37"/>
  <c r="C27" i="37"/>
  <c r="C20" i="37"/>
  <c r="C193" i="38"/>
  <c r="C145" i="38"/>
  <c r="C211" i="38"/>
  <c r="E126" i="30"/>
  <c r="E87" i="32"/>
  <c r="C147" i="28"/>
  <c r="C236" i="37"/>
  <c r="C139" i="38"/>
  <c r="C37" i="38"/>
  <c r="D230" i="30"/>
  <c r="C250" i="38"/>
  <c r="D156" i="30"/>
  <c r="C102" i="31"/>
  <c r="C32" i="33"/>
  <c r="C203" i="33"/>
  <c r="C176" i="29"/>
  <c r="C204" i="30"/>
  <c r="C218" i="30"/>
  <c r="C64" i="37"/>
  <c r="C19" i="37"/>
  <c r="C111" i="38"/>
  <c r="C48" i="38"/>
  <c r="C176" i="38"/>
  <c r="C208" i="38"/>
  <c r="D248" i="30"/>
  <c r="C139" i="31"/>
  <c r="C213" i="29"/>
  <c r="C134" i="29"/>
  <c r="C224" i="30"/>
  <c r="C167" i="30"/>
  <c r="C255" i="30"/>
  <c r="C129" i="28"/>
  <c r="C89" i="30"/>
  <c r="C100" i="37"/>
  <c r="C17" i="37"/>
  <c r="C154" i="37"/>
  <c r="E202" i="30"/>
  <c r="C196" i="37"/>
  <c r="C246" i="38"/>
  <c r="E87" i="30"/>
  <c r="C248" i="28"/>
  <c r="C176" i="31"/>
  <c r="C250" i="29"/>
  <c r="C208" i="29"/>
  <c r="C150" i="30"/>
  <c r="C241" i="30"/>
  <c r="C150" i="23"/>
  <c r="C176" i="23"/>
  <c r="C180" i="26"/>
  <c r="C60" i="26"/>
  <c r="C92" i="27"/>
  <c r="C74" i="29"/>
  <c r="C160" i="31"/>
  <c r="C210" i="33"/>
  <c r="C74" i="33"/>
  <c r="C11" i="31"/>
  <c r="C205" i="32"/>
  <c r="C185" i="29"/>
  <c r="C23" i="29"/>
  <c r="C93" i="30"/>
  <c r="C107" i="30"/>
  <c r="C92" i="37"/>
  <c r="C233" i="37"/>
  <c r="C133" i="37"/>
  <c r="C240" i="38"/>
  <c r="E243" i="30"/>
  <c r="C250" i="23"/>
  <c r="C254" i="26"/>
  <c r="C218" i="27"/>
  <c r="C81" i="23"/>
  <c r="C126" i="23"/>
  <c r="C33" i="27"/>
  <c r="C99" i="31"/>
  <c r="C166" i="33"/>
  <c r="C40" i="32"/>
  <c r="C77" i="32"/>
  <c r="C240" i="32"/>
  <c r="C183" i="37"/>
  <c r="C148" i="38"/>
  <c r="C166" i="38"/>
  <c r="D160" i="32"/>
  <c r="E169" i="30"/>
  <c r="D197" i="32"/>
  <c r="C122" i="37"/>
  <c r="C56" i="37"/>
  <c r="C11" i="38"/>
  <c r="C32" i="32"/>
  <c r="C143" i="32"/>
  <c r="C180" i="30"/>
  <c r="C245" i="28"/>
  <c r="C10" i="29"/>
  <c r="C201" i="33"/>
  <c r="C163" i="33"/>
  <c r="C137" i="32"/>
  <c r="C53" i="29"/>
  <c r="C262" i="32"/>
  <c r="C124" i="29"/>
  <c r="C160" i="29"/>
  <c r="C254" i="30"/>
  <c r="C71" i="30"/>
  <c r="C35" i="33"/>
  <c r="C117" i="37"/>
  <c r="C210" i="38"/>
  <c r="C92" i="38"/>
  <c r="C183" i="38"/>
  <c r="C99" i="38"/>
  <c r="D114" i="30"/>
  <c r="C108" i="30"/>
  <c r="C109" i="37"/>
  <c r="E58" i="25"/>
  <c r="E21" i="25"/>
  <c r="D58" i="25"/>
  <c r="D21" i="25"/>
  <c r="D243" i="25"/>
  <c r="D132" i="25"/>
  <c r="E132" i="25"/>
  <c r="D206" i="25"/>
  <c r="E206" i="25"/>
  <c r="E243" i="25"/>
  <c r="D169" i="25"/>
  <c r="D129" i="23"/>
  <c r="E18" i="23"/>
  <c r="D240" i="23"/>
  <c r="E166" i="23"/>
  <c r="E203" i="23"/>
  <c r="E92" i="23"/>
  <c r="D166" i="23"/>
  <c r="D92" i="23"/>
  <c r="E55" i="23"/>
  <c r="E240" i="23"/>
  <c r="D203" i="23"/>
  <c r="D18" i="23"/>
  <c r="E129" i="23"/>
  <c r="D234" i="27"/>
  <c r="E197" i="27"/>
  <c r="D197" i="27"/>
  <c r="D160" i="27"/>
  <c r="E160" i="27"/>
  <c r="D123" i="27"/>
  <c r="E86" i="27"/>
  <c r="E49" i="27"/>
  <c r="E12" i="27"/>
  <c r="D12" i="27"/>
  <c r="E123" i="27"/>
  <c r="D86" i="27"/>
  <c r="D49" i="27"/>
  <c r="E225" i="27"/>
  <c r="D262" i="27"/>
  <c r="E262" i="27"/>
  <c r="D188" i="27"/>
  <c r="E188" i="27"/>
  <c r="E151" i="27"/>
  <c r="D151" i="27"/>
  <c r="D114" i="27"/>
  <c r="E114" i="27"/>
  <c r="E77" i="27"/>
  <c r="D77" i="27"/>
  <c r="E40" i="27"/>
  <c r="D40" i="27"/>
  <c r="D216" i="30"/>
  <c r="D105" i="30"/>
  <c r="E139" i="31"/>
  <c r="E102" i="31"/>
  <c r="D102" i="31"/>
  <c r="D65" i="31"/>
  <c r="E65" i="31"/>
  <c r="E28" i="31"/>
  <c r="D28" i="31"/>
  <c r="E250" i="31"/>
  <c r="D250" i="31"/>
  <c r="D213" i="31"/>
  <c r="E213" i="31"/>
  <c r="E176" i="31"/>
  <c r="D176" i="31"/>
  <c r="E136" i="33"/>
  <c r="E62" i="33"/>
  <c r="E173" i="33"/>
  <c r="E25" i="33"/>
  <c r="D99" i="33"/>
  <c r="D173" i="33"/>
  <c r="D25" i="33"/>
  <c r="D62" i="33"/>
  <c r="D210" i="33"/>
  <c r="D247" i="33"/>
  <c r="E99" i="33"/>
  <c r="E210" i="33"/>
  <c r="E247" i="33"/>
  <c r="D22" i="32"/>
  <c r="D59" i="32"/>
  <c r="E22" i="32"/>
  <c r="E59" i="32"/>
  <c r="D97" i="32"/>
  <c r="E97" i="32"/>
  <c r="D201" i="38"/>
  <c r="D164" i="38"/>
  <c r="E164" i="38"/>
  <c r="D127" i="38"/>
  <c r="D53" i="38"/>
  <c r="D16" i="38"/>
  <c r="E90" i="38"/>
  <c r="E201" i="38"/>
  <c r="D170" i="25"/>
  <c r="D133" i="25"/>
  <c r="D59" i="25"/>
  <c r="D207" i="25"/>
  <c r="E59" i="25"/>
  <c r="E244" i="25"/>
  <c r="D244" i="25"/>
  <c r="E170" i="25"/>
  <c r="E207" i="25"/>
  <c r="D167" i="23"/>
  <c r="D56" i="23"/>
  <c r="E167" i="23"/>
  <c r="E56" i="23"/>
  <c r="E19" i="23"/>
  <c r="D19" i="23"/>
  <c r="D93" i="23"/>
  <c r="E130" i="23"/>
  <c r="E241" i="23"/>
  <c r="D106" i="30"/>
  <c r="D32" i="30"/>
  <c r="D217" i="30"/>
  <c r="D180" i="30"/>
  <c r="E143" i="30"/>
  <c r="E217" i="30"/>
  <c r="D211" i="33"/>
  <c r="E63" i="33"/>
  <c r="E248" i="33"/>
  <c r="D137" i="33"/>
  <c r="E137" i="33"/>
  <c r="D248" i="33"/>
  <c r="E174" i="33"/>
  <c r="E100" i="33"/>
  <c r="E26" i="33"/>
  <c r="D174" i="33"/>
  <c r="D100" i="33"/>
  <c r="E211" i="33"/>
  <c r="D63" i="33"/>
  <c r="D26" i="33"/>
  <c r="D98" i="32"/>
  <c r="E98" i="32"/>
  <c r="D245" i="32"/>
  <c r="D208" i="32"/>
  <c r="D171" i="32"/>
  <c r="D134" i="32"/>
  <c r="E171" i="32"/>
  <c r="E208" i="32"/>
  <c r="E134" i="32"/>
  <c r="E245" i="32"/>
  <c r="E60" i="32"/>
  <c r="D60" i="32"/>
  <c r="E167" i="37"/>
  <c r="E130" i="37"/>
  <c r="D241" i="37"/>
  <c r="D204" i="37"/>
  <c r="D167" i="37"/>
  <c r="D130" i="37"/>
  <c r="E93" i="37"/>
  <c r="E57" i="37"/>
  <c r="E20" i="37"/>
  <c r="D20" i="37"/>
  <c r="D93" i="37"/>
  <c r="D57" i="37"/>
  <c r="E241" i="37"/>
  <c r="E128" i="38"/>
  <c r="E91" i="38"/>
  <c r="E54" i="38"/>
  <c r="E17" i="38"/>
  <c r="D128" i="38"/>
  <c r="D91" i="38"/>
  <c r="E202" i="38"/>
  <c r="E165" i="38"/>
  <c r="D17" i="38"/>
  <c r="D202" i="38"/>
  <c r="D165" i="38"/>
  <c r="E239" i="38"/>
  <c r="D54" i="38"/>
  <c r="D135" i="25"/>
  <c r="D246" i="25"/>
  <c r="E135" i="25"/>
  <c r="E172" i="25"/>
  <c r="D172" i="25"/>
  <c r="D61" i="25"/>
  <c r="D142" i="31"/>
  <c r="D253" i="31"/>
  <c r="E253" i="31"/>
  <c r="D179" i="31"/>
  <c r="E68" i="31"/>
  <c r="D105" i="31"/>
  <c r="E216" i="31"/>
  <c r="E105" i="31"/>
  <c r="D68" i="31"/>
  <c r="D216" i="31"/>
  <c r="E142" i="31"/>
  <c r="E31" i="31"/>
  <c r="D31" i="31"/>
  <c r="E179" i="31"/>
  <c r="E65" i="33"/>
  <c r="E213" i="33"/>
  <c r="E250" i="33"/>
  <c r="D102" i="33"/>
  <c r="D250" i="33"/>
  <c r="E139" i="33"/>
  <c r="E176" i="33"/>
  <c r="D176" i="33"/>
  <c r="D65" i="33"/>
  <c r="E102" i="33"/>
  <c r="E28" i="33"/>
  <c r="D139" i="33"/>
  <c r="D213" i="33"/>
  <c r="D100" i="32"/>
  <c r="E100" i="32"/>
  <c r="E247" i="32"/>
  <c r="E210" i="32"/>
  <c r="E173" i="32"/>
  <c r="E136" i="32"/>
  <c r="D247" i="32"/>
  <c r="D210" i="32"/>
  <c r="D136" i="32"/>
  <c r="D173" i="32"/>
  <c r="E62" i="32"/>
  <c r="D62" i="32"/>
  <c r="E25" i="32"/>
  <c r="E56" i="26"/>
  <c r="E167" i="26"/>
  <c r="D19" i="26"/>
  <c r="D130" i="26"/>
  <c r="E19" i="26"/>
  <c r="D167" i="26"/>
  <c r="D211" i="32"/>
  <c r="D174" i="32"/>
  <c r="D137" i="32"/>
  <c r="D63" i="32"/>
  <c r="E26" i="32"/>
  <c r="E63" i="32"/>
  <c r="D101" i="32"/>
  <c r="E101" i="32"/>
  <c r="E248" i="32"/>
  <c r="E211" i="32"/>
  <c r="E174" i="32"/>
  <c r="E137" i="32"/>
  <c r="E60" i="37"/>
  <c r="E207" i="37"/>
  <c r="E244" i="37"/>
  <c r="D23" i="37"/>
  <c r="D207" i="37"/>
  <c r="D170" i="37"/>
  <c r="D60" i="37"/>
  <c r="E133" i="37"/>
  <c r="E170" i="37"/>
  <c r="E242" i="38"/>
  <c r="E205" i="38"/>
  <c r="D242" i="38"/>
  <c r="D205" i="38"/>
  <c r="D168" i="38"/>
  <c r="D131" i="38"/>
  <c r="D94" i="38"/>
  <c r="E168" i="38"/>
  <c r="E131" i="38"/>
  <c r="E94" i="38"/>
  <c r="E57" i="38"/>
  <c r="E20" i="38"/>
  <c r="D57" i="38"/>
  <c r="D20" i="38"/>
  <c r="D248" i="25"/>
  <c r="E248" i="25"/>
  <c r="E211" i="25"/>
  <c r="D211" i="25"/>
  <c r="D26" i="25"/>
  <c r="D137" i="25"/>
  <c r="E137" i="25"/>
  <c r="E63" i="25"/>
  <c r="D63" i="23"/>
  <c r="D174" i="23"/>
  <c r="D211" i="23"/>
  <c r="D137" i="23"/>
  <c r="E174" i="23"/>
  <c r="D248" i="23"/>
  <c r="E248" i="23"/>
  <c r="E211" i="23"/>
  <c r="E137" i="23"/>
  <c r="D100" i="23"/>
  <c r="E135" i="23"/>
  <c r="E24" i="23"/>
  <c r="D209" i="23"/>
  <c r="D61" i="23"/>
  <c r="E246" i="23"/>
  <c r="E103" i="32"/>
  <c r="D103" i="32"/>
  <c r="E250" i="32"/>
  <c r="E213" i="32"/>
  <c r="E176" i="32"/>
  <c r="E139" i="32"/>
  <c r="D250" i="32"/>
  <c r="D213" i="32"/>
  <c r="D176" i="32"/>
  <c r="D139" i="32"/>
  <c r="E65" i="32"/>
  <c r="D65" i="32"/>
  <c r="E59" i="38"/>
  <c r="D59" i="38"/>
  <c r="E170" i="38"/>
  <c r="E133" i="38"/>
  <c r="E96" i="38"/>
  <c r="E244" i="38"/>
  <c r="E207" i="38"/>
  <c r="D244" i="38"/>
  <c r="D207" i="38"/>
  <c r="D170" i="38"/>
  <c r="D133" i="38"/>
  <c r="D96" i="38"/>
  <c r="E22" i="38"/>
  <c r="E148" i="38"/>
  <c r="D148" i="38"/>
  <c r="E111" i="38"/>
  <c r="E222" i="38"/>
  <c r="E185" i="38"/>
  <c r="D111" i="38"/>
  <c r="D259" i="38"/>
  <c r="D222" i="38"/>
  <c r="D185" i="38"/>
  <c r="E259" i="23"/>
  <c r="D259" i="23"/>
  <c r="E222" i="23"/>
  <c r="E111" i="23"/>
  <c r="D185" i="23"/>
  <c r="E37" i="23"/>
  <c r="D222" i="23"/>
  <c r="E25" i="25"/>
  <c r="D62" i="25"/>
  <c r="E173" i="25"/>
  <c r="D136" i="25"/>
  <c r="E99" i="25"/>
  <c r="D99" i="25"/>
  <c r="D247" i="25"/>
  <c r="D290" i="25"/>
  <c r="D105" i="25"/>
  <c r="D31" i="25"/>
  <c r="D68" i="25"/>
  <c r="E253" i="25"/>
  <c r="D179" i="25"/>
  <c r="E68" i="25"/>
  <c r="E213" i="23"/>
  <c r="D213" i="23"/>
  <c r="E250" i="23"/>
  <c r="D65" i="23"/>
  <c r="D250" i="23"/>
  <c r="E176" i="23"/>
  <c r="D102" i="23"/>
  <c r="E102" i="23"/>
  <c r="E25" i="26"/>
  <c r="E136" i="26"/>
  <c r="D210" i="26"/>
  <c r="E173" i="26"/>
  <c r="D62" i="26"/>
  <c r="D173" i="26"/>
  <c r="D25" i="26"/>
  <c r="D107" i="32"/>
  <c r="E107" i="32"/>
  <c r="D254" i="32"/>
  <c r="D102" i="37"/>
  <c r="D66" i="37"/>
  <c r="E29" i="37"/>
  <c r="D29" i="37"/>
  <c r="E250" i="37"/>
  <c r="E213" i="37"/>
  <c r="E176" i="37"/>
  <c r="E139" i="37"/>
  <c r="D213" i="37"/>
  <c r="D250" i="37"/>
  <c r="E66" i="37"/>
  <c r="D176" i="37"/>
  <c r="D139" i="37"/>
  <c r="E248" i="38"/>
  <c r="E211" i="38"/>
  <c r="D248" i="38"/>
  <c r="D211" i="38"/>
  <c r="D174" i="38"/>
  <c r="D137" i="38"/>
  <c r="D100" i="38"/>
  <c r="E174" i="38"/>
  <c r="E63" i="38"/>
  <c r="E26" i="38"/>
  <c r="D63" i="38"/>
  <c r="D26" i="38"/>
  <c r="E137" i="38"/>
  <c r="E100" i="38"/>
  <c r="D53" i="30"/>
  <c r="D16" i="30"/>
  <c r="D90" i="30"/>
  <c r="E16" i="30"/>
  <c r="E90" i="30"/>
  <c r="E53" i="30"/>
  <c r="D164" i="30"/>
  <c r="D201" i="30"/>
  <c r="E164" i="30"/>
  <c r="E201" i="30"/>
  <c r="D127" i="30"/>
  <c r="D238" i="30"/>
  <c r="E127" i="30"/>
  <c r="D144" i="25"/>
  <c r="E33" i="25"/>
  <c r="D218" i="25"/>
  <c r="D255" i="25"/>
  <c r="D33" i="25"/>
  <c r="D30" i="23"/>
  <c r="E215" i="23"/>
  <c r="D104" i="23"/>
  <c r="E178" i="23"/>
  <c r="D215" i="23"/>
  <c r="D178" i="23"/>
  <c r="D252" i="23"/>
  <c r="D219" i="32"/>
  <c r="D182" i="32"/>
  <c r="D145" i="32"/>
  <c r="D71" i="32"/>
  <c r="E34" i="32"/>
  <c r="E71" i="32"/>
  <c r="D109" i="32"/>
  <c r="E109" i="32"/>
  <c r="E256" i="32"/>
  <c r="E219" i="32"/>
  <c r="E182" i="32"/>
  <c r="E145" i="32"/>
  <c r="D141" i="37"/>
  <c r="D104" i="37"/>
  <c r="D68" i="37"/>
  <c r="E252" i="37"/>
  <c r="E104" i="37"/>
  <c r="E178" i="37"/>
  <c r="E31" i="37"/>
  <c r="E68" i="37"/>
  <c r="D31" i="37"/>
  <c r="E272" i="25"/>
  <c r="E87" i="25"/>
  <c r="E198" i="25"/>
  <c r="E235" i="25"/>
  <c r="D235" i="25"/>
  <c r="D50" i="25"/>
  <c r="D124" i="25"/>
  <c r="E161" i="25"/>
  <c r="D87" i="25"/>
  <c r="E13" i="25"/>
  <c r="E183" i="25"/>
  <c r="E220" i="25"/>
  <c r="D35" i="25"/>
  <c r="D220" i="25"/>
  <c r="E143" i="23"/>
  <c r="D32" i="23"/>
  <c r="E217" i="23"/>
  <c r="E32" i="23"/>
  <c r="D254" i="23"/>
  <c r="D69" i="23"/>
  <c r="E147" i="32"/>
  <c r="E111" i="32"/>
  <c r="D258" i="32"/>
  <c r="D111" i="32"/>
  <c r="D217" i="37"/>
  <c r="D180" i="37"/>
  <c r="D143" i="37"/>
  <c r="E106" i="37"/>
  <c r="E70" i="37"/>
  <c r="E254" i="37"/>
  <c r="E217" i="37"/>
  <c r="E180" i="37"/>
  <c r="E143" i="37"/>
  <c r="D106" i="37"/>
  <c r="D70" i="37"/>
  <c r="E33" i="37"/>
  <c r="D33" i="37"/>
  <c r="E252" i="38"/>
  <c r="E215" i="38"/>
  <c r="D252" i="38"/>
  <c r="D215" i="38"/>
  <c r="D178" i="38"/>
  <c r="D141" i="38"/>
  <c r="D104" i="38"/>
  <c r="E178" i="38"/>
  <c r="E67" i="38"/>
  <c r="D67" i="38"/>
  <c r="E30" i="38"/>
  <c r="E141" i="38"/>
  <c r="E104" i="38"/>
  <c r="D30" i="38"/>
  <c r="E234" i="27"/>
  <c r="D136" i="33"/>
  <c r="E124" i="32"/>
  <c r="D235" i="32"/>
  <c r="D161" i="32"/>
  <c r="D198" i="32"/>
  <c r="D124" i="32"/>
  <c r="D88" i="32"/>
  <c r="E50" i="32"/>
  <c r="E88" i="32"/>
  <c r="D50" i="32"/>
  <c r="E235" i="32"/>
  <c r="E198" i="32"/>
  <c r="D19" i="30"/>
  <c r="D56" i="30"/>
  <c r="E56" i="30"/>
  <c r="E130" i="30"/>
  <c r="E204" i="30"/>
  <c r="D93" i="30"/>
  <c r="E93" i="30"/>
  <c r="D241" i="30"/>
  <c r="D167" i="30"/>
  <c r="E19" i="30"/>
  <c r="D130" i="30"/>
  <c r="E167" i="30"/>
  <c r="D204" i="30"/>
  <c r="E127" i="31"/>
  <c r="E164" i="31"/>
  <c r="E201" i="31"/>
  <c r="D201" i="31"/>
  <c r="E90" i="31"/>
  <c r="E53" i="31"/>
  <c r="D16" i="31"/>
  <c r="D164" i="31"/>
  <c r="D127" i="31"/>
  <c r="D53" i="31"/>
  <c r="D90" i="31"/>
  <c r="E238" i="31"/>
  <c r="D238" i="31"/>
  <c r="E16" i="31"/>
  <c r="E198" i="33"/>
  <c r="D50" i="33"/>
  <c r="E87" i="33"/>
  <c r="E235" i="33"/>
  <c r="D124" i="33"/>
  <c r="D235" i="33"/>
  <c r="E124" i="33"/>
  <c r="E13" i="33"/>
  <c r="D161" i="33"/>
  <c r="D198" i="33"/>
  <c r="D87" i="33"/>
  <c r="E50" i="33"/>
  <c r="E161" i="33"/>
  <c r="D13" i="33"/>
  <c r="D108" i="37"/>
  <c r="D72" i="37"/>
  <c r="E256" i="37"/>
  <c r="E219" i="37"/>
  <c r="E182" i="37"/>
  <c r="E145" i="37"/>
  <c r="D256" i="37"/>
  <c r="D219" i="37"/>
  <c r="D182" i="37"/>
  <c r="D145" i="37"/>
  <c r="E35" i="37"/>
  <c r="D35" i="37"/>
  <c r="E108" i="37"/>
  <c r="E72" i="37"/>
  <c r="E254" i="38"/>
  <c r="E217" i="38"/>
  <c r="D254" i="38"/>
  <c r="D217" i="38"/>
  <c r="D180" i="38"/>
  <c r="D143" i="38"/>
  <c r="E180" i="38"/>
  <c r="D106" i="38"/>
  <c r="D69" i="38"/>
  <c r="E106" i="38"/>
  <c r="E32" i="38"/>
  <c r="D47" i="25"/>
  <c r="D121" i="25"/>
  <c r="E195" i="25"/>
  <c r="E10" i="25"/>
  <c r="E121" i="25"/>
  <c r="D195" i="25"/>
  <c r="D10" i="25"/>
  <c r="E232" i="25"/>
  <c r="E47" i="25"/>
  <c r="D149" i="25"/>
  <c r="E149" i="25"/>
  <c r="D223" i="25"/>
  <c r="D38" i="25"/>
  <c r="E38" i="25"/>
  <c r="D75" i="25"/>
  <c r="E75" i="25"/>
  <c r="E260" i="25"/>
  <c r="E186" i="25"/>
  <c r="D146" i="23"/>
  <c r="D72" i="23"/>
  <c r="D35" i="23"/>
  <c r="E220" i="23"/>
  <c r="D109" i="23"/>
  <c r="D183" i="23"/>
  <c r="E72" i="23"/>
  <c r="D233" i="32"/>
  <c r="D196" i="32"/>
  <c r="D159" i="32"/>
  <c r="D122" i="32"/>
  <c r="E196" i="32"/>
  <c r="D86" i="32"/>
  <c r="E86" i="32"/>
  <c r="E122" i="32"/>
  <c r="E233" i="32"/>
  <c r="E159" i="32"/>
  <c r="E11" i="32"/>
  <c r="D48" i="32"/>
  <c r="E48" i="32"/>
  <c r="D114" i="32"/>
  <c r="E114" i="32"/>
  <c r="D40" i="32"/>
  <c r="E261" i="32"/>
  <c r="D224" i="32"/>
  <c r="D187" i="32"/>
  <c r="D150" i="32"/>
  <c r="E224" i="32"/>
  <c r="E187" i="32"/>
  <c r="D261" i="32"/>
  <c r="E150" i="32"/>
  <c r="E39" i="32"/>
  <c r="E76" i="32"/>
  <c r="E150" i="25"/>
  <c r="D150" i="25"/>
  <c r="E187" i="25"/>
  <c r="E261" i="25"/>
  <c r="D110" i="37"/>
  <c r="D74" i="37"/>
  <c r="E37" i="37"/>
  <c r="D37" i="37"/>
  <c r="E258" i="37"/>
  <c r="E221" i="37"/>
  <c r="E184" i="37"/>
  <c r="E147" i="37"/>
  <c r="D184" i="37"/>
  <c r="D221" i="37"/>
  <c r="E74" i="37"/>
  <c r="D258" i="37"/>
  <c r="D147" i="37"/>
  <c r="E110" i="37"/>
  <c r="D86" i="37"/>
  <c r="D50" i="37"/>
  <c r="E13" i="37"/>
  <c r="D13" i="37"/>
  <c r="E234" i="37"/>
  <c r="E197" i="37"/>
  <c r="E160" i="37"/>
  <c r="E123" i="37"/>
  <c r="D123" i="37"/>
  <c r="D197" i="37"/>
  <c r="D160" i="37"/>
  <c r="E50" i="37"/>
  <c r="D234" i="37"/>
  <c r="E86" i="37"/>
  <c r="E158" i="23"/>
  <c r="D121" i="23"/>
  <c r="D158" i="23"/>
  <c r="E195" i="23"/>
  <c r="D10" i="23"/>
  <c r="D47" i="23"/>
  <c r="D195" i="23"/>
  <c r="E47" i="23"/>
  <c r="D84" i="23"/>
  <c r="E10" i="23"/>
  <c r="E84" i="23"/>
  <c r="D260" i="23"/>
  <c r="D186" i="23"/>
  <c r="D38" i="23"/>
  <c r="E38" i="23"/>
  <c r="D223" i="23"/>
  <c r="E109" i="26"/>
  <c r="D257" i="26"/>
  <c r="E236" i="32"/>
  <c r="E199" i="32"/>
  <c r="E162" i="32"/>
  <c r="E125" i="32"/>
  <c r="D236" i="32"/>
  <c r="D199" i="32"/>
  <c r="D162" i="32"/>
  <c r="D125" i="32"/>
  <c r="D51" i="32"/>
  <c r="E51" i="32"/>
  <c r="D89" i="32"/>
  <c r="E89" i="32"/>
  <c r="E48" i="37"/>
  <c r="E232" i="37"/>
  <c r="E195" i="37"/>
  <c r="E158" i="37"/>
  <c r="E121" i="37"/>
  <c r="D232" i="37"/>
  <c r="D158" i="37"/>
  <c r="D121" i="37"/>
  <c r="D11" i="37"/>
  <c r="D89" i="25"/>
  <c r="E52" i="25"/>
  <c r="E126" i="25"/>
  <c r="D15" i="25"/>
  <c r="D126" i="25"/>
  <c r="E89" i="25"/>
  <c r="E200" i="25"/>
  <c r="D86" i="23"/>
  <c r="D123" i="23"/>
  <c r="D234" i="23"/>
  <c r="E49" i="23"/>
  <c r="D160" i="23"/>
  <c r="E12" i="23"/>
  <c r="E234" i="23"/>
  <c r="E86" i="23"/>
  <c r="E164" i="32"/>
  <c r="E127" i="32"/>
  <c r="D238" i="32"/>
  <c r="D201" i="32"/>
  <c r="D164" i="32"/>
  <c r="D127" i="32"/>
  <c r="E53" i="32"/>
  <c r="D53" i="32"/>
  <c r="D91" i="32"/>
  <c r="E91" i="32"/>
  <c r="E238" i="32"/>
  <c r="E195" i="38"/>
  <c r="D232" i="38"/>
  <c r="D195" i="38"/>
  <c r="D158" i="38"/>
  <c r="D121" i="38"/>
  <c r="D84" i="38"/>
  <c r="E158" i="38"/>
  <c r="E47" i="38"/>
  <c r="E10" i="38"/>
  <c r="D47" i="38"/>
  <c r="D10" i="38"/>
  <c r="E121" i="38"/>
  <c r="E84" i="38"/>
  <c r="E260" i="38"/>
  <c r="E223" i="38"/>
  <c r="E186" i="38"/>
  <c r="D260" i="38"/>
  <c r="D223" i="38"/>
  <c r="D186" i="38"/>
  <c r="D149" i="38"/>
  <c r="D112" i="38"/>
  <c r="D75" i="38"/>
  <c r="E149" i="38"/>
  <c r="E38" i="38"/>
  <c r="D38" i="38"/>
  <c r="E112" i="38"/>
  <c r="E75" i="38"/>
  <c r="E164" i="25"/>
  <c r="D90" i="25"/>
  <c r="D164" i="25"/>
  <c r="E127" i="25"/>
  <c r="D201" i="25"/>
  <c r="D53" i="25"/>
  <c r="D127" i="25"/>
  <c r="D16" i="25"/>
  <c r="E16" i="25"/>
  <c r="E201" i="25"/>
  <c r="E208" i="31"/>
  <c r="E134" i="31"/>
  <c r="D60" i="31"/>
  <c r="E60" i="31"/>
  <c r="D23" i="31"/>
  <c r="D134" i="31"/>
  <c r="E23" i="31"/>
  <c r="E97" i="31"/>
  <c r="D208" i="31"/>
  <c r="D245" i="31"/>
  <c r="D97" i="31"/>
  <c r="E245" i="31"/>
  <c r="D171" i="31"/>
  <c r="E51" i="37"/>
  <c r="D87" i="37"/>
  <c r="D51" i="37"/>
  <c r="D14" i="37"/>
  <c r="E14" i="37"/>
  <c r="E235" i="37"/>
  <c r="E198" i="37"/>
  <c r="E161" i="37"/>
  <c r="E124" i="37"/>
  <c r="D235" i="37"/>
  <c r="D198" i="37"/>
  <c r="D161" i="37"/>
  <c r="D124" i="37"/>
  <c r="E262" i="38"/>
  <c r="E225" i="38"/>
  <c r="E188" i="38"/>
  <c r="D262" i="38"/>
  <c r="D225" i="38"/>
  <c r="D188" i="38"/>
  <c r="D151" i="38"/>
  <c r="E151" i="38"/>
  <c r="D114" i="38"/>
  <c r="D77" i="38"/>
  <c r="D40" i="38"/>
  <c r="E114" i="38"/>
  <c r="E77" i="38"/>
  <c r="E40" i="38"/>
  <c r="E201" i="32"/>
  <c r="E242" i="32"/>
  <c r="E205" i="32"/>
  <c r="E168" i="32"/>
  <c r="E131" i="32"/>
  <c r="D242" i="32"/>
  <c r="D205" i="32"/>
  <c r="D168" i="32"/>
  <c r="D131" i="32"/>
  <c r="E57" i="32"/>
  <c r="D57" i="32"/>
  <c r="E95" i="32"/>
  <c r="D95" i="32"/>
  <c r="D73" i="38"/>
  <c r="D121" i="32"/>
  <c r="D138" i="32"/>
  <c r="D202" i="32"/>
  <c r="E74" i="32"/>
  <c r="D234" i="32"/>
  <c r="E48" i="30"/>
  <c r="D54" i="30"/>
  <c r="E160" i="30"/>
  <c r="D206" i="30"/>
  <c r="D237" i="30"/>
  <c r="E123" i="32"/>
  <c r="D138" i="30"/>
  <c r="E89" i="30"/>
  <c r="E160" i="32"/>
  <c r="D212" i="30"/>
  <c r="E163" i="30"/>
  <c r="D219" i="30"/>
  <c r="E73" i="38"/>
  <c r="D232" i="32"/>
  <c r="E165" i="32"/>
  <c r="E166" i="32"/>
  <c r="D185" i="32"/>
  <c r="E197" i="32"/>
  <c r="D255" i="30"/>
  <c r="E27" i="30"/>
  <c r="E49" i="30"/>
  <c r="D140" i="30"/>
  <c r="E200" i="30"/>
  <c r="E184" i="30"/>
  <c r="E77" i="32"/>
  <c r="E234" i="32"/>
  <c r="E175" i="30"/>
  <c r="D214" i="30"/>
  <c r="D163" i="30"/>
  <c r="D110" i="38"/>
  <c r="E158" i="32"/>
  <c r="D77" i="32"/>
  <c r="E148" i="32"/>
  <c r="D75" i="32"/>
  <c r="E107" i="30"/>
  <c r="D249" i="30"/>
  <c r="D49" i="30"/>
  <c r="E140" i="30"/>
  <c r="D52" i="30"/>
  <c r="E128" i="30"/>
  <c r="D175" i="30"/>
  <c r="D251" i="30"/>
  <c r="D184" i="38"/>
  <c r="D188" i="32"/>
  <c r="E222" i="32"/>
  <c r="D186" i="32"/>
  <c r="E35" i="30"/>
  <c r="D101" i="30"/>
  <c r="E12" i="30"/>
  <c r="D66" i="30"/>
  <c r="E96" i="30"/>
  <c r="D225" i="32"/>
  <c r="E138" i="30"/>
  <c r="D258" i="38"/>
  <c r="D262" i="32"/>
  <c r="D260" i="32"/>
  <c r="D257" i="30"/>
  <c r="E64" i="30"/>
  <c r="D108" i="30"/>
  <c r="E184" i="38"/>
  <c r="E151" i="32"/>
  <c r="E149" i="32"/>
  <c r="D109" i="30"/>
  <c r="D64" i="30"/>
  <c r="D182" i="30"/>
  <c r="D36" i="30"/>
  <c r="E186" i="32"/>
  <c r="E72" i="30"/>
  <c r="D34" i="30"/>
  <c r="E29" i="30"/>
  <c r="E225" i="32"/>
  <c r="E220" i="32"/>
  <c r="E61" i="32"/>
  <c r="E99" i="30"/>
  <c r="D210" i="30"/>
  <c r="E173" i="30"/>
  <c r="D124" i="30"/>
  <c r="D246" i="32"/>
  <c r="D247" i="30"/>
  <c r="D198" i="30"/>
  <c r="E179" i="32"/>
  <c r="E136" i="30"/>
  <c r="D87" i="30"/>
  <c r="D25" i="30"/>
  <c r="D13" i="30"/>
  <c r="D136" i="30"/>
  <c r="D161" i="30"/>
  <c r="E210" i="30"/>
  <c r="E50" i="30"/>
  <c r="D54" i="32"/>
  <c r="D49" i="32"/>
  <c r="E62" i="30"/>
  <c r="E175" i="32"/>
  <c r="E49" i="32"/>
  <c r="D62" i="30"/>
  <c r="E15" i="30"/>
  <c r="D165" i="32"/>
  <c r="D202" i="30"/>
  <c r="D169" i="30"/>
  <c r="D200" i="30"/>
  <c r="D82" i="23"/>
  <c r="D193" i="23"/>
  <c r="E82" i="23"/>
  <c r="D230" i="23"/>
  <c r="E119" i="23"/>
  <c r="E230" i="23"/>
  <c r="D119" i="23"/>
  <c r="D156" i="23"/>
  <c r="E156" i="23"/>
  <c r="E193" i="23"/>
  <c r="E114" i="37"/>
  <c r="D225" i="37"/>
  <c r="E188" i="37"/>
  <c r="D188" i="37"/>
  <c r="E151" i="37"/>
  <c r="D151" i="37"/>
  <c r="D114" i="37"/>
  <c r="D78" i="37"/>
  <c r="E226" i="37"/>
  <c r="E189" i="37"/>
  <c r="E152" i="37"/>
  <c r="E115" i="37"/>
  <c r="D152" i="37"/>
  <c r="D189" i="37"/>
  <c r="D226" i="37"/>
  <c r="D115" i="37"/>
  <c r="E78" i="37"/>
  <c r="E190" i="37"/>
  <c r="E153" i="37"/>
  <c r="E116" i="37"/>
  <c r="D227" i="37"/>
  <c r="D190" i="37"/>
  <c r="D153" i="37"/>
  <c r="D116" i="37"/>
  <c r="E79" i="37"/>
  <c r="D79" i="37"/>
  <c r="E227" i="37"/>
  <c r="E4" i="25"/>
  <c r="D4" i="25"/>
  <c r="D41" i="25"/>
  <c r="E41" i="25"/>
  <c r="E78" i="25"/>
  <c r="D78" i="25"/>
  <c r="D115" i="25"/>
  <c r="D152" i="25"/>
  <c r="D226" i="25"/>
  <c r="D263" i="25"/>
  <c r="D192" i="33"/>
  <c r="D81" i="33"/>
  <c r="E229" i="33"/>
  <c r="E192" i="33"/>
  <c r="D229" i="33"/>
  <c r="E81" i="33"/>
  <c r="E118" i="33"/>
  <c r="E155" i="33"/>
  <c r="D155" i="33"/>
  <c r="D118" i="33"/>
  <c r="E153" i="38"/>
  <c r="D153" i="38"/>
  <c r="E116" i="38"/>
  <c r="E79" i="38"/>
  <c r="E227" i="38"/>
  <c r="E190" i="38"/>
  <c r="D116" i="38"/>
  <c r="D79" i="38"/>
  <c r="D227" i="38"/>
  <c r="D190" i="38"/>
  <c r="D153" i="25"/>
  <c r="E42" i="25"/>
  <c r="D227" i="25"/>
  <c r="D42" i="25"/>
  <c r="D190" i="25"/>
  <c r="D5" i="25"/>
  <c r="E153" i="25"/>
  <c r="D79" i="25"/>
  <c r="E79" i="25"/>
  <c r="E116" i="25"/>
  <c r="E227" i="25"/>
  <c r="E5" i="25"/>
  <c r="E190" i="25"/>
  <c r="D116" i="25"/>
  <c r="E155" i="25"/>
  <c r="D118" i="25"/>
  <c r="E44" i="25"/>
  <c r="E192" i="25"/>
  <c r="D192" i="25"/>
  <c r="D155" i="25"/>
  <c r="E118" i="25"/>
  <c r="D81" i="25"/>
  <c r="E7" i="25"/>
  <c r="E81" i="25"/>
  <c r="D229" i="25"/>
  <c r="D7" i="25"/>
  <c r="E229" i="25"/>
  <c r="D44" i="25"/>
  <c r="E117" i="27"/>
  <c r="E80" i="27"/>
  <c r="D228" i="27"/>
  <c r="E228" i="27"/>
  <c r="E191" i="27"/>
  <c r="D191" i="27"/>
  <c r="D154" i="27"/>
  <c r="E154" i="27"/>
  <c r="D117" i="27"/>
  <c r="D80" i="27"/>
  <c r="D194" i="32"/>
  <c r="D120" i="32"/>
  <c r="D157" i="32"/>
  <c r="D84" i="32"/>
  <c r="E84" i="32"/>
  <c r="E231" i="32"/>
  <c r="E194" i="32"/>
  <c r="E157" i="32"/>
  <c r="D231" i="32"/>
  <c r="E120" i="32"/>
  <c r="D154" i="23"/>
  <c r="D117" i="23"/>
  <c r="D191" i="23"/>
  <c r="D228" i="23"/>
  <c r="D80" i="23"/>
  <c r="E117" i="23"/>
  <c r="E154" i="23"/>
  <c r="E228" i="23"/>
  <c r="E191" i="23"/>
  <c r="E80" i="23"/>
  <c r="E78" i="31"/>
  <c r="D78" i="31"/>
  <c r="D155" i="23"/>
  <c r="E229" i="23"/>
  <c r="D192" i="23"/>
  <c r="E155" i="23"/>
  <c r="E192" i="23"/>
  <c r="D118" i="23"/>
  <c r="D229" i="23"/>
  <c r="D81" i="23"/>
  <c r="E81" i="23"/>
  <c r="E118" i="23"/>
  <c r="D152" i="32"/>
  <c r="D226" i="32"/>
  <c r="D194" i="23"/>
  <c r="D83" i="23"/>
  <c r="E115" i="32"/>
  <c r="D189" i="32"/>
  <c r="E80" i="31"/>
  <c r="E152" i="32"/>
  <c r="D157" i="23"/>
  <c r="D115" i="32"/>
  <c r="D117" i="31"/>
  <c r="E189" i="32"/>
  <c r="D154" i="31"/>
  <c r="D120" i="23"/>
  <c r="D80" i="31"/>
  <c r="E120" i="23"/>
  <c r="E228" i="31"/>
  <c r="D228" i="31"/>
  <c r="E117" i="31"/>
  <c r="D191" i="31"/>
  <c r="E191" i="31"/>
  <c r="E189" i="25"/>
  <c r="D189" i="25"/>
  <c r="E226" i="25"/>
  <c r="E231" i="23"/>
  <c r="E225" i="37"/>
  <c r="E226" i="28"/>
  <c r="E152" i="25"/>
  <c r="E157" i="23"/>
  <c r="D115" i="28"/>
  <c r="E194" i="23"/>
  <c r="E83" i="23"/>
  <c r="E115" i="25"/>
  <c r="D231" i="23"/>
  <c r="E115" i="28"/>
  <c r="E231" i="29"/>
  <c r="D83" i="29"/>
  <c r="E83" i="29"/>
  <c r="E120" i="25"/>
  <c r="D120" i="25"/>
  <c r="E231" i="25"/>
  <c r="E83" i="25"/>
  <c r="E157" i="25"/>
  <c r="D194" i="25"/>
  <c r="E9" i="25"/>
  <c r="D46" i="25"/>
  <c r="D231" i="25"/>
  <c r="E46" i="25"/>
  <c r="D9" i="25"/>
  <c r="D157" i="25"/>
  <c r="D83" i="25"/>
  <c r="E194" i="25"/>
  <c r="C81" i="27"/>
  <c r="C155" i="27"/>
  <c r="C118" i="27"/>
  <c r="C75" i="26"/>
  <c r="C230" i="23"/>
  <c r="C194" i="23"/>
  <c r="C157" i="23"/>
  <c r="C231" i="23"/>
  <c r="C50" i="38"/>
  <c r="C13" i="38"/>
  <c r="C235" i="38"/>
  <c r="C198" i="38"/>
  <c r="C161" i="38"/>
  <c r="C124" i="38"/>
  <c r="C87" i="38"/>
  <c r="C33" i="33"/>
  <c r="C255" i="33"/>
  <c r="C218" i="33"/>
  <c r="C107" i="33"/>
  <c r="C181" i="33"/>
  <c r="C144" i="33"/>
  <c r="C70" i="33"/>
  <c r="C62" i="32"/>
  <c r="C25" i="32"/>
  <c r="C99" i="32"/>
  <c r="C210" i="32"/>
  <c r="C173" i="32"/>
  <c r="C136" i="32"/>
  <c r="C247" i="32"/>
  <c r="C51" i="38"/>
  <c r="C236" i="38"/>
  <c r="C162" i="38"/>
  <c r="C14" i="38"/>
  <c r="C199" i="38"/>
  <c r="C125" i="38"/>
  <c r="C88" i="38"/>
  <c r="C209" i="26"/>
  <c r="C14" i="33"/>
  <c r="C125" i="33"/>
  <c r="C88" i="33"/>
  <c r="C51" i="33"/>
  <c r="C212" i="32"/>
  <c r="C175" i="32"/>
  <c r="C27" i="32"/>
  <c r="C249" i="32"/>
  <c r="C101" i="32"/>
  <c r="C138" i="32"/>
  <c r="C64" i="32"/>
  <c r="C246" i="26"/>
  <c r="C29" i="31"/>
  <c r="C66" i="31"/>
  <c r="C251" i="31"/>
  <c r="C214" i="31"/>
  <c r="C177" i="31"/>
  <c r="C140" i="31"/>
  <c r="C103" i="31"/>
  <c r="C220" i="33"/>
  <c r="C109" i="33"/>
  <c r="C257" i="33"/>
  <c r="C183" i="33"/>
  <c r="C146" i="33"/>
  <c r="C250" i="32"/>
  <c r="C102" i="32"/>
  <c r="C65" i="32"/>
  <c r="C28" i="32"/>
  <c r="C139" i="32"/>
  <c r="C141" i="31"/>
  <c r="C104" i="31"/>
  <c r="C252" i="31"/>
  <c r="C178" i="31"/>
  <c r="C30" i="31"/>
  <c r="C67" i="31"/>
  <c r="C215" i="31"/>
  <c r="C54" i="33"/>
  <c r="C128" i="33"/>
  <c r="C91" i="33"/>
  <c r="C17" i="33"/>
  <c r="C202" i="33"/>
  <c r="C239" i="33"/>
  <c r="C207" i="29"/>
  <c r="C244" i="29"/>
  <c r="C133" i="29"/>
  <c r="C170" i="29"/>
  <c r="C96" i="29"/>
  <c r="C59" i="29"/>
  <c r="C22" i="29"/>
  <c r="C162" i="30"/>
  <c r="C51" i="30"/>
  <c r="C14" i="30"/>
  <c r="C125" i="30"/>
  <c r="C199" i="30"/>
  <c r="C236" i="30"/>
  <c r="C31" i="31"/>
  <c r="C68" i="31"/>
  <c r="C253" i="31"/>
  <c r="C216" i="31"/>
  <c r="C179" i="31"/>
  <c r="C142" i="31"/>
  <c r="C105" i="31"/>
  <c r="C40" i="27"/>
  <c r="C114" i="27"/>
  <c r="C225" i="27"/>
  <c r="C188" i="27"/>
  <c r="C151" i="27"/>
  <c r="C34" i="28"/>
  <c r="C108" i="28"/>
  <c r="C219" i="28"/>
  <c r="C71" i="28"/>
  <c r="C182" i="28"/>
  <c r="C256" i="28"/>
  <c r="C32" i="31"/>
  <c r="C254" i="31"/>
  <c r="C180" i="31"/>
  <c r="C106" i="31"/>
  <c r="C217" i="31"/>
  <c r="C69" i="31"/>
  <c r="C143" i="31"/>
  <c r="C35" i="28"/>
  <c r="C72" i="28"/>
  <c r="C109" i="28"/>
  <c r="C257" i="28"/>
  <c r="C220" i="28"/>
  <c r="C183" i="28"/>
  <c r="C146" i="28"/>
  <c r="C246" i="29"/>
  <c r="C172" i="29"/>
  <c r="C209" i="29"/>
  <c r="C135" i="29"/>
  <c r="C98" i="29"/>
  <c r="C24" i="29"/>
  <c r="C61" i="29"/>
  <c r="C54" i="28"/>
  <c r="C239" i="28"/>
  <c r="C202" i="28"/>
  <c r="C165" i="28"/>
  <c r="C91" i="28"/>
  <c r="C17" i="28"/>
  <c r="C119" i="23"/>
  <c r="C236" i="33"/>
  <c r="C156" i="23"/>
  <c r="C223" i="26"/>
  <c r="C24" i="26"/>
  <c r="C135" i="26"/>
  <c r="C213" i="32"/>
  <c r="C18" i="26"/>
  <c r="C166" i="26"/>
  <c r="C165" i="33"/>
  <c r="C19" i="26"/>
  <c r="C98" i="26"/>
  <c r="C192" i="27"/>
  <c r="C20" i="26"/>
  <c r="C131" i="26"/>
  <c r="C229" i="27"/>
  <c r="C189" i="23"/>
  <c r="C78" i="23"/>
  <c r="C152" i="23"/>
  <c r="C226" i="23"/>
  <c r="C115" i="23"/>
  <c r="C78" i="33"/>
  <c r="C226" i="33"/>
  <c r="C115" i="33"/>
  <c r="C189" i="33"/>
  <c r="C152" i="33"/>
  <c r="C133" i="23"/>
  <c r="C188" i="23"/>
  <c r="C147" i="26"/>
  <c r="C197" i="26"/>
  <c r="C251" i="27"/>
  <c r="C252" i="27"/>
  <c r="C174" i="27"/>
  <c r="C194" i="28"/>
  <c r="C100" i="28"/>
  <c r="C113" i="31"/>
  <c r="C161" i="32"/>
  <c r="C141" i="30"/>
  <c r="C175" i="29"/>
  <c r="C138" i="29"/>
  <c r="C21" i="30"/>
  <c r="C95" i="30"/>
  <c r="C58" i="30"/>
  <c r="C132" i="30"/>
  <c r="C243" i="30"/>
  <c r="C16" i="38"/>
  <c r="C201" i="38"/>
  <c r="C164" i="38"/>
  <c r="C90" i="38"/>
  <c r="C53" i="38"/>
  <c r="C238" i="38"/>
  <c r="C127" i="38"/>
  <c r="C170" i="23"/>
  <c r="C225" i="23"/>
  <c r="C36" i="26"/>
  <c r="C234" i="26"/>
  <c r="C17" i="26"/>
  <c r="C63" i="27"/>
  <c r="C231" i="28"/>
  <c r="C150" i="31"/>
  <c r="C103" i="32"/>
  <c r="C67" i="30"/>
  <c r="C258" i="30"/>
  <c r="C262" i="23"/>
  <c r="C210" i="27"/>
  <c r="C187" i="31"/>
  <c r="C73" i="30"/>
  <c r="C123" i="31"/>
  <c r="C12" i="31"/>
  <c r="C49" i="31"/>
  <c r="C86" i="31"/>
  <c r="C110" i="30"/>
  <c r="C187" i="28"/>
  <c r="C76" i="28"/>
  <c r="C178" i="29"/>
  <c r="C141" i="29"/>
  <c r="C252" i="29"/>
  <c r="C98" i="30"/>
  <c r="C135" i="30"/>
  <c r="C246" i="30"/>
  <c r="C50" i="31"/>
  <c r="C13" i="31"/>
  <c r="C231" i="37"/>
  <c r="C10" i="37"/>
  <c r="C194" i="37"/>
  <c r="C157" i="37"/>
  <c r="C83" i="37"/>
  <c r="C120" i="37"/>
  <c r="C47" i="37"/>
  <c r="C253" i="29"/>
  <c r="C31" i="29"/>
  <c r="C216" i="29"/>
  <c r="C247" i="30"/>
  <c r="C210" i="30"/>
  <c r="C136" i="30"/>
  <c r="C25" i="30"/>
  <c r="C99" i="30"/>
  <c r="C77" i="33"/>
  <c r="C225" i="33"/>
  <c r="C114" i="33"/>
  <c r="C262" i="33"/>
  <c r="C256" i="32"/>
  <c r="C71" i="32"/>
  <c r="C108" i="32"/>
  <c r="C127" i="32"/>
  <c r="C164" i="32"/>
  <c r="C84" i="37"/>
  <c r="C195" i="37"/>
  <c r="C232" i="37"/>
  <c r="C121" i="37"/>
  <c r="C158" i="37"/>
  <c r="C48" i="37"/>
  <c r="C107" i="31"/>
  <c r="C144" i="29"/>
  <c r="C139" i="30"/>
  <c r="C125" i="31"/>
  <c r="C236" i="31"/>
  <c r="C51" i="31"/>
  <c r="C80" i="26"/>
  <c r="C102" i="27"/>
  <c r="C144" i="31"/>
  <c r="C251" i="32"/>
  <c r="C207" i="28"/>
  <c r="C244" i="28"/>
  <c r="C227" i="29"/>
  <c r="C190" i="29"/>
  <c r="C153" i="29"/>
  <c r="C138" i="30"/>
  <c r="C175" i="30"/>
  <c r="C64" i="30"/>
  <c r="C101" i="30"/>
  <c r="C249" i="30"/>
  <c r="C212" i="30"/>
  <c r="C184" i="32"/>
  <c r="C110" i="32"/>
  <c r="R13" i="34"/>
  <c r="R12" i="34"/>
  <c r="R8" i="34"/>
  <c r="R15" i="34"/>
  <c r="R11" i="34"/>
  <c r="R7" i="34"/>
  <c r="R9" i="34"/>
  <c r="R6" i="34"/>
  <c r="R5" i="34"/>
  <c r="R16" i="34"/>
  <c r="C191" i="29"/>
  <c r="C117" i="29"/>
  <c r="C228" i="29"/>
  <c r="C256" i="29"/>
  <c r="C145" i="29"/>
  <c r="C182" i="29"/>
  <c r="C102" i="30"/>
  <c r="C213" i="30"/>
  <c r="C250" i="30"/>
  <c r="C176" i="30"/>
  <c r="C38" i="31"/>
  <c r="C186" i="31"/>
  <c r="C59" i="33"/>
  <c r="C170" i="33"/>
  <c r="AD15" i="34"/>
  <c r="AD12" i="34"/>
  <c r="AD11" i="34"/>
  <c r="AD16" i="34"/>
  <c r="AD7" i="34"/>
  <c r="AD13" i="34"/>
  <c r="AD8" i="34"/>
  <c r="AD6" i="34"/>
  <c r="AD10" i="34"/>
  <c r="AD5" i="34"/>
  <c r="C128" i="27"/>
  <c r="C27" i="26"/>
  <c r="C218" i="31"/>
  <c r="C193" i="33"/>
  <c r="C27" i="30"/>
  <c r="C153" i="28"/>
  <c r="C116" i="28"/>
  <c r="C190" i="28"/>
  <c r="C229" i="29"/>
  <c r="C192" i="29"/>
  <c r="C155" i="29"/>
  <c r="C103" i="30"/>
  <c r="C177" i="30"/>
  <c r="C66" i="30"/>
  <c r="C76" i="31"/>
  <c r="C23" i="33"/>
  <c r="C245" i="33"/>
  <c r="C134" i="33"/>
  <c r="C208" i="33"/>
  <c r="C171" i="33"/>
  <c r="C60" i="33"/>
  <c r="AD9" i="34"/>
  <c r="C230" i="29"/>
  <c r="C119" i="29"/>
  <c r="C82" i="29"/>
  <c r="C258" i="29"/>
  <c r="C221" i="29"/>
  <c r="C184" i="29"/>
  <c r="C73" i="29"/>
  <c r="C104" i="30"/>
  <c r="C178" i="30"/>
  <c r="C202" i="27"/>
  <c r="C193" i="29"/>
  <c r="C148" i="30"/>
  <c r="C25" i="28"/>
  <c r="C225" i="31"/>
  <c r="C77" i="31"/>
  <c r="C262" i="31"/>
  <c r="C192" i="26"/>
  <c r="C239" i="27"/>
  <c r="C227" i="32"/>
  <c r="C156" i="28"/>
  <c r="C137" i="28"/>
  <c r="C206" i="31"/>
  <c r="C58" i="31"/>
  <c r="C169" i="31"/>
  <c r="C21" i="31"/>
  <c r="C138" i="33"/>
  <c r="C27" i="33"/>
  <c r="C87" i="32"/>
  <c r="C124" i="32"/>
  <c r="C13" i="32"/>
  <c r="C235" i="32"/>
  <c r="C139" i="23"/>
  <c r="C54" i="26"/>
  <c r="C99" i="27"/>
  <c r="C70" i="28"/>
  <c r="C55" i="28"/>
  <c r="C175" i="33"/>
  <c r="C16" i="32"/>
  <c r="C220" i="29"/>
  <c r="C29" i="30"/>
  <c r="C133" i="31"/>
  <c r="C207" i="31"/>
  <c r="C22" i="31"/>
  <c r="C236" i="29"/>
  <c r="C199" i="29"/>
  <c r="C162" i="29"/>
  <c r="C88" i="29"/>
  <c r="C125" i="29"/>
  <c r="C117" i="30"/>
  <c r="C80" i="30"/>
  <c r="C154" i="30"/>
  <c r="C147" i="30"/>
  <c r="C221" i="30"/>
  <c r="C184" i="30"/>
  <c r="C119" i="33"/>
  <c r="C82" i="33"/>
  <c r="C92" i="28"/>
  <c r="C177" i="32"/>
  <c r="C229" i="30"/>
  <c r="C155" i="30"/>
  <c r="C192" i="30"/>
  <c r="C111" i="30"/>
  <c r="C259" i="30"/>
  <c r="C185" i="30"/>
  <c r="C222" i="30"/>
  <c r="C203" i="32"/>
  <c r="C166" i="32"/>
  <c r="R10" i="34"/>
  <c r="C166" i="28"/>
  <c r="C130" i="32"/>
  <c r="C56" i="32"/>
  <c r="C241" i="32"/>
  <c r="C253" i="38"/>
  <c r="C105" i="38"/>
  <c r="C31" i="38"/>
  <c r="C216" i="38"/>
  <c r="C179" i="38"/>
  <c r="C142" i="38"/>
  <c r="C154" i="29"/>
  <c r="C17" i="29"/>
  <c r="C165" i="29"/>
  <c r="C128" i="29"/>
  <c r="C239" i="29"/>
  <c r="C202" i="29"/>
  <c r="C83" i="30"/>
  <c r="C157" i="30"/>
  <c r="C194" i="30"/>
  <c r="C120" i="30"/>
  <c r="C231" i="30"/>
  <c r="C187" i="30"/>
  <c r="C261" i="30"/>
  <c r="C76" i="30"/>
  <c r="C39" i="30"/>
  <c r="C47" i="33"/>
  <c r="C158" i="33"/>
  <c r="C10" i="33"/>
  <c r="C84" i="33"/>
  <c r="C30" i="33"/>
  <c r="C215" i="33"/>
  <c r="C141" i="33"/>
  <c r="C104" i="33"/>
  <c r="C168" i="32"/>
  <c r="C20" i="32"/>
  <c r="C242" i="32"/>
  <c r="C83" i="38"/>
  <c r="C157" i="38"/>
  <c r="C50" i="32"/>
  <c r="C147" i="29"/>
  <c r="C141" i="28"/>
  <c r="C30" i="28"/>
  <c r="C215" i="28"/>
  <c r="C216" i="28"/>
  <c r="C31" i="28"/>
  <c r="C11" i="33"/>
  <c r="C85" i="33"/>
  <c r="C233" i="33"/>
  <c r="C22" i="32"/>
  <c r="C96" i="32"/>
  <c r="C207" i="32"/>
  <c r="C59" i="32"/>
  <c r="C120" i="38"/>
  <c r="C26" i="28"/>
  <c r="C12" i="33"/>
  <c r="C49" i="33"/>
  <c r="C86" i="33"/>
  <c r="C243" i="31"/>
  <c r="C132" i="29"/>
  <c r="C21" i="29"/>
  <c r="C243" i="29"/>
  <c r="C206" i="29"/>
  <c r="C169" i="29"/>
  <c r="C124" i="30"/>
  <c r="C235" i="30"/>
  <c r="C50" i="30"/>
  <c r="C87" i="30"/>
  <c r="C13" i="30"/>
  <c r="C231" i="38"/>
  <c r="E286" i="25"/>
  <c r="D286" i="25"/>
  <c r="D90" i="38"/>
  <c r="E127" i="38"/>
  <c r="E16" i="38"/>
  <c r="E53" i="38"/>
  <c r="E238" i="38"/>
  <c r="C119" i="30"/>
  <c r="C230" i="30"/>
  <c r="C149" i="30"/>
  <c r="C223" i="30"/>
  <c r="C38" i="30"/>
  <c r="C75" i="30"/>
  <c r="C260" i="30"/>
  <c r="C186" i="37"/>
  <c r="C76" i="37"/>
  <c r="C39" i="37"/>
  <c r="C112" i="37"/>
  <c r="C32" i="38"/>
  <c r="C217" i="38"/>
  <c r="C254" i="38"/>
  <c r="C143" i="38"/>
  <c r="C92" i="29"/>
  <c r="C240" i="29"/>
  <c r="C47" i="30"/>
  <c r="C121" i="30"/>
  <c r="C10" i="30"/>
  <c r="C158" i="30"/>
  <c r="C151" i="30"/>
  <c r="C225" i="30"/>
  <c r="C24" i="37"/>
  <c r="C97" i="37"/>
  <c r="C245" i="37"/>
  <c r="C134" i="37"/>
  <c r="C61" i="37"/>
  <c r="C208" i="37"/>
  <c r="C187" i="37"/>
  <c r="C77" i="37"/>
  <c r="C40" i="37"/>
  <c r="C261" i="37"/>
  <c r="C255" i="38"/>
  <c r="C107" i="38"/>
  <c r="C70" i="38"/>
  <c r="AA16" i="34"/>
  <c r="AA11" i="34"/>
  <c r="AA15" i="34"/>
  <c r="AA5" i="34"/>
  <c r="AA8" i="34"/>
  <c r="AA10" i="34"/>
  <c r="AA13" i="34"/>
  <c r="AA9" i="34"/>
  <c r="C56" i="29"/>
  <c r="C241" i="29"/>
  <c r="C204" i="29"/>
  <c r="C167" i="29"/>
  <c r="C122" i="30"/>
  <c r="C159" i="30"/>
  <c r="C171" i="31"/>
  <c r="C134" i="31"/>
  <c r="C97" i="31"/>
  <c r="C233" i="32"/>
  <c r="C11" i="32"/>
  <c r="C119" i="37"/>
  <c r="AR11" i="34"/>
  <c r="AR15" i="34"/>
  <c r="AR10" i="34"/>
  <c r="AR8" i="34"/>
  <c r="AR12" i="34"/>
  <c r="AR13" i="34"/>
  <c r="AR16" i="34"/>
  <c r="AR9" i="34"/>
  <c r="AR6" i="34"/>
  <c r="AR7" i="34"/>
  <c r="C86" i="30"/>
  <c r="C123" i="30"/>
  <c r="C234" i="30"/>
  <c r="C234" i="32"/>
  <c r="C160" i="32"/>
  <c r="C197" i="32"/>
  <c r="C172" i="37"/>
  <c r="C246" i="37"/>
  <c r="AQ12" i="34"/>
  <c r="AQ11" i="34"/>
  <c r="AQ8" i="34"/>
  <c r="AQ9" i="34"/>
  <c r="AQ5" i="34"/>
  <c r="AQ16" i="34"/>
  <c r="AQ15" i="34"/>
  <c r="AQ10" i="34"/>
  <c r="AQ7" i="34"/>
  <c r="AQ13" i="34"/>
  <c r="C247" i="37"/>
  <c r="C99" i="37"/>
  <c r="C136" i="37"/>
  <c r="C210" i="37"/>
  <c r="C173" i="37"/>
  <c r="BB13" i="34"/>
  <c r="BB15" i="34"/>
  <c r="BB6" i="34"/>
  <c r="BB12" i="34"/>
  <c r="BB8" i="34"/>
  <c r="BB5" i="34"/>
  <c r="BB16" i="34"/>
  <c r="BB10" i="34"/>
  <c r="BB9" i="34"/>
  <c r="BB11" i="34"/>
  <c r="C78" i="28"/>
  <c r="C152" i="28"/>
  <c r="C226" i="28"/>
  <c r="C189" i="28"/>
  <c r="C115" i="28"/>
  <c r="C176" i="37"/>
  <c r="C66" i="37"/>
  <c r="C102" i="37"/>
  <c r="C213" i="37"/>
  <c r="C202" i="38"/>
  <c r="C165" i="38"/>
  <c r="C91" i="38"/>
  <c r="C239" i="38"/>
  <c r="C187" i="38"/>
  <c r="C39" i="38"/>
  <c r="C113" i="38"/>
  <c r="C76" i="38"/>
  <c r="C224" i="38"/>
  <c r="C150" i="38"/>
  <c r="BB7" i="34"/>
  <c r="C206" i="28"/>
  <c r="C169" i="28"/>
  <c r="C223" i="28"/>
  <c r="C38" i="28"/>
  <c r="C75" i="28"/>
  <c r="C214" i="29"/>
  <c r="C140" i="29"/>
  <c r="C60" i="30"/>
  <c r="C134" i="30"/>
  <c r="C23" i="30"/>
  <c r="C127" i="30"/>
  <c r="C164" i="30"/>
  <c r="C26" i="37"/>
  <c r="C128" i="38"/>
  <c r="C17" i="38"/>
  <c r="S7" i="34"/>
  <c r="C154" i="28"/>
  <c r="C254" i="29"/>
  <c r="C180" i="29"/>
  <c r="C143" i="29"/>
  <c r="C105" i="37"/>
  <c r="C69" i="37"/>
  <c r="C32" i="37"/>
  <c r="C253" i="37"/>
  <c r="C216" i="37"/>
  <c r="C142" i="37"/>
  <c r="C144" i="38"/>
  <c r="C169" i="38"/>
  <c r="C21" i="38"/>
  <c r="C243" i="38"/>
  <c r="C206" i="38"/>
  <c r="C95" i="38"/>
  <c r="C58" i="38"/>
  <c r="C127" i="37"/>
  <c r="C201" i="37"/>
  <c r="C164" i="37"/>
  <c r="C90" i="37"/>
  <c r="S10" i="34"/>
  <c r="C16" i="30"/>
  <c r="C53" i="30"/>
  <c r="C29" i="37"/>
  <c r="S12" i="34"/>
  <c r="S8" i="34"/>
  <c r="S9" i="34"/>
  <c r="S16" i="34"/>
  <c r="S15" i="34"/>
  <c r="S13" i="34"/>
  <c r="S11" i="34"/>
  <c r="AF9" i="34"/>
  <c r="AF12" i="34"/>
  <c r="AF8" i="34"/>
  <c r="AF11" i="34"/>
  <c r="AF5" i="34"/>
  <c r="AF6" i="34"/>
  <c r="AF7" i="34"/>
  <c r="AF13" i="34"/>
  <c r="AF16" i="34"/>
  <c r="AF15" i="34"/>
  <c r="AF10" i="34"/>
  <c r="P12" i="40"/>
  <c r="F12" i="40" s="1"/>
  <c r="Q12" i="40"/>
  <c r="F42" i="40" s="1"/>
  <c r="C14" i="37"/>
  <c r="C160" i="38"/>
  <c r="C123" i="38"/>
  <c r="C49" i="38"/>
  <c r="C115" i="26"/>
  <c r="C189" i="32"/>
  <c r="C152" i="32"/>
  <c r="C115" i="32"/>
  <c r="C235" i="37"/>
  <c r="C219" i="38"/>
  <c r="C34" i="38"/>
  <c r="C182" i="38"/>
  <c r="AE8" i="34"/>
  <c r="AE5" i="34"/>
  <c r="AE6" i="34"/>
  <c r="AE11" i="34"/>
  <c r="AE15" i="34"/>
  <c r="AE10" i="34"/>
  <c r="D74" i="38"/>
  <c r="D37" i="38"/>
  <c r="E74" i="38"/>
  <c r="E37" i="38"/>
  <c r="E259" i="38"/>
  <c r="E141" i="37"/>
  <c r="E215" i="37"/>
  <c r="D252" i="37"/>
  <c r="D215" i="37"/>
  <c r="D195" i="37"/>
  <c r="E11" i="37"/>
  <c r="D84" i="37"/>
  <c r="D48" i="37"/>
  <c r="AC5" i="34"/>
  <c r="AC11" i="34"/>
  <c r="AC16" i="34"/>
  <c r="AC7" i="34"/>
  <c r="C66" i="38"/>
  <c r="BD5" i="34"/>
  <c r="BD8" i="34"/>
  <c r="BD13" i="34"/>
  <c r="BD16" i="34"/>
  <c r="BD10" i="34"/>
  <c r="BD9" i="34"/>
  <c r="BD6" i="34"/>
  <c r="Z10" i="34"/>
  <c r="Z9" i="34"/>
  <c r="Z13" i="34"/>
  <c r="Z12" i="34"/>
  <c r="Z16" i="34"/>
  <c r="C204" i="38"/>
  <c r="C130" i="38"/>
  <c r="BC12" i="34"/>
  <c r="BC16" i="34"/>
  <c r="BC11" i="34"/>
  <c r="BC10" i="34"/>
  <c r="BC9" i="34"/>
  <c r="BC5" i="34"/>
  <c r="AP9" i="34"/>
  <c r="AP8" i="34"/>
  <c r="AP11" i="34"/>
  <c r="AP10" i="34"/>
  <c r="AP7" i="34"/>
  <c r="Y9" i="34"/>
  <c r="Y11" i="34"/>
  <c r="Y13" i="34"/>
  <c r="Y15" i="34"/>
  <c r="Y6" i="34"/>
  <c r="Y10" i="34"/>
  <c r="C124" i="37"/>
  <c r="C239" i="37"/>
  <c r="C202" i="37"/>
  <c r="C165" i="37"/>
  <c r="C106" i="37"/>
  <c r="C254" i="37"/>
  <c r="C217" i="37"/>
  <c r="C180" i="37"/>
  <c r="C116" i="37"/>
  <c r="C227" i="37"/>
  <c r="C144" i="37"/>
  <c r="C34" i="37"/>
  <c r="C181" i="37"/>
  <c r="C153" i="38"/>
  <c r="C133" i="38"/>
  <c r="C170" i="38"/>
  <c r="AM15" i="34"/>
  <c r="AM11" i="34"/>
  <c r="Y16" i="34"/>
  <c r="AN8" i="34"/>
  <c r="AN12" i="34"/>
  <c r="AN5" i="34"/>
  <c r="AN13" i="34"/>
  <c r="AN15" i="34"/>
  <c r="AN10" i="34"/>
  <c r="AN9" i="34"/>
  <c r="C152" i="37"/>
  <c r="C226" i="37"/>
  <c r="C182" i="37"/>
  <c r="C145" i="37"/>
  <c r="C96" i="38"/>
  <c r="C209" i="38"/>
  <c r="C98" i="38"/>
  <c r="C135" i="38"/>
  <c r="C61" i="38"/>
  <c r="C24" i="38"/>
  <c r="AM13" i="34"/>
  <c r="AM9" i="34"/>
  <c r="AM6" i="34"/>
  <c r="AM12" i="34"/>
  <c r="AM16" i="34"/>
  <c r="C258" i="37"/>
  <c r="C110" i="37"/>
  <c r="C93" i="38"/>
  <c r="C79" i="38"/>
  <c r="C190" i="38"/>
  <c r="C116" i="38"/>
  <c r="AP16" i="34"/>
  <c r="AL12" i="34"/>
  <c r="AL8" i="34"/>
  <c r="AL16" i="34"/>
  <c r="AL5" i="34"/>
  <c r="AL10" i="34"/>
  <c r="C154" i="38"/>
  <c r="C117" i="38"/>
  <c r="C228" i="38"/>
  <c r="C80" i="38"/>
  <c r="C78" i="31"/>
  <c r="C115" i="31"/>
  <c r="C226" i="31"/>
  <c r="C168" i="37"/>
  <c r="C86" i="38"/>
  <c r="C81" i="38"/>
  <c r="C229" i="38"/>
  <c r="C155" i="38"/>
  <c r="C65" i="38"/>
  <c r="C102" i="38"/>
  <c r="C28" i="38"/>
  <c r="Y12" i="34"/>
  <c r="AP13" i="34"/>
  <c r="BC6" i="34"/>
  <c r="AW6" i="34"/>
  <c r="AW5" i="34"/>
  <c r="AW13" i="34"/>
  <c r="AW15" i="34"/>
  <c r="AW7" i="34"/>
  <c r="AW12" i="34"/>
  <c r="AW16" i="34"/>
  <c r="AW8" i="34"/>
  <c r="C177" i="38"/>
  <c r="C140" i="38"/>
  <c r="C251" i="38"/>
  <c r="C214" i="38"/>
  <c r="AC8" i="34"/>
  <c r="AC6" i="34"/>
  <c r="C13" i="37"/>
  <c r="C123" i="37"/>
  <c r="AI16" i="34"/>
  <c r="X16" i="34"/>
  <c r="X5" i="34"/>
  <c r="X15" i="34"/>
  <c r="D216" i="37"/>
  <c r="D179" i="37"/>
  <c r="I39" i="31"/>
  <c r="I39" i="33"/>
  <c r="U12" i="34"/>
  <c r="AI13" i="34"/>
  <c r="U5" i="34"/>
  <c r="W13" i="34"/>
  <c r="W12" i="34"/>
  <c r="W16" i="34"/>
  <c r="C91" i="30"/>
  <c r="C239" i="30"/>
  <c r="C15" i="37"/>
  <c r="C88" i="37"/>
  <c r="C125" i="37"/>
  <c r="C162" i="37"/>
  <c r="C119" i="38"/>
  <c r="C82" i="38"/>
  <c r="T13" i="34"/>
  <c r="U9" i="34"/>
  <c r="AX11" i="34"/>
  <c r="U6" i="34"/>
  <c r="C115" i="29"/>
  <c r="C189" i="29"/>
  <c r="D156" i="37"/>
  <c r="C55" i="30"/>
  <c r="C129" i="30"/>
  <c r="AK7" i="34"/>
  <c r="U10" i="34"/>
  <c r="T6" i="34"/>
  <c r="AJ16" i="34"/>
  <c r="AJ13" i="34"/>
  <c r="AJ11" i="34"/>
  <c r="AJ15" i="34"/>
  <c r="C126" i="30"/>
  <c r="C237" i="30"/>
  <c r="C230" i="38"/>
  <c r="C121" i="38"/>
  <c r="W10" i="34"/>
  <c r="AU11" i="34"/>
  <c r="AU6" i="34"/>
  <c r="C152" i="29"/>
  <c r="E288" i="25"/>
  <c r="D288" i="25"/>
  <c r="AI8" i="34"/>
  <c r="AI5" i="34"/>
  <c r="AI10" i="34"/>
  <c r="E143" i="38"/>
  <c r="D32" i="38"/>
  <c r="AH15" i="34"/>
  <c r="AH6" i="34"/>
  <c r="U16" i="34"/>
  <c r="U13" i="34"/>
  <c r="C188" i="37"/>
  <c r="E289" i="25"/>
  <c r="D289" i="25"/>
  <c r="AH7" i="34"/>
  <c r="AK6" i="34"/>
  <c r="C151" i="37"/>
  <c r="E78" i="32"/>
  <c r="D78" i="32"/>
  <c r="D79" i="32"/>
  <c r="AH11" i="34"/>
  <c r="AY12" i="34"/>
  <c r="AG5" i="34"/>
  <c r="AG9" i="34"/>
  <c r="AG12" i="34"/>
  <c r="AG7" i="34"/>
  <c r="AG8" i="34"/>
  <c r="C225" i="37"/>
  <c r="AH16" i="34"/>
  <c r="T10" i="34"/>
  <c r="T9" i="34"/>
  <c r="T5" i="34"/>
  <c r="D70" i="32"/>
  <c r="E70" i="32"/>
  <c r="E255" i="32"/>
  <c r="E218" i="32"/>
  <c r="E181" i="32"/>
  <c r="E144" i="32"/>
  <c r="D255" i="32"/>
  <c r="D218" i="32"/>
  <c r="D144" i="32"/>
  <c r="D33" i="32"/>
  <c r="D181" i="32"/>
  <c r="E144" i="29"/>
  <c r="E255" i="29"/>
  <c r="E181" i="29"/>
  <c r="E218" i="29"/>
  <c r="D144" i="29"/>
  <c r="D181" i="29"/>
  <c r="D218" i="29"/>
  <c r="D255" i="29"/>
  <c r="I10" i="28"/>
  <c r="I10" i="29"/>
  <c r="I26" i="26"/>
  <c r="E152" i="27"/>
  <c r="D152" i="27"/>
  <c r="E115" i="27"/>
  <c r="D115" i="27"/>
  <c r="E78" i="27"/>
  <c r="D78" i="27"/>
  <c r="E226" i="27"/>
  <c r="D226" i="27"/>
  <c r="E189" i="27"/>
  <c r="D189" i="27"/>
  <c r="C105" i="30"/>
  <c r="C179" i="30"/>
  <c r="C63" i="38"/>
  <c r="AG10" i="34"/>
  <c r="AX13" i="34"/>
  <c r="AX9" i="34"/>
  <c r="AX12" i="34"/>
  <c r="AX15" i="34"/>
  <c r="AX7" i="34"/>
  <c r="AX5" i="34"/>
  <c r="C245" i="29"/>
  <c r="C253" i="30"/>
  <c r="AG15" i="34"/>
  <c r="AH10" i="34"/>
  <c r="X6" i="34"/>
  <c r="AB13" i="34"/>
  <c r="AB16" i="34"/>
  <c r="AB11" i="34"/>
  <c r="I19" i="23"/>
  <c r="I18" i="26"/>
  <c r="AK8" i="34"/>
  <c r="BA16" i="34"/>
  <c r="BA8" i="34"/>
  <c r="BA6" i="34"/>
  <c r="BA5" i="34"/>
  <c r="I35" i="26"/>
  <c r="I17" i="26"/>
  <c r="AK9" i="34"/>
  <c r="I16" i="26"/>
  <c r="C226" i="27"/>
  <c r="C78" i="27"/>
  <c r="C189" i="27"/>
  <c r="C152" i="27"/>
  <c r="I33" i="26"/>
  <c r="AY7" i="34"/>
  <c r="AY15" i="34"/>
  <c r="AY10" i="34"/>
  <c r="AY6" i="34"/>
  <c r="D144" i="37"/>
  <c r="D218" i="37"/>
  <c r="D74" i="30"/>
  <c r="E74" i="30"/>
  <c r="E222" i="30"/>
  <c r="D37" i="30"/>
  <c r="E37" i="30"/>
  <c r="D185" i="30"/>
  <c r="E185" i="30"/>
  <c r="D111" i="30"/>
  <c r="E148" i="30"/>
  <c r="D259" i="30"/>
  <c r="D222" i="30"/>
  <c r="E111" i="30"/>
  <c r="D148" i="30"/>
  <c r="D123" i="29"/>
  <c r="D160" i="29"/>
  <c r="D197" i="29"/>
  <c r="D234" i="29"/>
  <c r="E123" i="29"/>
  <c r="E160" i="29"/>
  <c r="E197" i="29"/>
  <c r="E234" i="29"/>
  <c r="I40" i="33"/>
  <c r="I40" i="31"/>
  <c r="I20" i="33"/>
  <c r="I20" i="31"/>
  <c r="I34" i="23"/>
  <c r="E226" i="29"/>
  <c r="E152" i="29"/>
  <c r="E78" i="29"/>
  <c r="D226" i="29"/>
  <c r="D152" i="29"/>
  <c r="D78" i="29"/>
  <c r="E115" i="29"/>
  <c r="D189" i="29"/>
  <c r="D115" i="29"/>
  <c r="P6" i="40"/>
  <c r="F6" i="40" s="1"/>
  <c r="Q6" i="40"/>
  <c r="F36" i="40" s="1"/>
  <c r="I14" i="27"/>
  <c r="I18" i="31"/>
  <c r="I18" i="33"/>
  <c r="I37" i="31"/>
  <c r="I37" i="33"/>
  <c r="D88" i="30"/>
  <c r="E14" i="30"/>
  <c r="E88" i="30"/>
  <c r="D125" i="30"/>
  <c r="D199" i="30"/>
  <c r="D162" i="30"/>
  <c r="D51" i="30"/>
  <c r="E51" i="30"/>
  <c r="E162" i="30"/>
  <c r="I31" i="26"/>
  <c r="I36" i="33"/>
  <c r="I36" i="31"/>
  <c r="M22" i="40"/>
  <c r="N22" i="40" s="1"/>
  <c r="O22" i="40" s="1"/>
  <c r="P22" i="40" s="1"/>
  <c r="F22" i="40" s="1"/>
  <c r="K23" i="40"/>
  <c r="I38" i="27"/>
  <c r="E120" i="29"/>
  <c r="E157" i="29"/>
  <c r="E194" i="29"/>
  <c r="D231" i="29"/>
  <c r="D120" i="29"/>
  <c r="D157" i="29"/>
  <c r="D194" i="29"/>
  <c r="I21" i="27"/>
  <c r="D78" i="30"/>
  <c r="E78" i="30"/>
  <c r="D152" i="30"/>
  <c r="D115" i="30"/>
  <c r="E152" i="30"/>
  <c r="E115" i="30"/>
  <c r="D189" i="30"/>
  <c r="D68" i="30"/>
  <c r="E68" i="30"/>
  <c r="E216" i="30"/>
  <c r="D142" i="30"/>
  <c r="D179" i="30"/>
  <c r="E142" i="30"/>
  <c r="E179" i="30"/>
  <c r="D31" i="30"/>
  <c r="E105" i="30"/>
  <c r="E31" i="30"/>
  <c r="I29" i="26"/>
  <c r="I33" i="31"/>
  <c r="I33" i="33"/>
  <c r="I20" i="28"/>
  <c r="I20" i="29"/>
  <c r="E115" i="33"/>
  <c r="D115" i="33"/>
  <c r="E78" i="33"/>
  <c r="D78" i="33"/>
  <c r="D226" i="33"/>
  <c r="E189" i="33"/>
  <c r="D189" i="33"/>
  <c r="I28" i="27"/>
  <c r="I35" i="31"/>
  <c r="I35" i="33"/>
  <c r="I11" i="26"/>
  <c r="I32" i="33"/>
  <c r="I32" i="31"/>
  <c r="D102" i="30"/>
  <c r="E28" i="30"/>
  <c r="D65" i="30"/>
  <c r="D139" i="30"/>
  <c r="E65" i="30"/>
  <c r="E139" i="30"/>
  <c r="E213" i="30"/>
  <c r="E102" i="30"/>
  <c r="D176" i="30"/>
  <c r="I27" i="26"/>
  <c r="D192" i="32"/>
  <c r="D118" i="32"/>
  <c r="E155" i="32"/>
  <c r="E192" i="32"/>
  <c r="E118" i="32"/>
  <c r="E229" i="32"/>
  <c r="E35" i="32"/>
  <c r="E17" i="32"/>
  <c r="E38" i="32"/>
  <c r="E24" i="32"/>
  <c r="E23" i="32"/>
  <c r="E33" i="32"/>
  <c r="E31" i="32"/>
  <c r="E18" i="32"/>
  <c r="E15" i="32"/>
  <c r="E30" i="32"/>
  <c r="E28" i="32"/>
  <c r="E27" i="32"/>
  <c r="E36" i="32"/>
  <c r="E32" i="32"/>
  <c r="E16" i="32"/>
  <c r="E13" i="32"/>
  <c r="E29" i="32"/>
  <c r="E20" i="32"/>
  <c r="E12" i="32"/>
  <c r="E10" i="32"/>
  <c r="E14" i="32"/>
  <c r="E274" i="25"/>
  <c r="D274" i="25"/>
  <c r="D26" i="30"/>
  <c r="D100" i="30"/>
  <c r="E26" i="30"/>
  <c r="E174" i="30"/>
  <c r="E100" i="30"/>
  <c r="D211" i="30"/>
  <c r="D137" i="30"/>
  <c r="E211" i="30"/>
  <c r="D63" i="30"/>
  <c r="D174" i="30"/>
  <c r="E137" i="30"/>
  <c r="D120" i="30"/>
  <c r="E120" i="30"/>
  <c r="D157" i="30"/>
  <c r="E157" i="30"/>
  <c r="D83" i="30"/>
  <c r="E83" i="30"/>
  <c r="D228" i="32"/>
  <c r="D191" i="32"/>
  <c r="D154" i="32"/>
  <c r="D117" i="32"/>
  <c r="D38" i="32"/>
  <c r="D21" i="32"/>
  <c r="D18" i="32"/>
  <c r="D34" i="32"/>
  <c r="D28" i="32"/>
  <c r="D32" i="32"/>
  <c r="D36" i="32"/>
  <c r="D30" i="32"/>
  <c r="D13" i="32"/>
  <c r="D29" i="32"/>
  <c r="D20" i="32"/>
  <c r="D12" i="32"/>
  <c r="D39" i="32"/>
  <c r="D11" i="32"/>
  <c r="D37" i="32"/>
  <c r="D10" i="32"/>
  <c r="D14" i="32"/>
  <c r="D25" i="32"/>
  <c r="D35" i="32"/>
  <c r="D23" i="32"/>
  <c r="D16" i="32"/>
  <c r="D26" i="32"/>
  <c r="I30" i="27"/>
  <c r="I25" i="26"/>
  <c r="E244" i="32"/>
  <c r="E207" i="32"/>
  <c r="E170" i="32"/>
  <c r="E133" i="32"/>
  <c r="D244" i="32"/>
  <c r="D207" i="32"/>
  <c r="D170" i="32"/>
  <c r="D133" i="32"/>
  <c r="E226" i="33"/>
  <c r="E258" i="30"/>
  <c r="E256" i="30"/>
  <c r="E234" i="30"/>
  <c r="E250" i="30"/>
  <c r="E232" i="30"/>
  <c r="E254" i="30"/>
  <c r="E236" i="30"/>
  <c r="E244" i="30"/>
  <c r="E228" i="30"/>
  <c r="E257" i="30"/>
  <c r="E261" i="30"/>
  <c r="E231" i="30"/>
  <c r="E233" i="30"/>
  <c r="E239" i="30"/>
  <c r="E229" i="30"/>
  <c r="E251" i="30"/>
  <c r="E235" i="30"/>
  <c r="E262" i="30"/>
  <c r="E260" i="30"/>
  <c r="E238" i="30"/>
  <c r="E226" i="30"/>
  <c r="E240" i="30"/>
  <c r="E248" i="30"/>
  <c r="E230" i="30"/>
  <c r="E241" i="30"/>
  <c r="E253" i="30"/>
  <c r="E259" i="30"/>
  <c r="E247" i="30"/>
  <c r="E237" i="30"/>
  <c r="E227" i="30"/>
  <c r="E249" i="30"/>
  <c r="E255" i="30"/>
  <c r="E275" i="25"/>
  <c r="D275" i="25"/>
  <c r="C214" i="37"/>
  <c r="D146" i="32"/>
  <c r="E226" i="31"/>
  <c r="D226" i="31"/>
  <c r="E189" i="31"/>
  <c r="D189" i="31"/>
  <c r="E152" i="31"/>
  <c r="D152" i="31"/>
  <c r="E115" i="31"/>
  <c r="D115" i="31"/>
  <c r="E152" i="26"/>
  <c r="D152" i="26"/>
  <c r="E115" i="26"/>
  <c r="D115" i="26"/>
  <c r="E78" i="26"/>
  <c r="D78" i="26"/>
  <c r="I27" i="30"/>
  <c r="I11" i="31"/>
  <c r="I11" i="33"/>
  <c r="E243" i="32"/>
  <c r="E206" i="32"/>
  <c r="E169" i="32"/>
  <c r="E132" i="32"/>
  <c r="D243" i="32"/>
  <c r="D169" i="32"/>
  <c r="D206" i="32"/>
  <c r="D132" i="32"/>
  <c r="E58" i="32"/>
  <c r="D58" i="32"/>
  <c r="D272" i="25"/>
  <c r="I26" i="30"/>
  <c r="E245" i="30" s="1"/>
  <c r="E258" i="32"/>
  <c r="E221" i="32"/>
  <c r="E184" i="32"/>
  <c r="D221" i="32"/>
  <c r="D184" i="32"/>
  <c r="D147" i="32"/>
  <c r="E73" i="32"/>
  <c r="D73" i="32"/>
  <c r="P13" i="40"/>
  <c r="F13" i="40" s="1"/>
  <c r="Q13" i="40"/>
  <c r="D72" i="32"/>
  <c r="E72" i="32"/>
  <c r="D220" i="32"/>
  <c r="D183" i="32"/>
  <c r="D152" i="33"/>
  <c r="I32" i="27"/>
  <c r="D78" i="38"/>
  <c r="E78" i="38"/>
  <c r="E226" i="38"/>
  <c r="D226" i="38"/>
  <c r="E189" i="38"/>
  <c r="D189" i="38"/>
  <c r="E152" i="38"/>
  <c r="D152" i="38"/>
  <c r="D80" i="30"/>
  <c r="E80" i="30"/>
  <c r="D117" i="30"/>
  <c r="E117" i="30"/>
  <c r="E154" i="30"/>
  <c r="E191" i="30"/>
  <c r="E152" i="33"/>
  <c r="I25" i="33"/>
  <c r="I25" i="31"/>
  <c r="D187" i="30"/>
  <c r="I23" i="27"/>
  <c r="D240" i="32"/>
  <c r="D203" i="32"/>
  <c r="D166" i="32"/>
  <c r="D129" i="32"/>
  <c r="D55" i="32"/>
  <c r="P11" i="40"/>
  <c r="F11" i="40" s="1"/>
  <c r="Q11" i="40"/>
  <c r="F41" i="40" s="1"/>
  <c r="I24" i="33"/>
  <c r="I24" i="31"/>
  <c r="I37" i="27"/>
  <c r="P10" i="40"/>
  <c r="F10" i="40" s="1"/>
  <c r="Q10" i="40"/>
  <c r="F40" i="40" s="1"/>
  <c r="E194" i="30"/>
  <c r="I23" i="31"/>
  <c r="I23" i="33"/>
  <c r="E254" i="32"/>
  <c r="E217" i="32"/>
  <c r="E180" i="32"/>
  <c r="E143" i="32"/>
  <c r="D217" i="32"/>
  <c r="D180" i="32"/>
  <c r="D143" i="32"/>
  <c r="E69" i="32"/>
  <c r="D69" i="32"/>
  <c r="Q6" i="34"/>
  <c r="Q9" i="34"/>
  <c r="P9" i="40"/>
  <c r="F9" i="40" s="1"/>
  <c r="Q9" i="40"/>
  <c r="F39" i="40" s="1"/>
  <c r="D287" i="25"/>
  <c r="I22" i="29"/>
  <c r="I22" i="28"/>
  <c r="E76" i="30"/>
  <c r="D150" i="30"/>
  <c r="D39" i="30"/>
  <c r="E113" i="30"/>
  <c r="E39" i="30"/>
  <c r="I39" i="26"/>
  <c r="P5" i="34"/>
  <c r="P12" i="34"/>
  <c r="D113" i="30"/>
  <c r="P8" i="40"/>
  <c r="F8" i="40" s="1"/>
  <c r="Q8" i="40"/>
  <c r="F38" i="40" s="1"/>
  <c r="D119" i="30"/>
  <c r="E193" i="30"/>
  <c r="D152" i="28"/>
  <c r="D193" i="30"/>
  <c r="D78" i="28"/>
  <c r="D181" i="30"/>
  <c r="D27" i="30"/>
  <c r="E132" i="30"/>
  <c r="D126" i="30"/>
  <c r="I23" i="30"/>
  <c r="E33" i="30"/>
  <c r="E101" i="30"/>
  <c r="I34" i="33"/>
  <c r="D227" i="30"/>
  <c r="D243" i="30"/>
  <c r="D89" i="30"/>
  <c r="D253" i="30"/>
  <c r="E276" i="25"/>
  <c r="E290" i="25"/>
  <c r="E152" i="28"/>
  <c r="E21" i="30"/>
  <c r="E156" i="30"/>
  <c r="D291" i="25"/>
  <c r="E78" i="28"/>
  <c r="D107" i="30"/>
  <c r="D21" i="30"/>
  <c r="E82" i="30"/>
  <c r="Q5" i="40"/>
  <c r="E263" i="25"/>
  <c r="E277" i="25"/>
  <c r="E291" i="25"/>
  <c r="D33" i="30"/>
  <c r="E206" i="30"/>
  <c r="D264" i="25"/>
  <c r="D278" i="25"/>
  <c r="D292" i="25"/>
  <c r="D144" i="30"/>
  <c r="E58" i="30"/>
  <c r="D82" i="30"/>
  <c r="E264" i="25"/>
  <c r="E278" i="25"/>
  <c r="E292" i="25"/>
  <c r="E218" i="30"/>
  <c r="D265" i="25"/>
  <c r="D279" i="25"/>
  <c r="D293" i="25"/>
  <c r="E70" i="30"/>
  <c r="D228" i="30"/>
  <c r="E71" i="30"/>
  <c r="D236" i="30"/>
  <c r="D234" i="30"/>
  <c r="D184" i="30"/>
  <c r="E59" i="30"/>
  <c r="I33" i="30"/>
  <c r="E265" i="25"/>
  <c r="E279" i="25"/>
  <c r="E293" i="25"/>
  <c r="I17" i="31"/>
  <c r="D232" i="30"/>
  <c r="E219" i="30"/>
  <c r="D250" i="30"/>
  <c r="D258" i="30"/>
  <c r="D244" i="30"/>
  <c r="D192" i="30"/>
  <c r="D261" i="30"/>
  <c r="D266" i="25"/>
  <c r="D280" i="25"/>
  <c r="D294" i="25"/>
  <c r="E221" i="30"/>
  <c r="D59" i="30"/>
  <c r="E266" i="25"/>
  <c r="E280" i="25"/>
  <c r="E294" i="25"/>
  <c r="E91" i="30"/>
  <c r="D256" i="30"/>
  <c r="E110" i="30"/>
  <c r="D254" i="30"/>
  <c r="E207" i="30"/>
  <c r="E155" i="30"/>
  <c r="D267" i="25"/>
  <c r="D281" i="25"/>
  <c r="D295" i="25"/>
  <c r="I36" i="28"/>
  <c r="D196" i="30"/>
  <c r="D165" i="30"/>
  <c r="D194" i="30"/>
  <c r="D191" i="30"/>
  <c r="D158" i="30"/>
  <c r="E145" i="30"/>
  <c r="E199" i="30"/>
  <c r="D213" i="30"/>
  <c r="D197" i="30"/>
  <c r="D221" i="30"/>
  <c r="D143" i="30"/>
  <c r="E124" i="30"/>
  <c r="E177" i="30"/>
  <c r="D207" i="30"/>
  <c r="D224" i="30"/>
  <c r="E267" i="25"/>
  <c r="E281" i="25"/>
  <c r="E295" i="25"/>
  <c r="E147" i="30"/>
  <c r="E170" i="30"/>
  <c r="D268" i="25"/>
  <c r="D282" i="25"/>
  <c r="D296" i="25"/>
  <c r="D11" i="30"/>
  <c r="D146" i="30"/>
  <c r="D91" i="30"/>
  <c r="E195" i="30"/>
  <c r="E108" i="30"/>
  <c r="D110" i="30"/>
  <c r="E69" i="30"/>
  <c r="D235" i="30"/>
  <c r="D177" i="30"/>
  <c r="E133" i="30"/>
  <c r="E118" i="30"/>
  <c r="E187" i="30"/>
  <c r="E268" i="25"/>
  <c r="E282" i="25"/>
  <c r="E296" i="25"/>
  <c r="D233" i="30"/>
  <c r="D35" i="30"/>
  <c r="D239" i="30"/>
  <c r="D231" i="30"/>
  <c r="I16" i="23"/>
  <c r="D71" i="30"/>
  <c r="E125" i="30"/>
  <c r="E73" i="30"/>
  <c r="D69" i="30"/>
  <c r="E13" i="30"/>
  <c r="D229" i="30"/>
  <c r="E150" i="30"/>
  <c r="D269" i="25"/>
  <c r="D283" i="25"/>
  <c r="D297" i="25"/>
  <c r="E159" i="30"/>
  <c r="E183" i="30"/>
  <c r="E17" i="30"/>
  <c r="I16" i="31"/>
  <c r="D154" i="30"/>
  <c r="D195" i="30"/>
  <c r="D145" i="30"/>
  <c r="D147" i="30"/>
  <c r="E161" i="30"/>
  <c r="D29" i="30"/>
  <c r="D170" i="30"/>
  <c r="D118" i="30"/>
  <c r="E269" i="25"/>
  <c r="E283" i="25"/>
  <c r="E297" i="25"/>
  <c r="E85" i="30"/>
  <c r="D183" i="30"/>
  <c r="D73" i="30"/>
  <c r="E180" i="30"/>
  <c r="E103" i="30"/>
  <c r="D133" i="30"/>
  <c r="E81" i="30"/>
  <c r="D270" i="25"/>
  <c r="D284" i="25"/>
  <c r="D298" i="25"/>
  <c r="D159" i="30"/>
  <c r="E109" i="30"/>
  <c r="D17" i="30"/>
  <c r="E176" i="30"/>
  <c r="E106" i="30"/>
  <c r="E214" i="30"/>
  <c r="D81" i="30"/>
  <c r="E270" i="25"/>
  <c r="E284" i="25"/>
  <c r="E298" i="25"/>
  <c r="E220" i="30"/>
  <c r="E182" i="30"/>
  <c r="E32" i="30"/>
  <c r="E198" i="30"/>
  <c r="D103" i="30"/>
  <c r="E22" i="30"/>
  <c r="E192" i="30"/>
  <c r="E224" i="30"/>
  <c r="D271" i="25"/>
  <c r="D285" i="25"/>
  <c r="E196" i="30"/>
  <c r="E271" i="25"/>
  <c r="E285" i="25"/>
  <c r="E166" i="37" l="1"/>
  <c r="D27" i="32"/>
  <c r="D96" i="37"/>
  <c r="E203" i="37"/>
  <c r="E49" i="37"/>
  <c r="D249" i="32"/>
  <c r="X9" i="34"/>
  <c r="D240" i="37"/>
  <c r="E45" i="37"/>
  <c r="E19" i="32"/>
  <c r="D133" i="37"/>
  <c r="E240" i="37"/>
  <c r="D212" i="32"/>
  <c r="X7" i="34"/>
  <c r="AB10" i="34"/>
  <c r="AB9" i="34"/>
  <c r="AB6" i="34"/>
  <c r="Q7" i="34"/>
  <c r="Q5" i="34"/>
  <c r="Q16" i="34"/>
  <c r="Q11" i="34"/>
  <c r="Q13" i="34"/>
  <c r="Q15" i="34"/>
  <c r="Q10" i="34"/>
  <c r="Q12" i="34"/>
  <c r="Q8" i="34"/>
  <c r="D56" i="37"/>
  <c r="E138" i="32"/>
  <c r="E73" i="37"/>
  <c r="V7" i="34"/>
  <c r="V12" i="34"/>
  <c r="V15" i="34"/>
  <c r="D118" i="37"/>
  <c r="E229" i="37"/>
  <c r="E192" i="37"/>
  <c r="D81" i="37"/>
  <c r="E81" i="37"/>
  <c r="D192" i="37"/>
  <c r="D155" i="37"/>
  <c r="E85" i="37"/>
  <c r="E94" i="32"/>
  <c r="AJ7" i="34"/>
  <c r="AJ8" i="34"/>
  <c r="AJ12" i="34"/>
  <c r="AJ9" i="34"/>
  <c r="AJ6" i="34"/>
  <c r="E129" i="37"/>
  <c r="D8" i="37"/>
  <c r="D233" i="37"/>
  <c r="D92" i="37"/>
  <c r="E40" i="32"/>
  <c r="D244" i="37"/>
  <c r="D196" i="37"/>
  <c r="X12" i="34"/>
  <c r="D99" i="37"/>
  <c r="D26" i="37"/>
  <c r="E26" i="37"/>
  <c r="E23" i="37"/>
  <c r="E155" i="37"/>
  <c r="S6" i="34"/>
  <c r="S5" i="34"/>
  <c r="D16" i="37"/>
  <c r="D200" i="37"/>
  <c r="D126" i="37"/>
  <c r="D53" i="37"/>
  <c r="E53" i="37"/>
  <c r="D89" i="37"/>
  <c r="E237" i="37"/>
  <c r="E200" i="37"/>
  <c r="E89" i="37"/>
  <c r="E16" i="37"/>
  <c r="E220" i="37"/>
  <c r="AG11" i="34"/>
  <c r="AG13" i="34"/>
  <c r="AG6" i="34"/>
  <c r="D73" i="37"/>
  <c r="V11" i="34"/>
  <c r="D85" i="37"/>
  <c r="D109" i="37"/>
  <c r="AP15" i="34"/>
  <c r="AP12" i="34"/>
  <c r="AP5" i="34"/>
  <c r="D36" i="37"/>
  <c r="T12" i="34"/>
  <c r="T11" i="34"/>
  <c r="T7" i="34"/>
  <c r="Y5" i="34"/>
  <c r="Y8" i="34"/>
  <c r="D136" i="38"/>
  <c r="D99" i="38"/>
  <c r="D173" i="38"/>
  <c r="E249" i="32"/>
  <c r="E36" i="37"/>
  <c r="E234" i="38"/>
  <c r="E160" i="38"/>
  <c r="D31" i="32"/>
  <c r="E253" i="32"/>
  <c r="E68" i="32"/>
  <c r="E106" i="32"/>
  <c r="D106" i="32"/>
  <c r="D173" i="37"/>
  <c r="E56" i="32"/>
  <c r="D151" i="32"/>
  <c r="E109" i="37"/>
  <c r="AZ9" i="34"/>
  <c r="AX10" i="34"/>
  <c r="E224" i="38"/>
  <c r="AH12" i="34"/>
  <c r="Y7" i="34"/>
  <c r="D65" i="37"/>
  <c r="AM7" i="34"/>
  <c r="AM10" i="34"/>
  <c r="E25" i="37"/>
  <c r="E246" i="37"/>
  <c r="E209" i="37"/>
  <c r="E135" i="37"/>
  <c r="D98" i="37"/>
  <c r="D62" i="37"/>
  <c r="D25" i="37"/>
  <c r="D209" i="37"/>
  <c r="D135" i="37"/>
  <c r="E98" i="37"/>
  <c r="E62" i="37"/>
  <c r="E221" i="38"/>
  <c r="E258" i="38"/>
  <c r="D221" i="38"/>
  <c r="D147" i="38"/>
  <c r="E110" i="38"/>
  <c r="E36" i="38"/>
  <c r="E147" i="38"/>
  <c r="D36" i="38"/>
  <c r="D83" i="37"/>
  <c r="E231" i="37"/>
  <c r="E83" i="37"/>
  <c r="E194" i="37"/>
  <c r="E47" i="37"/>
  <c r="D47" i="37"/>
  <c r="D120" i="37"/>
  <c r="D157" i="37"/>
  <c r="E10" i="37"/>
  <c r="D10" i="37"/>
  <c r="E8" i="37"/>
  <c r="E196" i="37"/>
  <c r="D56" i="32"/>
  <c r="E188" i="32"/>
  <c r="D146" i="37"/>
  <c r="D113" i="38"/>
  <c r="AZ8" i="34"/>
  <c r="E230" i="38"/>
  <c r="E193" i="38"/>
  <c r="D193" i="38"/>
  <c r="D156" i="38"/>
  <c r="D119" i="38"/>
  <c r="D230" i="38"/>
  <c r="E156" i="38"/>
  <c r="D82" i="38"/>
  <c r="E119" i="38"/>
  <c r="E82" i="38"/>
  <c r="D183" i="37"/>
  <c r="AW9" i="34"/>
  <c r="AW10" i="34"/>
  <c r="D220" i="37"/>
  <c r="V13" i="34"/>
  <c r="AZ5" i="34"/>
  <c r="E167" i="32"/>
  <c r="E130" i="32"/>
  <c r="D19" i="32"/>
  <c r="E204" i="32"/>
  <c r="E56" i="37"/>
  <c r="D257" i="37"/>
  <c r="AL15" i="34"/>
  <c r="E39" i="38"/>
  <c r="E21" i="37"/>
  <c r="D160" i="38"/>
  <c r="E65" i="37"/>
  <c r="AN11" i="34"/>
  <c r="AN7" i="34"/>
  <c r="P8" i="34"/>
  <c r="P16" i="34"/>
  <c r="P11" i="34"/>
  <c r="P15" i="34"/>
  <c r="P10" i="34"/>
  <c r="P6" i="34"/>
  <c r="P13" i="34"/>
  <c r="P9" i="34"/>
  <c r="P7" i="34"/>
  <c r="E241" i="32"/>
  <c r="E92" i="37"/>
  <c r="E146" i="37"/>
  <c r="D130" i="32"/>
  <c r="D19" i="37"/>
  <c r="E183" i="37"/>
  <c r="AE13" i="34"/>
  <c r="AE9" i="34"/>
  <c r="D167" i="32"/>
  <c r="E19" i="37"/>
  <c r="AJ10" i="34"/>
  <c r="E118" i="37"/>
  <c r="D204" i="32"/>
  <c r="D129" i="37"/>
  <c r="E126" i="37"/>
  <c r="BA13" i="34"/>
  <c r="BA7" i="34"/>
  <c r="BA11" i="34"/>
  <c r="BA15" i="34"/>
  <c r="BA10" i="34"/>
  <c r="BA9" i="34"/>
  <c r="BA12" i="34"/>
  <c r="D241" i="32"/>
  <c r="D166" i="37"/>
  <c r="D45" i="37"/>
  <c r="AS12" i="34"/>
  <c r="E233" i="37"/>
  <c r="E12" i="37"/>
  <c r="E122" i="37"/>
  <c r="D12" i="37"/>
  <c r="D159" i="37"/>
  <c r="D122" i="37"/>
  <c r="D49" i="37"/>
  <c r="AG16" i="34"/>
  <c r="E61" i="37"/>
  <c r="E245" i="37"/>
  <c r="E208" i="37"/>
  <c r="E134" i="37"/>
  <c r="E97" i="37"/>
  <c r="E24" i="37"/>
  <c r="D24" i="37"/>
  <c r="D208" i="37"/>
  <c r="D134" i="37"/>
  <c r="D97" i="37"/>
  <c r="D61" i="37"/>
  <c r="AT15" i="34"/>
  <c r="AT6" i="34"/>
  <c r="AT13" i="34"/>
  <c r="AT9" i="34"/>
  <c r="AT5" i="34"/>
  <c r="E224" i="37"/>
  <c r="E261" i="37"/>
  <c r="E150" i="37"/>
  <c r="E113" i="37"/>
  <c r="E77" i="37"/>
  <c r="E40" i="37"/>
  <c r="D40" i="37"/>
  <c r="D150" i="37"/>
  <c r="D113" i="37"/>
  <c r="D77" i="37"/>
  <c r="E245" i="38"/>
  <c r="E208" i="38"/>
  <c r="D245" i="38"/>
  <c r="D208" i="38"/>
  <c r="E171" i="38"/>
  <c r="E134" i="38"/>
  <c r="E97" i="38"/>
  <c r="E60" i="38"/>
  <c r="E23" i="38"/>
  <c r="D134" i="38"/>
  <c r="D23" i="38"/>
  <c r="D171" i="38"/>
  <c r="D97" i="38"/>
  <c r="E186" i="23"/>
  <c r="D149" i="23"/>
  <c r="E112" i="23"/>
  <c r="D112" i="23"/>
  <c r="E75" i="23"/>
  <c r="E260" i="23"/>
  <c r="E149" i="23"/>
  <c r="D75" i="23"/>
  <c r="E223" i="23"/>
  <c r="D8" i="31"/>
  <c r="E8" i="31"/>
  <c r="D8" i="33"/>
  <c r="E8" i="33"/>
  <c r="D8" i="26"/>
  <c r="E8" i="26"/>
  <c r="D7" i="29"/>
  <c r="E7" i="29"/>
  <c r="D7" i="28"/>
  <c r="E7" i="28"/>
  <c r="E45" i="33"/>
  <c r="D45" i="33"/>
  <c r="D45" i="31"/>
  <c r="E45" i="31"/>
  <c r="D45" i="26"/>
  <c r="E45" i="26"/>
  <c r="D44" i="29"/>
  <c r="E44" i="29"/>
  <c r="D44" i="28"/>
  <c r="E44" i="28"/>
  <c r="D110" i="26"/>
  <c r="D184" i="26"/>
  <c r="E258" i="26"/>
  <c r="D258" i="26"/>
  <c r="E147" i="26"/>
  <c r="D36" i="26"/>
  <c r="D221" i="26"/>
  <c r="E184" i="26"/>
  <c r="E221" i="26"/>
  <c r="D73" i="26"/>
  <c r="E73" i="26"/>
  <c r="E110" i="26"/>
  <c r="D147" i="26"/>
  <c r="E36" i="26"/>
  <c r="I39" i="27"/>
  <c r="I37" i="29"/>
  <c r="I37" i="28"/>
  <c r="D96" i="26"/>
  <c r="D59" i="26"/>
  <c r="E133" i="26"/>
  <c r="E96" i="26"/>
  <c r="E207" i="26"/>
  <c r="D133" i="26"/>
  <c r="D22" i="26"/>
  <c r="E59" i="26"/>
  <c r="D207" i="26"/>
  <c r="E170" i="26"/>
  <c r="D170" i="26"/>
  <c r="E244" i="26"/>
  <c r="E22" i="26"/>
  <c r="D244" i="26"/>
  <c r="I29" i="27"/>
  <c r="D159" i="27"/>
  <c r="E122" i="27"/>
  <c r="D122" i="27"/>
  <c r="D85" i="27"/>
  <c r="E85" i="27"/>
  <c r="E48" i="27"/>
  <c r="D48" i="27"/>
  <c r="E11" i="27"/>
  <c r="E233" i="27"/>
  <c r="D233" i="27"/>
  <c r="E159" i="27"/>
  <c r="D11" i="27"/>
  <c r="E196" i="27"/>
  <c r="D196" i="27"/>
  <c r="I24" i="27"/>
  <c r="I40" i="27"/>
  <c r="E190" i="30"/>
  <c r="D79" i="30"/>
  <c r="E116" i="30"/>
  <c r="E153" i="30"/>
  <c r="D190" i="30"/>
  <c r="D153" i="30"/>
  <c r="E79" i="30"/>
  <c r="D116" i="30"/>
  <c r="D256" i="27"/>
  <c r="D71" i="27"/>
  <c r="D108" i="27"/>
  <c r="E256" i="27"/>
  <c r="E219" i="27"/>
  <c r="D219" i="27"/>
  <c r="D182" i="27"/>
  <c r="E182" i="27"/>
  <c r="D145" i="27"/>
  <c r="E34" i="27"/>
  <c r="D34" i="27"/>
  <c r="E108" i="27"/>
  <c r="E71" i="27"/>
  <c r="E145" i="27"/>
  <c r="D245" i="30"/>
  <c r="D248" i="26"/>
  <c r="E26" i="26"/>
  <c r="E100" i="26"/>
  <c r="E248" i="26"/>
  <c r="D211" i="26"/>
  <c r="D63" i="26"/>
  <c r="D137" i="26"/>
  <c r="E174" i="26"/>
  <c r="D26" i="26"/>
  <c r="E63" i="26"/>
  <c r="D100" i="26"/>
  <c r="E137" i="26"/>
  <c r="D174" i="26"/>
  <c r="E211" i="26"/>
  <c r="I16" i="27"/>
  <c r="D132" i="33"/>
  <c r="D169" i="33"/>
  <c r="D206" i="33"/>
  <c r="E206" i="33"/>
  <c r="D243" i="33"/>
  <c r="D58" i="33"/>
  <c r="E58" i="33"/>
  <c r="E243" i="33"/>
  <c r="E21" i="33"/>
  <c r="D95" i="33"/>
  <c r="E169" i="33"/>
  <c r="E132" i="33"/>
  <c r="E95" i="33"/>
  <c r="D21" i="33"/>
  <c r="I14" i="29"/>
  <c r="I14" i="28"/>
  <c r="E66" i="31"/>
  <c r="E140" i="31"/>
  <c r="D103" i="31"/>
  <c r="E177" i="31"/>
  <c r="E214" i="31"/>
  <c r="D66" i="31"/>
  <c r="E251" i="31"/>
  <c r="E103" i="31"/>
  <c r="D29" i="31"/>
  <c r="D214" i="31"/>
  <c r="D251" i="31"/>
  <c r="D140" i="31"/>
  <c r="E29" i="31"/>
  <c r="D177" i="31"/>
  <c r="E260" i="27"/>
  <c r="E223" i="27"/>
  <c r="E38" i="27"/>
  <c r="E75" i="27"/>
  <c r="E112" i="27"/>
  <c r="D149" i="27"/>
  <c r="D260" i="27"/>
  <c r="D186" i="27"/>
  <c r="E186" i="27"/>
  <c r="D112" i="27"/>
  <c r="D38" i="27"/>
  <c r="D75" i="27"/>
  <c r="D223" i="27"/>
  <c r="E149" i="27"/>
  <c r="E29" i="33"/>
  <c r="D214" i="33"/>
  <c r="D66" i="33"/>
  <c r="E66" i="33"/>
  <c r="D177" i="33"/>
  <c r="E177" i="33"/>
  <c r="D103" i="33"/>
  <c r="D140" i="33"/>
  <c r="E140" i="33"/>
  <c r="D29" i="33"/>
  <c r="E214" i="33"/>
  <c r="E103" i="33"/>
  <c r="D251" i="33"/>
  <c r="E251" i="33"/>
  <c r="D187" i="29"/>
  <c r="E224" i="29"/>
  <c r="E187" i="29"/>
  <c r="E150" i="29"/>
  <c r="D224" i="29"/>
  <c r="D261" i="29"/>
  <c r="D150" i="29"/>
  <c r="E261" i="29"/>
  <c r="D113" i="29"/>
  <c r="E39" i="29"/>
  <c r="E113" i="29"/>
  <c r="D39" i="29"/>
  <c r="E76" i="29"/>
  <c r="D76" i="29"/>
  <c r="I17" i="27"/>
  <c r="I30" i="29"/>
  <c r="I30" i="28"/>
  <c r="D230" i="26"/>
  <c r="E156" i="26"/>
  <c r="E119" i="26"/>
  <c r="D193" i="26"/>
  <c r="E82" i="26"/>
  <c r="D119" i="26"/>
  <c r="D82" i="26"/>
  <c r="D156" i="26"/>
  <c r="E193" i="26"/>
  <c r="E230" i="26"/>
  <c r="E224" i="28"/>
  <c r="E113" i="28"/>
  <c r="E261" i="28"/>
  <c r="E187" i="28"/>
  <c r="E76" i="28"/>
  <c r="D261" i="28"/>
  <c r="E39" i="28"/>
  <c r="D76" i="28"/>
  <c r="D150" i="28"/>
  <c r="D39" i="28"/>
  <c r="E150" i="28"/>
  <c r="D187" i="28"/>
  <c r="D113" i="28"/>
  <c r="D224" i="28"/>
  <c r="E236" i="26"/>
  <c r="D236" i="26"/>
  <c r="E199" i="26"/>
  <c r="E14" i="26"/>
  <c r="D51" i="26"/>
  <c r="E125" i="26"/>
  <c r="E51" i="26"/>
  <c r="D199" i="26"/>
  <c r="D125" i="26"/>
  <c r="E162" i="26"/>
  <c r="D162" i="26"/>
  <c r="D14" i="26"/>
  <c r="E88" i="26"/>
  <c r="D88" i="26"/>
  <c r="D31" i="33"/>
  <c r="D142" i="33"/>
  <c r="D68" i="33"/>
  <c r="E142" i="33"/>
  <c r="E179" i="33"/>
  <c r="E253" i="33"/>
  <c r="D253" i="33"/>
  <c r="E31" i="33"/>
  <c r="D179" i="33"/>
  <c r="D216" i="33"/>
  <c r="D105" i="33"/>
  <c r="E216" i="33"/>
  <c r="E105" i="33"/>
  <c r="E68" i="33"/>
  <c r="D19" i="28"/>
  <c r="D56" i="28"/>
  <c r="E93" i="28"/>
  <c r="D167" i="28"/>
  <c r="D241" i="28"/>
  <c r="D130" i="28"/>
  <c r="D93" i="28"/>
  <c r="E241" i="28"/>
  <c r="E167" i="28"/>
  <c r="E19" i="28"/>
  <c r="E56" i="28"/>
  <c r="E204" i="28"/>
  <c r="D204" i="28"/>
  <c r="E130" i="28"/>
  <c r="D175" i="27"/>
  <c r="D138" i="27"/>
  <c r="D101" i="27"/>
  <c r="E101" i="27"/>
  <c r="E64" i="27"/>
  <c r="D64" i="27"/>
  <c r="E27" i="27"/>
  <c r="D27" i="27"/>
  <c r="E249" i="27"/>
  <c r="D249" i="27"/>
  <c r="D212" i="27"/>
  <c r="E212" i="27"/>
  <c r="E175" i="27"/>
  <c r="E138" i="27"/>
  <c r="I11" i="27"/>
  <c r="I38" i="29"/>
  <c r="I38" i="28"/>
  <c r="E106" i="26"/>
  <c r="E217" i="26"/>
  <c r="D143" i="26"/>
  <c r="D217" i="26"/>
  <c r="D106" i="26"/>
  <c r="E254" i="26"/>
  <c r="D254" i="26"/>
  <c r="E143" i="26"/>
  <c r="E69" i="26"/>
  <c r="E180" i="26"/>
  <c r="E32" i="26"/>
  <c r="D32" i="26"/>
  <c r="D180" i="26"/>
  <c r="D69" i="26"/>
  <c r="E21" i="31"/>
  <c r="E132" i="31"/>
  <c r="D58" i="31"/>
  <c r="E169" i="31"/>
  <c r="D206" i="31"/>
  <c r="E95" i="31"/>
  <c r="D132" i="31"/>
  <c r="D95" i="31"/>
  <c r="E206" i="31"/>
  <c r="E58" i="31"/>
  <c r="D21" i="31"/>
  <c r="D243" i="31"/>
  <c r="E243" i="31"/>
  <c r="D169" i="31"/>
  <c r="D217" i="33"/>
  <c r="D254" i="33"/>
  <c r="D143" i="33"/>
  <c r="D180" i="33"/>
  <c r="E106" i="33"/>
  <c r="D32" i="33"/>
  <c r="E217" i="33"/>
  <c r="D69" i="33"/>
  <c r="E143" i="33"/>
  <c r="E180" i="33"/>
  <c r="D106" i="33"/>
  <c r="E254" i="33"/>
  <c r="E69" i="33"/>
  <c r="E32" i="33"/>
  <c r="E146" i="27"/>
  <c r="E257" i="27"/>
  <c r="E220" i="27"/>
  <c r="D220" i="27"/>
  <c r="D183" i="27"/>
  <c r="E183" i="27"/>
  <c r="D109" i="27"/>
  <c r="E72" i="27"/>
  <c r="D72" i="27"/>
  <c r="D35" i="27"/>
  <c r="D257" i="27"/>
  <c r="D146" i="27"/>
  <c r="E109" i="27"/>
  <c r="E35" i="27"/>
  <c r="I35" i="27"/>
  <c r="E198" i="31"/>
  <c r="E50" i="31"/>
  <c r="E87" i="31"/>
  <c r="D87" i="31"/>
  <c r="D50" i="31"/>
  <c r="D13" i="31"/>
  <c r="E161" i="31"/>
  <c r="E124" i="31"/>
  <c r="E13" i="31"/>
  <c r="D198" i="31"/>
  <c r="D235" i="31"/>
  <c r="D124" i="31"/>
  <c r="E235" i="31"/>
  <c r="D161" i="31"/>
  <c r="E69" i="31"/>
  <c r="D180" i="31"/>
  <c r="E180" i="31"/>
  <c r="D69" i="31"/>
  <c r="D32" i="31"/>
  <c r="E106" i="31"/>
  <c r="E32" i="31"/>
  <c r="E217" i="31"/>
  <c r="E143" i="31"/>
  <c r="D217" i="31"/>
  <c r="D254" i="31"/>
  <c r="D106" i="31"/>
  <c r="E254" i="31"/>
  <c r="D143" i="31"/>
  <c r="M23" i="40"/>
  <c r="N23" i="40" s="1"/>
  <c r="O23" i="40" s="1"/>
  <c r="P23" i="40" s="1"/>
  <c r="F23" i="40" s="1"/>
  <c r="K24" i="40"/>
  <c r="I28" i="29"/>
  <c r="I28" i="28"/>
  <c r="E60" i="30"/>
  <c r="D97" i="30"/>
  <c r="D134" i="30"/>
  <c r="E134" i="30"/>
  <c r="D171" i="30"/>
  <c r="E23" i="30"/>
  <c r="E171" i="30"/>
  <c r="D208" i="30"/>
  <c r="D60" i="30"/>
  <c r="D103" i="27"/>
  <c r="D29" i="27"/>
  <c r="D251" i="27"/>
  <c r="E251" i="27"/>
  <c r="E214" i="27"/>
  <c r="D214" i="27"/>
  <c r="D177" i="27"/>
  <c r="E177" i="27"/>
  <c r="E140" i="27"/>
  <c r="D140" i="27"/>
  <c r="E29" i="27"/>
  <c r="E103" i="27"/>
  <c r="E66" i="27"/>
  <c r="D66" i="27"/>
  <c r="D62" i="27"/>
  <c r="E136" i="27"/>
  <c r="E62" i="27"/>
  <c r="E25" i="27"/>
  <c r="D136" i="27"/>
  <c r="E99" i="27"/>
  <c r="D99" i="27"/>
  <c r="D247" i="27"/>
  <c r="D25" i="27"/>
  <c r="D173" i="27"/>
  <c r="E247" i="27"/>
  <c r="E210" i="27"/>
  <c r="D210" i="27"/>
  <c r="E173" i="27"/>
  <c r="E33" i="31"/>
  <c r="E255" i="31"/>
  <c r="D144" i="31"/>
  <c r="E107" i="31"/>
  <c r="D255" i="31"/>
  <c r="D70" i="31"/>
  <c r="E218" i="31"/>
  <c r="E70" i="31"/>
  <c r="E181" i="31"/>
  <c r="D181" i="31"/>
  <c r="D107" i="31"/>
  <c r="E144" i="31"/>
  <c r="D218" i="31"/>
  <c r="D33" i="31"/>
  <c r="I23" i="28"/>
  <c r="I23" i="29"/>
  <c r="I32" i="28"/>
  <c r="I32" i="29"/>
  <c r="E255" i="33"/>
  <c r="E70" i="33"/>
  <c r="E218" i="33"/>
  <c r="D144" i="33"/>
  <c r="D181" i="33"/>
  <c r="E33" i="33"/>
  <c r="E181" i="33"/>
  <c r="D33" i="33"/>
  <c r="D218" i="33"/>
  <c r="D107" i="33"/>
  <c r="E107" i="33"/>
  <c r="D255" i="33"/>
  <c r="D70" i="33"/>
  <c r="E144" i="33"/>
  <c r="D168" i="27"/>
  <c r="E57" i="27"/>
  <c r="D20" i="27"/>
  <c r="D242" i="27"/>
  <c r="E205" i="27"/>
  <c r="D205" i="27"/>
  <c r="E94" i="27"/>
  <c r="E131" i="27"/>
  <c r="D94" i="27"/>
  <c r="E242" i="27"/>
  <c r="D57" i="27"/>
  <c r="E20" i="27"/>
  <c r="E168" i="27"/>
  <c r="D131" i="27"/>
  <c r="E156" i="33"/>
  <c r="E193" i="33"/>
  <c r="D193" i="33"/>
  <c r="D230" i="33"/>
  <c r="D156" i="33"/>
  <c r="D82" i="33"/>
  <c r="D119" i="33"/>
  <c r="E82" i="33"/>
  <c r="E119" i="33"/>
  <c r="E230" i="33"/>
  <c r="I31" i="27"/>
  <c r="I34" i="26"/>
  <c r="D126" i="26"/>
  <c r="D237" i="26"/>
  <c r="D89" i="26"/>
  <c r="D163" i="26"/>
  <c r="E200" i="26"/>
  <c r="E52" i="26"/>
  <c r="E126" i="26"/>
  <c r="D200" i="26"/>
  <c r="E15" i="26"/>
  <c r="E163" i="26"/>
  <c r="E89" i="26"/>
  <c r="D52" i="26"/>
  <c r="D15" i="26"/>
  <c r="E237" i="26"/>
  <c r="E241" i="29"/>
  <c r="E204" i="29"/>
  <c r="E167" i="29"/>
  <c r="E130" i="29"/>
  <c r="D241" i="29"/>
  <c r="D204" i="29"/>
  <c r="D167" i="29"/>
  <c r="D130" i="29"/>
  <c r="E56" i="29"/>
  <c r="E19" i="29"/>
  <c r="D56" i="29"/>
  <c r="D19" i="29"/>
  <c r="D93" i="29"/>
  <c r="E93" i="29"/>
  <c r="D24" i="30"/>
  <c r="D98" i="30"/>
  <c r="E24" i="30"/>
  <c r="E98" i="30"/>
  <c r="E172" i="30"/>
  <c r="D61" i="30"/>
  <c r="E61" i="30"/>
  <c r="D209" i="30"/>
  <c r="E209" i="30"/>
  <c r="D135" i="30"/>
  <c r="E135" i="30"/>
  <c r="D246" i="30"/>
  <c r="D172" i="30"/>
  <c r="E31" i="23"/>
  <c r="D68" i="23"/>
  <c r="D105" i="23"/>
  <c r="D253" i="23"/>
  <c r="D179" i="23"/>
  <c r="E142" i="23"/>
  <c r="D142" i="23"/>
  <c r="E216" i="23"/>
  <c r="E68" i="23"/>
  <c r="E179" i="23"/>
  <c r="E253" i="23"/>
  <c r="E105" i="23"/>
  <c r="D31" i="23"/>
  <c r="D216" i="23"/>
  <c r="D23" i="30"/>
  <c r="D213" i="26"/>
  <c r="D250" i="26"/>
  <c r="E176" i="26"/>
  <c r="D102" i="26"/>
  <c r="E28" i="26"/>
  <c r="D28" i="26"/>
  <c r="E102" i="26"/>
  <c r="D139" i="26"/>
  <c r="D65" i="26"/>
  <c r="E139" i="26"/>
  <c r="E213" i="26"/>
  <c r="E250" i="26"/>
  <c r="D176" i="26"/>
  <c r="E65" i="26"/>
  <c r="E97" i="30"/>
  <c r="D30" i="30"/>
  <c r="D104" i="30"/>
  <c r="E30" i="30"/>
  <c r="D141" i="30"/>
  <c r="E178" i="30"/>
  <c r="E141" i="30"/>
  <c r="E104" i="30"/>
  <c r="D215" i="30"/>
  <c r="E215" i="30"/>
  <c r="D67" i="30"/>
  <c r="D178" i="30"/>
  <c r="D252" i="30"/>
  <c r="E67" i="30"/>
  <c r="E170" i="31"/>
  <c r="D96" i="31"/>
  <c r="D22" i="31"/>
  <c r="D170" i="31"/>
  <c r="D59" i="31"/>
  <c r="E59" i="31"/>
  <c r="D133" i="31"/>
  <c r="E207" i="31"/>
  <c r="E244" i="31"/>
  <c r="E22" i="31"/>
  <c r="E96" i="31"/>
  <c r="D207" i="31"/>
  <c r="D244" i="31"/>
  <c r="E133" i="31"/>
  <c r="E228" i="29"/>
  <c r="D228" i="29"/>
  <c r="E117" i="29"/>
  <c r="D117" i="29"/>
  <c r="E154" i="29"/>
  <c r="D154" i="29"/>
  <c r="E191" i="29"/>
  <c r="D191" i="29"/>
  <c r="E80" i="29"/>
  <c r="D80" i="29"/>
  <c r="D90" i="23"/>
  <c r="D238" i="23"/>
  <c r="D127" i="23"/>
  <c r="E16" i="23"/>
  <c r="E201" i="23"/>
  <c r="E90" i="23"/>
  <c r="D16" i="23"/>
  <c r="E127" i="23"/>
  <c r="E164" i="23"/>
  <c r="D201" i="23"/>
  <c r="E238" i="23"/>
  <c r="E53" i="23"/>
  <c r="D164" i="23"/>
  <c r="D53" i="23"/>
  <c r="D252" i="31"/>
  <c r="D30" i="31"/>
  <c r="D178" i="31"/>
  <c r="D141" i="31"/>
  <c r="E252" i="31"/>
  <c r="E30" i="31"/>
  <c r="D215" i="31"/>
  <c r="D104" i="31"/>
  <c r="E215" i="31"/>
  <c r="E67" i="31"/>
  <c r="E141" i="31"/>
  <c r="E104" i="31"/>
  <c r="E178" i="31"/>
  <c r="D67" i="31"/>
  <c r="E87" i="26"/>
  <c r="E235" i="26"/>
  <c r="D161" i="26"/>
  <c r="E50" i="26"/>
  <c r="D235" i="26"/>
  <c r="E13" i="26"/>
  <c r="D124" i="26"/>
  <c r="D50" i="26"/>
  <c r="E161" i="26"/>
  <c r="D87" i="26"/>
  <c r="E198" i="26"/>
  <c r="D13" i="26"/>
  <c r="D198" i="26"/>
  <c r="E124" i="26"/>
  <c r="I25" i="27"/>
  <c r="D20" i="30"/>
  <c r="D94" i="30"/>
  <c r="E20" i="30"/>
  <c r="E94" i="30"/>
  <c r="D168" i="30"/>
  <c r="D57" i="30"/>
  <c r="D131" i="30"/>
  <c r="E168" i="30"/>
  <c r="E57" i="30"/>
  <c r="E131" i="30"/>
  <c r="D205" i="30"/>
  <c r="D242" i="30"/>
  <c r="E205" i="30"/>
  <c r="I13" i="28"/>
  <c r="I13" i="29"/>
  <c r="E162" i="31"/>
  <c r="D199" i="31"/>
  <c r="E88" i="31"/>
  <c r="D236" i="31"/>
  <c r="E236" i="31"/>
  <c r="D51" i="31"/>
  <c r="E14" i="31"/>
  <c r="D125" i="31"/>
  <c r="D88" i="31"/>
  <c r="D162" i="31"/>
  <c r="E199" i="31"/>
  <c r="E51" i="31"/>
  <c r="E125" i="31"/>
  <c r="D14" i="31"/>
  <c r="I18" i="27"/>
  <c r="D153" i="31"/>
  <c r="D79" i="31"/>
  <c r="E153" i="31"/>
  <c r="E116" i="31"/>
  <c r="E227" i="31"/>
  <c r="D227" i="31"/>
  <c r="E190" i="31"/>
  <c r="E79" i="31"/>
  <c r="D190" i="31"/>
  <c r="D116" i="31"/>
  <c r="E153" i="33"/>
  <c r="E227" i="33"/>
  <c r="D116" i="33"/>
  <c r="D227" i="33"/>
  <c r="E116" i="33"/>
  <c r="E79" i="33"/>
  <c r="D153" i="33"/>
  <c r="D190" i="33"/>
  <c r="E190" i="33"/>
  <c r="D79" i="33"/>
  <c r="D22" i="33"/>
  <c r="D244" i="33"/>
  <c r="E170" i="33"/>
  <c r="E96" i="33"/>
  <c r="E244" i="33"/>
  <c r="E207" i="33"/>
  <c r="D207" i="33"/>
  <c r="D170" i="33"/>
  <c r="E133" i="33"/>
  <c r="D133" i="33"/>
  <c r="D96" i="33"/>
  <c r="D59" i="33"/>
  <c r="E59" i="33"/>
  <c r="E22" i="33"/>
  <c r="Q21" i="40"/>
  <c r="F51" i="40" s="1"/>
  <c r="Q25" i="40"/>
  <c r="F55" i="40" s="1"/>
  <c r="F43" i="40"/>
  <c r="Q17" i="40"/>
  <c r="F47" i="40" s="1"/>
  <c r="Q22" i="40"/>
  <c r="F52" i="40" s="1"/>
  <c r="Q26" i="40"/>
  <c r="F56" i="40" s="1"/>
  <c r="Q18" i="40"/>
  <c r="F48" i="40" s="1"/>
  <c r="Q14" i="40"/>
  <c r="F44" i="40" s="1"/>
  <c r="Q23" i="40"/>
  <c r="F53" i="40" s="1"/>
  <c r="Q27" i="40"/>
  <c r="F57" i="40" s="1"/>
  <c r="Q19" i="40"/>
  <c r="F49" i="40" s="1"/>
  <c r="Q15" i="40"/>
  <c r="F45" i="40" s="1"/>
  <c r="Q20" i="40"/>
  <c r="F50" i="40" s="1"/>
  <c r="Q24" i="40"/>
  <c r="F54" i="40" s="1"/>
  <c r="Q28" i="40"/>
  <c r="F58" i="40" s="1"/>
  <c r="Q16" i="40"/>
  <c r="F46" i="40" s="1"/>
  <c r="E117" i="28"/>
  <c r="D117" i="28"/>
  <c r="D80" i="28"/>
  <c r="D191" i="28"/>
  <c r="E228" i="28"/>
  <c r="E154" i="28"/>
  <c r="D154" i="28"/>
  <c r="D228" i="28"/>
  <c r="E80" i="28"/>
  <c r="E191" i="28"/>
  <c r="I19" i="26"/>
  <c r="D147" i="33"/>
  <c r="E184" i="33"/>
  <c r="E73" i="33"/>
  <c r="D221" i="33"/>
  <c r="E258" i="33"/>
  <c r="E147" i="33"/>
  <c r="D258" i="33"/>
  <c r="D73" i="33"/>
  <c r="E221" i="33"/>
  <c r="E36" i="33"/>
  <c r="D36" i="33"/>
  <c r="D110" i="33"/>
  <c r="E110" i="33"/>
  <c r="D184" i="33"/>
  <c r="E246" i="30"/>
  <c r="D239" i="31"/>
  <c r="E54" i="31"/>
  <c r="D202" i="31"/>
  <c r="E128" i="31"/>
  <c r="D54" i="31"/>
  <c r="E202" i="31"/>
  <c r="D128" i="31"/>
  <c r="E239" i="31"/>
  <c r="E165" i="31"/>
  <c r="E17" i="31"/>
  <c r="D91" i="31"/>
  <c r="D165" i="31"/>
  <c r="E91" i="31"/>
  <c r="D17" i="31"/>
  <c r="E258" i="31"/>
  <c r="D258" i="31"/>
  <c r="D221" i="31"/>
  <c r="E184" i="31"/>
  <c r="E221" i="31"/>
  <c r="D184" i="31"/>
  <c r="D147" i="31"/>
  <c r="E147" i="31"/>
  <c r="E110" i="31"/>
  <c r="D110" i="31"/>
  <c r="D73" i="31"/>
  <c r="E73" i="31"/>
  <c r="E36" i="31"/>
  <c r="D36" i="31"/>
  <c r="E252" i="30"/>
  <c r="I12" i="33"/>
  <c r="I12" i="31"/>
  <c r="D54" i="33"/>
  <c r="E17" i="33"/>
  <c r="E128" i="33"/>
  <c r="D239" i="33"/>
  <c r="E165" i="33"/>
  <c r="E202" i="33"/>
  <c r="D202" i="33"/>
  <c r="E54" i="33"/>
  <c r="D165" i="33"/>
  <c r="E239" i="33"/>
  <c r="D17" i="33"/>
  <c r="E91" i="33"/>
  <c r="D128" i="33"/>
  <c r="D91" i="33"/>
  <c r="I27" i="27"/>
  <c r="E259" i="31"/>
  <c r="E37" i="31"/>
  <c r="D185" i="31"/>
  <c r="D37" i="31"/>
  <c r="E222" i="31"/>
  <c r="E185" i="31"/>
  <c r="D222" i="31"/>
  <c r="E148" i="31"/>
  <c r="D74" i="31"/>
  <c r="D148" i="31"/>
  <c r="D111" i="31"/>
  <c r="E74" i="31"/>
  <c r="D259" i="31"/>
  <c r="E111" i="31"/>
  <c r="I26" i="27"/>
  <c r="D193" i="31"/>
  <c r="D82" i="31"/>
  <c r="D156" i="31"/>
  <c r="D230" i="31"/>
  <c r="E230" i="31"/>
  <c r="D119" i="31"/>
  <c r="E119" i="31"/>
  <c r="E193" i="31"/>
  <c r="E156" i="31"/>
  <c r="E82" i="31"/>
  <c r="D172" i="26"/>
  <c r="E98" i="26"/>
  <c r="E246" i="26"/>
  <c r="E24" i="26"/>
  <c r="E209" i="26"/>
  <c r="E172" i="26"/>
  <c r="E135" i="26"/>
  <c r="D98" i="26"/>
  <c r="D61" i="26"/>
  <c r="E61" i="26"/>
  <c r="D24" i="26"/>
  <c r="D246" i="26"/>
  <c r="D209" i="26"/>
  <c r="D135" i="26"/>
  <c r="E259" i="33"/>
  <c r="E148" i="33"/>
  <c r="E185" i="33"/>
  <c r="D185" i="33"/>
  <c r="E111" i="33"/>
  <c r="D37" i="33"/>
  <c r="D111" i="33"/>
  <c r="D259" i="33"/>
  <c r="D74" i="33"/>
  <c r="D222" i="33"/>
  <c r="E74" i="33"/>
  <c r="E222" i="33"/>
  <c r="E37" i="33"/>
  <c r="D148" i="33"/>
  <c r="E245" i="26"/>
  <c r="D60" i="26"/>
  <c r="D23" i="26"/>
  <c r="D97" i="26"/>
  <c r="E60" i="26"/>
  <c r="E97" i="26"/>
  <c r="D245" i="26"/>
  <c r="E208" i="26"/>
  <c r="D134" i="26"/>
  <c r="D171" i="26"/>
  <c r="E171" i="26"/>
  <c r="D208" i="26"/>
  <c r="E134" i="26"/>
  <c r="E23" i="26"/>
  <c r="I27" i="33"/>
  <c r="I27" i="31"/>
  <c r="D38" i="30"/>
  <c r="E38" i="30"/>
  <c r="D149" i="30"/>
  <c r="E186" i="30"/>
  <c r="D112" i="30"/>
  <c r="E149" i="30"/>
  <c r="E112" i="30"/>
  <c r="D223" i="30"/>
  <c r="D75" i="30"/>
  <c r="D186" i="30"/>
  <c r="D260" i="30"/>
  <c r="E75" i="30"/>
  <c r="E223" i="30"/>
  <c r="E229" i="29"/>
  <c r="E192" i="29"/>
  <c r="D229" i="29"/>
  <c r="E155" i="29"/>
  <c r="E118" i="29"/>
  <c r="D192" i="29"/>
  <c r="D118" i="29"/>
  <c r="D81" i="29"/>
  <c r="D155" i="29"/>
  <c r="E81" i="29"/>
  <c r="E33" i="28"/>
  <c r="D181" i="28"/>
  <c r="E181" i="28"/>
  <c r="D107" i="28"/>
  <c r="D218" i="28"/>
  <c r="D70" i="28"/>
  <c r="E107" i="28"/>
  <c r="D255" i="28"/>
  <c r="E218" i="28"/>
  <c r="D33" i="28"/>
  <c r="E255" i="28"/>
  <c r="E70" i="28"/>
  <c r="E144" i="28"/>
  <c r="D144" i="28"/>
  <c r="E208" i="30"/>
  <c r="D57" i="33"/>
  <c r="D205" i="33"/>
  <c r="D94" i="33"/>
  <c r="E205" i="33"/>
  <c r="D131" i="33"/>
  <c r="E57" i="33"/>
  <c r="E168" i="33"/>
  <c r="E94" i="33"/>
  <c r="E242" i="33"/>
  <c r="D20" i="33"/>
  <c r="D242" i="33"/>
  <c r="E131" i="33"/>
  <c r="D168" i="33"/>
  <c r="E20" i="33"/>
  <c r="I21" i="29"/>
  <c r="I21" i="28"/>
  <c r="D71" i="33"/>
  <c r="D256" i="33"/>
  <c r="D108" i="33"/>
  <c r="D182" i="33"/>
  <c r="E34" i="33"/>
  <c r="E182" i="33"/>
  <c r="D34" i="33"/>
  <c r="E256" i="33"/>
  <c r="E108" i="33"/>
  <c r="E219" i="33"/>
  <c r="D145" i="33"/>
  <c r="E145" i="33"/>
  <c r="E71" i="33"/>
  <c r="D219" i="33"/>
  <c r="I33" i="27"/>
  <c r="E155" i="28"/>
  <c r="D229" i="28"/>
  <c r="D192" i="28"/>
  <c r="D118" i="28"/>
  <c r="E192" i="28"/>
  <c r="E118" i="28"/>
  <c r="D81" i="28"/>
  <c r="E229" i="28"/>
  <c r="E81" i="28"/>
  <c r="D155" i="28"/>
  <c r="D13" i="23"/>
  <c r="D198" i="23"/>
  <c r="E13" i="23"/>
  <c r="D124" i="23"/>
  <c r="E198" i="23"/>
  <c r="D87" i="23"/>
  <c r="E50" i="23"/>
  <c r="D50" i="23"/>
  <c r="E235" i="23"/>
  <c r="D235" i="23"/>
  <c r="E87" i="23"/>
  <c r="E161" i="23"/>
  <c r="E124" i="23"/>
  <c r="D161" i="23"/>
  <c r="D242" i="31"/>
  <c r="E242" i="31"/>
  <c r="D205" i="31"/>
  <c r="E205" i="31"/>
  <c r="E168" i="31"/>
  <c r="D168" i="31"/>
  <c r="D131" i="31"/>
  <c r="E131" i="31"/>
  <c r="E94" i="31"/>
  <c r="D94" i="31"/>
  <c r="D57" i="31"/>
  <c r="E57" i="31"/>
  <c r="E20" i="31"/>
  <c r="D20" i="31"/>
  <c r="E165" i="29"/>
  <c r="D165" i="29"/>
  <c r="E202" i="29"/>
  <c r="D202" i="29"/>
  <c r="E239" i="29"/>
  <c r="D239" i="29"/>
  <c r="D128" i="29"/>
  <c r="E128" i="29"/>
  <c r="E54" i="29"/>
  <c r="D17" i="29"/>
  <c r="E17" i="29"/>
  <c r="D54" i="29"/>
  <c r="D91" i="29"/>
  <c r="E91" i="29"/>
  <c r="E55" i="27"/>
  <c r="E18" i="27"/>
  <c r="E129" i="27"/>
  <c r="D129" i="27"/>
  <c r="E92" i="27"/>
  <c r="D55" i="27"/>
  <c r="D18" i="27"/>
  <c r="D240" i="27"/>
  <c r="E203" i="27"/>
  <c r="D203" i="27"/>
  <c r="D166" i="27"/>
  <c r="E166" i="27"/>
  <c r="D92" i="27"/>
  <c r="E240" i="27"/>
  <c r="E182" i="31"/>
  <c r="D182" i="31"/>
  <c r="E219" i="31"/>
  <c r="D108" i="31"/>
  <c r="D34" i="31"/>
  <c r="D256" i="31"/>
  <c r="D71" i="31"/>
  <c r="E34" i="31"/>
  <c r="E145" i="31"/>
  <c r="E256" i="31"/>
  <c r="D219" i="31"/>
  <c r="E71" i="31"/>
  <c r="E108" i="31"/>
  <c r="D145" i="31"/>
  <c r="E30" i="26"/>
  <c r="D104" i="26"/>
  <c r="D67" i="26"/>
  <c r="E215" i="26"/>
  <c r="E141" i="26"/>
  <c r="D30" i="26"/>
  <c r="E104" i="26"/>
  <c r="E67" i="26"/>
  <c r="E178" i="26"/>
  <c r="D252" i="26"/>
  <c r="D215" i="26"/>
  <c r="D141" i="26"/>
  <c r="D178" i="26"/>
  <c r="E252" i="26"/>
  <c r="D228" i="33"/>
  <c r="D191" i="33"/>
  <c r="E117" i="33"/>
  <c r="E228" i="33"/>
  <c r="E191" i="33"/>
  <c r="D154" i="33"/>
  <c r="E154" i="33"/>
  <c r="D80" i="33"/>
  <c r="D117" i="33"/>
  <c r="E80" i="33"/>
  <c r="D239" i="28"/>
  <c r="E54" i="28"/>
  <c r="E17" i="28"/>
  <c r="E239" i="28"/>
  <c r="E128" i="28"/>
  <c r="D17" i="28"/>
  <c r="E165" i="28"/>
  <c r="D165" i="28"/>
  <c r="D202" i="28"/>
  <c r="D128" i="28"/>
  <c r="D91" i="28"/>
  <c r="E202" i="28"/>
  <c r="E91" i="28"/>
  <c r="D54" i="28"/>
  <c r="D163" i="33"/>
  <c r="E163" i="33"/>
  <c r="E89" i="33"/>
  <c r="E237" i="33"/>
  <c r="D126" i="33"/>
  <c r="E200" i="33"/>
  <c r="D237" i="33"/>
  <c r="E126" i="33"/>
  <c r="D200" i="33"/>
  <c r="D15" i="33"/>
  <c r="E52" i="33"/>
  <c r="D89" i="33"/>
  <c r="E15" i="33"/>
  <c r="D52" i="33"/>
  <c r="E242" i="30"/>
  <c r="D252" i="33"/>
  <c r="E252" i="33"/>
  <c r="E141" i="33"/>
  <c r="D141" i="33"/>
  <c r="E104" i="33"/>
  <c r="D67" i="33"/>
  <c r="E67" i="33"/>
  <c r="E30" i="33"/>
  <c r="D30" i="33"/>
  <c r="E215" i="33"/>
  <c r="D215" i="33"/>
  <c r="D178" i="33"/>
  <c r="E178" i="33"/>
  <c r="D104" i="33"/>
  <c r="E237" i="31"/>
  <c r="D237" i="31"/>
  <c r="E163" i="31"/>
  <c r="E15" i="31"/>
  <c r="E126" i="31"/>
  <c r="D163" i="31"/>
  <c r="E52" i="31"/>
  <c r="D126" i="31"/>
  <c r="E200" i="31"/>
  <c r="D200" i="31"/>
  <c r="E89" i="31"/>
  <c r="D15" i="31"/>
  <c r="D89" i="31"/>
  <c r="D52" i="31"/>
  <c r="D8" i="27" l="1"/>
  <c r="E8" i="27"/>
  <c r="E9" i="31"/>
  <c r="D9" i="31"/>
  <c r="D9" i="33"/>
  <c r="E9" i="33"/>
  <c r="D45" i="27"/>
  <c r="E45" i="27"/>
  <c r="D46" i="31"/>
  <c r="E46" i="31"/>
  <c r="D46" i="33"/>
  <c r="E46" i="33"/>
  <c r="E135" i="27"/>
  <c r="D246" i="27"/>
  <c r="E246" i="27"/>
  <c r="D209" i="27"/>
  <c r="D172" i="27"/>
  <c r="E172" i="27"/>
  <c r="D135" i="27"/>
  <c r="D98" i="27"/>
  <c r="E61" i="27"/>
  <c r="E24" i="27"/>
  <c r="D24" i="27"/>
  <c r="E209" i="27"/>
  <c r="E98" i="27"/>
  <c r="D61" i="27"/>
  <c r="D244" i="27"/>
  <c r="E244" i="27"/>
  <c r="D59" i="27"/>
  <c r="E22" i="27"/>
  <c r="D96" i="27"/>
  <c r="E207" i="27"/>
  <c r="D207" i="27"/>
  <c r="E133" i="27"/>
  <c r="D170" i="27"/>
  <c r="E170" i="27"/>
  <c r="D133" i="27"/>
  <c r="D22" i="27"/>
  <c r="E59" i="27"/>
  <c r="E96" i="27"/>
  <c r="E185" i="27"/>
  <c r="D222" i="27"/>
  <c r="D185" i="27"/>
  <c r="E148" i="27"/>
  <c r="D148" i="27"/>
  <c r="D111" i="27"/>
  <c r="E74" i="27"/>
  <c r="D74" i="27"/>
  <c r="E37" i="27"/>
  <c r="D37" i="27"/>
  <c r="D259" i="27"/>
  <c r="E222" i="27"/>
  <c r="E111" i="27"/>
  <c r="E259" i="27"/>
  <c r="E55" i="28"/>
  <c r="D240" i="28"/>
  <c r="E203" i="28"/>
  <c r="E240" i="28"/>
  <c r="D129" i="28"/>
  <c r="D92" i="28"/>
  <c r="E129" i="28"/>
  <c r="D18" i="28"/>
  <c r="E166" i="28"/>
  <c r="D55" i="28"/>
  <c r="E92" i="28"/>
  <c r="D203" i="28"/>
  <c r="E18" i="28"/>
  <c r="D166" i="28"/>
  <c r="I19" i="27"/>
  <c r="I40" i="29"/>
  <c r="I40" i="28"/>
  <c r="E240" i="29"/>
  <c r="E203" i="29"/>
  <c r="E166" i="29"/>
  <c r="E129" i="29"/>
  <c r="D240" i="29"/>
  <c r="D203" i="29"/>
  <c r="D166" i="29"/>
  <c r="D129" i="29"/>
  <c r="E92" i="29"/>
  <c r="E18" i="29"/>
  <c r="D92" i="29"/>
  <c r="D55" i="29"/>
  <c r="D18" i="29"/>
  <c r="E55" i="29"/>
  <c r="E201" i="26"/>
  <c r="D164" i="26"/>
  <c r="E16" i="26"/>
  <c r="D201" i="26"/>
  <c r="D90" i="26"/>
  <c r="E53" i="26"/>
  <c r="D238" i="26"/>
  <c r="E90" i="26"/>
  <c r="D53" i="26"/>
  <c r="E164" i="26"/>
  <c r="E238" i="26"/>
  <c r="D16" i="26"/>
  <c r="D127" i="26"/>
  <c r="E127" i="26"/>
  <c r="E58" i="27"/>
  <c r="D169" i="27"/>
  <c r="E169" i="27"/>
  <c r="D132" i="27"/>
  <c r="E95" i="27"/>
  <c r="D58" i="27"/>
  <c r="D21" i="27"/>
  <c r="D243" i="27"/>
  <c r="E243" i="27"/>
  <c r="E206" i="27"/>
  <c r="D206" i="27"/>
  <c r="E132" i="27"/>
  <c r="D95" i="27"/>
  <c r="E21" i="27"/>
  <c r="I24" i="28"/>
  <c r="I24" i="29"/>
  <c r="E225" i="29"/>
  <c r="E188" i="29"/>
  <c r="E151" i="29"/>
  <c r="D262" i="29"/>
  <c r="D225" i="29"/>
  <c r="D188" i="29"/>
  <c r="D151" i="29"/>
  <c r="E262" i="29"/>
  <c r="E114" i="29"/>
  <c r="E40" i="29"/>
  <c r="E77" i="29"/>
  <c r="D40" i="29"/>
  <c r="D77" i="29"/>
  <c r="D114" i="29"/>
  <c r="E210" i="28"/>
  <c r="E173" i="28"/>
  <c r="D210" i="28"/>
  <c r="E62" i="28"/>
  <c r="D136" i="28"/>
  <c r="D247" i="28"/>
  <c r="E25" i="28"/>
  <c r="E99" i="28"/>
  <c r="E136" i="28"/>
  <c r="E247" i="28"/>
  <c r="D173" i="28"/>
  <c r="D62" i="28"/>
  <c r="D25" i="28"/>
  <c r="D99" i="28"/>
  <c r="D135" i="31"/>
  <c r="D209" i="31"/>
  <c r="E98" i="31"/>
  <c r="E135" i="31"/>
  <c r="D24" i="31"/>
  <c r="E61" i="31"/>
  <c r="E172" i="31"/>
  <c r="E24" i="31"/>
  <c r="D172" i="31"/>
  <c r="E209" i="31"/>
  <c r="D98" i="31"/>
  <c r="D61" i="31"/>
  <c r="D246" i="31"/>
  <c r="E246" i="31"/>
  <c r="E77" i="28"/>
  <c r="D188" i="28"/>
  <c r="D225" i="28"/>
  <c r="D114" i="28"/>
  <c r="E151" i="28"/>
  <c r="D77" i="28"/>
  <c r="E188" i="28"/>
  <c r="D151" i="28"/>
  <c r="D40" i="28"/>
  <c r="E225" i="28"/>
  <c r="E262" i="28"/>
  <c r="D262" i="28"/>
  <c r="E40" i="28"/>
  <c r="E114" i="28"/>
  <c r="D177" i="29"/>
  <c r="D140" i="29"/>
  <c r="D29" i="29"/>
  <c r="E251" i="29"/>
  <c r="E214" i="29"/>
  <c r="E177" i="29"/>
  <c r="E140" i="29"/>
  <c r="D251" i="29"/>
  <c r="D214" i="29"/>
  <c r="E66" i="29"/>
  <c r="D103" i="29"/>
  <c r="E103" i="29"/>
  <c r="E29" i="29"/>
  <c r="D66" i="29"/>
  <c r="E247" i="29"/>
  <c r="D247" i="29"/>
  <c r="E136" i="29"/>
  <c r="D136" i="29"/>
  <c r="E173" i="29"/>
  <c r="D173" i="29"/>
  <c r="E62" i="29"/>
  <c r="E210" i="29"/>
  <c r="D210" i="29"/>
  <c r="D99" i="29"/>
  <c r="D62" i="29"/>
  <c r="E99" i="29"/>
  <c r="E25" i="29"/>
  <c r="D25" i="29"/>
  <c r="D34" i="28"/>
  <c r="E182" i="28"/>
  <c r="D71" i="28"/>
  <c r="E34" i="28"/>
  <c r="D145" i="28"/>
  <c r="D108" i="28"/>
  <c r="E145" i="28"/>
  <c r="E219" i="28"/>
  <c r="E256" i="28"/>
  <c r="E108" i="28"/>
  <c r="D182" i="28"/>
  <c r="D256" i="28"/>
  <c r="E71" i="28"/>
  <c r="D219" i="28"/>
  <c r="I26" i="28"/>
  <c r="I26" i="29"/>
  <c r="E29" i="28"/>
  <c r="E140" i="28"/>
  <c r="D29" i="28"/>
  <c r="D103" i="28"/>
  <c r="D66" i="28"/>
  <c r="D140" i="28"/>
  <c r="E251" i="28"/>
  <c r="D251" i="28"/>
  <c r="D214" i="28"/>
  <c r="E214" i="28"/>
  <c r="E177" i="28"/>
  <c r="D177" i="28"/>
  <c r="E103" i="28"/>
  <c r="E66" i="28"/>
  <c r="E113" i="33"/>
  <c r="D187" i="33"/>
  <c r="D261" i="33"/>
  <c r="D150" i="33"/>
  <c r="E76" i="33"/>
  <c r="D224" i="33"/>
  <c r="E150" i="33"/>
  <c r="E39" i="33"/>
  <c r="E187" i="33"/>
  <c r="D76" i="33"/>
  <c r="E224" i="33"/>
  <c r="E261" i="33"/>
  <c r="D39" i="33"/>
  <c r="D113" i="33"/>
  <c r="D145" i="29"/>
  <c r="D182" i="29"/>
  <c r="E256" i="29"/>
  <c r="E219" i="29"/>
  <c r="E182" i="29"/>
  <c r="E145" i="29"/>
  <c r="D256" i="29"/>
  <c r="D219" i="29"/>
  <c r="D108" i="29"/>
  <c r="E34" i="29"/>
  <c r="E71" i="29"/>
  <c r="D34" i="29"/>
  <c r="D71" i="29"/>
  <c r="E108" i="29"/>
  <c r="E209" i="33"/>
  <c r="E61" i="33"/>
  <c r="D172" i="33"/>
  <c r="E172" i="33"/>
  <c r="D24" i="33"/>
  <c r="E246" i="33"/>
  <c r="D135" i="33"/>
  <c r="D246" i="33"/>
  <c r="E24" i="33"/>
  <c r="E98" i="33"/>
  <c r="E135" i="33"/>
  <c r="D61" i="33"/>
  <c r="D209" i="33"/>
  <c r="D98" i="33"/>
  <c r="E134" i="27"/>
  <c r="E60" i="27"/>
  <c r="D60" i="27"/>
  <c r="E23" i="27"/>
  <c r="D23" i="27"/>
  <c r="D245" i="27"/>
  <c r="E245" i="27"/>
  <c r="E208" i="27"/>
  <c r="D171" i="27"/>
  <c r="D208" i="27"/>
  <c r="E171" i="27"/>
  <c r="D134" i="27"/>
  <c r="D97" i="27"/>
  <c r="E97" i="27"/>
  <c r="D168" i="29"/>
  <c r="E205" i="29"/>
  <c r="D205" i="29"/>
  <c r="E242" i="29"/>
  <c r="D242" i="29"/>
  <c r="E131" i="29"/>
  <c r="D131" i="29"/>
  <c r="E168" i="29"/>
  <c r="E94" i="29"/>
  <c r="E57" i="29"/>
  <c r="E20" i="29"/>
  <c r="D57" i="29"/>
  <c r="D94" i="29"/>
  <c r="D20" i="29"/>
  <c r="D187" i="31"/>
  <c r="E113" i="31"/>
  <c r="D224" i="31"/>
  <c r="E187" i="31"/>
  <c r="D76" i="31"/>
  <c r="E224" i="31"/>
  <c r="E76" i="31"/>
  <c r="D261" i="31"/>
  <c r="D150" i="31"/>
  <c r="E39" i="31"/>
  <c r="E150" i="31"/>
  <c r="D113" i="31"/>
  <c r="D39" i="31"/>
  <c r="E261" i="31"/>
  <c r="I39" i="28"/>
  <c r="I39" i="29"/>
  <c r="E232" i="29"/>
  <c r="E121" i="29"/>
  <c r="D121" i="29"/>
  <c r="E195" i="29"/>
  <c r="E158" i="29"/>
  <c r="D232" i="29"/>
  <c r="D158" i="29"/>
  <c r="D195" i="29"/>
  <c r="E47" i="29"/>
  <c r="D47" i="29"/>
  <c r="D10" i="29"/>
  <c r="E10" i="29"/>
  <c r="D84" i="29"/>
  <c r="E84" i="29"/>
  <c r="E131" i="28"/>
  <c r="D57" i="28"/>
  <c r="D242" i="28"/>
  <c r="E20" i="28"/>
  <c r="E242" i="28"/>
  <c r="E57" i="28"/>
  <c r="E168" i="28"/>
  <c r="D94" i="28"/>
  <c r="E94" i="28"/>
  <c r="D168" i="28"/>
  <c r="D205" i="28"/>
  <c r="D131" i="28"/>
  <c r="E205" i="28"/>
  <c r="D20" i="28"/>
  <c r="M24" i="40"/>
  <c r="N24" i="40" s="1"/>
  <c r="O24" i="40" s="1"/>
  <c r="P24" i="40" s="1"/>
  <c r="F24" i="40" s="1"/>
  <c r="K25" i="40"/>
  <c r="D184" i="27"/>
  <c r="E258" i="27"/>
  <c r="E221" i="27"/>
  <c r="E184" i="27"/>
  <c r="D147" i="27"/>
  <c r="E110" i="27"/>
  <c r="E73" i="27"/>
  <c r="E36" i="27"/>
  <c r="D258" i="27"/>
  <c r="D221" i="27"/>
  <c r="D36" i="27"/>
  <c r="E147" i="27"/>
  <c r="D110" i="27"/>
  <c r="D73" i="27"/>
  <c r="D47" i="28"/>
  <c r="D195" i="28"/>
  <c r="E195" i="28"/>
  <c r="E121" i="28"/>
  <c r="D232" i="28"/>
  <c r="D158" i="28"/>
  <c r="E10" i="28"/>
  <c r="E232" i="28"/>
  <c r="E158" i="28"/>
  <c r="D10" i="28"/>
  <c r="E47" i="28"/>
  <c r="D121" i="28"/>
  <c r="D84" i="28"/>
  <c r="E84" i="28"/>
  <c r="I35" i="28"/>
  <c r="I35" i="29"/>
  <c r="E50" i="27"/>
  <c r="D50" i="27"/>
  <c r="E235" i="27"/>
  <c r="E198" i="27"/>
  <c r="D198" i="27"/>
  <c r="D161" i="27"/>
  <c r="E161" i="27"/>
  <c r="E124" i="27"/>
  <c r="D124" i="27"/>
  <c r="D87" i="27"/>
  <c r="E87" i="27"/>
  <c r="E13" i="27"/>
  <c r="D13" i="27"/>
  <c r="D235" i="27"/>
  <c r="D120" i="33"/>
  <c r="D83" i="33"/>
  <c r="D194" i="33"/>
  <c r="E83" i="33"/>
  <c r="D157" i="33"/>
  <c r="E120" i="33"/>
  <c r="E157" i="33"/>
  <c r="E194" i="33"/>
  <c r="E231" i="33"/>
  <c r="D231" i="33"/>
  <c r="D79" i="27"/>
  <c r="D153" i="27"/>
  <c r="E153" i="27"/>
  <c r="E116" i="27"/>
  <c r="D116" i="27"/>
  <c r="D227" i="27"/>
  <c r="E190" i="27"/>
  <c r="E227" i="27"/>
  <c r="D190" i="27"/>
  <c r="E79" i="27"/>
  <c r="D180" i="27"/>
  <c r="D254" i="27"/>
  <c r="E254" i="27"/>
  <c r="E217" i="27"/>
  <c r="D217" i="27"/>
  <c r="E180" i="27"/>
  <c r="E143" i="27"/>
  <c r="D106" i="27"/>
  <c r="E106" i="27"/>
  <c r="E69" i="27"/>
  <c r="D69" i="27"/>
  <c r="E32" i="27"/>
  <c r="D143" i="27"/>
  <c r="D32" i="27"/>
  <c r="I16" i="29"/>
  <c r="I16" i="28"/>
  <c r="I33" i="28"/>
  <c r="I33" i="29"/>
  <c r="E35" i="28"/>
  <c r="D220" i="28"/>
  <c r="E146" i="28"/>
  <c r="E183" i="28"/>
  <c r="E109" i="28"/>
  <c r="D109" i="28"/>
  <c r="D183" i="28"/>
  <c r="D146" i="28"/>
  <c r="E220" i="28"/>
  <c r="E257" i="28"/>
  <c r="E72" i="28"/>
  <c r="D72" i="28"/>
  <c r="D35" i="28"/>
  <c r="D257" i="28"/>
  <c r="E257" i="29"/>
  <c r="E220" i="29"/>
  <c r="E183" i="29"/>
  <c r="E146" i="29"/>
  <c r="D257" i="29"/>
  <c r="D220" i="29"/>
  <c r="D183" i="29"/>
  <c r="D146" i="29"/>
  <c r="D109" i="29"/>
  <c r="E72" i="29"/>
  <c r="E35" i="29"/>
  <c r="D35" i="29"/>
  <c r="D72" i="29"/>
  <c r="E109" i="29"/>
  <c r="I11" i="28"/>
  <c r="I11" i="29"/>
  <c r="I34" i="27"/>
  <c r="E119" i="27"/>
  <c r="D230" i="27"/>
  <c r="D193" i="27"/>
  <c r="E230" i="27"/>
  <c r="D156" i="27"/>
  <c r="E156" i="27"/>
  <c r="D119" i="27"/>
  <c r="D82" i="27"/>
  <c r="E193" i="27"/>
  <c r="E82" i="27"/>
  <c r="I25" i="28"/>
  <c r="I25" i="29"/>
  <c r="D231" i="31"/>
  <c r="E231" i="31"/>
  <c r="E120" i="31"/>
  <c r="D194" i="31"/>
  <c r="E194" i="31"/>
  <c r="D120" i="31"/>
  <c r="D157" i="31"/>
  <c r="E157" i="31"/>
  <c r="D83" i="31"/>
  <c r="E83" i="31"/>
  <c r="E68" i="26"/>
  <c r="E216" i="26"/>
  <c r="D68" i="26"/>
  <c r="D253" i="26"/>
  <c r="D31" i="26"/>
  <c r="D105" i="26"/>
  <c r="D142" i="26"/>
  <c r="E179" i="26"/>
  <c r="E142" i="26"/>
  <c r="D179" i="26"/>
  <c r="D216" i="26"/>
  <c r="E253" i="26"/>
  <c r="E31" i="26"/>
  <c r="E105" i="26"/>
  <c r="D249" i="28"/>
  <c r="E175" i="28"/>
  <c r="E212" i="28"/>
  <c r="E138" i="28"/>
  <c r="D27" i="28"/>
  <c r="E249" i="28"/>
  <c r="D64" i="28"/>
  <c r="E101" i="28"/>
  <c r="D175" i="28"/>
  <c r="D212" i="28"/>
  <c r="E64" i="28"/>
  <c r="E27" i="28"/>
  <c r="D138" i="28"/>
  <c r="D101" i="28"/>
  <c r="E252" i="27"/>
  <c r="E215" i="27"/>
  <c r="D215" i="27"/>
  <c r="D178" i="27"/>
  <c r="E178" i="27"/>
  <c r="E141" i="27"/>
  <c r="D141" i="27"/>
  <c r="D104" i="27"/>
  <c r="D67" i="27"/>
  <c r="E30" i="27"/>
  <c r="E104" i="27"/>
  <c r="D30" i="27"/>
  <c r="D252" i="27"/>
  <c r="E67" i="27"/>
  <c r="I31" i="28"/>
  <c r="I31" i="29"/>
  <c r="E249" i="29"/>
  <c r="E175" i="29"/>
  <c r="E138" i="29"/>
  <c r="D249" i="29"/>
  <c r="D212" i="29"/>
  <c r="D175" i="29"/>
  <c r="D138" i="29"/>
  <c r="E212" i="29"/>
  <c r="E101" i="29"/>
  <c r="D27" i="29"/>
  <c r="E64" i="29"/>
  <c r="D101" i="29"/>
  <c r="D64" i="29"/>
  <c r="E27" i="29"/>
  <c r="I29" i="29"/>
  <c r="I29" i="28"/>
  <c r="D223" i="31"/>
  <c r="E38" i="31"/>
  <c r="E186" i="31"/>
  <c r="D186" i="31"/>
  <c r="E75" i="31"/>
  <c r="D112" i="31"/>
  <c r="D75" i="31"/>
  <c r="D149" i="31"/>
  <c r="E260" i="31"/>
  <c r="E112" i="31"/>
  <c r="E223" i="31"/>
  <c r="D260" i="31"/>
  <c r="E149" i="31"/>
  <c r="D38" i="31"/>
  <c r="D139" i="27"/>
  <c r="D250" i="27"/>
  <c r="E250" i="27"/>
  <c r="E213" i="27"/>
  <c r="D213" i="27"/>
  <c r="E176" i="27"/>
  <c r="D102" i="27"/>
  <c r="E65" i="27"/>
  <c r="D65" i="27"/>
  <c r="D28" i="27"/>
  <c r="D176" i="27"/>
  <c r="E28" i="27"/>
  <c r="E139" i="27"/>
  <c r="E102" i="27"/>
  <c r="E223" i="29"/>
  <c r="E149" i="29"/>
  <c r="D260" i="29"/>
  <c r="D223" i="29"/>
  <c r="E260" i="29"/>
  <c r="E186" i="29"/>
  <c r="D186" i="29"/>
  <c r="D149" i="29"/>
  <c r="D38" i="29"/>
  <c r="E112" i="29"/>
  <c r="D75" i="29"/>
  <c r="D112" i="29"/>
  <c r="E38" i="29"/>
  <c r="E75" i="29"/>
  <c r="D248" i="27"/>
  <c r="E137" i="27"/>
  <c r="D100" i="27"/>
  <c r="D26" i="27"/>
  <c r="E248" i="27"/>
  <c r="E211" i="27"/>
  <c r="E100" i="27"/>
  <c r="D211" i="27"/>
  <c r="D174" i="27"/>
  <c r="D63" i="27"/>
  <c r="E174" i="27"/>
  <c r="D137" i="27"/>
  <c r="E26" i="27"/>
  <c r="E63" i="27"/>
  <c r="D38" i="33"/>
  <c r="D260" i="33"/>
  <c r="D112" i="33"/>
  <c r="E38" i="33"/>
  <c r="E260" i="33"/>
  <c r="E223" i="33"/>
  <c r="D223" i="33"/>
  <c r="D186" i="33"/>
  <c r="E186" i="33"/>
  <c r="E149" i="33"/>
  <c r="D149" i="33"/>
  <c r="E112" i="33"/>
  <c r="D75" i="33"/>
  <c r="E75" i="33"/>
  <c r="D38" i="28"/>
  <c r="D149" i="28"/>
  <c r="D223" i="28"/>
  <c r="E149" i="28"/>
  <c r="E112" i="28"/>
  <c r="D186" i="28"/>
  <c r="E260" i="28"/>
  <c r="D260" i="28"/>
  <c r="E38" i="28"/>
  <c r="D112" i="28"/>
  <c r="D75" i="28"/>
  <c r="E223" i="28"/>
  <c r="E75" i="28"/>
  <c r="E186" i="28"/>
  <c r="E233" i="29"/>
  <c r="E196" i="29"/>
  <c r="E159" i="29"/>
  <c r="E122" i="29"/>
  <c r="D233" i="29"/>
  <c r="D196" i="29"/>
  <c r="D159" i="29"/>
  <c r="D122" i="29"/>
  <c r="D85" i="29"/>
  <c r="E85" i="29"/>
  <c r="E11" i="29"/>
  <c r="D48" i="29"/>
  <c r="E48" i="29"/>
  <c r="D11" i="29"/>
  <c r="I18" i="28"/>
  <c r="I18" i="29"/>
  <c r="I17" i="28"/>
  <c r="I17" i="29"/>
  <c r="D126" i="27"/>
  <c r="D200" i="27"/>
  <c r="E237" i="27"/>
  <c r="E200" i="27"/>
  <c r="D163" i="27"/>
  <c r="E163" i="27"/>
  <c r="E126" i="27"/>
  <c r="E89" i="27"/>
  <c r="D52" i="27"/>
  <c r="E15" i="27"/>
  <c r="D237" i="27"/>
  <c r="D89" i="27"/>
  <c r="E52" i="27"/>
  <c r="D15" i="27"/>
  <c r="E14" i="27"/>
  <c r="D125" i="27"/>
  <c r="D88" i="27"/>
  <c r="E51" i="27"/>
  <c r="D51" i="27"/>
  <c r="E88" i="27"/>
  <c r="D14" i="27"/>
  <c r="D236" i="27"/>
  <c r="E199" i="27"/>
  <c r="D199" i="27"/>
  <c r="D162" i="27"/>
  <c r="E162" i="27"/>
  <c r="E125" i="27"/>
  <c r="E236" i="27"/>
  <c r="I27" i="28"/>
  <c r="I27" i="29"/>
  <c r="E48" i="28"/>
  <c r="D85" i="28"/>
  <c r="D48" i="28"/>
  <c r="E122" i="28"/>
  <c r="E196" i="28"/>
  <c r="E159" i="28"/>
  <c r="D233" i="28"/>
  <c r="D159" i="28"/>
  <c r="E11" i="28"/>
  <c r="D196" i="28"/>
  <c r="D122" i="28"/>
  <c r="E233" i="28"/>
  <c r="D11" i="28"/>
  <c r="E85" i="28"/>
  <c r="D8" i="28" l="1"/>
  <c r="E8" i="28"/>
  <c r="D8" i="29"/>
  <c r="E8" i="29"/>
  <c r="D45" i="29"/>
  <c r="E45" i="29"/>
  <c r="D45" i="28"/>
  <c r="E45" i="28"/>
  <c r="D244" i="28"/>
  <c r="E22" i="28"/>
  <c r="D22" i="28"/>
  <c r="E133" i="28"/>
  <c r="E170" i="28"/>
  <c r="E96" i="28"/>
  <c r="D133" i="28"/>
  <c r="D170" i="28"/>
  <c r="D207" i="28"/>
  <c r="D96" i="28"/>
  <c r="E59" i="28"/>
  <c r="E207" i="28"/>
  <c r="D59" i="28"/>
  <c r="E244" i="28"/>
  <c r="D147" i="29"/>
  <c r="E184" i="29"/>
  <c r="D184" i="29"/>
  <c r="E221" i="29"/>
  <c r="D221" i="29"/>
  <c r="E258" i="29"/>
  <c r="D258" i="29"/>
  <c r="E147" i="29"/>
  <c r="E110" i="29"/>
  <c r="D110" i="29"/>
  <c r="D36" i="29"/>
  <c r="D73" i="29"/>
  <c r="E73" i="29"/>
  <c r="E36" i="29"/>
  <c r="E36" i="28"/>
  <c r="D36" i="28"/>
  <c r="D147" i="28"/>
  <c r="E73" i="28"/>
  <c r="D73" i="28"/>
  <c r="E258" i="28"/>
  <c r="E184" i="28"/>
  <c r="D258" i="28"/>
  <c r="E110" i="28"/>
  <c r="E147" i="28"/>
  <c r="D110" i="28"/>
  <c r="E221" i="28"/>
  <c r="D184" i="28"/>
  <c r="D221" i="28"/>
  <c r="E132" i="29"/>
  <c r="D243" i="29"/>
  <c r="D206" i="29"/>
  <c r="E243" i="29"/>
  <c r="E206" i="29"/>
  <c r="D169" i="29"/>
  <c r="E169" i="29"/>
  <c r="E21" i="29"/>
  <c r="D58" i="29"/>
  <c r="D132" i="29"/>
  <c r="D95" i="29"/>
  <c r="E95" i="29"/>
  <c r="E58" i="29"/>
  <c r="D21" i="29"/>
  <c r="D95" i="28"/>
  <c r="E132" i="28"/>
  <c r="E95" i="28"/>
  <c r="E169" i="28"/>
  <c r="D169" i="28"/>
  <c r="D132" i="28"/>
  <c r="E243" i="28"/>
  <c r="D206" i="28"/>
  <c r="D243" i="28"/>
  <c r="E206" i="28"/>
  <c r="D21" i="28"/>
  <c r="E21" i="28"/>
  <c r="E58" i="28"/>
  <c r="D58" i="28"/>
  <c r="D174" i="28"/>
  <c r="D63" i="28"/>
  <c r="D248" i="28"/>
  <c r="E26" i="28"/>
  <c r="E100" i="28"/>
  <c r="D211" i="28"/>
  <c r="D137" i="28"/>
  <c r="D26" i="28"/>
  <c r="E211" i="28"/>
  <c r="E248" i="28"/>
  <c r="E63" i="28"/>
  <c r="E137" i="28"/>
  <c r="D100" i="28"/>
  <c r="E174" i="28"/>
  <c r="D174" i="29"/>
  <c r="E211" i="29"/>
  <c r="D248" i="29"/>
  <c r="E174" i="29"/>
  <c r="E137" i="29"/>
  <c r="D211" i="29"/>
  <c r="D137" i="29"/>
  <c r="E100" i="29"/>
  <c r="E26" i="29"/>
  <c r="E248" i="29"/>
  <c r="E63" i="29"/>
  <c r="D63" i="29"/>
  <c r="D26" i="29"/>
  <c r="D100" i="29"/>
  <c r="E133" i="29"/>
  <c r="D244" i="29"/>
  <c r="D207" i="29"/>
  <c r="D170" i="29"/>
  <c r="D133" i="29"/>
  <c r="E96" i="29"/>
  <c r="D96" i="29"/>
  <c r="E207" i="29"/>
  <c r="E170" i="29"/>
  <c r="E244" i="29"/>
  <c r="E59" i="29"/>
  <c r="D59" i="29"/>
  <c r="D22" i="29"/>
  <c r="E22" i="29"/>
  <c r="K26" i="40"/>
  <c r="M25" i="40"/>
  <c r="N25" i="40" s="1"/>
  <c r="O25" i="40" s="1"/>
  <c r="P25" i="40" s="1"/>
  <c r="F25" i="40" s="1"/>
  <c r="I34" i="28"/>
  <c r="I34" i="29"/>
  <c r="D179" i="27"/>
  <c r="D253" i="27"/>
  <c r="E253" i="27"/>
  <c r="E216" i="27"/>
  <c r="E179" i="27"/>
  <c r="E142" i="27"/>
  <c r="D142" i="27"/>
  <c r="D105" i="27"/>
  <c r="E105" i="27"/>
  <c r="D68" i="27"/>
  <c r="D31" i="27"/>
  <c r="D216" i="27"/>
  <c r="E68" i="27"/>
  <c r="E31" i="27"/>
  <c r="D246" i="29"/>
  <c r="D135" i="29"/>
  <c r="D172" i="29"/>
  <c r="E246" i="29"/>
  <c r="E135" i="29"/>
  <c r="D209" i="29"/>
  <c r="E61" i="29"/>
  <c r="E209" i="29"/>
  <c r="E172" i="29"/>
  <c r="E98" i="29"/>
  <c r="E24" i="29"/>
  <c r="D98" i="29"/>
  <c r="D61" i="29"/>
  <c r="D24" i="29"/>
  <c r="E230" i="29"/>
  <c r="E193" i="29"/>
  <c r="E156" i="29"/>
  <c r="E119" i="29"/>
  <c r="D230" i="29"/>
  <c r="D156" i="29"/>
  <c r="D119" i="29"/>
  <c r="D193" i="29"/>
  <c r="E82" i="29"/>
  <c r="D82" i="29"/>
  <c r="D134" i="29"/>
  <c r="E245" i="29"/>
  <c r="D171" i="29"/>
  <c r="E208" i="29"/>
  <c r="E134" i="29"/>
  <c r="E23" i="29"/>
  <c r="D23" i="29"/>
  <c r="D97" i="29"/>
  <c r="E171" i="29"/>
  <c r="D245" i="29"/>
  <c r="D208" i="29"/>
  <c r="E60" i="29"/>
  <c r="D60" i="29"/>
  <c r="E97" i="29"/>
  <c r="D135" i="28"/>
  <c r="E209" i="28"/>
  <c r="D24" i="28"/>
  <c r="E24" i="28"/>
  <c r="E61" i="28"/>
  <c r="D98" i="28"/>
  <c r="E98" i="28"/>
  <c r="D172" i="28"/>
  <c r="D61" i="28"/>
  <c r="D209" i="28"/>
  <c r="E135" i="28"/>
  <c r="E172" i="28"/>
  <c r="E246" i="28"/>
  <c r="D246" i="28"/>
  <c r="D82" i="28"/>
  <c r="D230" i="28"/>
  <c r="D156" i="28"/>
  <c r="D193" i="28"/>
  <c r="E82" i="28"/>
  <c r="E156" i="28"/>
  <c r="E119" i="28"/>
  <c r="D119" i="28"/>
  <c r="E193" i="28"/>
  <c r="E230" i="28"/>
  <c r="D134" i="28"/>
  <c r="D23" i="28"/>
  <c r="D97" i="28"/>
  <c r="D245" i="28"/>
  <c r="D60" i="28"/>
  <c r="D208" i="28"/>
  <c r="E60" i="28"/>
  <c r="E134" i="28"/>
  <c r="E23" i="28"/>
  <c r="D171" i="28"/>
  <c r="E245" i="28"/>
  <c r="E97" i="28"/>
  <c r="E171" i="28"/>
  <c r="E208" i="28"/>
  <c r="E236" i="29"/>
  <c r="E199" i="29"/>
  <c r="D199" i="29"/>
  <c r="D236" i="29"/>
  <c r="D88" i="29"/>
  <c r="E51" i="29"/>
  <c r="E125" i="29"/>
  <c r="D162" i="29"/>
  <c r="D125" i="29"/>
  <c r="D51" i="29"/>
  <c r="E162" i="29"/>
  <c r="E88" i="29"/>
  <c r="E14" i="29"/>
  <c r="D14" i="29"/>
  <c r="E190" i="29"/>
  <c r="E227" i="29"/>
  <c r="D227" i="29"/>
  <c r="E116" i="29"/>
  <c r="D116" i="29"/>
  <c r="E153" i="29"/>
  <c r="D153" i="29"/>
  <c r="D79" i="29"/>
  <c r="E79" i="29"/>
  <c r="D190" i="29"/>
  <c r="D125" i="28"/>
  <c r="E14" i="28"/>
  <c r="E125" i="28"/>
  <c r="D236" i="28"/>
  <c r="D199" i="28"/>
  <c r="D14" i="28"/>
  <c r="E51" i="28"/>
  <c r="E199" i="28"/>
  <c r="E236" i="28"/>
  <c r="D51" i="28"/>
  <c r="E162" i="28"/>
  <c r="E88" i="28"/>
  <c r="D162" i="28"/>
  <c r="D88" i="28"/>
  <c r="D153" i="28"/>
  <c r="D116" i="28"/>
  <c r="E227" i="28"/>
  <c r="E79" i="28"/>
  <c r="D79" i="28"/>
  <c r="D190" i="28"/>
  <c r="D227" i="28"/>
  <c r="E190" i="28"/>
  <c r="E153" i="28"/>
  <c r="E116" i="28"/>
  <c r="E163" i="29"/>
  <c r="E126" i="29"/>
  <c r="D237" i="29"/>
  <c r="D126" i="29"/>
  <c r="E237" i="29"/>
  <c r="D200" i="29"/>
  <c r="E52" i="29"/>
  <c r="D15" i="29"/>
  <c r="E200" i="29"/>
  <c r="D163" i="29"/>
  <c r="E89" i="29"/>
  <c r="D52" i="29"/>
  <c r="E15" i="29"/>
  <c r="D89" i="29"/>
  <c r="D141" i="29"/>
  <c r="E252" i="29"/>
  <c r="E215" i="29"/>
  <c r="E178" i="29"/>
  <c r="E30" i="29"/>
  <c r="E141" i="29"/>
  <c r="D252" i="29"/>
  <c r="D215" i="29"/>
  <c r="D178" i="29"/>
  <c r="D30" i="29"/>
  <c r="E67" i="29"/>
  <c r="D104" i="29"/>
  <c r="E104" i="29"/>
  <c r="D67" i="29"/>
  <c r="E37" i="28"/>
  <c r="D111" i="28"/>
  <c r="D37" i="28"/>
  <c r="E74" i="28"/>
  <c r="E259" i="28"/>
  <c r="D74" i="28"/>
  <c r="D148" i="28"/>
  <c r="E148" i="28"/>
  <c r="E111" i="28"/>
  <c r="D259" i="28"/>
  <c r="D222" i="28"/>
  <c r="E222" i="28"/>
  <c r="E185" i="28"/>
  <c r="D185" i="28"/>
  <c r="E126" i="28"/>
  <c r="D237" i="28"/>
  <c r="E15" i="28"/>
  <c r="D126" i="28"/>
  <c r="E200" i="28"/>
  <c r="E52" i="28"/>
  <c r="D163" i="28"/>
  <c r="D200" i="28"/>
  <c r="E237" i="28"/>
  <c r="D52" i="28"/>
  <c r="D89" i="28"/>
  <c r="E163" i="28"/>
  <c r="E89" i="28"/>
  <c r="D15" i="28"/>
  <c r="E141" i="28"/>
  <c r="D30" i="28"/>
  <c r="E215" i="28"/>
  <c r="D252" i="28"/>
  <c r="E252" i="28"/>
  <c r="E104" i="28"/>
  <c r="E178" i="28"/>
  <c r="E30" i="28"/>
  <c r="D215" i="28"/>
  <c r="D178" i="28"/>
  <c r="D104" i="28"/>
  <c r="D67" i="28"/>
  <c r="E67" i="28"/>
  <c r="D141" i="28"/>
  <c r="E259" i="29"/>
  <c r="E222" i="29"/>
  <c r="E185" i="29"/>
  <c r="D111" i="29"/>
  <c r="E148" i="29"/>
  <c r="D222" i="29"/>
  <c r="D259" i="29"/>
  <c r="D185" i="29"/>
  <c r="D148" i="29"/>
  <c r="E111" i="29"/>
  <c r="E74" i="29"/>
  <c r="E37" i="29"/>
  <c r="D74" i="29"/>
  <c r="D37" i="29"/>
  <c r="E13" i="28"/>
  <c r="D161" i="28"/>
  <c r="E124" i="28"/>
  <c r="D198" i="28"/>
  <c r="E198" i="28"/>
  <c r="E50" i="28"/>
  <c r="D50" i="28"/>
  <c r="E235" i="28"/>
  <c r="D235" i="28"/>
  <c r="E161" i="28"/>
  <c r="D124" i="28"/>
  <c r="E87" i="28"/>
  <c r="D13" i="28"/>
  <c r="D87" i="28"/>
  <c r="D164" i="27"/>
  <c r="E164" i="27"/>
  <c r="E127" i="27"/>
  <c r="D127" i="27"/>
  <c r="D90" i="27"/>
  <c r="E90" i="27"/>
  <c r="E53" i="27"/>
  <c r="D53" i="27"/>
  <c r="D16" i="27"/>
  <c r="D238" i="27"/>
  <c r="E238" i="27"/>
  <c r="D201" i="27"/>
  <c r="E201" i="27"/>
  <c r="E16" i="27"/>
  <c r="E235" i="29"/>
  <c r="E198" i="29"/>
  <c r="D235" i="29"/>
  <c r="D50" i="29"/>
  <c r="E161" i="29"/>
  <c r="E124" i="29"/>
  <c r="E87" i="29"/>
  <c r="E13" i="29"/>
  <c r="D198" i="29"/>
  <c r="D87" i="29"/>
  <c r="E50" i="29"/>
  <c r="D13" i="29"/>
  <c r="D161" i="29"/>
  <c r="D124" i="29"/>
  <c r="I19" i="28"/>
  <c r="I19" i="29"/>
  <c r="E250" i="29"/>
  <c r="E176" i="29"/>
  <c r="D176" i="29"/>
  <c r="E213" i="29"/>
  <c r="D250" i="29"/>
  <c r="D213" i="29"/>
  <c r="D139" i="29"/>
  <c r="E139" i="29"/>
  <c r="D102" i="29"/>
  <c r="E102" i="29"/>
  <c r="E65" i="29"/>
  <c r="D65" i="29"/>
  <c r="E28" i="29"/>
  <c r="D28" i="29"/>
  <c r="E143" i="29"/>
  <c r="D143" i="29"/>
  <c r="E180" i="29"/>
  <c r="D180" i="29"/>
  <c r="E217" i="29"/>
  <c r="D217" i="29"/>
  <c r="E254" i="29"/>
  <c r="D254" i="29"/>
  <c r="E32" i="29"/>
  <c r="E106" i="29"/>
  <c r="E69" i="29"/>
  <c r="D69" i="29"/>
  <c r="D32" i="29"/>
  <c r="D106" i="29"/>
  <c r="E65" i="28"/>
  <c r="E139" i="28"/>
  <c r="D65" i="28"/>
  <c r="E250" i="28"/>
  <c r="D102" i="28"/>
  <c r="D250" i="28"/>
  <c r="D139" i="28"/>
  <c r="D28" i="28"/>
  <c r="E213" i="28"/>
  <c r="E176" i="28"/>
  <c r="D176" i="28"/>
  <c r="E102" i="28"/>
  <c r="D213" i="28"/>
  <c r="E28" i="28"/>
  <c r="D217" i="28"/>
  <c r="E254" i="28"/>
  <c r="E180" i="28"/>
  <c r="E106" i="28"/>
  <c r="E32" i="28"/>
  <c r="E69" i="28"/>
  <c r="D180" i="28"/>
  <c r="D69" i="28"/>
  <c r="E143" i="28"/>
  <c r="D106" i="28"/>
  <c r="D254" i="28"/>
  <c r="D143" i="28"/>
  <c r="E217" i="28"/>
  <c r="D32" i="28"/>
  <c r="E127" i="29" l="1"/>
  <c r="D127" i="29"/>
  <c r="E164" i="29"/>
  <c r="D164" i="29"/>
  <c r="E201" i="29"/>
  <c r="D201" i="29"/>
  <c r="E238" i="29"/>
  <c r="D238" i="29"/>
  <c r="E53" i="29"/>
  <c r="D90" i="29"/>
  <c r="E90" i="29"/>
  <c r="D16" i="29"/>
  <c r="E16" i="29"/>
  <c r="D53" i="29"/>
  <c r="D238" i="28"/>
  <c r="E238" i="28"/>
  <c r="E90" i="28"/>
  <c r="D53" i="28"/>
  <c r="E53" i="28"/>
  <c r="D164" i="28"/>
  <c r="E201" i="28"/>
  <c r="E127" i="28"/>
  <c r="E164" i="28"/>
  <c r="D16" i="28"/>
  <c r="D90" i="28"/>
  <c r="E16" i="28"/>
  <c r="D127" i="28"/>
  <c r="D201" i="28"/>
  <c r="D179" i="29"/>
  <c r="D31" i="29"/>
  <c r="E253" i="29"/>
  <c r="E216" i="29"/>
  <c r="E105" i="29"/>
  <c r="E179" i="29"/>
  <c r="D253" i="29"/>
  <c r="E142" i="29"/>
  <c r="D142" i="29"/>
  <c r="E68" i="29"/>
  <c r="D68" i="29"/>
  <c r="D105" i="29"/>
  <c r="D216" i="29"/>
  <c r="E31" i="29"/>
  <c r="D142" i="28"/>
  <c r="D68" i="28"/>
  <c r="D179" i="28"/>
  <c r="E216" i="28"/>
  <c r="D216" i="28"/>
  <c r="E105" i="28"/>
  <c r="D253" i="28"/>
  <c r="D31" i="28"/>
  <c r="E142" i="28"/>
  <c r="E68" i="28"/>
  <c r="E179" i="28"/>
  <c r="E31" i="28"/>
  <c r="E253" i="28"/>
  <c r="D105" i="28"/>
  <c r="M26" i="40"/>
  <c r="N26" i="40" s="1"/>
  <c r="O26" i="40" s="1"/>
  <c r="P26" i="40" s="1"/>
  <c r="F26" i="40" s="1"/>
  <c r="K27" i="40"/>
  <c r="M27" i="40" l="1"/>
  <c r="N27" i="40" s="1"/>
  <c r="O27" i="40" s="1"/>
  <c r="P27" i="40" s="1"/>
  <c r="F27" i="40" s="1"/>
  <c r="K28" i="40"/>
  <c r="M28" i="40" s="1"/>
  <c r="N28" i="40" s="1"/>
  <c r="O28" i="40" s="1"/>
  <c r="P28" i="40" s="1"/>
  <c r="F28" i="4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400-000001000000}">
      <text>
        <r>
          <rPr>
            <b/>
            <sz val="8"/>
            <color indexed="81"/>
            <rFont val="Tahoma"/>
            <family val="2"/>
          </rPr>
          <t>Insert Table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B00-000001000000}">
      <text>
        <r>
          <rPr>
            <b/>
            <sz val="8"/>
            <color indexed="81"/>
            <rFont val="Tahoma"/>
            <family val="2"/>
          </rPr>
          <t>Insert Table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C00-000001000000}">
      <text>
        <r>
          <rPr>
            <b/>
            <sz val="8"/>
            <color indexed="81"/>
            <rFont val="Tahoma"/>
            <family val="2"/>
          </rPr>
          <t>Insert Table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D00-000001000000}">
      <text>
        <r>
          <rPr>
            <b/>
            <sz val="8"/>
            <color indexed="81"/>
            <rFont val="Tahoma"/>
            <family val="2"/>
          </rPr>
          <t>Insert Table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Gary Goldstein</author>
    <author>%displayname%</author>
  </authors>
  <commentList>
    <comment ref="H2" authorId="0" shapeId="0" xr:uid="{00000000-0006-0000-0E00-000001000000}">
      <text>
        <r>
          <rPr>
            <sz val="8"/>
            <color indexed="81"/>
            <rFont val="Tahoma"/>
            <family val="2"/>
          </rPr>
          <t>Define the qualifiers based upon commodity set + name + descriptions, according to both include and exclude specifications.</t>
        </r>
      </text>
    </comment>
    <comment ref="L3" authorId="1" shapeId="0" xr:uid="{00000000-0006-0000-0E00-000002000000}">
      <text>
        <r>
          <rPr>
            <b/>
            <sz val="9"/>
            <color indexed="81"/>
            <rFont val="Tahoma"/>
            <family val="2"/>
          </rPr>
          <t>Alessandro:</t>
        </r>
        <r>
          <rPr>
            <sz val="9"/>
            <color indexed="81"/>
            <rFont val="Tahoma"/>
            <family val="2"/>
          </rPr>
          <t xml:space="preserve">
Values of the projection comes from an anticipation of Steffen</t>
        </r>
      </text>
    </comment>
    <comment ref="N4" authorId="1" shapeId="0" xr:uid="{00000000-0006-0000-0E00-000003000000}">
      <text>
        <r>
          <rPr>
            <b/>
            <sz val="9"/>
            <color indexed="81"/>
            <rFont val="Tahoma"/>
            <family val="2"/>
          </rPr>
          <t>Alessandro:</t>
        </r>
        <r>
          <rPr>
            <sz val="9"/>
            <color indexed="81"/>
            <rFont val="Tahoma"/>
            <family val="2"/>
          </rPr>
          <t xml:space="preserve">
Estimated power of IT components (servers, disks, ports) and power supply systems (UPSs, PDUs). 
This number includes everything that is not the cooling system
</t>
        </r>
      </text>
    </comment>
    <comment ref="O4" authorId="1" shapeId="0" xr:uid="{00000000-0006-0000-0E00-000004000000}">
      <text>
        <r>
          <rPr>
            <b/>
            <sz val="9"/>
            <color indexed="81"/>
            <rFont val="Tahoma"/>
            <family val="2"/>
          </rPr>
          <t>Alessandro:</t>
        </r>
        <r>
          <rPr>
            <sz val="9"/>
            <color indexed="81"/>
            <rFont val="Tahoma"/>
            <family val="2"/>
          </rPr>
          <t xml:space="preserve">
Energy projection comes from hypothesis that data centers work always at maximum power</t>
        </r>
      </text>
    </comment>
    <comment ref="R7" authorId="1" shapeId="0" xr:uid="{00000000-0006-0000-0E00-000005000000}">
      <text>
        <r>
          <rPr>
            <b/>
            <sz val="9"/>
            <color indexed="81"/>
            <rFont val="Tahoma"/>
            <family val="2"/>
          </rPr>
          <t>Alessandro:</t>
        </r>
        <r>
          <rPr>
            <sz val="9"/>
            <color indexed="81"/>
            <rFont val="Tahoma"/>
            <family val="2"/>
          </rPr>
          <t xml:space="preserve">
Assumption based on EIA of Viborg data center (made by COWI) and confirmed by Google and Facebook environmental report</t>
        </r>
      </text>
    </comment>
    <comment ref="R10" authorId="1" shapeId="0" xr:uid="{00000000-0006-0000-0E00-000006000000}">
      <text>
        <r>
          <rPr>
            <b/>
            <sz val="9"/>
            <color indexed="81"/>
            <rFont val="Tahoma"/>
            <family val="2"/>
          </rPr>
          <t>Alessandro:</t>
        </r>
        <r>
          <rPr>
            <sz val="9"/>
            <color indexed="81"/>
            <rFont val="Tahoma"/>
            <family val="2"/>
          </rPr>
          <t xml:space="preserve">
The only Large Data Center to be Decentral is Viborg, whose IT installed power is 160 MW when fully operative in 2025 (according to the EIA).
Assumption that the data centers coming after 2025 will be in central location (Fredericia, Aabenraa...)</t>
        </r>
      </text>
    </comment>
    <comment ref="H32" authorId="0" shapeId="0" xr:uid="{00000000-0006-0000-0E00-000007000000}">
      <text>
        <r>
          <rPr>
            <sz val="8"/>
            <color indexed="81"/>
            <rFont val="Tahoma"/>
            <family val="2"/>
          </rPr>
          <t>Define the qualifiers based upon commodity set + name + descriptions, according to both include and exclude specifications.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200-000001000000}">
      <text>
        <r>
          <rPr>
            <b/>
            <sz val="8"/>
            <color indexed="81"/>
            <rFont val="Tahoma"/>
            <family val="2"/>
          </rPr>
          <t>Insert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300-000001000000}">
      <text>
        <r>
          <rPr>
            <b/>
            <sz val="8"/>
            <color indexed="81"/>
            <rFont val="Tahoma"/>
            <family val="2"/>
          </rPr>
          <t>Insert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500-000001000000}">
      <text>
        <r>
          <rPr>
            <b/>
            <sz val="8"/>
            <color indexed="81"/>
            <rFont val="Tahoma"/>
            <family val="2"/>
          </rPr>
          <t>Insert Table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600-000001000000}">
      <text>
        <r>
          <rPr>
            <b/>
            <sz val="8"/>
            <color indexed="81"/>
            <rFont val="Tahoma"/>
            <family val="2"/>
          </rPr>
          <t>Insert Table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700-000001000000}">
      <text>
        <r>
          <rPr>
            <b/>
            <sz val="8"/>
            <color indexed="81"/>
            <rFont val="Tahoma"/>
            <family val="2"/>
          </rPr>
          <t>Insert Table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800-000001000000}">
      <text>
        <r>
          <rPr>
            <b/>
            <sz val="8"/>
            <color indexed="81"/>
            <rFont val="Tahoma"/>
            <family val="2"/>
          </rPr>
          <t>Insert Table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900-000001000000}">
      <text>
        <r>
          <rPr>
            <b/>
            <sz val="8"/>
            <color indexed="81"/>
            <rFont val="Tahoma"/>
            <family val="2"/>
          </rPr>
          <t>Insert Table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A00-000001000000}">
      <text>
        <r>
          <rPr>
            <b/>
            <sz val="8"/>
            <color indexed="81"/>
            <rFont val="Tahoma"/>
            <family val="2"/>
          </rPr>
          <t>Insert Table</t>
        </r>
      </text>
    </comment>
  </commentList>
</comments>
</file>

<file path=xl/sharedStrings.xml><?xml version="1.0" encoding="utf-8"?>
<sst xmlns="http://schemas.openxmlformats.org/spreadsheetml/2006/main" count="4055" uniqueCount="269">
  <si>
    <t>Year</t>
  </si>
  <si>
    <t>Cset_CN</t>
  </si>
  <si>
    <t>Attribute</t>
  </si>
  <si>
    <t>Agriculture</t>
  </si>
  <si>
    <t>Food</t>
  </si>
  <si>
    <t>Chemical</t>
  </si>
  <si>
    <t>Metal</t>
  </si>
  <si>
    <t>~TFM_FILL</t>
  </si>
  <si>
    <t>Operation_Sum_Avg_Count</t>
  </si>
  <si>
    <t>Scenario Name</t>
  </si>
  <si>
    <t>DKE</t>
  </si>
  <si>
    <t>DKW</t>
  </si>
  <si>
    <t>A</t>
  </si>
  <si>
    <t>IADMT</t>
  </si>
  <si>
    <t>IADHT</t>
  </si>
  <si>
    <t>IADRH</t>
  </si>
  <si>
    <t>IADLA</t>
  </si>
  <si>
    <t>IADEM</t>
  </si>
  <si>
    <t>IADTF</t>
  </si>
  <si>
    <t>IADFL</t>
  </si>
  <si>
    <t>IFDHT</t>
  </si>
  <si>
    <t>IFDRH</t>
  </si>
  <si>
    <t>IFDLA</t>
  </si>
  <si>
    <t>IFDEM</t>
  </si>
  <si>
    <t>IFDTF</t>
  </si>
  <si>
    <t>IFDFL</t>
  </si>
  <si>
    <t>ICDMT</t>
  </si>
  <si>
    <t>ICDHT</t>
  </si>
  <si>
    <t>ICDRH</t>
  </si>
  <si>
    <t>ICDLA</t>
  </si>
  <si>
    <t>ICDEM</t>
  </si>
  <si>
    <t>ICDTF</t>
  </si>
  <si>
    <t>ICDFL</t>
  </si>
  <si>
    <t>IGDMT</t>
  </si>
  <si>
    <t>IGDHT</t>
  </si>
  <si>
    <t>IGDRH</t>
  </si>
  <si>
    <t>IGDLA</t>
  </si>
  <si>
    <t>IGDEM</t>
  </si>
  <si>
    <t>IGDTF</t>
  </si>
  <si>
    <t>IGDFL</t>
  </si>
  <si>
    <t>IMDMT</t>
  </si>
  <si>
    <t>IMDHT</t>
  </si>
  <si>
    <t>IMDRH</t>
  </si>
  <si>
    <t>IMDLA</t>
  </si>
  <si>
    <t>IMDEM</t>
  </si>
  <si>
    <t>IMDTF</t>
  </si>
  <si>
    <t>IMDFL</t>
  </si>
  <si>
    <t>IODMT</t>
  </si>
  <si>
    <t>IODHT</t>
  </si>
  <si>
    <t>IODRH</t>
  </si>
  <si>
    <t>IODLA</t>
  </si>
  <si>
    <t>IODEM</t>
  </si>
  <si>
    <t>IODTF</t>
  </si>
  <si>
    <t>IODFL</t>
  </si>
  <si>
    <t>IVDMT</t>
  </si>
  <si>
    <t>IVDHT</t>
  </si>
  <si>
    <t>IVDRH</t>
  </si>
  <si>
    <t>IVDLA</t>
  </si>
  <si>
    <t>IVDEM</t>
  </si>
  <si>
    <t>IVDTF</t>
  </si>
  <si>
    <t>IVDFL</t>
  </si>
  <si>
    <t>ITDMT</t>
  </si>
  <si>
    <t>ITDHT</t>
  </si>
  <si>
    <t>ITDRH</t>
  </si>
  <si>
    <t>ITDLA</t>
  </si>
  <si>
    <t>ITDEM</t>
  </si>
  <si>
    <t>ITDTF</t>
  </si>
  <si>
    <t>ITDFL</t>
  </si>
  <si>
    <t>IPDMT</t>
  </si>
  <si>
    <t>IPDHT</t>
  </si>
  <si>
    <t>IPDRH</t>
  </si>
  <si>
    <t>IPDLA</t>
  </si>
  <si>
    <t>IPDEM</t>
  </si>
  <si>
    <t>IPDTF</t>
  </si>
  <si>
    <t>IPDFL</t>
  </si>
  <si>
    <t>IUDMT</t>
  </si>
  <si>
    <t>IUDHT</t>
  </si>
  <si>
    <t>IUDRH</t>
  </si>
  <si>
    <t>IUDLA</t>
  </si>
  <si>
    <t>IUDEM</t>
  </si>
  <si>
    <t>IUDTF</t>
  </si>
  <si>
    <t>IUDFL</t>
  </si>
  <si>
    <t>Sector/Years</t>
  </si>
  <si>
    <t>Glass&amp;Concrete</t>
  </si>
  <si>
    <t>Other</t>
  </si>
  <si>
    <t>Motor vehicles</t>
  </si>
  <si>
    <t>Sales</t>
  </si>
  <si>
    <t>PrivateService</t>
  </si>
  <si>
    <t>PublicService</t>
  </si>
  <si>
    <t>Drivers</t>
  </si>
  <si>
    <t>~TFM_DINS</t>
  </si>
  <si>
    <t>TIMES sectors</t>
  </si>
  <si>
    <t>Growth is assumed to follow</t>
  </si>
  <si>
    <t>TIMES code</t>
  </si>
  <si>
    <t>agriculture, fxa</t>
  </si>
  <si>
    <t>IA</t>
  </si>
  <si>
    <t>manufacturing, fxn</t>
  </si>
  <si>
    <t>IF</t>
  </si>
  <si>
    <t>IC</t>
  </si>
  <si>
    <t>IG</t>
  </si>
  <si>
    <t>IM</t>
  </si>
  <si>
    <t>IO</t>
  </si>
  <si>
    <t>private services, fxqz</t>
  </si>
  <si>
    <t>IV</t>
  </si>
  <si>
    <t>IT</t>
  </si>
  <si>
    <t>IP</t>
  </si>
  <si>
    <t>public service, fxo</t>
  </si>
  <si>
    <t>IU</t>
  </si>
  <si>
    <t>Production values aggregated sectors</t>
  </si>
  <si>
    <t>ADAM code</t>
  </si>
  <si>
    <t>Total economy</t>
  </si>
  <si>
    <t>fx</t>
  </si>
  <si>
    <t>Manufacturing, fxng, fxne, fxnf</t>
  </si>
  <si>
    <t>fxn</t>
  </si>
  <si>
    <t>Services, fxqz,fxqs,fxqf</t>
  </si>
  <si>
    <t>fxq</t>
  </si>
  <si>
    <t>Source: Convergence Programme 2015, historical data 2010-2014, 2012-2014 are preliminary</t>
  </si>
  <si>
    <t>Note: Millions of 2010 DKK, in chained values - not additive over the aggregation</t>
  </si>
  <si>
    <t>Code: wplot fx fxn fxq;</t>
  </si>
  <si>
    <t>Production values by disaggregated sectors</t>
  </si>
  <si>
    <t>fxa</t>
  </si>
  <si>
    <t>Extraction of oil</t>
  </si>
  <si>
    <t>fxe</t>
  </si>
  <si>
    <t>Refineries</t>
  </si>
  <si>
    <t>fxng</t>
  </si>
  <si>
    <t>Energy supply</t>
  </si>
  <si>
    <t>fxne</t>
  </si>
  <si>
    <t>fxnf</t>
  </si>
  <si>
    <t>Other manufacturing</t>
  </si>
  <si>
    <t>fxnz</t>
  </si>
  <si>
    <t>Construction</t>
  </si>
  <si>
    <t>fxb</t>
  </si>
  <si>
    <t>Services, not sea or financial</t>
  </si>
  <si>
    <t>fxqz</t>
  </si>
  <si>
    <t>Sea transport</t>
  </si>
  <si>
    <t>fxqs</t>
  </si>
  <si>
    <t>Financial services</t>
  </si>
  <si>
    <t>fxqf</t>
  </si>
  <si>
    <t>Dwelling services</t>
  </si>
  <si>
    <t>fxh</t>
  </si>
  <si>
    <t>Public services</t>
  </si>
  <si>
    <t>fxo</t>
  </si>
  <si>
    <t>Code: wplot fxa fxe fxng fxne fxnf fxnz fxb fxqz fxqs fxqf fxh fxo;</t>
  </si>
  <si>
    <t>Date</t>
  </si>
  <si>
    <t>Name</t>
  </si>
  <si>
    <t>Sheet Name</t>
  </si>
  <si>
    <t>Cells</t>
  </si>
  <si>
    <t>Comments</t>
  </si>
  <si>
    <t>Olexandr Balyk</t>
  </si>
  <si>
    <t>DEM_FR_Glass&amp;Concrete</t>
  </si>
  <si>
    <t xml:space="preserve">Corrected erroneous links: i.e. 2025 instead of 2026 and vice versa </t>
  </si>
  <si>
    <t>Corrected erroneous links: i.e. 2027 is used now instead of 2036</t>
  </si>
  <si>
    <t>DEM_FR_Metal</t>
  </si>
  <si>
    <t>DEM_FR_Chemical</t>
  </si>
  <si>
    <t>DEM_FR_FOOD</t>
  </si>
  <si>
    <t>DEM_FR_Agriculture</t>
  </si>
  <si>
    <t>DEM_FR_OtherCommodity</t>
  </si>
  <si>
    <t>DEM_FR_MotorVehicles</t>
  </si>
  <si>
    <t>DEM_FR_Wholesale&amp;Retail</t>
  </si>
  <si>
    <t>DEM_FR_PrivateService</t>
  </si>
  <si>
    <t>DEM_FR_PublicService</t>
  </si>
  <si>
    <t>Rikke Næraa</t>
  </si>
  <si>
    <t>TimeSeries</t>
  </si>
  <si>
    <t xml:space="preserve">The Table have been updated tu NO PV 4 TS </t>
  </si>
  <si>
    <t>For all the DEM_FR sheets the timeserie names A6:A35 have been linked to the names in the TimeSeries sheet A6:A35</t>
  </si>
  <si>
    <t>updated to  4 TS nov</t>
  </si>
  <si>
    <t>INDMT</t>
  </si>
  <si>
    <t>INDHT</t>
  </si>
  <si>
    <t>INDRH</t>
  </si>
  <si>
    <t>INDLA</t>
  </si>
  <si>
    <t>INDEM</t>
  </si>
  <si>
    <t>INDTF</t>
  </si>
  <si>
    <t>INDFL</t>
  </si>
  <si>
    <t>ILDMT</t>
  </si>
  <si>
    <t>ILDHT</t>
  </si>
  <si>
    <t>ILDRH</t>
  </si>
  <si>
    <t>ILDLA</t>
  </si>
  <si>
    <t>ILDEM</t>
  </si>
  <si>
    <t>ILDTF</t>
  </si>
  <si>
    <t>ILDFL</t>
  </si>
  <si>
    <t>Other Utilities</t>
  </si>
  <si>
    <t>IN</t>
  </si>
  <si>
    <t>IL</t>
  </si>
  <si>
    <t>construction, fxb</t>
  </si>
  <si>
    <t>II</t>
  </si>
  <si>
    <t>Source: Long term economic forecast for Public Budget Proposal 2016 (October 2015), historical data 2010-2014, 2012-2014 are preliminary</t>
  </si>
  <si>
    <t xml:space="preserve">In the full table data for industry adjusted to 2011 year and from UCT to local  imported including the 3 "new"sectors  </t>
  </si>
  <si>
    <t>Total Economy</t>
  </si>
  <si>
    <t>GDP</t>
  </si>
  <si>
    <t>Lars B. Termansen</t>
  </si>
  <si>
    <t>BY_Demands_Drivers</t>
  </si>
  <si>
    <t>m5:ba17</t>
  </si>
  <si>
    <t>Use the total Production level as the uniform driver across industries</t>
  </si>
  <si>
    <t>Steffen Dockweiler</t>
  </si>
  <si>
    <t>M14:ba14</t>
  </si>
  <si>
    <t xml:space="preserve">Public sector demand growth now follows the KP excplicitly, meaning lower growth in public demand. </t>
  </si>
  <si>
    <t>All DEM + BY_dem…</t>
  </si>
  <si>
    <t>All DEM</t>
  </si>
  <si>
    <t xml:space="preserve">Removed demand for 2011, 2012, 2013 and 2014. </t>
  </si>
  <si>
    <t>Demand Drivers Growth in Fraction 2010 start year</t>
  </si>
  <si>
    <t>All DEM + BY_Demands_Drivers</t>
  </si>
  <si>
    <t>C4:C87</t>
  </si>
  <si>
    <t xml:space="preserve">Changed the ref scenario to "Scen_IND_E-Mat_to_E-Stat.xlsx" - to correspond to e-stat instead of e-mat. </t>
  </si>
  <si>
    <t>Changed reference demand to 2014. (2014 = 1)</t>
  </si>
  <si>
    <t>All</t>
  </si>
  <si>
    <t>General update to this workbook - introduction of the Intro sheet.</t>
  </si>
  <si>
    <t>Description</t>
  </si>
  <si>
    <t>Purpose:</t>
  </si>
  <si>
    <t>Description:</t>
  </si>
  <si>
    <t>Relevant sectors</t>
  </si>
  <si>
    <t>IND</t>
  </si>
  <si>
    <t>Description of different sheets</t>
  </si>
  <si>
    <t>DEM_FR_Construction</t>
  </si>
  <si>
    <t>DEM_FR_OtherUtilities</t>
  </si>
  <si>
    <t>Demand projection for sector.</t>
  </si>
  <si>
    <t>Convergence programme</t>
  </si>
  <si>
    <t xml:space="preserve">Fill table of industry demand in 2014. Calculation of growth in demand from 2014 start year. </t>
  </si>
  <si>
    <t>Ministry of finance's GDP projection for the danish economy</t>
  </si>
  <si>
    <t>This workbook projects industry demand for energy services to 2050</t>
  </si>
  <si>
    <t>Projection of demand is based on the ministry of finance's convergence programme for the danish economy</t>
  </si>
  <si>
    <t>Kristoffer Steen Andersen</t>
  </si>
  <si>
    <t>DEM_FR_*</t>
  </si>
  <si>
    <t>Added 2012 to all demands for all sectors to facilitate linking with CGE model</t>
  </si>
  <si>
    <t>Minor error corrected: for public services growth in demand was calculated using a lagged year (e.g. 2014 was used to calculated 2015 growth)</t>
  </si>
  <si>
    <t>DEM_FR_* + BY_dem_driv</t>
  </si>
  <si>
    <t>Updated drivers to be different for different sectors, following assumptions in "Growth is assumed to follow" in the Convergence Program sheet.</t>
  </si>
  <si>
    <t>Lars Brømsøe Termansen</t>
  </si>
  <si>
    <t>Remove 2012 demand. This is specified in the VT-file, so a number here creates dummies</t>
  </si>
  <si>
    <t>All sectors</t>
  </si>
  <si>
    <t>DEM_FR_xxx</t>
  </si>
  <si>
    <t>Removed COM_FR from all the sheets; moved to a specialised scenario file</t>
  </si>
  <si>
    <t>COM_PROJ</t>
  </si>
  <si>
    <t>Base</t>
  </si>
  <si>
    <t>BASE</t>
  </si>
  <si>
    <t>Driver for adjusting the Demand projection</t>
  </si>
  <si>
    <t>ELDCD</t>
  </si>
  <si>
    <t>DEM</t>
  </si>
  <si>
    <t>*Unit</t>
  </si>
  <si>
    <t>Cset_Set</t>
  </si>
  <si>
    <t>LimType</t>
  </si>
  <si>
    <t>TimeSlice</t>
  </si>
  <si>
    <t>~TFM_INS</t>
  </si>
  <si>
    <t>ELDCC</t>
  </si>
  <si>
    <t>Percentage of Decentral DC until 2025</t>
  </si>
  <si>
    <t>Cooling system power (% of IT load)</t>
  </si>
  <si>
    <t>Load</t>
  </si>
  <si>
    <t>Hour</t>
  </si>
  <si>
    <t>Average daily load</t>
  </si>
  <si>
    <t>Usage profile assumption coming from "RenewIT" project (deliverable 4.5) [http://www.renewit-project.eu/documents/deliverable/]</t>
  </si>
  <si>
    <t>Annual IT Power consumption - Decentral [GWh]</t>
  </si>
  <si>
    <t>Annual IT Power consumption - Central [GWh]</t>
  </si>
  <si>
    <t>IT Installed power [MW]</t>
  </si>
  <si>
    <t>Total IT estimated power consumption [MWh]</t>
  </si>
  <si>
    <t>Total estimated power consumption [MWh]</t>
  </si>
  <si>
    <t>DEA's linear projection taken from 2026 (it will be probably present in COWI's report), while for the period 2017-2025 Energinet projection is kept:</t>
  </si>
  <si>
    <t>Trans - Insert</t>
  </si>
  <si>
    <t>~TFM_UPD</t>
  </si>
  <si>
    <t>Pset_PN</t>
  </si>
  <si>
    <t>VDA_FLOP</t>
  </si>
  <si>
    <t>LDCF*</t>
  </si>
  <si>
    <t>LDCCSELC</t>
  </si>
  <si>
    <t>LDCLTH*</t>
  </si>
  <si>
    <t>Mikkel Bosack Simonsen</t>
  </si>
  <si>
    <t>DEM_Datacenter</t>
  </si>
  <si>
    <t>Updated to include Data centers</t>
  </si>
  <si>
    <t>IADFB</t>
  </si>
  <si>
    <t>Demand Drivers Growth in Fraction 2019 start year</t>
  </si>
  <si>
    <t>IFDMT</t>
  </si>
  <si>
    <t>Driver adjusted for 5%point to accomodate energi efficiency strucutre of the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</si>
</sst>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_);_(* \(#,##0\);_(* &quot;-&quot;_);_(@_)"/>
    <numFmt numFmtId="165" formatCode="_(* #,##0.00_);_(* \(#,##0.00\);_(* &quot;-&quot;??_);_(@_)"/>
    <numFmt numFmtId="166" formatCode="_-&quot;€&quot;\ * #,##0.00_-;\-&quot;€&quot;\ * #,##0.00_-;_-&quot;€&quot;\ * &quot;-&quot;??_-;_-@_-"/>
    <numFmt numFmtId="167" formatCode="#,##0;\-\ #,##0;_-\ &quot;- &quot;"/>
    <numFmt numFmtId="168" formatCode="_-[$€-2]\ * #,##0.00_-;\-[$€-2]\ * #,##0.00_-;_-[$€-2]\ * &quot;-&quot;??_-"/>
    <numFmt numFmtId="169" formatCode="_([$€]* #,##0.00_);_([$€]* \(#,##0.00\);_([$€]* &quot;-&quot;??_);_(@_)"/>
    <numFmt numFmtId="170" formatCode="_ * #,##0.00_ ;_ * \-#,##0.00_ ;_ * &quot;-&quot;??_ ;_ @_ "/>
    <numFmt numFmtId="171" formatCode="0.0;\-0.0"/>
    <numFmt numFmtId="172" formatCode="\$#,##0\ ;\(\$#,##0\)"/>
    <numFmt numFmtId="173" formatCode="#,##0;#\ ##0"/>
  </numFmts>
  <fonts count="76" x14ac:knownFonts="1">
    <font>
      <sz val="11"/>
      <color theme="1"/>
      <name val="Calibri"/>
      <family val="2"/>
      <scheme val="minor"/>
    </font>
    <font>
      <sz val="11"/>
      <color indexed="8"/>
      <name val="Calibri"/>
      <family val="2"/>
    </font>
    <font>
      <b/>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name val="Arial"/>
      <family val="2"/>
    </font>
    <font>
      <sz val="10"/>
      <name val="MS Sans Serif"/>
      <family val="2"/>
    </font>
    <font>
      <sz val="10"/>
      <name val="Arial"/>
      <family val="2"/>
      <charset val="204"/>
    </font>
    <font>
      <sz val="9"/>
      <color indexed="8"/>
      <name val="Times New Roman"/>
      <family val="1"/>
    </font>
    <font>
      <sz val="10"/>
      <name val="Helv"/>
    </font>
    <font>
      <sz val="9"/>
      <name val="Times New Roman"/>
      <family val="1"/>
    </font>
    <font>
      <b/>
      <sz val="9"/>
      <name val="Times New Roman"/>
      <family val="1"/>
    </font>
    <font>
      <sz val="10"/>
      <name val="Courier"/>
      <family val="3"/>
    </font>
    <font>
      <sz val="11"/>
      <color theme="1"/>
      <name val="Calibri"/>
      <family val="2"/>
      <scheme val="minor"/>
    </font>
    <font>
      <sz val="10"/>
      <color rgb="FF9C0006"/>
      <name val="Calibri"/>
      <family val="2"/>
    </font>
    <font>
      <sz val="11"/>
      <color theme="1"/>
      <name val="Calibri"/>
      <family val="2"/>
    </font>
    <font>
      <sz val="10"/>
      <color theme="1"/>
      <name val="Calibri"/>
      <family val="2"/>
    </font>
    <font>
      <b/>
      <sz val="11"/>
      <color theme="1"/>
      <name val="Calibri"/>
      <family val="2"/>
      <scheme val="minor"/>
    </font>
    <font>
      <b/>
      <sz val="10"/>
      <color indexed="10"/>
      <name val="Arial"/>
      <family val="2"/>
    </font>
    <font>
      <b/>
      <sz val="11"/>
      <name val="Calibri"/>
      <family val="2"/>
      <scheme val="minor"/>
    </font>
    <font>
      <sz val="11"/>
      <color rgb="FFFFFFFF"/>
      <name val="Calibri"/>
      <family val="2"/>
      <scheme val="minor"/>
    </font>
    <font>
      <b/>
      <sz val="11"/>
      <color rgb="FFFF0000"/>
      <name val="Calibri"/>
      <family val="2"/>
      <scheme val="minor"/>
    </font>
    <font>
      <b/>
      <sz val="11"/>
      <color theme="0"/>
      <name val="Calibri"/>
      <family val="2"/>
      <scheme val="minor"/>
    </font>
    <font>
      <b/>
      <sz val="14"/>
      <color rgb="FFFF0000"/>
      <name val="Calibri"/>
      <family val="2"/>
      <scheme val="minor"/>
    </font>
    <font>
      <sz val="11"/>
      <color theme="0"/>
      <name val="Calibri"/>
      <family val="2"/>
      <scheme val="minor"/>
    </font>
    <font>
      <sz val="10"/>
      <color indexed="24"/>
      <name val="Arial"/>
      <family val="2"/>
    </font>
    <font>
      <b/>
      <sz val="18"/>
      <color indexed="24"/>
      <name val="Arial"/>
      <family val="2"/>
    </font>
    <font>
      <b/>
      <sz val="12"/>
      <color indexed="24"/>
      <name val="Arial"/>
      <family val="2"/>
    </font>
    <font>
      <u/>
      <sz val="10"/>
      <color theme="10"/>
      <name val="Arial"/>
      <family val="2"/>
    </font>
    <font>
      <u/>
      <sz val="10"/>
      <color theme="10"/>
      <name val="Courier"/>
      <family val="3"/>
    </font>
    <font>
      <b/>
      <sz val="8"/>
      <color indexed="63"/>
      <name val="Arial Narrow"/>
      <family val="2"/>
    </font>
    <font>
      <b/>
      <i/>
      <sz val="10"/>
      <color indexed="18"/>
      <name val="Arial Narrow"/>
      <family val="2"/>
    </font>
    <font>
      <b/>
      <sz val="8"/>
      <color indexed="63"/>
      <name val="MS Sans Serif"/>
      <family val="2"/>
    </font>
    <font>
      <sz val="8"/>
      <color indexed="18"/>
      <name val="Arial Narrow"/>
      <family val="2"/>
    </font>
    <font>
      <sz val="11"/>
      <color indexed="9"/>
      <name val="Arial"/>
      <family val="2"/>
    </font>
    <font>
      <sz val="11"/>
      <name val="Arial"/>
      <family val="2"/>
    </font>
    <font>
      <b/>
      <sz val="11"/>
      <color indexed="9"/>
      <name val="Arial"/>
      <family val="2"/>
    </font>
    <font>
      <b/>
      <sz val="8"/>
      <color indexed="18"/>
      <name val="Arial Narrow"/>
      <family val="2"/>
    </font>
    <font>
      <sz val="11"/>
      <color indexed="18"/>
      <name val="Arial"/>
      <family val="2"/>
    </font>
    <font>
      <sz val="10"/>
      <color indexed="56"/>
      <name val="Arial"/>
      <family val="2"/>
    </font>
    <font>
      <b/>
      <sz val="8"/>
      <color indexed="18"/>
      <name val="Arial"/>
      <family val="2"/>
    </font>
    <font>
      <sz val="8"/>
      <color indexed="18"/>
      <name val="Arial"/>
      <family val="2"/>
    </font>
    <font>
      <sz val="12"/>
      <color indexed="56"/>
      <name val="Arial"/>
      <family val="2"/>
    </font>
    <font>
      <i/>
      <sz val="12"/>
      <color indexed="56"/>
      <name val="Arial"/>
      <family val="2"/>
    </font>
    <font>
      <b/>
      <sz val="11"/>
      <color indexed="18"/>
      <name val="Arial Narrow"/>
      <family val="2"/>
    </font>
    <font>
      <sz val="8"/>
      <color indexed="63"/>
      <name val="Arial Narrow"/>
      <family val="2"/>
    </font>
    <font>
      <i/>
      <sz val="10"/>
      <color indexed="56"/>
      <name val="Arial Narrow"/>
      <family val="2"/>
    </font>
    <font>
      <b/>
      <sz val="11"/>
      <color indexed="56"/>
      <name val="Arial"/>
      <family val="2"/>
    </font>
    <font>
      <b/>
      <i/>
      <sz val="11"/>
      <color indexed="56"/>
      <name val="Arial"/>
      <family val="2"/>
    </font>
    <font>
      <b/>
      <sz val="14"/>
      <color indexed="18"/>
      <name val="Arial"/>
      <family val="2"/>
    </font>
    <font>
      <sz val="10"/>
      <color indexed="63"/>
      <name val="Arial"/>
      <family val="2"/>
    </font>
    <font>
      <b/>
      <sz val="7"/>
      <color indexed="45"/>
      <name val="Arial"/>
      <family val="2"/>
    </font>
    <font>
      <sz val="7"/>
      <color indexed="45"/>
      <name val="Arial"/>
      <family val="2"/>
    </font>
    <font>
      <sz val="9"/>
      <name val="Arial"/>
      <family val="2"/>
    </font>
    <font>
      <b/>
      <sz val="9"/>
      <name val="Arial"/>
      <family val="2"/>
    </font>
    <font>
      <b/>
      <sz val="10"/>
      <color rgb="FF0070C0"/>
      <name val="Arial"/>
      <family val="2"/>
    </font>
    <font>
      <sz val="8"/>
      <color indexed="81"/>
      <name val="Tahoma"/>
      <family val="2"/>
    </font>
    <font>
      <b/>
      <sz val="9"/>
      <color indexed="81"/>
      <name val="Tahoma"/>
      <family val="2"/>
    </font>
    <font>
      <sz val="9"/>
      <color indexed="81"/>
      <name val="Tahoma"/>
      <family val="2"/>
    </font>
  </fonts>
  <fills count="6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indexed="13"/>
        <bgColor indexed="64"/>
      </patternFill>
    </fill>
    <fill>
      <patternFill patternType="solid">
        <fgColor indexed="51"/>
        <bgColor indexed="64"/>
      </patternFill>
    </fill>
    <fill>
      <patternFill patternType="solid">
        <fgColor theme="9" tint="0.79998168889431442"/>
        <bgColor indexed="64"/>
      </patternFill>
    </fill>
    <fill>
      <patternFill patternType="solid">
        <fgColor rgb="FF64C8FF"/>
        <bgColor indexed="64"/>
      </patternFill>
    </fill>
    <fill>
      <patternFill patternType="solid">
        <fgColor theme="6"/>
        <bgColor theme="6"/>
      </patternFill>
    </fill>
    <fill>
      <patternFill patternType="solid">
        <fgColor theme="6" tint="0.79998168889431442"/>
        <bgColor theme="6" tint="0.79998168889431442"/>
      </patternFill>
    </fill>
    <fill>
      <patternFill patternType="solid">
        <fgColor rgb="FF4A82BD"/>
        <bgColor indexed="64"/>
      </patternFill>
    </fill>
    <fill>
      <patternFill patternType="solid">
        <fgColor rgb="FFFFFF00"/>
        <bgColor indexed="64"/>
      </patternFill>
    </fill>
    <fill>
      <patternFill patternType="solid">
        <fgColor theme="6"/>
        <bgColor indexed="64"/>
      </patternFill>
    </fill>
    <fill>
      <patternFill patternType="solid">
        <fgColor theme="4"/>
        <bgColor indexed="64"/>
      </patternFill>
    </fill>
    <fill>
      <patternFill patternType="solid">
        <fgColor theme="4" tint="0.79998168889431442"/>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1"/>
        <bgColor indexed="64"/>
      </patternFill>
    </fill>
    <fill>
      <patternFill patternType="solid">
        <fgColor indexed="9"/>
      </patternFill>
    </fill>
    <fill>
      <patternFill patternType="solid">
        <fgColor indexed="10"/>
        <bgColor indexed="64"/>
      </patternFill>
    </fill>
    <fill>
      <patternFill patternType="solid">
        <fgColor indexed="21"/>
        <bgColor indexed="64"/>
      </patternFill>
    </fill>
    <fill>
      <patternFill patternType="solid">
        <fgColor indexed="9"/>
        <bgColor indexed="54"/>
      </patternFill>
    </fill>
    <fill>
      <patternFill patternType="solid">
        <fgColor indexed="9"/>
        <bgColor indexed="64"/>
      </patternFill>
    </fill>
    <fill>
      <patternFill patternType="solid">
        <fgColor indexed="26"/>
        <bgColor indexed="64"/>
      </patternFill>
    </fill>
    <fill>
      <patternFill patternType="solid">
        <fgColor indexed="40"/>
      </patternFill>
    </fill>
    <fill>
      <patternFill patternType="solid">
        <fgColor theme="6"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rgb="FFFFFF66"/>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theme="6" tint="0.39997558519241921"/>
      </left>
      <right/>
      <top style="thin">
        <color theme="6" tint="0.39997558519241921"/>
      </top>
      <bottom/>
      <diagonal/>
    </border>
    <border>
      <left/>
      <right/>
      <top style="thin">
        <color theme="6" tint="0.39997558519241921"/>
      </top>
      <bottom/>
      <diagonal/>
    </border>
    <border>
      <left/>
      <right style="thin">
        <color theme="6" tint="0.39997558519241921"/>
      </right>
      <top style="thin">
        <color theme="6" tint="0.39997558519241921"/>
      </top>
      <bottom/>
      <diagonal/>
    </border>
    <border>
      <left/>
      <right/>
      <top style="thin">
        <color theme="6" tint="0.39997558519241921"/>
      </top>
      <bottom style="thin">
        <color theme="6" tint="0.39997558519241921"/>
      </bottom>
      <diagonal/>
    </border>
    <border>
      <left style="medium">
        <color rgb="FF4A82BD"/>
      </left>
      <right/>
      <top style="medium">
        <color rgb="FF4A82BD"/>
      </top>
      <bottom/>
      <diagonal/>
    </border>
    <border>
      <left/>
      <right/>
      <top style="medium">
        <color rgb="FF4A82BD"/>
      </top>
      <bottom/>
      <diagonal/>
    </border>
    <border>
      <left/>
      <right style="medium">
        <color rgb="FF4A82BD"/>
      </right>
      <top style="medium">
        <color rgb="FF4A82BD"/>
      </top>
      <bottom/>
      <diagonal/>
    </border>
    <border>
      <left style="medium">
        <color rgb="FF4A82BD"/>
      </left>
      <right/>
      <top/>
      <bottom/>
      <diagonal/>
    </border>
    <border>
      <left/>
      <right style="medium">
        <color rgb="FF4A82BD"/>
      </right>
      <top/>
      <bottom/>
      <diagonal/>
    </border>
    <border>
      <left style="medium">
        <color rgb="FF4A82BD"/>
      </left>
      <right/>
      <top/>
      <bottom style="medium">
        <color rgb="FF4A82BD"/>
      </bottom>
      <diagonal/>
    </border>
    <border>
      <left/>
      <right/>
      <top/>
      <bottom style="medium">
        <color rgb="FF4A82BD"/>
      </bottom>
      <diagonal/>
    </border>
    <border>
      <left/>
      <right style="medium">
        <color rgb="FF4A82BD"/>
      </right>
      <top/>
      <bottom style="medium">
        <color rgb="FF4A82BD"/>
      </bottom>
      <diagonal/>
    </border>
    <border>
      <left style="thin">
        <color rgb="FFB2B2B2"/>
      </left>
      <right style="thin">
        <color rgb="FFB2B2B2"/>
      </right>
      <top style="thin">
        <color rgb="FFB2B2B2"/>
      </top>
      <bottom style="thin">
        <color rgb="FFB2B2B2"/>
      </bottom>
      <diagonal/>
    </border>
    <border>
      <left/>
      <right/>
      <top/>
      <bottom style="thick">
        <color indexed="44"/>
      </bottom>
      <diagonal/>
    </border>
    <border>
      <left/>
      <right/>
      <top style="double">
        <color indexed="64"/>
      </top>
      <bottom/>
      <diagonal/>
    </border>
    <border>
      <left/>
      <right/>
      <top style="thin">
        <color indexed="45"/>
      </top>
      <bottom style="thin">
        <color indexed="45"/>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900">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4" fillId="0" borderId="0" applyNumberFormat="0" applyFont="0" applyFill="0" applyBorder="0" applyProtection="0">
      <alignment horizontal="left" vertical="center" indent="5"/>
    </xf>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4" fontId="25" fillId="20" borderId="1">
      <alignment horizontal="right" vertical="center"/>
    </xf>
    <xf numFmtId="4" fontId="25" fillId="20" borderId="1">
      <alignment horizontal="right" vertical="center"/>
    </xf>
    <xf numFmtId="0" fontId="31" fillId="28" borderId="0" applyNumberFormat="0" applyBorder="0" applyAlignment="0" applyProtection="0"/>
    <xf numFmtId="0" fontId="9" fillId="21" borderId="2" applyNumberFormat="0" applyAlignment="0" applyProtection="0"/>
    <xf numFmtId="0" fontId="17" fillId="0" borderId="3" applyNumberFormat="0" applyFill="0" applyAlignment="0" applyProtection="0"/>
    <xf numFmtId="0" fontId="10" fillId="22" borderId="4" applyNumberFormat="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165" fontId="22"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24" fillId="0" borderId="0" applyFont="0" applyFill="0" applyBorder="0" applyAlignment="0" applyProtection="0"/>
    <xf numFmtId="165" fontId="4" fillId="0" borderId="0" applyFont="0" applyFill="0" applyBorder="0" applyAlignment="0" applyProtection="0"/>
    <xf numFmtId="0" fontId="26" fillId="0" borderId="0"/>
    <xf numFmtId="0" fontId="27" fillId="0" borderId="5">
      <alignment horizontal="left" vertical="center" wrapText="1" indent="2"/>
    </xf>
    <xf numFmtId="168" fontId="22"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9" fontId="4" fillId="0" borderId="0" applyFont="0" applyFill="0" applyBorder="0" applyAlignment="0" applyProtection="0"/>
    <xf numFmtId="168" fontId="4" fillId="0" borderId="0" applyFont="0" applyFill="0" applyBorder="0" applyAlignment="0" applyProtection="0"/>
    <xf numFmtId="168" fontId="24" fillId="0" borderId="0" applyFont="0" applyFill="0" applyBorder="0" applyAlignment="0" applyProtection="0"/>
    <xf numFmtId="168" fontId="24" fillId="0" borderId="0" applyFont="0" applyFill="0" applyBorder="0" applyAlignment="0" applyProtection="0"/>
    <xf numFmtId="0" fontId="4" fillId="0" borderId="0" applyFont="0" applyFill="0" applyBorder="0" applyAlignment="0" applyProtection="0"/>
    <xf numFmtId="168"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8"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0" fontId="26" fillId="0" borderId="0"/>
    <xf numFmtId="0" fontId="16" fillId="7" borderId="2" applyNumberFormat="0" applyAlignment="0" applyProtection="0"/>
    <xf numFmtId="4" fontId="27" fillId="0" borderId="0" applyBorder="0">
      <alignment horizontal="right" vertical="center"/>
    </xf>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0" fontId="18" fillId="23" borderId="0" applyNumberFormat="0" applyBorder="0" applyAlignment="0" applyProtection="0"/>
    <xf numFmtId="0" fontId="4" fillId="0" borderId="0"/>
    <xf numFmtId="0" fontId="22" fillId="0" borderId="0"/>
    <xf numFmtId="0" fontId="26" fillId="0" borderId="0"/>
    <xf numFmtId="0" fontId="30" fillId="0" borderId="0"/>
    <xf numFmtId="0" fontId="30" fillId="0" borderId="0"/>
    <xf numFmtId="0" fontId="32" fillId="0" borderId="0"/>
    <xf numFmtId="0" fontId="33" fillId="0" borderId="0"/>
    <xf numFmtId="0" fontId="30" fillId="0" borderId="0"/>
    <xf numFmtId="0" fontId="33" fillId="0" borderId="0"/>
    <xf numFmtId="0" fontId="24" fillId="0" borderId="0"/>
    <xf numFmtId="4" fontId="27" fillId="0" borderId="1" applyFill="0" applyBorder="0" applyProtection="0">
      <alignment horizontal="right" vertical="center"/>
    </xf>
    <xf numFmtId="0" fontId="28" fillId="0" borderId="0" applyNumberFormat="0" applyFill="0" applyBorder="0" applyProtection="0">
      <alignment horizontal="left" vertical="center"/>
    </xf>
    <xf numFmtId="0" fontId="4" fillId="24" borderId="0" applyNumberFormat="0" applyFont="0" applyBorder="0" applyAlignment="0" applyProtection="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1" fillId="0" borderId="0"/>
    <xf numFmtId="0" fontId="1"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29" fillId="0" borderId="0"/>
    <xf numFmtId="0" fontId="22" fillId="25" borderId="9" applyNumberFormat="0" applyFont="0" applyAlignment="0" applyProtection="0"/>
    <xf numFmtId="0" fontId="4" fillId="25" borderId="9" applyNumberFormat="0" applyFont="0" applyAlignment="0" applyProtection="0"/>
    <xf numFmtId="0" fontId="24" fillId="25" borderId="9" applyNumberFormat="0" applyFont="0" applyAlignment="0" applyProtection="0"/>
    <xf numFmtId="0" fontId="24" fillId="25" borderId="9" applyNumberFormat="0" applyFont="0" applyAlignment="0" applyProtection="0"/>
    <xf numFmtId="0" fontId="24" fillId="25" borderId="9" applyNumberFormat="0" applyFont="0" applyAlignment="0" applyProtection="0"/>
    <xf numFmtId="0" fontId="24" fillId="25" borderId="9" applyNumberFormat="0" applyFont="0" applyAlignment="0" applyProtection="0"/>
    <xf numFmtId="167" fontId="22"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0" fontId="19" fillId="21" borderId="10" applyNumberFormat="0" applyAlignment="0" applyProtection="0"/>
    <xf numFmtId="0" fontId="26" fillId="0" borderId="0"/>
    <xf numFmtId="9" fontId="4" fillId="0" borderId="0" applyFont="0" applyFill="0" applyBorder="0" applyAlignment="0" applyProtection="0"/>
    <xf numFmtId="9" fontId="22"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0" fontId="4" fillId="0" borderId="0"/>
    <xf numFmtId="0" fontId="21" fillId="0" borderId="0" applyNumberFormat="0" applyFill="0" applyBorder="0" applyAlignment="0" applyProtection="0"/>
    <xf numFmtId="0" fontId="11" fillId="0" borderId="0" applyNumberFormat="0" applyFill="0" applyBorder="0" applyAlignment="0" applyProtection="0"/>
    <xf numFmtId="0" fontId="20" fillId="0" borderId="0" applyNumberFormat="0" applyFill="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2" fillId="0" borderId="11" applyNumberFormat="0" applyFill="0" applyAlignment="0" applyProtection="0"/>
    <xf numFmtId="0" fontId="8" fillId="3" borderId="0" applyNumberFormat="0" applyBorder="0" applyAlignment="0" applyProtection="0"/>
    <xf numFmtId="0" fontId="12" fillId="4" borderId="0" applyNumberFormat="0" applyBorder="0" applyAlignment="0" applyProtection="0"/>
    <xf numFmtId="4" fontId="27" fillId="0" borderId="0"/>
    <xf numFmtId="0" fontId="4" fillId="0" borderId="0"/>
    <xf numFmtId="0" fontId="30" fillId="0" borderId="0"/>
    <xf numFmtId="0" fontId="30" fillId="0" borderId="0"/>
    <xf numFmtId="0" fontId="29" fillId="0" borderId="0">
      <alignment vertical="top"/>
    </xf>
    <xf numFmtId="0" fontId="29" fillId="0" borderId="0">
      <alignment vertical="top"/>
    </xf>
    <xf numFmtId="170" fontId="29" fillId="0" borderId="0" applyFont="0" applyFill="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41" fillId="47" borderId="0" applyNumberFormat="0" applyBorder="0" applyAlignment="0" applyProtection="0"/>
    <xf numFmtId="0" fontId="41" fillId="50" borderId="0" applyNumberFormat="0" applyBorder="0" applyAlignment="0" applyProtection="0"/>
    <xf numFmtId="0" fontId="41" fillId="55" borderId="0" applyNumberFormat="0" applyBorder="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3" fontId="42" fillId="0" borderId="0" applyFont="0" applyFill="0" applyBorder="0" applyAlignment="0" applyProtection="0"/>
    <xf numFmtId="171" fontId="4" fillId="0" borderId="0"/>
    <xf numFmtId="171" fontId="4" fillId="0" borderId="0"/>
    <xf numFmtId="171" fontId="4" fillId="0" borderId="0"/>
    <xf numFmtId="171" fontId="4" fillId="0" borderId="0"/>
    <xf numFmtId="171" fontId="4" fillId="0" borderId="0"/>
    <xf numFmtId="0" fontId="26" fillId="0" borderId="0"/>
    <xf numFmtId="172" fontId="42" fillId="0" borderId="0" applyFont="0" applyFill="0" applyBorder="0" applyAlignment="0" applyProtection="0"/>
    <xf numFmtId="0" fontId="42" fillId="0" borderId="0" applyFont="0" applyFill="0" applyBorder="0" applyAlignment="0" applyProtection="0"/>
    <xf numFmtId="0" fontId="26" fillId="0" borderId="0"/>
    <xf numFmtId="2" fontId="42" fillId="0" borderId="0" applyFon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170" fontId="2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70" fontId="29"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165" fontId="30" fillId="0" borderId="0" applyFont="0" applyFill="0" applyBorder="0" applyAlignment="0" applyProtection="0"/>
    <xf numFmtId="170" fontId="29" fillId="0" borderId="0" applyFont="0" applyFill="0" applyBorder="0" applyAlignment="0" applyProtection="0"/>
    <xf numFmtId="170" fontId="29"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9" fillId="0" borderId="0" applyFon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xf>
    <xf numFmtId="0" fontId="4" fillId="0" borderId="0"/>
    <xf numFmtId="0" fontId="4" fillId="0" borderId="0"/>
    <xf numFmtId="0" fontId="4" fillId="0" borderId="0"/>
    <xf numFmtId="0" fontId="4" fillId="0" borderId="0"/>
    <xf numFmtId="0" fontId="4" fillId="0" borderId="0"/>
    <xf numFmtId="0" fontId="30" fillId="0" borderId="0"/>
    <xf numFmtId="0" fontId="30" fillId="0" borderId="0"/>
    <xf numFmtId="0" fontId="30" fillId="0" borderId="0"/>
    <xf numFmtId="0" fontId="30" fillId="0" borderId="0"/>
    <xf numFmtId="0" fontId="30" fillId="0" borderId="0"/>
    <xf numFmtId="0" fontId="30" fillId="0" borderId="0"/>
    <xf numFmtId="0" fontId="42" fillId="0" borderId="0"/>
    <xf numFmtId="0" fontId="42" fillId="0" borderId="0"/>
    <xf numFmtId="0" fontId="29" fillId="0" borderId="0">
      <alignment vertical="top"/>
    </xf>
    <xf numFmtId="0" fontId="30" fillId="0" borderId="0"/>
    <xf numFmtId="0" fontId="30" fillId="0" borderId="0"/>
    <xf numFmtId="0" fontId="30" fillId="0" borderId="0"/>
    <xf numFmtId="0" fontId="4" fillId="0" borderId="0"/>
    <xf numFmtId="0" fontId="4" fillId="0" borderId="0"/>
    <xf numFmtId="0" fontId="4" fillId="0" borderId="0"/>
    <xf numFmtId="0" fontId="4" fillId="0" borderId="0"/>
    <xf numFmtId="0" fontId="4"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4" fillId="0" borderId="0"/>
    <xf numFmtId="0" fontId="30" fillId="0" borderId="0"/>
    <xf numFmtId="0" fontId="30" fillId="0" borderId="0"/>
    <xf numFmtId="0" fontId="30" fillId="0" borderId="0"/>
    <xf numFmtId="0" fontId="4" fillId="0" borderId="0"/>
    <xf numFmtId="0" fontId="4" fillId="0" borderId="0"/>
    <xf numFmtId="0" fontId="30" fillId="0" borderId="0"/>
    <xf numFmtId="0" fontId="30" fillId="0" borderId="0"/>
    <xf numFmtId="0" fontId="4" fillId="0" borderId="0"/>
    <xf numFmtId="0" fontId="23" fillId="0" borderId="0"/>
    <xf numFmtId="0" fontId="30" fillId="0" borderId="0"/>
    <xf numFmtId="0" fontId="29" fillId="0" borderId="0">
      <alignment vertical="top"/>
    </xf>
    <xf numFmtId="0" fontId="29" fillId="0" borderId="0">
      <alignment vertical="top"/>
    </xf>
    <xf numFmtId="0" fontId="4" fillId="0" borderId="0"/>
    <xf numFmtId="0" fontId="4" fillId="0" borderId="0"/>
    <xf numFmtId="0" fontId="30" fillId="0" borderId="0"/>
    <xf numFmtId="0" fontId="30" fillId="0" borderId="0"/>
    <xf numFmtId="0" fontId="30" fillId="0" borderId="0"/>
    <xf numFmtId="0" fontId="29" fillId="0" borderId="0">
      <alignment vertical="top"/>
    </xf>
    <xf numFmtId="0" fontId="29" fillId="0" borderId="0">
      <alignment vertical="top"/>
    </xf>
    <xf numFmtId="0" fontId="30" fillId="0" borderId="0"/>
    <xf numFmtId="0" fontId="30" fillId="0" borderId="0"/>
    <xf numFmtId="0" fontId="30" fillId="0" borderId="0"/>
    <xf numFmtId="0" fontId="4" fillId="0" borderId="0"/>
    <xf numFmtId="0" fontId="4" fillId="0" borderId="0"/>
    <xf numFmtId="0" fontId="4" fillId="0" borderId="0"/>
    <xf numFmtId="0" fontId="4" fillId="0" borderId="0"/>
    <xf numFmtId="0" fontId="4" fillId="0" borderId="0"/>
    <xf numFmtId="0" fontId="29" fillId="0" borderId="0">
      <alignment vertical="top"/>
    </xf>
    <xf numFmtId="0" fontId="26" fillId="0" borderId="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0" fontId="42" fillId="0" borderId="0" applyFont="0" applyFill="0" applyBorder="0" applyAlignment="0" applyProtection="0"/>
    <xf numFmtId="9" fontId="29" fillId="0" borderId="0" applyFont="0" applyFill="0" applyBorder="0" applyAlignment="0" applyProtection="0"/>
    <xf numFmtId="4" fontId="47" fillId="26" borderId="28" applyNumberFormat="0" applyProtection="0">
      <alignment vertical="center"/>
    </xf>
    <xf numFmtId="4" fontId="48" fillId="26" borderId="28" applyNumberFormat="0" applyProtection="0">
      <alignment vertical="center"/>
    </xf>
    <xf numFmtId="4" fontId="49" fillId="23" borderId="28" applyNumberFormat="0" applyProtection="0">
      <alignment horizontal="left" vertical="center" indent="1"/>
    </xf>
    <xf numFmtId="0" fontId="4" fillId="0" borderId="0"/>
    <xf numFmtId="4" fontId="50" fillId="57" borderId="28" applyNumberFormat="0" applyProtection="0">
      <alignment horizontal="left" vertical="center" indent="1"/>
    </xf>
    <xf numFmtId="4" fontId="51" fillId="58" borderId="28" applyNumberFormat="0" applyProtection="0">
      <alignment vertical="center"/>
    </xf>
    <xf numFmtId="0" fontId="4" fillId="0" borderId="0"/>
    <xf numFmtId="0" fontId="4" fillId="0" borderId="0"/>
    <xf numFmtId="0" fontId="4" fillId="0" borderId="0"/>
    <xf numFmtId="4" fontId="52" fillId="20" borderId="28" applyNumberFormat="0" applyProtection="0">
      <alignment vertical="center"/>
    </xf>
    <xf numFmtId="0" fontId="4" fillId="0" borderId="0"/>
    <xf numFmtId="0" fontId="4" fillId="0" borderId="0"/>
    <xf numFmtId="0" fontId="4" fillId="0" borderId="0"/>
    <xf numFmtId="4" fontId="51" fillId="59" borderId="28" applyNumberFormat="0" applyProtection="0">
      <alignment vertical="center"/>
    </xf>
    <xf numFmtId="0" fontId="4" fillId="0" borderId="0"/>
    <xf numFmtId="0" fontId="4" fillId="0" borderId="0"/>
    <xf numFmtId="0" fontId="4" fillId="0" borderId="0"/>
    <xf numFmtId="4" fontId="53" fillId="58" borderId="28" applyNumberFormat="0" applyProtection="0">
      <alignment vertical="center"/>
    </xf>
    <xf numFmtId="4" fontId="54" fillId="60" borderId="28" applyNumberFormat="0" applyProtection="0">
      <alignment horizontal="left" vertical="center" indent="1"/>
    </xf>
    <xf numFmtId="4" fontId="54" fillId="57" borderId="28" applyNumberFormat="0" applyProtection="0">
      <alignment horizontal="left" vertical="center" indent="1"/>
    </xf>
    <xf numFmtId="4" fontId="54" fillId="57" borderId="28" applyNumberFormat="0" applyProtection="0">
      <alignment horizontal="left" vertical="center" indent="1"/>
    </xf>
    <xf numFmtId="4" fontId="55" fillId="27" borderId="28" applyNumberFormat="0" applyProtection="0">
      <alignment vertical="center"/>
    </xf>
    <xf numFmtId="4" fontId="56" fillId="61" borderId="28" applyNumberFormat="0" applyProtection="0">
      <alignment horizontal="left" vertical="center" indent="1"/>
    </xf>
    <xf numFmtId="4" fontId="57" fillId="57" borderId="0" applyNumberFormat="0" applyProtection="0">
      <alignment horizontal="left" vertical="center" indent="1"/>
    </xf>
    <xf numFmtId="4" fontId="58" fillId="57" borderId="0" applyNumberFormat="0" applyProtection="0">
      <alignment horizontal="left" vertical="center" inden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 fontId="59" fillId="61" borderId="28" applyNumberFormat="0" applyProtection="0">
      <alignment vertical="center"/>
    </xf>
    <xf numFmtId="4" fontId="60" fillId="61" borderId="28" applyNumberFormat="0" applyProtection="0">
      <alignment vertical="center"/>
    </xf>
    <xf numFmtId="4" fontId="61" fillId="56" borderId="28" applyNumberFormat="0" applyProtection="0">
      <alignment horizontal="left" vertical="center" indent="1"/>
    </xf>
    <xf numFmtId="0" fontId="4" fillId="0" borderId="0"/>
    <xf numFmtId="4" fontId="62" fillId="61" borderId="28" applyNumberFormat="0" applyProtection="0">
      <alignment horizontal="right" vertical="center"/>
    </xf>
    <xf numFmtId="4" fontId="63" fillId="61" borderId="28" applyNumberFormat="0" applyProtection="0">
      <alignment vertical="center"/>
    </xf>
    <xf numFmtId="4" fontId="62" fillId="25" borderId="28" applyNumberFormat="0" applyProtection="0">
      <alignment horizontal="left" vertical="center"/>
    </xf>
    <xf numFmtId="0" fontId="4" fillId="0" borderId="0"/>
    <xf numFmtId="4" fontId="64" fillId="61" borderId="28" applyNumberFormat="0" applyProtection="0">
      <alignment vertical="center"/>
    </xf>
    <xf numFmtId="4" fontId="65" fillId="61" borderId="28" applyNumberFormat="0" applyProtection="0">
      <alignment vertical="center"/>
    </xf>
    <xf numFmtId="4" fontId="61" fillId="62" borderId="28" applyNumberFormat="0" applyProtection="0">
      <alignment horizontal="left" vertical="center" indent="1"/>
    </xf>
    <xf numFmtId="4" fontId="66" fillId="63" borderId="0" applyNumberFormat="0" applyProtection="0">
      <alignment horizontal="left" indent="1"/>
    </xf>
    <xf numFmtId="4" fontId="67" fillId="61" borderId="28" applyNumberFormat="0" applyProtection="0">
      <alignment vertical="center"/>
    </xf>
    <xf numFmtId="0" fontId="42" fillId="0" borderId="29" applyNumberFormat="0" applyFont="0" applyFill="0" applyAlignment="0" applyProtection="0"/>
    <xf numFmtId="0" fontId="68" fillId="0" borderId="30" applyNumberFormat="0">
      <alignment vertical="center"/>
    </xf>
    <xf numFmtId="173" fontId="69" fillId="0" borderId="30">
      <alignment horizontal="right" vertical="center"/>
    </xf>
    <xf numFmtId="9" fontId="30" fillId="0" borderId="0" applyFont="0" applyFill="0" applyBorder="0" applyAlignment="0" applyProtection="0"/>
    <xf numFmtId="0" fontId="30" fillId="0" borderId="0"/>
  </cellStyleXfs>
  <cellXfs count="91">
    <xf numFmtId="0" fontId="0" fillId="0" borderId="0" xfId="0"/>
    <xf numFmtId="0" fontId="5" fillId="0" borderId="0" xfId="0" applyFont="1"/>
    <xf numFmtId="0" fontId="3" fillId="26" borderId="12" xfId="0" applyFont="1" applyFill="1" applyBorder="1"/>
    <xf numFmtId="0" fontId="3" fillId="27" borderId="12" xfId="0" applyFont="1" applyFill="1" applyBorder="1"/>
    <xf numFmtId="0" fontId="4" fillId="0" borderId="0" xfId="1521"/>
    <xf numFmtId="0" fontId="4" fillId="0" borderId="0" xfId="1521" applyFill="1"/>
    <xf numFmtId="0" fontId="35" fillId="29" borderId="0" xfId="1521" applyFont="1" applyFill="1"/>
    <xf numFmtId="0" fontId="3" fillId="30" borderId="0" xfId="1521" applyFont="1" applyFill="1"/>
    <xf numFmtId="0" fontId="3" fillId="29" borderId="0" xfId="1521" applyFont="1" applyFill="1"/>
    <xf numFmtId="0" fontId="3" fillId="0" borderId="0" xfId="1521" applyFont="1" applyFill="1"/>
    <xf numFmtId="0" fontId="34" fillId="0" borderId="0" xfId="0" applyFont="1"/>
    <xf numFmtId="0" fontId="0" fillId="0" borderId="0" xfId="0" quotePrefix="1"/>
    <xf numFmtId="0" fontId="4" fillId="0" borderId="0" xfId="1521" quotePrefix="1" applyFill="1" applyBorder="1" applyAlignment="1">
      <alignment horizontal="left" wrapText="1"/>
    </xf>
    <xf numFmtId="0" fontId="0" fillId="0" borderId="0" xfId="0" applyFill="1"/>
    <xf numFmtId="0" fontId="3" fillId="31" borderId="12" xfId="0" applyFont="1" applyFill="1" applyBorder="1"/>
    <xf numFmtId="0" fontId="0" fillId="0" borderId="14" xfId="0" applyBorder="1"/>
    <xf numFmtId="0" fontId="0" fillId="0" borderId="0" xfId="0" applyBorder="1"/>
    <xf numFmtId="0" fontId="0" fillId="0" borderId="13" xfId="0" applyBorder="1"/>
    <xf numFmtId="2" fontId="0" fillId="0" borderId="0" xfId="0" applyNumberFormat="1"/>
    <xf numFmtId="0" fontId="0" fillId="0" borderId="0" xfId="0" quotePrefix="1" applyBorder="1"/>
    <xf numFmtId="0" fontId="0" fillId="0" borderId="13" xfId="0" quotePrefix="1" applyBorder="1"/>
    <xf numFmtId="0" fontId="36" fillId="33" borderId="15" xfId="0" applyFont="1" applyFill="1" applyBorder="1"/>
    <xf numFmtId="0" fontId="36" fillId="33" borderId="16" xfId="0" applyFont="1" applyFill="1" applyBorder="1"/>
    <xf numFmtId="0" fontId="36" fillId="33" borderId="16" xfId="0" applyNumberFormat="1" applyFont="1" applyFill="1" applyBorder="1"/>
    <xf numFmtId="0" fontId="36" fillId="33" borderId="17" xfId="0" applyNumberFormat="1" applyFont="1" applyFill="1" applyBorder="1"/>
    <xf numFmtId="0" fontId="0" fillId="34" borderId="16" xfId="0" applyFont="1" applyFill="1" applyBorder="1"/>
    <xf numFmtId="2" fontId="0" fillId="34" borderId="16" xfId="0" applyNumberFormat="1" applyFont="1" applyFill="1" applyBorder="1"/>
    <xf numFmtId="0" fontId="0" fillId="0" borderId="16" xfId="0" applyFont="1" applyBorder="1"/>
    <xf numFmtId="2" fontId="0" fillId="0" borderId="16" xfId="0" applyNumberFormat="1" applyFont="1" applyBorder="1"/>
    <xf numFmtId="0" fontId="0" fillId="0" borderId="18" xfId="0" applyFont="1" applyBorder="1"/>
    <xf numFmtId="2" fontId="0" fillId="0" borderId="18" xfId="0" applyNumberFormat="1" applyFont="1" applyBorder="1"/>
    <xf numFmtId="0" fontId="37" fillId="35" borderId="19" xfId="0" applyFont="1" applyFill="1" applyBorder="1"/>
    <xf numFmtId="0" fontId="37" fillId="35" borderId="20" xfId="0" applyFont="1" applyFill="1" applyBorder="1"/>
    <xf numFmtId="0" fontId="37" fillId="35" borderId="21" xfId="0" applyFont="1" applyFill="1"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2" xfId="0" applyFill="1" applyBorder="1"/>
    <xf numFmtId="2" fontId="0" fillId="0" borderId="0" xfId="0" applyNumberFormat="1" applyBorder="1"/>
    <xf numFmtId="2" fontId="0" fillId="0" borderId="14" xfId="0" applyNumberFormat="1" applyBorder="1"/>
    <xf numFmtId="0" fontId="0" fillId="0" borderId="0" xfId="0" applyFont="1" applyAlignment="1">
      <alignment horizontal="left"/>
    </xf>
    <xf numFmtId="14" fontId="0" fillId="0" borderId="0" xfId="0" applyNumberFormat="1" applyFont="1" applyAlignment="1">
      <alignment horizontal="left"/>
    </xf>
    <xf numFmtId="0" fontId="0" fillId="36" borderId="0" xfId="0" applyFont="1" applyFill="1" applyAlignment="1">
      <alignment horizontal="left"/>
    </xf>
    <xf numFmtId="0" fontId="0" fillId="34" borderId="0" xfId="0" applyFont="1" applyFill="1" applyBorder="1"/>
    <xf numFmtId="0" fontId="0" fillId="0" borderId="0" xfId="0" applyFont="1" applyFill="1" applyBorder="1"/>
    <xf numFmtId="0" fontId="0" fillId="0" borderId="0" xfId="0" applyFont="1"/>
    <xf numFmtId="2" fontId="0" fillId="36" borderId="18" xfId="0" applyNumberFormat="1" applyFont="1" applyFill="1" applyBorder="1"/>
    <xf numFmtId="0" fontId="38" fillId="0" borderId="0" xfId="0" applyFont="1"/>
    <xf numFmtId="0" fontId="40" fillId="0" borderId="0" xfId="1523" applyFont="1"/>
    <xf numFmtId="0" fontId="30" fillId="0" borderId="0" xfId="1523"/>
    <xf numFmtId="0" fontId="34" fillId="0" borderId="0" xfId="1523" applyFont="1"/>
    <xf numFmtId="0" fontId="0" fillId="0" borderId="0" xfId="1523" applyFont="1"/>
    <xf numFmtId="0" fontId="30" fillId="0" borderId="0" xfId="1523" applyFont="1"/>
    <xf numFmtId="0" fontId="34" fillId="0" borderId="14" xfId="1523" applyFont="1" applyBorder="1"/>
    <xf numFmtId="0" fontId="36" fillId="37" borderId="0" xfId="1523" applyFont="1" applyFill="1"/>
    <xf numFmtId="0" fontId="0" fillId="0" borderId="0" xfId="1523" applyFont="1" applyFill="1"/>
    <xf numFmtId="0" fontId="36" fillId="0" borderId="0" xfId="1523" applyFont="1" applyFill="1"/>
    <xf numFmtId="0" fontId="39" fillId="38" borderId="0" xfId="1523" applyFont="1" applyFill="1"/>
    <xf numFmtId="0" fontId="30" fillId="0" borderId="0" xfId="1523" applyFill="1"/>
    <xf numFmtId="0" fontId="36" fillId="39" borderId="0" xfId="1523" applyFont="1" applyFill="1"/>
    <xf numFmtId="2" fontId="0" fillId="0" borderId="16" xfId="0" applyNumberFormat="1" applyFont="1" applyFill="1" applyBorder="1"/>
    <xf numFmtId="0" fontId="0" fillId="0" borderId="0" xfId="0"/>
    <xf numFmtId="2" fontId="34" fillId="32" borderId="0" xfId="0" applyNumberFormat="1" applyFont="1" applyFill="1"/>
    <xf numFmtId="1" fontId="0" fillId="0" borderId="0" xfId="0" applyNumberFormat="1"/>
    <xf numFmtId="0" fontId="70" fillId="64" borderId="31" xfId="3899" applyFont="1" applyFill="1" applyBorder="1"/>
    <xf numFmtId="0" fontId="71" fillId="64" borderId="31" xfId="3899" applyFont="1" applyFill="1" applyBorder="1"/>
    <xf numFmtId="0" fontId="3" fillId="65" borderId="12" xfId="3899" applyFont="1" applyFill="1" applyBorder="1"/>
    <xf numFmtId="0" fontId="3" fillId="66" borderId="12" xfId="3899" applyFont="1" applyFill="1" applyBorder="1"/>
    <xf numFmtId="0" fontId="3" fillId="67" borderId="12" xfId="3899" applyFont="1" applyFill="1" applyBorder="1"/>
    <xf numFmtId="0" fontId="3" fillId="0" borderId="0" xfId="0" applyFont="1" applyAlignment="1">
      <alignment horizontal="center"/>
    </xf>
    <xf numFmtId="0" fontId="72" fillId="0" borderId="0" xfId="3899" applyFont="1"/>
    <xf numFmtId="9" fontId="0" fillId="0" borderId="32" xfId="3898" applyFont="1" applyBorder="1" applyAlignment="1">
      <alignment horizontal="center"/>
    </xf>
    <xf numFmtId="0" fontId="0" fillId="0" borderId="32" xfId="0" applyBorder="1" applyAlignment="1">
      <alignment horizontal="center"/>
    </xf>
    <xf numFmtId="1" fontId="0" fillId="0" borderId="0" xfId="0" applyNumberFormat="1" applyAlignment="1">
      <alignment horizontal="center"/>
    </xf>
    <xf numFmtId="9" fontId="0" fillId="0" borderId="33" xfId="3898" applyFont="1" applyFill="1" applyBorder="1" applyAlignment="1">
      <alignment horizontal="center"/>
    </xf>
    <xf numFmtId="0" fontId="0" fillId="0" borderId="33" xfId="0" applyBorder="1" applyAlignment="1">
      <alignment horizontal="center"/>
    </xf>
    <xf numFmtId="3" fontId="0" fillId="0" borderId="0" xfId="0" applyNumberFormat="1"/>
    <xf numFmtId="9" fontId="0" fillId="0" borderId="0" xfId="3898" applyFont="1"/>
    <xf numFmtId="9" fontId="0" fillId="0" borderId="34" xfId="3898" applyFont="1" applyFill="1" applyBorder="1" applyAlignment="1">
      <alignment horizontal="center"/>
    </xf>
    <xf numFmtId="0" fontId="0" fillId="0" borderId="1" xfId="0" applyBorder="1" applyAlignment="1">
      <alignment horizontal="center"/>
    </xf>
    <xf numFmtId="9" fontId="0" fillId="0" borderId="0" xfId="0" applyNumberFormat="1"/>
    <xf numFmtId="0" fontId="0" fillId="0" borderId="0" xfId="0" applyAlignment="1">
      <alignment horizontal="center"/>
    </xf>
    <xf numFmtId="0" fontId="0" fillId="0" borderId="0" xfId="0" applyAlignment="1">
      <alignment horizontal="center" vertical="center" wrapText="1"/>
    </xf>
    <xf numFmtId="2" fontId="0" fillId="0" borderId="0" xfId="0" applyNumberFormat="1" applyAlignment="1">
      <alignment horizontal="center"/>
    </xf>
    <xf numFmtId="0" fontId="34" fillId="0" borderId="14" xfId="0" applyFont="1" applyBorder="1"/>
    <xf numFmtId="0" fontId="0" fillId="0" borderId="14" xfId="0" quotePrefix="1" applyBorder="1"/>
    <xf numFmtId="2" fontId="34" fillId="32" borderId="14" xfId="0" applyNumberFormat="1" applyFont="1" applyFill="1" applyBorder="1"/>
    <xf numFmtId="0" fontId="0" fillId="0" borderId="36" xfId="0" applyBorder="1" applyAlignment="1">
      <alignment horizontal="center"/>
    </xf>
    <xf numFmtId="0" fontId="0" fillId="0" borderId="35" xfId="0" applyBorder="1" applyAlignment="1">
      <alignment horizontal="center"/>
    </xf>
  </cellXfs>
  <cellStyles count="3900">
    <cellStyle name="20 % - Markeringsfarve1 10" xfId="1527" xr:uid="{00000000-0005-0000-0000-000000000000}"/>
    <cellStyle name="20 % - Markeringsfarve1 10 2" xfId="1528" xr:uid="{00000000-0005-0000-0000-000001000000}"/>
    <cellStyle name="20 % - Markeringsfarve1 11" xfId="1529" xr:uid="{00000000-0005-0000-0000-000002000000}"/>
    <cellStyle name="20 % - Markeringsfarve1 2" xfId="1530" xr:uid="{00000000-0005-0000-0000-000003000000}"/>
    <cellStyle name="20 % - Markeringsfarve1 2 10" xfId="1531" xr:uid="{00000000-0005-0000-0000-000004000000}"/>
    <cellStyle name="20 % - Markeringsfarve1 2 2" xfId="1532" xr:uid="{00000000-0005-0000-0000-000005000000}"/>
    <cellStyle name="20 % - Markeringsfarve1 2 2 2" xfId="1533" xr:uid="{00000000-0005-0000-0000-000006000000}"/>
    <cellStyle name="20 % - Markeringsfarve1 2 2 2 2" xfId="1534" xr:uid="{00000000-0005-0000-0000-000007000000}"/>
    <cellStyle name="20 % - Markeringsfarve1 2 2 2 3" xfId="1535" xr:uid="{00000000-0005-0000-0000-000008000000}"/>
    <cellStyle name="20 % - Markeringsfarve1 2 2 3" xfId="1536" xr:uid="{00000000-0005-0000-0000-000009000000}"/>
    <cellStyle name="20 % - Markeringsfarve1 2 2 3 2" xfId="1537" xr:uid="{00000000-0005-0000-0000-00000A000000}"/>
    <cellStyle name="20 % - Markeringsfarve1 2 2 3 3" xfId="1538" xr:uid="{00000000-0005-0000-0000-00000B000000}"/>
    <cellStyle name="20 % - Markeringsfarve1 2 2 4" xfId="1539" xr:uid="{00000000-0005-0000-0000-00000C000000}"/>
    <cellStyle name="20 % - Markeringsfarve1 2 2 4 2" xfId="1540" xr:uid="{00000000-0005-0000-0000-00000D000000}"/>
    <cellStyle name="20 % - Markeringsfarve1 2 2 4 3" xfId="1541" xr:uid="{00000000-0005-0000-0000-00000E000000}"/>
    <cellStyle name="20 % - Markeringsfarve1 2 2 5" xfId="1542" xr:uid="{00000000-0005-0000-0000-00000F000000}"/>
    <cellStyle name="20 % - Markeringsfarve1 2 2 5 2" xfId="1543" xr:uid="{00000000-0005-0000-0000-000010000000}"/>
    <cellStyle name="20 % - Markeringsfarve1 2 2 5 3" xfId="1544" xr:uid="{00000000-0005-0000-0000-000011000000}"/>
    <cellStyle name="20 % - Markeringsfarve1 2 2 6" xfId="1545" xr:uid="{00000000-0005-0000-0000-000012000000}"/>
    <cellStyle name="20 % - Markeringsfarve1 2 2 6 2" xfId="1546" xr:uid="{00000000-0005-0000-0000-000013000000}"/>
    <cellStyle name="20 % - Markeringsfarve1 2 2 6 3" xfId="1547" xr:uid="{00000000-0005-0000-0000-000014000000}"/>
    <cellStyle name="20 % - Markeringsfarve1 2 2 7" xfId="1548" xr:uid="{00000000-0005-0000-0000-000015000000}"/>
    <cellStyle name="20 % - Markeringsfarve1 2 2 7 2" xfId="1549" xr:uid="{00000000-0005-0000-0000-000016000000}"/>
    <cellStyle name="20 % - Markeringsfarve1 2 2 8" xfId="1550" xr:uid="{00000000-0005-0000-0000-000017000000}"/>
    <cellStyle name="20 % - Markeringsfarve1 2 3" xfId="1551" xr:uid="{00000000-0005-0000-0000-000018000000}"/>
    <cellStyle name="20 % - Markeringsfarve1 2 3 2" xfId="1552" xr:uid="{00000000-0005-0000-0000-000019000000}"/>
    <cellStyle name="20 % - Markeringsfarve1 2 3 2 2" xfId="1553" xr:uid="{00000000-0005-0000-0000-00001A000000}"/>
    <cellStyle name="20 % - Markeringsfarve1 2 3 2 3" xfId="1554" xr:uid="{00000000-0005-0000-0000-00001B000000}"/>
    <cellStyle name="20 % - Markeringsfarve1 2 3 3" xfId="1555" xr:uid="{00000000-0005-0000-0000-00001C000000}"/>
    <cellStyle name="20 % - Markeringsfarve1 2 3 3 2" xfId="1556" xr:uid="{00000000-0005-0000-0000-00001D000000}"/>
    <cellStyle name="20 % - Markeringsfarve1 2 3 3 3" xfId="1557" xr:uid="{00000000-0005-0000-0000-00001E000000}"/>
    <cellStyle name="20 % - Markeringsfarve1 2 3 4" xfId="1558" xr:uid="{00000000-0005-0000-0000-00001F000000}"/>
    <cellStyle name="20 % - Markeringsfarve1 2 3 4 2" xfId="1559" xr:uid="{00000000-0005-0000-0000-000020000000}"/>
    <cellStyle name="20 % - Markeringsfarve1 2 3 4 3" xfId="1560" xr:uid="{00000000-0005-0000-0000-000021000000}"/>
    <cellStyle name="20 % - Markeringsfarve1 2 3 5" xfId="1561" xr:uid="{00000000-0005-0000-0000-000022000000}"/>
    <cellStyle name="20 % - Markeringsfarve1 2 3 5 2" xfId="1562" xr:uid="{00000000-0005-0000-0000-000023000000}"/>
    <cellStyle name="20 % - Markeringsfarve1 2 3 5 3" xfId="1563" xr:uid="{00000000-0005-0000-0000-000024000000}"/>
    <cellStyle name="20 % - Markeringsfarve1 2 3 6" xfId="1564" xr:uid="{00000000-0005-0000-0000-000025000000}"/>
    <cellStyle name="20 % - Markeringsfarve1 2 3 6 2" xfId="1565" xr:uid="{00000000-0005-0000-0000-000026000000}"/>
    <cellStyle name="20 % - Markeringsfarve1 2 3 6 3" xfId="1566" xr:uid="{00000000-0005-0000-0000-000027000000}"/>
    <cellStyle name="20 % - Markeringsfarve1 2 3 7" xfId="1567" xr:uid="{00000000-0005-0000-0000-000028000000}"/>
    <cellStyle name="20 % - Markeringsfarve1 2 3 7 2" xfId="1568" xr:uid="{00000000-0005-0000-0000-000029000000}"/>
    <cellStyle name="20 % - Markeringsfarve1 2 3 8" xfId="1569" xr:uid="{00000000-0005-0000-0000-00002A000000}"/>
    <cellStyle name="20 % - Markeringsfarve1 2 4" xfId="1570" xr:uid="{00000000-0005-0000-0000-00002B000000}"/>
    <cellStyle name="20 % - Markeringsfarve1 2 4 2" xfId="1571" xr:uid="{00000000-0005-0000-0000-00002C000000}"/>
    <cellStyle name="20 % - Markeringsfarve1 2 4 3" xfId="1572" xr:uid="{00000000-0005-0000-0000-00002D000000}"/>
    <cellStyle name="20 % - Markeringsfarve1 2 5" xfId="1573" xr:uid="{00000000-0005-0000-0000-00002E000000}"/>
    <cellStyle name="20 % - Markeringsfarve1 2 5 2" xfId="1574" xr:uid="{00000000-0005-0000-0000-00002F000000}"/>
    <cellStyle name="20 % - Markeringsfarve1 2 5 3" xfId="1575" xr:uid="{00000000-0005-0000-0000-000030000000}"/>
    <cellStyle name="20 % - Markeringsfarve1 2 6" xfId="1576" xr:uid="{00000000-0005-0000-0000-000031000000}"/>
    <cellStyle name="20 % - Markeringsfarve1 2 6 2" xfId="1577" xr:uid="{00000000-0005-0000-0000-000032000000}"/>
    <cellStyle name="20 % - Markeringsfarve1 2 6 3" xfId="1578" xr:uid="{00000000-0005-0000-0000-000033000000}"/>
    <cellStyle name="20 % - Markeringsfarve1 2 7" xfId="1579" xr:uid="{00000000-0005-0000-0000-000034000000}"/>
    <cellStyle name="20 % - Markeringsfarve1 2 7 2" xfId="1580" xr:uid="{00000000-0005-0000-0000-000035000000}"/>
    <cellStyle name="20 % - Markeringsfarve1 2 7 3" xfId="1581" xr:uid="{00000000-0005-0000-0000-000036000000}"/>
    <cellStyle name="20 % - Markeringsfarve1 2 8" xfId="1582" xr:uid="{00000000-0005-0000-0000-000037000000}"/>
    <cellStyle name="20 % - Markeringsfarve1 2 8 2" xfId="1583" xr:uid="{00000000-0005-0000-0000-000038000000}"/>
    <cellStyle name="20 % - Markeringsfarve1 2 8 3" xfId="1584" xr:uid="{00000000-0005-0000-0000-000039000000}"/>
    <cellStyle name="20 % - Markeringsfarve1 2 9" xfId="1585" xr:uid="{00000000-0005-0000-0000-00003A000000}"/>
    <cellStyle name="20 % - Markeringsfarve1 2 9 2" xfId="1586" xr:uid="{00000000-0005-0000-0000-00003B000000}"/>
    <cellStyle name="20 % - Markeringsfarve1 3" xfId="1587" xr:uid="{00000000-0005-0000-0000-00003C000000}"/>
    <cellStyle name="20 % - Markeringsfarve1 3 10" xfId="1588" xr:uid="{00000000-0005-0000-0000-00003D000000}"/>
    <cellStyle name="20 % - Markeringsfarve1 3 2" xfId="1589" xr:uid="{00000000-0005-0000-0000-00003E000000}"/>
    <cellStyle name="20 % - Markeringsfarve1 3 2 2" xfId="1590" xr:uid="{00000000-0005-0000-0000-00003F000000}"/>
    <cellStyle name="20 % - Markeringsfarve1 3 2 2 2" xfId="1591" xr:uid="{00000000-0005-0000-0000-000040000000}"/>
    <cellStyle name="20 % - Markeringsfarve1 3 2 2 3" xfId="1592" xr:uid="{00000000-0005-0000-0000-000041000000}"/>
    <cellStyle name="20 % - Markeringsfarve1 3 2 3" xfId="1593" xr:uid="{00000000-0005-0000-0000-000042000000}"/>
    <cellStyle name="20 % - Markeringsfarve1 3 2 3 2" xfId="1594" xr:uid="{00000000-0005-0000-0000-000043000000}"/>
    <cellStyle name="20 % - Markeringsfarve1 3 2 3 3" xfId="1595" xr:uid="{00000000-0005-0000-0000-000044000000}"/>
    <cellStyle name="20 % - Markeringsfarve1 3 2 4" xfId="1596" xr:uid="{00000000-0005-0000-0000-000045000000}"/>
    <cellStyle name="20 % - Markeringsfarve1 3 2 4 2" xfId="1597" xr:uid="{00000000-0005-0000-0000-000046000000}"/>
    <cellStyle name="20 % - Markeringsfarve1 3 2 4 3" xfId="1598" xr:uid="{00000000-0005-0000-0000-000047000000}"/>
    <cellStyle name="20 % - Markeringsfarve1 3 2 5" xfId="1599" xr:uid="{00000000-0005-0000-0000-000048000000}"/>
    <cellStyle name="20 % - Markeringsfarve1 3 2 5 2" xfId="1600" xr:uid="{00000000-0005-0000-0000-000049000000}"/>
    <cellStyle name="20 % - Markeringsfarve1 3 2 5 3" xfId="1601" xr:uid="{00000000-0005-0000-0000-00004A000000}"/>
    <cellStyle name="20 % - Markeringsfarve1 3 2 6" xfId="1602" xr:uid="{00000000-0005-0000-0000-00004B000000}"/>
    <cellStyle name="20 % - Markeringsfarve1 3 2 6 2" xfId="1603" xr:uid="{00000000-0005-0000-0000-00004C000000}"/>
    <cellStyle name="20 % - Markeringsfarve1 3 2 6 3" xfId="1604" xr:uid="{00000000-0005-0000-0000-00004D000000}"/>
    <cellStyle name="20 % - Markeringsfarve1 3 2 7" xfId="1605" xr:uid="{00000000-0005-0000-0000-00004E000000}"/>
    <cellStyle name="20 % - Markeringsfarve1 3 2 7 2" xfId="1606" xr:uid="{00000000-0005-0000-0000-00004F000000}"/>
    <cellStyle name="20 % - Markeringsfarve1 3 2 8" xfId="1607" xr:uid="{00000000-0005-0000-0000-000050000000}"/>
    <cellStyle name="20 % - Markeringsfarve1 3 3" xfId="1608" xr:uid="{00000000-0005-0000-0000-000051000000}"/>
    <cellStyle name="20 % - Markeringsfarve1 3 3 2" xfId="1609" xr:uid="{00000000-0005-0000-0000-000052000000}"/>
    <cellStyle name="20 % - Markeringsfarve1 3 3 2 2" xfId="1610" xr:uid="{00000000-0005-0000-0000-000053000000}"/>
    <cellStyle name="20 % - Markeringsfarve1 3 3 2 3" xfId="1611" xr:uid="{00000000-0005-0000-0000-000054000000}"/>
    <cellStyle name="20 % - Markeringsfarve1 3 3 3" xfId="1612" xr:uid="{00000000-0005-0000-0000-000055000000}"/>
    <cellStyle name="20 % - Markeringsfarve1 3 3 3 2" xfId="1613" xr:uid="{00000000-0005-0000-0000-000056000000}"/>
    <cellStyle name="20 % - Markeringsfarve1 3 3 3 3" xfId="1614" xr:uid="{00000000-0005-0000-0000-000057000000}"/>
    <cellStyle name="20 % - Markeringsfarve1 3 3 4" xfId="1615" xr:uid="{00000000-0005-0000-0000-000058000000}"/>
    <cellStyle name="20 % - Markeringsfarve1 3 3 4 2" xfId="1616" xr:uid="{00000000-0005-0000-0000-000059000000}"/>
    <cellStyle name="20 % - Markeringsfarve1 3 3 4 3" xfId="1617" xr:uid="{00000000-0005-0000-0000-00005A000000}"/>
    <cellStyle name="20 % - Markeringsfarve1 3 3 5" xfId="1618" xr:uid="{00000000-0005-0000-0000-00005B000000}"/>
    <cellStyle name="20 % - Markeringsfarve1 3 3 5 2" xfId="1619" xr:uid="{00000000-0005-0000-0000-00005C000000}"/>
    <cellStyle name="20 % - Markeringsfarve1 3 3 5 3" xfId="1620" xr:uid="{00000000-0005-0000-0000-00005D000000}"/>
    <cellStyle name="20 % - Markeringsfarve1 3 3 6" xfId="1621" xr:uid="{00000000-0005-0000-0000-00005E000000}"/>
    <cellStyle name="20 % - Markeringsfarve1 3 3 6 2" xfId="1622" xr:uid="{00000000-0005-0000-0000-00005F000000}"/>
    <cellStyle name="20 % - Markeringsfarve1 3 3 6 3" xfId="1623" xr:uid="{00000000-0005-0000-0000-000060000000}"/>
    <cellStyle name="20 % - Markeringsfarve1 3 3 7" xfId="1624" xr:uid="{00000000-0005-0000-0000-000061000000}"/>
    <cellStyle name="20 % - Markeringsfarve1 3 3 7 2" xfId="1625" xr:uid="{00000000-0005-0000-0000-000062000000}"/>
    <cellStyle name="20 % - Markeringsfarve1 3 3 8" xfId="1626" xr:uid="{00000000-0005-0000-0000-000063000000}"/>
    <cellStyle name="20 % - Markeringsfarve1 3 4" xfId="1627" xr:uid="{00000000-0005-0000-0000-000064000000}"/>
    <cellStyle name="20 % - Markeringsfarve1 3 4 2" xfId="1628" xr:uid="{00000000-0005-0000-0000-000065000000}"/>
    <cellStyle name="20 % - Markeringsfarve1 3 4 3" xfId="1629" xr:uid="{00000000-0005-0000-0000-000066000000}"/>
    <cellStyle name="20 % - Markeringsfarve1 3 5" xfId="1630" xr:uid="{00000000-0005-0000-0000-000067000000}"/>
    <cellStyle name="20 % - Markeringsfarve1 3 5 2" xfId="1631" xr:uid="{00000000-0005-0000-0000-000068000000}"/>
    <cellStyle name="20 % - Markeringsfarve1 3 5 3" xfId="1632" xr:uid="{00000000-0005-0000-0000-000069000000}"/>
    <cellStyle name="20 % - Markeringsfarve1 3 6" xfId="1633" xr:uid="{00000000-0005-0000-0000-00006A000000}"/>
    <cellStyle name="20 % - Markeringsfarve1 3 6 2" xfId="1634" xr:uid="{00000000-0005-0000-0000-00006B000000}"/>
    <cellStyle name="20 % - Markeringsfarve1 3 6 3" xfId="1635" xr:uid="{00000000-0005-0000-0000-00006C000000}"/>
    <cellStyle name="20 % - Markeringsfarve1 3 7" xfId="1636" xr:uid="{00000000-0005-0000-0000-00006D000000}"/>
    <cellStyle name="20 % - Markeringsfarve1 3 7 2" xfId="1637" xr:uid="{00000000-0005-0000-0000-00006E000000}"/>
    <cellStyle name="20 % - Markeringsfarve1 3 7 3" xfId="1638" xr:uid="{00000000-0005-0000-0000-00006F000000}"/>
    <cellStyle name="20 % - Markeringsfarve1 3 8" xfId="1639" xr:uid="{00000000-0005-0000-0000-000070000000}"/>
    <cellStyle name="20 % - Markeringsfarve1 3 8 2" xfId="1640" xr:uid="{00000000-0005-0000-0000-000071000000}"/>
    <cellStyle name="20 % - Markeringsfarve1 3 8 3" xfId="1641" xr:uid="{00000000-0005-0000-0000-000072000000}"/>
    <cellStyle name="20 % - Markeringsfarve1 3 9" xfId="1642" xr:uid="{00000000-0005-0000-0000-000073000000}"/>
    <cellStyle name="20 % - Markeringsfarve1 3 9 2" xfId="1643" xr:uid="{00000000-0005-0000-0000-000074000000}"/>
    <cellStyle name="20 % - Markeringsfarve1 4" xfId="1644" xr:uid="{00000000-0005-0000-0000-000075000000}"/>
    <cellStyle name="20 % - Markeringsfarve1 4 2" xfId="1645" xr:uid="{00000000-0005-0000-0000-000076000000}"/>
    <cellStyle name="20 % - Markeringsfarve1 4 2 2" xfId="1646" xr:uid="{00000000-0005-0000-0000-000077000000}"/>
    <cellStyle name="20 % - Markeringsfarve1 4 2 3" xfId="1647" xr:uid="{00000000-0005-0000-0000-000078000000}"/>
    <cellStyle name="20 % - Markeringsfarve1 4 3" xfId="1648" xr:uid="{00000000-0005-0000-0000-000079000000}"/>
    <cellStyle name="20 % - Markeringsfarve1 4 3 2" xfId="1649" xr:uid="{00000000-0005-0000-0000-00007A000000}"/>
    <cellStyle name="20 % - Markeringsfarve1 4 3 3" xfId="1650" xr:uid="{00000000-0005-0000-0000-00007B000000}"/>
    <cellStyle name="20 % - Markeringsfarve1 4 4" xfId="1651" xr:uid="{00000000-0005-0000-0000-00007C000000}"/>
    <cellStyle name="20 % - Markeringsfarve1 4 4 2" xfId="1652" xr:uid="{00000000-0005-0000-0000-00007D000000}"/>
    <cellStyle name="20 % - Markeringsfarve1 4 4 3" xfId="1653" xr:uid="{00000000-0005-0000-0000-00007E000000}"/>
    <cellStyle name="20 % - Markeringsfarve1 4 5" xfId="1654" xr:uid="{00000000-0005-0000-0000-00007F000000}"/>
    <cellStyle name="20 % - Markeringsfarve1 4 5 2" xfId="1655" xr:uid="{00000000-0005-0000-0000-000080000000}"/>
    <cellStyle name="20 % - Markeringsfarve1 4 5 3" xfId="1656" xr:uid="{00000000-0005-0000-0000-000081000000}"/>
    <cellStyle name="20 % - Markeringsfarve1 4 6" xfId="1657" xr:uid="{00000000-0005-0000-0000-000082000000}"/>
    <cellStyle name="20 % - Markeringsfarve1 4 6 2" xfId="1658" xr:uid="{00000000-0005-0000-0000-000083000000}"/>
    <cellStyle name="20 % - Markeringsfarve1 4 6 3" xfId="1659" xr:uid="{00000000-0005-0000-0000-000084000000}"/>
    <cellStyle name="20 % - Markeringsfarve1 4 7" xfId="1660" xr:uid="{00000000-0005-0000-0000-000085000000}"/>
    <cellStyle name="20 % - Markeringsfarve1 4 7 2" xfId="1661" xr:uid="{00000000-0005-0000-0000-000086000000}"/>
    <cellStyle name="20 % - Markeringsfarve1 4 8" xfId="1662" xr:uid="{00000000-0005-0000-0000-000087000000}"/>
    <cellStyle name="20 % - Markeringsfarve1 5" xfId="1663" xr:uid="{00000000-0005-0000-0000-000088000000}"/>
    <cellStyle name="20 % - Markeringsfarve1 5 2" xfId="1664" xr:uid="{00000000-0005-0000-0000-000089000000}"/>
    <cellStyle name="20 % - Markeringsfarve1 5 2 2" xfId="1665" xr:uid="{00000000-0005-0000-0000-00008A000000}"/>
    <cellStyle name="20 % - Markeringsfarve1 5 2 3" xfId="1666" xr:uid="{00000000-0005-0000-0000-00008B000000}"/>
    <cellStyle name="20 % - Markeringsfarve1 5 3" xfId="1667" xr:uid="{00000000-0005-0000-0000-00008C000000}"/>
    <cellStyle name="20 % - Markeringsfarve1 5 3 2" xfId="1668" xr:uid="{00000000-0005-0000-0000-00008D000000}"/>
    <cellStyle name="20 % - Markeringsfarve1 5 3 3" xfId="1669" xr:uid="{00000000-0005-0000-0000-00008E000000}"/>
    <cellStyle name="20 % - Markeringsfarve1 5 4" xfId="1670" xr:uid="{00000000-0005-0000-0000-00008F000000}"/>
    <cellStyle name="20 % - Markeringsfarve1 5 4 2" xfId="1671" xr:uid="{00000000-0005-0000-0000-000090000000}"/>
    <cellStyle name="20 % - Markeringsfarve1 5 4 3" xfId="1672" xr:uid="{00000000-0005-0000-0000-000091000000}"/>
    <cellStyle name="20 % - Markeringsfarve1 5 5" xfId="1673" xr:uid="{00000000-0005-0000-0000-000092000000}"/>
    <cellStyle name="20 % - Markeringsfarve1 5 5 2" xfId="1674" xr:uid="{00000000-0005-0000-0000-000093000000}"/>
    <cellStyle name="20 % - Markeringsfarve1 5 5 3" xfId="1675" xr:uid="{00000000-0005-0000-0000-000094000000}"/>
    <cellStyle name="20 % - Markeringsfarve1 5 6" xfId="1676" xr:uid="{00000000-0005-0000-0000-000095000000}"/>
    <cellStyle name="20 % - Markeringsfarve1 5 6 2" xfId="1677" xr:uid="{00000000-0005-0000-0000-000096000000}"/>
    <cellStyle name="20 % - Markeringsfarve1 5 6 3" xfId="1678" xr:uid="{00000000-0005-0000-0000-000097000000}"/>
    <cellStyle name="20 % - Markeringsfarve1 5 7" xfId="1679" xr:uid="{00000000-0005-0000-0000-000098000000}"/>
    <cellStyle name="20 % - Markeringsfarve1 5 7 2" xfId="1680" xr:uid="{00000000-0005-0000-0000-000099000000}"/>
    <cellStyle name="20 % - Markeringsfarve1 5 8" xfId="1681" xr:uid="{00000000-0005-0000-0000-00009A000000}"/>
    <cellStyle name="20 % - Markeringsfarve1 6" xfId="1682" xr:uid="{00000000-0005-0000-0000-00009B000000}"/>
    <cellStyle name="20 % - Markeringsfarve1 6 2" xfId="1683" xr:uid="{00000000-0005-0000-0000-00009C000000}"/>
    <cellStyle name="20 % - Markeringsfarve1 6 2 2" xfId="1684" xr:uid="{00000000-0005-0000-0000-00009D000000}"/>
    <cellStyle name="20 % - Markeringsfarve1 6 2 3" xfId="1685" xr:uid="{00000000-0005-0000-0000-00009E000000}"/>
    <cellStyle name="20 % - Markeringsfarve1 6 3" xfId="1686" xr:uid="{00000000-0005-0000-0000-00009F000000}"/>
    <cellStyle name="20 % - Markeringsfarve1 6 4" xfId="1687" xr:uid="{00000000-0005-0000-0000-0000A0000000}"/>
    <cellStyle name="20 % - Markeringsfarve1 7" xfId="1688" xr:uid="{00000000-0005-0000-0000-0000A1000000}"/>
    <cellStyle name="20 % - Markeringsfarve1 7 2" xfId="1689" xr:uid="{00000000-0005-0000-0000-0000A2000000}"/>
    <cellStyle name="20 % - Markeringsfarve1 7 3" xfId="1690" xr:uid="{00000000-0005-0000-0000-0000A3000000}"/>
    <cellStyle name="20 % - Markeringsfarve1 8" xfId="1691" xr:uid="{00000000-0005-0000-0000-0000A4000000}"/>
    <cellStyle name="20 % - Markeringsfarve1 8 2" xfId="1692" xr:uid="{00000000-0005-0000-0000-0000A5000000}"/>
    <cellStyle name="20 % - Markeringsfarve1 8 3" xfId="1693" xr:uid="{00000000-0005-0000-0000-0000A6000000}"/>
    <cellStyle name="20 % - Markeringsfarve1 9" xfId="1694" xr:uid="{00000000-0005-0000-0000-0000A7000000}"/>
    <cellStyle name="20 % - Markeringsfarve1 9 2" xfId="1695" xr:uid="{00000000-0005-0000-0000-0000A8000000}"/>
    <cellStyle name="20 % - Markeringsfarve1 9 3" xfId="1696" xr:uid="{00000000-0005-0000-0000-0000A9000000}"/>
    <cellStyle name="20 % - Markeringsfarve2 10" xfId="1697" xr:uid="{00000000-0005-0000-0000-0000AA000000}"/>
    <cellStyle name="20 % - Markeringsfarve2 10 2" xfId="1698" xr:uid="{00000000-0005-0000-0000-0000AB000000}"/>
    <cellStyle name="20 % - Markeringsfarve2 11" xfId="1699" xr:uid="{00000000-0005-0000-0000-0000AC000000}"/>
    <cellStyle name="20 % - Markeringsfarve2 2" xfId="1700" xr:uid="{00000000-0005-0000-0000-0000AD000000}"/>
    <cellStyle name="20 % - Markeringsfarve2 2 10" xfId="1701" xr:uid="{00000000-0005-0000-0000-0000AE000000}"/>
    <cellStyle name="20 % - Markeringsfarve2 2 2" xfId="1702" xr:uid="{00000000-0005-0000-0000-0000AF000000}"/>
    <cellStyle name="20 % - Markeringsfarve2 2 2 2" xfId="1703" xr:uid="{00000000-0005-0000-0000-0000B0000000}"/>
    <cellStyle name="20 % - Markeringsfarve2 2 2 2 2" xfId="1704" xr:uid="{00000000-0005-0000-0000-0000B1000000}"/>
    <cellStyle name="20 % - Markeringsfarve2 2 2 2 3" xfId="1705" xr:uid="{00000000-0005-0000-0000-0000B2000000}"/>
    <cellStyle name="20 % - Markeringsfarve2 2 2 3" xfId="1706" xr:uid="{00000000-0005-0000-0000-0000B3000000}"/>
    <cellStyle name="20 % - Markeringsfarve2 2 2 3 2" xfId="1707" xr:uid="{00000000-0005-0000-0000-0000B4000000}"/>
    <cellStyle name="20 % - Markeringsfarve2 2 2 3 3" xfId="1708" xr:uid="{00000000-0005-0000-0000-0000B5000000}"/>
    <cellStyle name="20 % - Markeringsfarve2 2 2 4" xfId="1709" xr:uid="{00000000-0005-0000-0000-0000B6000000}"/>
    <cellStyle name="20 % - Markeringsfarve2 2 2 4 2" xfId="1710" xr:uid="{00000000-0005-0000-0000-0000B7000000}"/>
    <cellStyle name="20 % - Markeringsfarve2 2 2 4 3" xfId="1711" xr:uid="{00000000-0005-0000-0000-0000B8000000}"/>
    <cellStyle name="20 % - Markeringsfarve2 2 2 5" xfId="1712" xr:uid="{00000000-0005-0000-0000-0000B9000000}"/>
    <cellStyle name="20 % - Markeringsfarve2 2 2 5 2" xfId="1713" xr:uid="{00000000-0005-0000-0000-0000BA000000}"/>
    <cellStyle name="20 % - Markeringsfarve2 2 2 5 3" xfId="1714" xr:uid="{00000000-0005-0000-0000-0000BB000000}"/>
    <cellStyle name="20 % - Markeringsfarve2 2 2 6" xfId="1715" xr:uid="{00000000-0005-0000-0000-0000BC000000}"/>
    <cellStyle name="20 % - Markeringsfarve2 2 2 6 2" xfId="1716" xr:uid="{00000000-0005-0000-0000-0000BD000000}"/>
    <cellStyle name="20 % - Markeringsfarve2 2 2 6 3" xfId="1717" xr:uid="{00000000-0005-0000-0000-0000BE000000}"/>
    <cellStyle name="20 % - Markeringsfarve2 2 2 7" xfId="1718" xr:uid="{00000000-0005-0000-0000-0000BF000000}"/>
    <cellStyle name="20 % - Markeringsfarve2 2 2 7 2" xfId="1719" xr:uid="{00000000-0005-0000-0000-0000C0000000}"/>
    <cellStyle name="20 % - Markeringsfarve2 2 2 8" xfId="1720" xr:uid="{00000000-0005-0000-0000-0000C1000000}"/>
    <cellStyle name="20 % - Markeringsfarve2 2 3" xfId="1721" xr:uid="{00000000-0005-0000-0000-0000C2000000}"/>
    <cellStyle name="20 % - Markeringsfarve2 2 3 2" xfId="1722" xr:uid="{00000000-0005-0000-0000-0000C3000000}"/>
    <cellStyle name="20 % - Markeringsfarve2 2 3 2 2" xfId="1723" xr:uid="{00000000-0005-0000-0000-0000C4000000}"/>
    <cellStyle name="20 % - Markeringsfarve2 2 3 2 3" xfId="1724" xr:uid="{00000000-0005-0000-0000-0000C5000000}"/>
    <cellStyle name="20 % - Markeringsfarve2 2 3 3" xfId="1725" xr:uid="{00000000-0005-0000-0000-0000C6000000}"/>
    <cellStyle name="20 % - Markeringsfarve2 2 3 3 2" xfId="1726" xr:uid="{00000000-0005-0000-0000-0000C7000000}"/>
    <cellStyle name="20 % - Markeringsfarve2 2 3 3 3" xfId="1727" xr:uid="{00000000-0005-0000-0000-0000C8000000}"/>
    <cellStyle name="20 % - Markeringsfarve2 2 3 4" xfId="1728" xr:uid="{00000000-0005-0000-0000-0000C9000000}"/>
    <cellStyle name="20 % - Markeringsfarve2 2 3 4 2" xfId="1729" xr:uid="{00000000-0005-0000-0000-0000CA000000}"/>
    <cellStyle name="20 % - Markeringsfarve2 2 3 4 3" xfId="1730" xr:uid="{00000000-0005-0000-0000-0000CB000000}"/>
    <cellStyle name="20 % - Markeringsfarve2 2 3 5" xfId="1731" xr:uid="{00000000-0005-0000-0000-0000CC000000}"/>
    <cellStyle name="20 % - Markeringsfarve2 2 3 5 2" xfId="1732" xr:uid="{00000000-0005-0000-0000-0000CD000000}"/>
    <cellStyle name="20 % - Markeringsfarve2 2 3 5 3" xfId="1733" xr:uid="{00000000-0005-0000-0000-0000CE000000}"/>
    <cellStyle name="20 % - Markeringsfarve2 2 3 6" xfId="1734" xr:uid="{00000000-0005-0000-0000-0000CF000000}"/>
    <cellStyle name="20 % - Markeringsfarve2 2 3 6 2" xfId="1735" xr:uid="{00000000-0005-0000-0000-0000D0000000}"/>
    <cellStyle name="20 % - Markeringsfarve2 2 3 6 3" xfId="1736" xr:uid="{00000000-0005-0000-0000-0000D1000000}"/>
    <cellStyle name="20 % - Markeringsfarve2 2 3 7" xfId="1737" xr:uid="{00000000-0005-0000-0000-0000D2000000}"/>
    <cellStyle name="20 % - Markeringsfarve2 2 3 7 2" xfId="1738" xr:uid="{00000000-0005-0000-0000-0000D3000000}"/>
    <cellStyle name="20 % - Markeringsfarve2 2 3 8" xfId="1739" xr:uid="{00000000-0005-0000-0000-0000D4000000}"/>
    <cellStyle name="20 % - Markeringsfarve2 2 4" xfId="1740" xr:uid="{00000000-0005-0000-0000-0000D5000000}"/>
    <cellStyle name="20 % - Markeringsfarve2 2 4 2" xfId="1741" xr:uid="{00000000-0005-0000-0000-0000D6000000}"/>
    <cellStyle name="20 % - Markeringsfarve2 2 4 3" xfId="1742" xr:uid="{00000000-0005-0000-0000-0000D7000000}"/>
    <cellStyle name="20 % - Markeringsfarve2 2 5" xfId="1743" xr:uid="{00000000-0005-0000-0000-0000D8000000}"/>
    <cellStyle name="20 % - Markeringsfarve2 2 5 2" xfId="1744" xr:uid="{00000000-0005-0000-0000-0000D9000000}"/>
    <cellStyle name="20 % - Markeringsfarve2 2 5 3" xfId="1745" xr:uid="{00000000-0005-0000-0000-0000DA000000}"/>
    <cellStyle name="20 % - Markeringsfarve2 2 6" xfId="1746" xr:uid="{00000000-0005-0000-0000-0000DB000000}"/>
    <cellStyle name="20 % - Markeringsfarve2 2 6 2" xfId="1747" xr:uid="{00000000-0005-0000-0000-0000DC000000}"/>
    <cellStyle name="20 % - Markeringsfarve2 2 6 3" xfId="1748" xr:uid="{00000000-0005-0000-0000-0000DD000000}"/>
    <cellStyle name="20 % - Markeringsfarve2 2 7" xfId="1749" xr:uid="{00000000-0005-0000-0000-0000DE000000}"/>
    <cellStyle name="20 % - Markeringsfarve2 2 7 2" xfId="1750" xr:uid="{00000000-0005-0000-0000-0000DF000000}"/>
    <cellStyle name="20 % - Markeringsfarve2 2 7 3" xfId="1751" xr:uid="{00000000-0005-0000-0000-0000E0000000}"/>
    <cellStyle name="20 % - Markeringsfarve2 2 8" xfId="1752" xr:uid="{00000000-0005-0000-0000-0000E1000000}"/>
    <cellStyle name="20 % - Markeringsfarve2 2 8 2" xfId="1753" xr:uid="{00000000-0005-0000-0000-0000E2000000}"/>
    <cellStyle name="20 % - Markeringsfarve2 2 8 3" xfId="1754" xr:uid="{00000000-0005-0000-0000-0000E3000000}"/>
    <cellStyle name="20 % - Markeringsfarve2 2 9" xfId="1755" xr:uid="{00000000-0005-0000-0000-0000E4000000}"/>
    <cellStyle name="20 % - Markeringsfarve2 2 9 2" xfId="1756" xr:uid="{00000000-0005-0000-0000-0000E5000000}"/>
    <cellStyle name="20 % - Markeringsfarve2 3" xfId="1757" xr:uid="{00000000-0005-0000-0000-0000E6000000}"/>
    <cellStyle name="20 % - Markeringsfarve2 3 10" xfId="1758" xr:uid="{00000000-0005-0000-0000-0000E7000000}"/>
    <cellStyle name="20 % - Markeringsfarve2 3 2" xfId="1759" xr:uid="{00000000-0005-0000-0000-0000E8000000}"/>
    <cellStyle name="20 % - Markeringsfarve2 3 2 2" xfId="1760" xr:uid="{00000000-0005-0000-0000-0000E9000000}"/>
    <cellStyle name="20 % - Markeringsfarve2 3 2 2 2" xfId="1761" xr:uid="{00000000-0005-0000-0000-0000EA000000}"/>
    <cellStyle name="20 % - Markeringsfarve2 3 2 2 3" xfId="1762" xr:uid="{00000000-0005-0000-0000-0000EB000000}"/>
    <cellStyle name="20 % - Markeringsfarve2 3 2 3" xfId="1763" xr:uid="{00000000-0005-0000-0000-0000EC000000}"/>
    <cellStyle name="20 % - Markeringsfarve2 3 2 3 2" xfId="1764" xr:uid="{00000000-0005-0000-0000-0000ED000000}"/>
    <cellStyle name="20 % - Markeringsfarve2 3 2 3 3" xfId="1765" xr:uid="{00000000-0005-0000-0000-0000EE000000}"/>
    <cellStyle name="20 % - Markeringsfarve2 3 2 4" xfId="1766" xr:uid="{00000000-0005-0000-0000-0000EF000000}"/>
    <cellStyle name="20 % - Markeringsfarve2 3 2 4 2" xfId="1767" xr:uid="{00000000-0005-0000-0000-0000F0000000}"/>
    <cellStyle name="20 % - Markeringsfarve2 3 2 4 3" xfId="1768" xr:uid="{00000000-0005-0000-0000-0000F1000000}"/>
    <cellStyle name="20 % - Markeringsfarve2 3 2 5" xfId="1769" xr:uid="{00000000-0005-0000-0000-0000F2000000}"/>
    <cellStyle name="20 % - Markeringsfarve2 3 2 5 2" xfId="1770" xr:uid="{00000000-0005-0000-0000-0000F3000000}"/>
    <cellStyle name="20 % - Markeringsfarve2 3 2 5 3" xfId="1771" xr:uid="{00000000-0005-0000-0000-0000F4000000}"/>
    <cellStyle name="20 % - Markeringsfarve2 3 2 6" xfId="1772" xr:uid="{00000000-0005-0000-0000-0000F5000000}"/>
    <cellStyle name="20 % - Markeringsfarve2 3 2 6 2" xfId="1773" xr:uid="{00000000-0005-0000-0000-0000F6000000}"/>
    <cellStyle name="20 % - Markeringsfarve2 3 2 6 3" xfId="1774" xr:uid="{00000000-0005-0000-0000-0000F7000000}"/>
    <cellStyle name="20 % - Markeringsfarve2 3 2 7" xfId="1775" xr:uid="{00000000-0005-0000-0000-0000F8000000}"/>
    <cellStyle name="20 % - Markeringsfarve2 3 2 7 2" xfId="1776" xr:uid="{00000000-0005-0000-0000-0000F9000000}"/>
    <cellStyle name="20 % - Markeringsfarve2 3 2 8" xfId="1777" xr:uid="{00000000-0005-0000-0000-0000FA000000}"/>
    <cellStyle name="20 % - Markeringsfarve2 3 3" xfId="1778" xr:uid="{00000000-0005-0000-0000-0000FB000000}"/>
    <cellStyle name="20 % - Markeringsfarve2 3 3 2" xfId="1779" xr:uid="{00000000-0005-0000-0000-0000FC000000}"/>
    <cellStyle name="20 % - Markeringsfarve2 3 3 2 2" xfId="1780" xr:uid="{00000000-0005-0000-0000-0000FD000000}"/>
    <cellStyle name="20 % - Markeringsfarve2 3 3 2 3" xfId="1781" xr:uid="{00000000-0005-0000-0000-0000FE000000}"/>
    <cellStyle name="20 % - Markeringsfarve2 3 3 3" xfId="1782" xr:uid="{00000000-0005-0000-0000-0000FF000000}"/>
    <cellStyle name="20 % - Markeringsfarve2 3 3 3 2" xfId="1783" xr:uid="{00000000-0005-0000-0000-000000010000}"/>
    <cellStyle name="20 % - Markeringsfarve2 3 3 3 3" xfId="1784" xr:uid="{00000000-0005-0000-0000-000001010000}"/>
    <cellStyle name="20 % - Markeringsfarve2 3 3 4" xfId="1785" xr:uid="{00000000-0005-0000-0000-000002010000}"/>
    <cellStyle name="20 % - Markeringsfarve2 3 3 4 2" xfId="1786" xr:uid="{00000000-0005-0000-0000-000003010000}"/>
    <cellStyle name="20 % - Markeringsfarve2 3 3 4 3" xfId="1787" xr:uid="{00000000-0005-0000-0000-000004010000}"/>
    <cellStyle name="20 % - Markeringsfarve2 3 3 5" xfId="1788" xr:uid="{00000000-0005-0000-0000-000005010000}"/>
    <cellStyle name="20 % - Markeringsfarve2 3 3 5 2" xfId="1789" xr:uid="{00000000-0005-0000-0000-000006010000}"/>
    <cellStyle name="20 % - Markeringsfarve2 3 3 5 3" xfId="1790" xr:uid="{00000000-0005-0000-0000-000007010000}"/>
    <cellStyle name="20 % - Markeringsfarve2 3 3 6" xfId="1791" xr:uid="{00000000-0005-0000-0000-000008010000}"/>
    <cellStyle name="20 % - Markeringsfarve2 3 3 6 2" xfId="1792" xr:uid="{00000000-0005-0000-0000-000009010000}"/>
    <cellStyle name="20 % - Markeringsfarve2 3 3 6 3" xfId="1793" xr:uid="{00000000-0005-0000-0000-00000A010000}"/>
    <cellStyle name="20 % - Markeringsfarve2 3 3 7" xfId="1794" xr:uid="{00000000-0005-0000-0000-00000B010000}"/>
    <cellStyle name="20 % - Markeringsfarve2 3 3 7 2" xfId="1795" xr:uid="{00000000-0005-0000-0000-00000C010000}"/>
    <cellStyle name="20 % - Markeringsfarve2 3 3 8" xfId="1796" xr:uid="{00000000-0005-0000-0000-00000D010000}"/>
    <cellStyle name="20 % - Markeringsfarve2 3 4" xfId="1797" xr:uid="{00000000-0005-0000-0000-00000E010000}"/>
    <cellStyle name="20 % - Markeringsfarve2 3 4 2" xfId="1798" xr:uid="{00000000-0005-0000-0000-00000F010000}"/>
    <cellStyle name="20 % - Markeringsfarve2 3 4 3" xfId="1799" xr:uid="{00000000-0005-0000-0000-000010010000}"/>
    <cellStyle name="20 % - Markeringsfarve2 3 5" xfId="1800" xr:uid="{00000000-0005-0000-0000-000011010000}"/>
    <cellStyle name="20 % - Markeringsfarve2 3 5 2" xfId="1801" xr:uid="{00000000-0005-0000-0000-000012010000}"/>
    <cellStyle name="20 % - Markeringsfarve2 3 5 3" xfId="1802" xr:uid="{00000000-0005-0000-0000-000013010000}"/>
    <cellStyle name="20 % - Markeringsfarve2 3 6" xfId="1803" xr:uid="{00000000-0005-0000-0000-000014010000}"/>
    <cellStyle name="20 % - Markeringsfarve2 3 6 2" xfId="1804" xr:uid="{00000000-0005-0000-0000-000015010000}"/>
    <cellStyle name="20 % - Markeringsfarve2 3 6 3" xfId="1805" xr:uid="{00000000-0005-0000-0000-000016010000}"/>
    <cellStyle name="20 % - Markeringsfarve2 3 7" xfId="1806" xr:uid="{00000000-0005-0000-0000-000017010000}"/>
    <cellStyle name="20 % - Markeringsfarve2 3 7 2" xfId="1807" xr:uid="{00000000-0005-0000-0000-000018010000}"/>
    <cellStyle name="20 % - Markeringsfarve2 3 7 3" xfId="1808" xr:uid="{00000000-0005-0000-0000-000019010000}"/>
    <cellStyle name="20 % - Markeringsfarve2 3 8" xfId="1809" xr:uid="{00000000-0005-0000-0000-00001A010000}"/>
    <cellStyle name="20 % - Markeringsfarve2 3 8 2" xfId="1810" xr:uid="{00000000-0005-0000-0000-00001B010000}"/>
    <cellStyle name="20 % - Markeringsfarve2 3 8 3" xfId="1811" xr:uid="{00000000-0005-0000-0000-00001C010000}"/>
    <cellStyle name="20 % - Markeringsfarve2 3 9" xfId="1812" xr:uid="{00000000-0005-0000-0000-00001D010000}"/>
    <cellStyle name="20 % - Markeringsfarve2 3 9 2" xfId="1813" xr:uid="{00000000-0005-0000-0000-00001E010000}"/>
    <cellStyle name="20 % - Markeringsfarve2 4" xfId="1814" xr:uid="{00000000-0005-0000-0000-00001F010000}"/>
    <cellStyle name="20 % - Markeringsfarve2 4 2" xfId="1815" xr:uid="{00000000-0005-0000-0000-000020010000}"/>
    <cellStyle name="20 % - Markeringsfarve2 4 2 2" xfId="1816" xr:uid="{00000000-0005-0000-0000-000021010000}"/>
    <cellStyle name="20 % - Markeringsfarve2 4 2 3" xfId="1817" xr:uid="{00000000-0005-0000-0000-000022010000}"/>
    <cellStyle name="20 % - Markeringsfarve2 4 3" xfId="1818" xr:uid="{00000000-0005-0000-0000-000023010000}"/>
    <cellStyle name="20 % - Markeringsfarve2 4 3 2" xfId="1819" xr:uid="{00000000-0005-0000-0000-000024010000}"/>
    <cellStyle name="20 % - Markeringsfarve2 4 3 3" xfId="1820" xr:uid="{00000000-0005-0000-0000-000025010000}"/>
    <cellStyle name="20 % - Markeringsfarve2 4 4" xfId="1821" xr:uid="{00000000-0005-0000-0000-000026010000}"/>
    <cellStyle name="20 % - Markeringsfarve2 4 4 2" xfId="1822" xr:uid="{00000000-0005-0000-0000-000027010000}"/>
    <cellStyle name="20 % - Markeringsfarve2 4 4 3" xfId="1823" xr:uid="{00000000-0005-0000-0000-000028010000}"/>
    <cellStyle name="20 % - Markeringsfarve2 4 5" xfId="1824" xr:uid="{00000000-0005-0000-0000-000029010000}"/>
    <cellStyle name="20 % - Markeringsfarve2 4 5 2" xfId="1825" xr:uid="{00000000-0005-0000-0000-00002A010000}"/>
    <cellStyle name="20 % - Markeringsfarve2 4 5 3" xfId="1826" xr:uid="{00000000-0005-0000-0000-00002B010000}"/>
    <cellStyle name="20 % - Markeringsfarve2 4 6" xfId="1827" xr:uid="{00000000-0005-0000-0000-00002C010000}"/>
    <cellStyle name="20 % - Markeringsfarve2 4 6 2" xfId="1828" xr:uid="{00000000-0005-0000-0000-00002D010000}"/>
    <cellStyle name="20 % - Markeringsfarve2 4 6 3" xfId="1829" xr:uid="{00000000-0005-0000-0000-00002E010000}"/>
    <cellStyle name="20 % - Markeringsfarve2 4 7" xfId="1830" xr:uid="{00000000-0005-0000-0000-00002F010000}"/>
    <cellStyle name="20 % - Markeringsfarve2 4 7 2" xfId="1831" xr:uid="{00000000-0005-0000-0000-000030010000}"/>
    <cellStyle name="20 % - Markeringsfarve2 4 8" xfId="1832" xr:uid="{00000000-0005-0000-0000-000031010000}"/>
    <cellStyle name="20 % - Markeringsfarve2 5" xfId="1833" xr:uid="{00000000-0005-0000-0000-000032010000}"/>
    <cellStyle name="20 % - Markeringsfarve2 5 2" xfId="1834" xr:uid="{00000000-0005-0000-0000-000033010000}"/>
    <cellStyle name="20 % - Markeringsfarve2 5 2 2" xfId="1835" xr:uid="{00000000-0005-0000-0000-000034010000}"/>
    <cellStyle name="20 % - Markeringsfarve2 5 2 3" xfId="1836" xr:uid="{00000000-0005-0000-0000-000035010000}"/>
    <cellStyle name="20 % - Markeringsfarve2 5 3" xfId="1837" xr:uid="{00000000-0005-0000-0000-000036010000}"/>
    <cellStyle name="20 % - Markeringsfarve2 5 3 2" xfId="1838" xr:uid="{00000000-0005-0000-0000-000037010000}"/>
    <cellStyle name="20 % - Markeringsfarve2 5 3 3" xfId="1839" xr:uid="{00000000-0005-0000-0000-000038010000}"/>
    <cellStyle name="20 % - Markeringsfarve2 5 4" xfId="1840" xr:uid="{00000000-0005-0000-0000-000039010000}"/>
    <cellStyle name="20 % - Markeringsfarve2 5 4 2" xfId="1841" xr:uid="{00000000-0005-0000-0000-00003A010000}"/>
    <cellStyle name="20 % - Markeringsfarve2 5 4 3" xfId="1842" xr:uid="{00000000-0005-0000-0000-00003B010000}"/>
    <cellStyle name="20 % - Markeringsfarve2 5 5" xfId="1843" xr:uid="{00000000-0005-0000-0000-00003C010000}"/>
    <cellStyle name="20 % - Markeringsfarve2 5 5 2" xfId="1844" xr:uid="{00000000-0005-0000-0000-00003D010000}"/>
    <cellStyle name="20 % - Markeringsfarve2 5 5 3" xfId="1845" xr:uid="{00000000-0005-0000-0000-00003E010000}"/>
    <cellStyle name="20 % - Markeringsfarve2 5 6" xfId="1846" xr:uid="{00000000-0005-0000-0000-00003F010000}"/>
    <cellStyle name="20 % - Markeringsfarve2 5 6 2" xfId="1847" xr:uid="{00000000-0005-0000-0000-000040010000}"/>
    <cellStyle name="20 % - Markeringsfarve2 5 6 3" xfId="1848" xr:uid="{00000000-0005-0000-0000-000041010000}"/>
    <cellStyle name="20 % - Markeringsfarve2 5 7" xfId="1849" xr:uid="{00000000-0005-0000-0000-000042010000}"/>
    <cellStyle name="20 % - Markeringsfarve2 5 7 2" xfId="1850" xr:uid="{00000000-0005-0000-0000-000043010000}"/>
    <cellStyle name="20 % - Markeringsfarve2 5 8" xfId="1851" xr:uid="{00000000-0005-0000-0000-000044010000}"/>
    <cellStyle name="20 % - Markeringsfarve2 6" xfId="1852" xr:uid="{00000000-0005-0000-0000-000045010000}"/>
    <cellStyle name="20 % - Markeringsfarve2 6 2" xfId="1853" xr:uid="{00000000-0005-0000-0000-000046010000}"/>
    <cellStyle name="20 % - Markeringsfarve2 6 2 2" xfId="1854" xr:uid="{00000000-0005-0000-0000-000047010000}"/>
    <cellStyle name="20 % - Markeringsfarve2 6 2 3" xfId="1855" xr:uid="{00000000-0005-0000-0000-000048010000}"/>
    <cellStyle name="20 % - Markeringsfarve2 6 3" xfId="1856" xr:uid="{00000000-0005-0000-0000-000049010000}"/>
    <cellStyle name="20 % - Markeringsfarve2 6 4" xfId="1857" xr:uid="{00000000-0005-0000-0000-00004A010000}"/>
    <cellStyle name="20 % - Markeringsfarve2 7" xfId="1858" xr:uid="{00000000-0005-0000-0000-00004B010000}"/>
    <cellStyle name="20 % - Markeringsfarve2 7 2" xfId="1859" xr:uid="{00000000-0005-0000-0000-00004C010000}"/>
    <cellStyle name="20 % - Markeringsfarve2 7 3" xfId="1860" xr:uid="{00000000-0005-0000-0000-00004D010000}"/>
    <cellStyle name="20 % - Markeringsfarve2 8" xfId="1861" xr:uid="{00000000-0005-0000-0000-00004E010000}"/>
    <cellStyle name="20 % - Markeringsfarve2 8 2" xfId="1862" xr:uid="{00000000-0005-0000-0000-00004F010000}"/>
    <cellStyle name="20 % - Markeringsfarve2 8 3" xfId="1863" xr:uid="{00000000-0005-0000-0000-000050010000}"/>
    <cellStyle name="20 % - Markeringsfarve2 9" xfId="1864" xr:uid="{00000000-0005-0000-0000-000051010000}"/>
    <cellStyle name="20 % - Markeringsfarve2 9 2" xfId="1865" xr:uid="{00000000-0005-0000-0000-000052010000}"/>
    <cellStyle name="20 % - Markeringsfarve2 9 3" xfId="1866" xr:uid="{00000000-0005-0000-0000-000053010000}"/>
    <cellStyle name="20 % - Markeringsfarve3 10" xfId="1867" xr:uid="{00000000-0005-0000-0000-000054010000}"/>
    <cellStyle name="20 % - Markeringsfarve3 10 2" xfId="1868" xr:uid="{00000000-0005-0000-0000-000055010000}"/>
    <cellStyle name="20 % - Markeringsfarve3 11" xfId="1869" xr:uid="{00000000-0005-0000-0000-000056010000}"/>
    <cellStyle name="20 % - Markeringsfarve3 2" xfId="1870" xr:uid="{00000000-0005-0000-0000-000057010000}"/>
    <cellStyle name="20 % - Markeringsfarve3 2 10" xfId="1871" xr:uid="{00000000-0005-0000-0000-000058010000}"/>
    <cellStyle name="20 % - Markeringsfarve3 2 2" xfId="1872" xr:uid="{00000000-0005-0000-0000-000059010000}"/>
    <cellStyle name="20 % - Markeringsfarve3 2 2 2" xfId="1873" xr:uid="{00000000-0005-0000-0000-00005A010000}"/>
    <cellStyle name="20 % - Markeringsfarve3 2 2 2 2" xfId="1874" xr:uid="{00000000-0005-0000-0000-00005B010000}"/>
    <cellStyle name="20 % - Markeringsfarve3 2 2 2 3" xfId="1875" xr:uid="{00000000-0005-0000-0000-00005C010000}"/>
    <cellStyle name="20 % - Markeringsfarve3 2 2 3" xfId="1876" xr:uid="{00000000-0005-0000-0000-00005D010000}"/>
    <cellStyle name="20 % - Markeringsfarve3 2 2 3 2" xfId="1877" xr:uid="{00000000-0005-0000-0000-00005E010000}"/>
    <cellStyle name="20 % - Markeringsfarve3 2 2 3 3" xfId="1878" xr:uid="{00000000-0005-0000-0000-00005F010000}"/>
    <cellStyle name="20 % - Markeringsfarve3 2 2 4" xfId="1879" xr:uid="{00000000-0005-0000-0000-000060010000}"/>
    <cellStyle name="20 % - Markeringsfarve3 2 2 4 2" xfId="1880" xr:uid="{00000000-0005-0000-0000-000061010000}"/>
    <cellStyle name="20 % - Markeringsfarve3 2 2 4 3" xfId="1881" xr:uid="{00000000-0005-0000-0000-000062010000}"/>
    <cellStyle name="20 % - Markeringsfarve3 2 2 5" xfId="1882" xr:uid="{00000000-0005-0000-0000-000063010000}"/>
    <cellStyle name="20 % - Markeringsfarve3 2 2 5 2" xfId="1883" xr:uid="{00000000-0005-0000-0000-000064010000}"/>
    <cellStyle name="20 % - Markeringsfarve3 2 2 5 3" xfId="1884" xr:uid="{00000000-0005-0000-0000-000065010000}"/>
    <cellStyle name="20 % - Markeringsfarve3 2 2 6" xfId="1885" xr:uid="{00000000-0005-0000-0000-000066010000}"/>
    <cellStyle name="20 % - Markeringsfarve3 2 2 6 2" xfId="1886" xr:uid="{00000000-0005-0000-0000-000067010000}"/>
    <cellStyle name="20 % - Markeringsfarve3 2 2 6 3" xfId="1887" xr:uid="{00000000-0005-0000-0000-000068010000}"/>
    <cellStyle name="20 % - Markeringsfarve3 2 2 7" xfId="1888" xr:uid="{00000000-0005-0000-0000-000069010000}"/>
    <cellStyle name="20 % - Markeringsfarve3 2 2 7 2" xfId="1889" xr:uid="{00000000-0005-0000-0000-00006A010000}"/>
    <cellStyle name="20 % - Markeringsfarve3 2 2 8" xfId="1890" xr:uid="{00000000-0005-0000-0000-00006B010000}"/>
    <cellStyle name="20 % - Markeringsfarve3 2 3" xfId="1891" xr:uid="{00000000-0005-0000-0000-00006C010000}"/>
    <cellStyle name="20 % - Markeringsfarve3 2 3 2" xfId="1892" xr:uid="{00000000-0005-0000-0000-00006D010000}"/>
    <cellStyle name="20 % - Markeringsfarve3 2 3 2 2" xfId="1893" xr:uid="{00000000-0005-0000-0000-00006E010000}"/>
    <cellStyle name="20 % - Markeringsfarve3 2 3 2 3" xfId="1894" xr:uid="{00000000-0005-0000-0000-00006F010000}"/>
    <cellStyle name="20 % - Markeringsfarve3 2 3 3" xfId="1895" xr:uid="{00000000-0005-0000-0000-000070010000}"/>
    <cellStyle name="20 % - Markeringsfarve3 2 3 3 2" xfId="1896" xr:uid="{00000000-0005-0000-0000-000071010000}"/>
    <cellStyle name="20 % - Markeringsfarve3 2 3 3 3" xfId="1897" xr:uid="{00000000-0005-0000-0000-000072010000}"/>
    <cellStyle name="20 % - Markeringsfarve3 2 3 4" xfId="1898" xr:uid="{00000000-0005-0000-0000-000073010000}"/>
    <cellStyle name="20 % - Markeringsfarve3 2 3 4 2" xfId="1899" xr:uid="{00000000-0005-0000-0000-000074010000}"/>
    <cellStyle name="20 % - Markeringsfarve3 2 3 4 3" xfId="1900" xr:uid="{00000000-0005-0000-0000-000075010000}"/>
    <cellStyle name="20 % - Markeringsfarve3 2 3 5" xfId="1901" xr:uid="{00000000-0005-0000-0000-000076010000}"/>
    <cellStyle name="20 % - Markeringsfarve3 2 3 5 2" xfId="1902" xr:uid="{00000000-0005-0000-0000-000077010000}"/>
    <cellStyle name="20 % - Markeringsfarve3 2 3 5 3" xfId="1903" xr:uid="{00000000-0005-0000-0000-000078010000}"/>
    <cellStyle name="20 % - Markeringsfarve3 2 3 6" xfId="1904" xr:uid="{00000000-0005-0000-0000-000079010000}"/>
    <cellStyle name="20 % - Markeringsfarve3 2 3 6 2" xfId="1905" xr:uid="{00000000-0005-0000-0000-00007A010000}"/>
    <cellStyle name="20 % - Markeringsfarve3 2 3 6 3" xfId="1906" xr:uid="{00000000-0005-0000-0000-00007B010000}"/>
    <cellStyle name="20 % - Markeringsfarve3 2 3 7" xfId="1907" xr:uid="{00000000-0005-0000-0000-00007C010000}"/>
    <cellStyle name="20 % - Markeringsfarve3 2 3 7 2" xfId="1908" xr:uid="{00000000-0005-0000-0000-00007D010000}"/>
    <cellStyle name="20 % - Markeringsfarve3 2 3 8" xfId="1909" xr:uid="{00000000-0005-0000-0000-00007E010000}"/>
    <cellStyle name="20 % - Markeringsfarve3 2 4" xfId="1910" xr:uid="{00000000-0005-0000-0000-00007F010000}"/>
    <cellStyle name="20 % - Markeringsfarve3 2 4 2" xfId="1911" xr:uid="{00000000-0005-0000-0000-000080010000}"/>
    <cellStyle name="20 % - Markeringsfarve3 2 4 3" xfId="1912" xr:uid="{00000000-0005-0000-0000-000081010000}"/>
    <cellStyle name="20 % - Markeringsfarve3 2 5" xfId="1913" xr:uid="{00000000-0005-0000-0000-000082010000}"/>
    <cellStyle name="20 % - Markeringsfarve3 2 5 2" xfId="1914" xr:uid="{00000000-0005-0000-0000-000083010000}"/>
    <cellStyle name="20 % - Markeringsfarve3 2 5 3" xfId="1915" xr:uid="{00000000-0005-0000-0000-000084010000}"/>
    <cellStyle name="20 % - Markeringsfarve3 2 6" xfId="1916" xr:uid="{00000000-0005-0000-0000-000085010000}"/>
    <cellStyle name="20 % - Markeringsfarve3 2 6 2" xfId="1917" xr:uid="{00000000-0005-0000-0000-000086010000}"/>
    <cellStyle name="20 % - Markeringsfarve3 2 6 3" xfId="1918" xr:uid="{00000000-0005-0000-0000-000087010000}"/>
    <cellStyle name="20 % - Markeringsfarve3 2 7" xfId="1919" xr:uid="{00000000-0005-0000-0000-000088010000}"/>
    <cellStyle name="20 % - Markeringsfarve3 2 7 2" xfId="1920" xr:uid="{00000000-0005-0000-0000-000089010000}"/>
    <cellStyle name="20 % - Markeringsfarve3 2 7 3" xfId="1921" xr:uid="{00000000-0005-0000-0000-00008A010000}"/>
    <cellStyle name="20 % - Markeringsfarve3 2 8" xfId="1922" xr:uid="{00000000-0005-0000-0000-00008B010000}"/>
    <cellStyle name="20 % - Markeringsfarve3 2 8 2" xfId="1923" xr:uid="{00000000-0005-0000-0000-00008C010000}"/>
    <cellStyle name="20 % - Markeringsfarve3 2 8 3" xfId="1924" xr:uid="{00000000-0005-0000-0000-00008D010000}"/>
    <cellStyle name="20 % - Markeringsfarve3 2 9" xfId="1925" xr:uid="{00000000-0005-0000-0000-00008E010000}"/>
    <cellStyle name="20 % - Markeringsfarve3 2 9 2" xfId="1926" xr:uid="{00000000-0005-0000-0000-00008F010000}"/>
    <cellStyle name="20 % - Markeringsfarve3 3" xfId="1927" xr:uid="{00000000-0005-0000-0000-000090010000}"/>
    <cellStyle name="20 % - Markeringsfarve3 3 10" xfId="1928" xr:uid="{00000000-0005-0000-0000-000091010000}"/>
    <cellStyle name="20 % - Markeringsfarve3 3 2" xfId="1929" xr:uid="{00000000-0005-0000-0000-000092010000}"/>
    <cellStyle name="20 % - Markeringsfarve3 3 2 2" xfId="1930" xr:uid="{00000000-0005-0000-0000-000093010000}"/>
    <cellStyle name="20 % - Markeringsfarve3 3 2 2 2" xfId="1931" xr:uid="{00000000-0005-0000-0000-000094010000}"/>
    <cellStyle name="20 % - Markeringsfarve3 3 2 2 3" xfId="1932" xr:uid="{00000000-0005-0000-0000-000095010000}"/>
    <cellStyle name="20 % - Markeringsfarve3 3 2 3" xfId="1933" xr:uid="{00000000-0005-0000-0000-000096010000}"/>
    <cellStyle name="20 % - Markeringsfarve3 3 2 3 2" xfId="1934" xr:uid="{00000000-0005-0000-0000-000097010000}"/>
    <cellStyle name="20 % - Markeringsfarve3 3 2 3 3" xfId="1935" xr:uid="{00000000-0005-0000-0000-000098010000}"/>
    <cellStyle name="20 % - Markeringsfarve3 3 2 4" xfId="1936" xr:uid="{00000000-0005-0000-0000-000099010000}"/>
    <cellStyle name="20 % - Markeringsfarve3 3 2 4 2" xfId="1937" xr:uid="{00000000-0005-0000-0000-00009A010000}"/>
    <cellStyle name="20 % - Markeringsfarve3 3 2 4 3" xfId="1938" xr:uid="{00000000-0005-0000-0000-00009B010000}"/>
    <cellStyle name="20 % - Markeringsfarve3 3 2 5" xfId="1939" xr:uid="{00000000-0005-0000-0000-00009C010000}"/>
    <cellStyle name="20 % - Markeringsfarve3 3 2 5 2" xfId="1940" xr:uid="{00000000-0005-0000-0000-00009D010000}"/>
    <cellStyle name="20 % - Markeringsfarve3 3 2 5 3" xfId="1941" xr:uid="{00000000-0005-0000-0000-00009E010000}"/>
    <cellStyle name="20 % - Markeringsfarve3 3 2 6" xfId="1942" xr:uid="{00000000-0005-0000-0000-00009F010000}"/>
    <cellStyle name="20 % - Markeringsfarve3 3 2 6 2" xfId="1943" xr:uid="{00000000-0005-0000-0000-0000A0010000}"/>
    <cellStyle name="20 % - Markeringsfarve3 3 2 6 3" xfId="1944" xr:uid="{00000000-0005-0000-0000-0000A1010000}"/>
    <cellStyle name="20 % - Markeringsfarve3 3 2 7" xfId="1945" xr:uid="{00000000-0005-0000-0000-0000A2010000}"/>
    <cellStyle name="20 % - Markeringsfarve3 3 2 7 2" xfId="1946" xr:uid="{00000000-0005-0000-0000-0000A3010000}"/>
    <cellStyle name="20 % - Markeringsfarve3 3 2 8" xfId="1947" xr:uid="{00000000-0005-0000-0000-0000A4010000}"/>
    <cellStyle name="20 % - Markeringsfarve3 3 3" xfId="1948" xr:uid="{00000000-0005-0000-0000-0000A5010000}"/>
    <cellStyle name="20 % - Markeringsfarve3 3 3 2" xfId="1949" xr:uid="{00000000-0005-0000-0000-0000A6010000}"/>
    <cellStyle name="20 % - Markeringsfarve3 3 3 2 2" xfId="1950" xr:uid="{00000000-0005-0000-0000-0000A7010000}"/>
    <cellStyle name="20 % - Markeringsfarve3 3 3 2 3" xfId="1951" xr:uid="{00000000-0005-0000-0000-0000A8010000}"/>
    <cellStyle name="20 % - Markeringsfarve3 3 3 3" xfId="1952" xr:uid="{00000000-0005-0000-0000-0000A9010000}"/>
    <cellStyle name="20 % - Markeringsfarve3 3 3 3 2" xfId="1953" xr:uid="{00000000-0005-0000-0000-0000AA010000}"/>
    <cellStyle name="20 % - Markeringsfarve3 3 3 3 3" xfId="1954" xr:uid="{00000000-0005-0000-0000-0000AB010000}"/>
    <cellStyle name="20 % - Markeringsfarve3 3 3 4" xfId="1955" xr:uid="{00000000-0005-0000-0000-0000AC010000}"/>
    <cellStyle name="20 % - Markeringsfarve3 3 3 4 2" xfId="1956" xr:uid="{00000000-0005-0000-0000-0000AD010000}"/>
    <cellStyle name="20 % - Markeringsfarve3 3 3 4 3" xfId="1957" xr:uid="{00000000-0005-0000-0000-0000AE010000}"/>
    <cellStyle name="20 % - Markeringsfarve3 3 3 5" xfId="1958" xr:uid="{00000000-0005-0000-0000-0000AF010000}"/>
    <cellStyle name="20 % - Markeringsfarve3 3 3 5 2" xfId="1959" xr:uid="{00000000-0005-0000-0000-0000B0010000}"/>
    <cellStyle name="20 % - Markeringsfarve3 3 3 5 3" xfId="1960" xr:uid="{00000000-0005-0000-0000-0000B1010000}"/>
    <cellStyle name="20 % - Markeringsfarve3 3 3 6" xfId="1961" xr:uid="{00000000-0005-0000-0000-0000B2010000}"/>
    <cellStyle name="20 % - Markeringsfarve3 3 3 6 2" xfId="1962" xr:uid="{00000000-0005-0000-0000-0000B3010000}"/>
    <cellStyle name="20 % - Markeringsfarve3 3 3 6 3" xfId="1963" xr:uid="{00000000-0005-0000-0000-0000B4010000}"/>
    <cellStyle name="20 % - Markeringsfarve3 3 3 7" xfId="1964" xr:uid="{00000000-0005-0000-0000-0000B5010000}"/>
    <cellStyle name="20 % - Markeringsfarve3 3 3 7 2" xfId="1965" xr:uid="{00000000-0005-0000-0000-0000B6010000}"/>
    <cellStyle name="20 % - Markeringsfarve3 3 3 8" xfId="1966" xr:uid="{00000000-0005-0000-0000-0000B7010000}"/>
    <cellStyle name="20 % - Markeringsfarve3 3 4" xfId="1967" xr:uid="{00000000-0005-0000-0000-0000B8010000}"/>
    <cellStyle name="20 % - Markeringsfarve3 3 4 2" xfId="1968" xr:uid="{00000000-0005-0000-0000-0000B9010000}"/>
    <cellStyle name="20 % - Markeringsfarve3 3 4 3" xfId="1969" xr:uid="{00000000-0005-0000-0000-0000BA010000}"/>
    <cellStyle name="20 % - Markeringsfarve3 3 5" xfId="1970" xr:uid="{00000000-0005-0000-0000-0000BB010000}"/>
    <cellStyle name="20 % - Markeringsfarve3 3 5 2" xfId="1971" xr:uid="{00000000-0005-0000-0000-0000BC010000}"/>
    <cellStyle name="20 % - Markeringsfarve3 3 5 3" xfId="1972" xr:uid="{00000000-0005-0000-0000-0000BD010000}"/>
    <cellStyle name="20 % - Markeringsfarve3 3 6" xfId="1973" xr:uid="{00000000-0005-0000-0000-0000BE010000}"/>
    <cellStyle name="20 % - Markeringsfarve3 3 6 2" xfId="1974" xr:uid="{00000000-0005-0000-0000-0000BF010000}"/>
    <cellStyle name="20 % - Markeringsfarve3 3 6 3" xfId="1975" xr:uid="{00000000-0005-0000-0000-0000C0010000}"/>
    <cellStyle name="20 % - Markeringsfarve3 3 7" xfId="1976" xr:uid="{00000000-0005-0000-0000-0000C1010000}"/>
    <cellStyle name="20 % - Markeringsfarve3 3 7 2" xfId="1977" xr:uid="{00000000-0005-0000-0000-0000C2010000}"/>
    <cellStyle name="20 % - Markeringsfarve3 3 7 3" xfId="1978" xr:uid="{00000000-0005-0000-0000-0000C3010000}"/>
    <cellStyle name="20 % - Markeringsfarve3 3 8" xfId="1979" xr:uid="{00000000-0005-0000-0000-0000C4010000}"/>
    <cellStyle name="20 % - Markeringsfarve3 3 8 2" xfId="1980" xr:uid="{00000000-0005-0000-0000-0000C5010000}"/>
    <cellStyle name="20 % - Markeringsfarve3 3 8 3" xfId="1981" xr:uid="{00000000-0005-0000-0000-0000C6010000}"/>
    <cellStyle name="20 % - Markeringsfarve3 3 9" xfId="1982" xr:uid="{00000000-0005-0000-0000-0000C7010000}"/>
    <cellStyle name="20 % - Markeringsfarve3 3 9 2" xfId="1983" xr:uid="{00000000-0005-0000-0000-0000C8010000}"/>
    <cellStyle name="20 % - Markeringsfarve3 4" xfId="1984" xr:uid="{00000000-0005-0000-0000-0000C9010000}"/>
    <cellStyle name="20 % - Markeringsfarve3 4 2" xfId="1985" xr:uid="{00000000-0005-0000-0000-0000CA010000}"/>
    <cellStyle name="20 % - Markeringsfarve3 4 2 2" xfId="1986" xr:uid="{00000000-0005-0000-0000-0000CB010000}"/>
    <cellStyle name="20 % - Markeringsfarve3 4 2 3" xfId="1987" xr:uid="{00000000-0005-0000-0000-0000CC010000}"/>
    <cellStyle name="20 % - Markeringsfarve3 4 3" xfId="1988" xr:uid="{00000000-0005-0000-0000-0000CD010000}"/>
    <cellStyle name="20 % - Markeringsfarve3 4 3 2" xfId="1989" xr:uid="{00000000-0005-0000-0000-0000CE010000}"/>
    <cellStyle name="20 % - Markeringsfarve3 4 3 3" xfId="1990" xr:uid="{00000000-0005-0000-0000-0000CF010000}"/>
    <cellStyle name="20 % - Markeringsfarve3 4 4" xfId="1991" xr:uid="{00000000-0005-0000-0000-0000D0010000}"/>
    <cellStyle name="20 % - Markeringsfarve3 4 4 2" xfId="1992" xr:uid="{00000000-0005-0000-0000-0000D1010000}"/>
    <cellStyle name="20 % - Markeringsfarve3 4 4 3" xfId="1993" xr:uid="{00000000-0005-0000-0000-0000D2010000}"/>
    <cellStyle name="20 % - Markeringsfarve3 4 5" xfId="1994" xr:uid="{00000000-0005-0000-0000-0000D3010000}"/>
    <cellStyle name="20 % - Markeringsfarve3 4 5 2" xfId="1995" xr:uid="{00000000-0005-0000-0000-0000D4010000}"/>
    <cellStyle name="20 % - Markeringsfarve3 4 5 3" xfId="1996" xr:uid="{00000000-0005-0000-0000-0000D5010000}"/>
    <cellStyle name="20 % - Markeringsfarve3 4 6" xfId="1997" xr:uid="{00000000-0005-0000-0000-0000D6010000}"/>
    <cellStyle name="20 % - Markeringsfarve3 4 6 2" xfId="1998" xr:uid="{00000000-0005-0000-0000-0000D7010000}"/>
    <cellStyle name="20 % - Markeringsfarve3 4 6 3" xfId="1999" xr:uid="{00000000-0005-0000-0000-0000D8010000}"/>
    <cellStyle name="20 % - Markeringsfarve3 4 7" xfId="2000" xr:uid="{00000000-0005-0000-0000-0000D9010000}"/>
    <cellStyle name="20 % - Markeringsfarve3 4 7 2" xfId="2001" xr:uid="{00000000-0005-0000-0000-0000DA010000}"/>
    <cellStyle name="20 % - Markeringsfarve3 4 8" xfId="2002" xr:uid="{00000000-0005-0000-0000-0000DB010000}"/>
    <cellStyle name="20 % - Markeringsfarve3 5" xfId="2003" xr:uid="{00000000-0005-0000-0000-0000DC010000}"/>
    <cellStyle name="20 % - Markeringsfarve3 5 2" xfId="2004" xr:uid="{00000000-0005-0000-0000-0000DD010000}"/>
    <cellStyle name="20 % - Markeringsfarve3 5 2 2" xfId="2005" xr:uid="{00000000-0005-0000-0000-0000DE010000}"/>
    <cellStyle name="20 % - Markeringsfarve3 5 2 3" xfId="2006" xr:uid="{00000000-0005-0000-0000-0000DF010000}"/>
    <cellStyle name="20 % - Markeringsfarve3 5 3" xfId="2007" xr:uid="{00000000-0005-0000-0000-0000E0010000}"/>
    <cellStyle name="20 % - Markeringsfarve3 5 3 2" xfId="2008" xr:uid="{00000000-0005-0000-0000-0000E1010000}"/>
    <cellStyle name="20 % - Markeringsfarve3 5 3 3" xfId="2009" xr:uid="{00000000-0005-0000-0000-0000E2010000}"/>
    <cellStyle name="20 % - Markeringsfarve3 5 4" xfId="2010" xr:uid="{00000000-0005-0000-0000-0000E3010000}"/>
    <cellStyle name="20 % - Markeringsfarve3 5 4 2" xfId="2011" xr:uid="{00000000-0005-0000-0000-0000E4010000}"/>
    <cellStyle name="20 % - Markeringsfarve3 5 4 3" xfId="2012" xr:uid="{00000000-0005-0000-0000-0000E5010000}"/>
    <cellStyle name="20 % - Markeringsfarve3 5 5" xfId="2013" xr:uid="{00000000-0005-0000-0000-0000E6010000}"/>
    <cellStyle name="20 % - Markeringsfarve3 5 5 2" xfId="2014" xr:uid="{00000000-0005-0000-0000-0000E7010000}"/>
    <cellStyle name="20 % - Markeringsfarve3 5 5 3" xfId="2015" xr:uid="{00000000-0005-0000-0000-0000E8010000}"/>
    <cellStyle name="20 % - Markeringsfarve3 5 6" xfId="2016" xr:uid="{00000000-0005-0000-0000-0000E9010000}"/>
    <cellStyle name="20 % - Markeringsfarve3 5 6 2" xfId="2017" xr:uid="{00000000-0005-0000-0000-0000EA010000}"/>
    <cellStyle name="20 % - Markeringsfarve3 5 6 3" xfId="2018" xr:uid="{00000000-0005-0000-0000-0000EB010000}"/>
    <cellStyle name="20 % - Markeringsfarve3 5 7" xfId="2019" xr:uid="{00000000-0005-0000-0000-0000EC010000}"/>
    <cellStyle name="20 % - Markeringsfarve3 5 7 2" xfId="2020" xr:uid="{00000000-0005-0000-0000-0000ED010000}"/>
    <cellStyle name="20 % - Markeringsfarve3 5 8" xfId="2021" xr:uid="{00000000-0005-0000-0000-0000EE010000}"/>
    <cellStyle name="20 % - Markeringsfarve3 6" xfId="2022" xr:uid="{00000000-0005-0000-0000-0000EF010000}"/>
    <cellStyle name="20 % - Markeringsfarve3 6 2" xfId="2023" xr:uid="{00000000-0005-0000-0000-0000F0010000}"/>
    <cellStyle name="20 % - Markeringsfarve3 6 2 2" xfId="2024" xr:uid="{00000000-0005-0000-0000-0000F1010000}"/>
    <cellStyle name="20 % - Markeringsfarve3 6 2 3" xfId="2025" xr:uid="{00000000-0005-0000-0000-0000F2010000}"/>
    <cellStyle name="20 % - Markeringsfarve3 6 3" xfId="2026" xr:uid="{00000000-0005-0000-0000-0000F3010000}"/>
    <cellStyle name="20 % - Markeringsfarve3 6 4" xfId="2027" xr:uid="{00000000-0005-0000-0000-0000F4010000}"/>
    <cellStyle name="20 % - Markeringsfarve3 7" xfId="2028" xr:uid="{00000000-0005-0000-0000-0000F5010000}"/>
    <cellStyle name="20 % - Markeringsfarve3 7 2" xfId="2029" xr:uid="{00000000-0005-0000-0000-0000F6010000}"/>
    <cellStyle name="20 % - Markeringsfarve3 7 3" xfId="2030" xr:uid="{00000000-0005-0000-0000-0000F7010000}"/>
    <cellStyle name="20 % - Markeringsfarve3 8" xfId="2031" xr:uid="{00000000-0005-0000-0000-0000F8010000}"/>
    <cellStyle name="20 % - Markeringsfarve3 8 2" xfId="2032" xr:uid="{00000000-0005-0000-0000-0000F9010000}"/>
    <cellStyle name="20 % - Markeringsfarve3 8 3" xfId="2033" xr:uid="{00000000-0005-0000-0000-0000FA010000}"/>
    <cellStyle name="20 % - Markeringsfarve3 9" xfId="2034" xr:uid="{00000000-0005-0000-0000-0000FB010000}"/>
    <cellStyle name="20 % - Markeringsfarve3 9 2" xfId="2035" xr:uid="{00000000-0005-0000-0000-0000FC010000}"/>
    <cellStyle name="20 % - Markeringsfarve3 9 3" xfId="2036" xr:uid="{00000000-0005-0000-0000-0000FD010000}"/>
    <cellStyle name="20 % - Markeringsfarve4 10" xfId="2037" xr:uid="{00000000-0005-0000-0000-0000FE010000}"/>
    <cellStyle name="20 % - Markeringsfarve4 10 2" xfId="2038" xr:uid="{00000000-0005-0000-0000-0000FF010000}"/>
    <cellStyle name="20 % - Markeringsfarve4 11" xfId="2039" xr:uid="{00000000-0005-0000-0000-000000020000}"/>
    <cellStyle name="20 % - Markeringsfarve4 2" xfId="2040" xr:uid="{00000000-0005-0000-0000-000001020000}"/>
    <cellStyle name="20 % - Markeringsfarve4 2 10" xfId="2041" xr:uid="{00000000-0005-0000-0000-000002020000}"/>
    <cellStyle name="20 % - Markeringsfarve4 2 2" xfId="2042" xr:uid="{00000000-0005-0000-0000-000003020000}"/>
    <cellStyle name="20 % - Markeringsfarve4 2 2 2" xfId="2043" xr:uid="{00000000-0005-0000-0000-000004020000}"/>
    <cellStyle name="20 % - Markeringsfarve4 2 2 2 2" xfId="2044" xr:uid="{00000000-0005-0000-0000-000005020000}"/>
    <cellStyle name="20 % - Markeringsfarve4 2 2 2 3" xfId="2045" xr:uid="{00000000-0005-0000-0000-000006020000}"/>
    <cellStyle name="20 % - Markeringsfarve4 2 2 3" xfId="2046" xr:uid="{00000000-0005-0000-0000-000007020000}"/>
    <cellStyle name="20 % - Markeringsfarve4 2 2 3 2" xfId="2047" xr:uid="{00000000-0005-0000-0000-000008020000}"/>
    <cellStyle name="20 % - Markeringsfarve4 2 2 3 3" xfId="2048" xr:uid="{00000000-0005-0000-0000-000009020000}"/>
    <cellStyle name="20 % - Markeringsfarve4 2 2 4" xfId="2049" xr:uid="{00000000-0005-0000-0000-00000A020000}"/>
    <cellStyle name="20 % - Markeringsfarve4 2 2 4 2" xfId="2050" xr:uid="{00000000-0005-0000-0000-00000B020000}"/>
    <cellStyle name="20 % - Markeringsfarve4 2 2 4 3" xfId="2051" xr:uid="{00000000-0005-0000-0000-00000C020000}"/>
    <cellStyle name="20 % - Markeringsfarve4 2 2 5" xfId="2052" xr:uid="{00000000-0005-0000-0000-00000D020000}"/>
    <cellStyle name="20 % - Markeringsfarve4 2 2 5 2" xfId="2053" xr:uid="{00000000-0005-0000-0000-00000E020000}"/>
    <cellStyle name="20 % - Markeringsfarve4 2 2 5 3" xfId="2054" xr:uid="{00000000-0005-0000-0000-00000F020000}"/>
    <cellStyle name="20 % - Markeringsfarve4 2 2 6" xfId="2055" xr:uid="{00000000-0005-0000-0000-000010020000}"/>
    <cellStyle name="20 % - Markeringsfarve4 2 2 6 2" xfId="2056" xr:uid="{00000000-0005-0000-0000-000011020000}"/>
    <cellStyle name="20 % - Markeringsfarve4 2 2 6 3" xfId="2057" xr:uid="{00000000-0005-0000-0000-000012020000}"/>
    <cellStyle name="20 % - Markeringsfarve4 2 2 7" xfId="2058" xr:uid="{00000000-0005-0000-0000-000013020000}"/>
    <cellStyle name="20 % - Markeringsfarve4 2 2 7 2" xfId="2059" xr:uid="{00000000-0005-0000-0000-000014020000}"/>
    <cellStyle name="20 % - Markeringsfarve4 2 2 8" xfId="2060" xr:uid="{00000000-0005-0000-0000-000015020000}"/>
    <cellStyle name="20 % - Markeringsfarve4 2 3" xfId="2061" xr:uid="{00000000-0005-0000-0000-000016020000}"/>
    <cellStyle name="20 % - Markeringsfarve4 2 3 2" xfId="2062" xr:uid="{00000000-0005-0000-0000-000017020000}"/>
    <cellStyle name="20 % - Markeringsfarve4 2 3 2 2" xfId="2063" xr:uid="{00000000-0005-0000-0000-000018020000}"/>
    <cellStyle name="20 % - Markeringsfarve4 2 3 2 3" xfId="2064" xr:uid="{00000000-0005-0000-0000-000019020000}"/>
    <cellStyle name="20 % - Markeringsfarve4 2 3 3" xfId="2065" xr:uid="{00000000-0005-0000-0000-00001A020000}"/>
    <cellStyle name="20 % - Markeringsfarve4 2 3 3 2" xfId="2066" xr:uid="{00000000-0005-0000-0000-00001B020000}"/>
    <cellStyle name="20 % - Markeringsfarve4 2 3 3 3" xfId="2067" xr:uid="{00000000-0005-0000-0000-00001C020000}"/>
    <cellStyle name="20 % - Markeringsfarve4 2 3 4" xfId="2068" xr:uid="{00000000-0005-0000-0000-00001D020000}"/>
    <cellStyle name="20 % - Markeringsfarve4 2 3 4 2" xfId="2069" xr:uid="{00000000-0005-0000-0000-00001E020000}"/>
    <cellStyle name="20 % - Markeringsfarve4 2 3 4 3" xfId="2070" xr:uid="{00000000-0005-0000-0000-00001F020000}"/>
    <cellStyle name="20 % - Markeringsfarve4 2 3 5" xfId="2071" xr:uid="{00000000-0005-0000-0000-000020020000}"/>
    <cellStyle name="20 % - Markeringsfarve4 2 3 5 2" xfId="2072" xr:uid="{00000000-0005-0000-0000-000021020000}"/>
    <cellStyle name="20 % - Markeringsfarve4 2 3 5 3" xfId="2073" xr:uid="{00000000-0005-0000-0000-000022020000}"/>
    <cellStyle name="20 % - Markeringsfarve4 2 3 6" xfId="2074" xr:uid="{00000000-0005-0000-0000-000023020000}"/>
    <cellStyle name="20 % - Markeringsfarve4 2 3 6 2" xfId="2075" xr:uid="{00000000-0005-0000-0000-000024020000}"/>
    <cellStyle name="20 % - Markeringsfarve4 2 3 6 3" xfId="2076" xr:uid="{00000000-0005-0000-0000-000025020000}"/>
    <cellStyle name="20 % - Markeringsfarve4 2 3 7" xfId="2077" xr:uid="{00000000-0005-0000-0000-000026020000}"/>
    <cellStyle name="20 % - Markeringsfarve4 2 3 7 2" xfId="2078" xr:uid="{00000000-0005-0000-0000-000027020000}"/>
    <cellStyle name="20 % - Markeringsfarve4 2 3 8" xfId="2079" xr:uid="{00000000-0005-0000-0000-000028020000}"/>
    <cellStyle name="20 % - Markeringsfarve4 2 4" xfId="2080" xr:uid="{00000000-0005-0000-0000-000029020000}"/>
    <cellStyle name="20 % - Markeringsfarve4 2 4 2" xfId="2081" xr:uid="{00000000-0005-0000-0000-00002A020000}"/>
    <cellStyle name="20 % - Markeringsfarve4 2 4 3" xfId="2082" xr:uid="{00000000-0005-0000-0000-00002B020000}"/>
    <cellStyle name="20 % - Markeringsfarve4 2 5" xfId="2083" xr:uid="{00000000-0005-0000-0000-00002C020000}"/>
    <cellStyle name="20 % - Markeringsfarve4 2 5 2" xfId="2084" xr:uid="{00000000-0005-0000-0000-00002D020000}"/>
    <cellStyle name="20 % - Markeringsfarve4 2 5 3" xfId="2085" xr:uid="{00000000-0005-0000-0000-00002E020000}"/>
    <cellStyle name="20 % - Markeringsfarve4 2 6" xfId="2086" xr:uid="{00000000-0005-0000-0000-00002F020000}"/>
    <cellStyle name="20 % - Markeringsfarve4 2 6 2" xfId="2087" xr:uid="{00000000-0005-0000-0000-000030020000}"/>
    <cellStyle name="20 % - Markeringsfarve4 2 6 3" xfId="2088" xr:uid="{00000000-0005-0000-0000-000031020000}"/>
    <cellStyle name="20 % - Markeringsfarve4 2 7" xfId="2089" xr:uid="{00000000-0005-0000-0000-000032020000}"/>
    <cellStyle name="20 % - Markeringsfarve4 2 7 2" xfId="2090" xr:uid="{00000000-0005-0000-0000-000033020000}"/>
    <cellStyle name="20 % - Markeringsfarve4 2 7 3" xfId="2091" xr:uid="{00000000-0005-0000-0000-000034020000}"/>
    <cellStyle name="20 % - Markeringsfarve4 2 8" xfId="2092" xr:uid="{00000000-0005-0000-0000-000035020000}"/>
    <cellStyle name="20 % - Markeringsfarve4 2 8 2" xfId="2093" xr:uid="{00000000-0005-0000-0000-000036020000}"/>
    <cellStyle name="20 % - Markeringsfarve4 2 8 3" xfId="2094" xr:uid="{00000000-0005-0000-0000-000037020000}"/>
    <cellStyle name="20 % - Markeringsfarve4 2 9" xfId="2095" xr:uid="{00000000-0005-0000-0000-000038020000}"/>
    <cellStyle name="20 % - Markeringsfarve4 2 9 2" xfId="2096" xr:uid="{00000000-0005-0000-0000-000039020000}"/>
    <cellStyle name="20 % - Markeringsfarve4 3" xfId="2097" xr:uid="{00000000-0005-0000-0000-00003A020000}"/>
    <cellStyle name="20 % - Markeringsfarve4 3 10" xfId="2098" xr:uid="{00000000-0005-0000-0000-00003B020000}"/>
    <cellStyle name="20 % - Markeringsfarve4 3 2" xfId="2099" xr:uid="{00000000-0005-0000-0000-00003C020000}"/>
    <cellStyle name="20 % - Markeringsfarve4 3 2 2" xfId="2100" xr:uid="{00000000-0005-0000-0000-00003D020000}"/>
    <cellStyle name="20 % - Markeringsfarve4 3 2 2 2" xfId="2101" xr:uid="{00000000-0005-0000-0000-00003E020000}"/>
    <cellStyle name="20 % - Markeringsfarve4 3 2 2 3" xfId="2102" xr:uid="{00000000-0005-0000-0000-00003F020000}"/>
    <cellStyle name="20 % - Markeringsfarve4 3 2 3" xfId="2103" xr:uid="{00000000-0005-0000-0000-000040020000}"/>
    <cellStyle name="20 % - Markeringsfarve4 3 2 3 2" xfId="2104" xr:uid="{00000000-0005-0000-0000-000041020000}"/>
    <cellStyle name="20 % - Markeringsfarve4 3 2 3 3" xfId="2105" xr:uid="{00000000-0005-0000-0000-000042020000}"/>
    <cellStyle name="20 % - Markeringsfarve4 3 2 4" xfId="2106" xr:uid="{00000000-0005-0000-0000-000043020000}"/>
    <cellStyle name="20 % - Markeringsfarve4 3 2 4 2" xfId="2107" xr:uid="{00000000-0005-0000-0000-000044020000}"/>
    <cellStyle name="20 % - Markeringsfarve4 3 2 4 3" xfId="2108" xr:uid="{00000000-0005-0000-0000-000045020000}"/>
    <cellStyle name="20 % - Markeringsfarve4 3 2 5" xfId="2109" xr:uid="{00000000-0005-0000-0000-000046020000}"/>
    <cellStyle name="20 % - Markeringsfarve4 3 2 5 2" xfId="2110" xr:uid="{00000000-0005-0000-0000-000047020000}"/>
    <cellStyle name="20 % - Markeringsfarve4 3 2 5 3" xfId="2111" xr:uid="{00000000-0005-0000-0000-000048020000}"/>
    <cellStyle name="20 % - Markeringsfarve4 3 2 6" xfId="2112" xr:uid="{00000000-0005-0000-0000-000049020000}"/>
    <cellStyle name="20 % - Markeringsfarve4 3 2 6 2" xfId="2113" xr:uid="{00000000-0005-0000-0000-00004A020000}"/>
    <cellStyle name="20 % - Markeringsfarve4 3 2 6 3" xfId="2114" xr:uid="{00000000-0005-0000-0000-00004B020000}"/>
    <cellStyle name="20 % - Markeringsfarve4 3 2 7" xfId="2115" xr:uid="{00000000-0005-0000-0000-00004C020000}"/>
    <cellStyle name="20 % - Markeringsfarve4 3 2 7 2" xfId="2116" xr:uid="{00000000-0005-0000-0000-00004D020000}"/>
    <cellStyle name="20 % - Markeringsfarve4 3 2 8" xfId="2117" xr:uid="{00000000-0005-0000-0000-00004E020000}"/>
    <cellStyle name="20 % - Markeringsfarve4 3 3" xfId="2118" xr:uid="{00000000-0005-0000-0000-00004F020000}"/>
    <cellStyle name="20 % - Markeringsfarve4 3 3 2" xfId="2119" xr:uid="{00000000-0005-0000-0000-000050020000}"/>
    <cellStyle name="20 % - Markeringsfarve4 3 3 2 2" xfId="2120" xr:uid="{00000000-0005-0000-0000-000051020000}"/>
    <cellStyle name="20 % - Markeringsfarve4 3 3 2 3" xfId="2121" xr:uid="{00000000-0005-0000-0000-000052020000}"/>
    <cellStyle name="20 % - Markeringsfarve4 3 3 3" xfId="2122" xr:uid="{00000000-0005-0000-0000-000053020000}"/>
    <cellStyle name="20 % - Markeringsfarve4 3 3 3 2" xfId="2123" xr:uid="{00000000-0005-0000-0000-000054020000}"/>
    <cellStyle name="20 % - Markeringsfarve4 3 3 3 3" xfId="2124" xr:uid="{00000000-0005-0000-0000-000055020000}"/>
    <cellStyle name="20 % - Markeringsfarve4 3 3 4" xfId="2125" xr:uid="{00000000-0005-0000-0000-000056020000}"/>
    <cellStyle name="20 % - Markeringsfarve4 3 3 4 2" xfId="2126" xr:uid="{00000000-0005-0000-0000-000057020000}"/>
    <cellStyle name="20 % - Markeringsfarve4 3 3 4 3" xfId="2127" xr:uid="{00000000-0005-0000-0000-000058020000}"/>
    <cellStyle name="20 % - Markeringsfarve4 3 3 5" xfId="2128" xr:uid="{00000000-0005-0000-0000-000059020000}"/>
    <cellStyle name="20 % - Markeringsfarve4 3 3 5 2" xfId="2129" xr:uid="{00000000-0005-0000-0000-00005A020000}"/>
    <cellStyle name="20 % - Markeringsfarve4 3 3 5 3" xfId="2130" xr:uid="{00000000-0005-0000-0000-00005B020000}"/>
    <cellStyle name="20 % - Markeringsfarve4 3 3 6" xfId="2131" xr:uid="{00000000-0005-0000-0000-00005C020000}"/>
    <cellStyle name="20 % - Markeringsfarve4 3 3 6 2" xfId="2132" xr:uid="{00000000-0005-0000-0000-00005D020000}"/>
    <cellStyle name="20 % - Markeringsfarve4 3 3 6 3" xfId="2133" xr:uid="{00000000-0005-0000-0000-00005E020000}"/>
    <cellStyle name="20 % - Markeringsfarve4 3 3 7" xfId="2134" xr:uid="{00000000-0005-0000-0000-00005F020000}"/>
    <cellStyle name="20 % - Markeringsfarve4 3 3 7 2" xfId="2135" xr:uid="{00000000-0005-0000-0000-000060020000}"/>
    <cellStyle name="20 % - Markeringsfarve4 3 3 8" xfId="2136" xr:uid="{00000000-0005-0000-0000-000061020000}"/>
    <cellStyle name="20 % - Markeringsfarve4 3 4" xfId="2137" xr:uid="{00000000-0005-0000-0000-000062020000}"/>
    <cellStyle name="20 % - Markeringsfarve4 3 4 2" xfId="2138" xr:uid="{00000000-0005-0000-0000-000063020000}"/>
    <cellStyle name="20 % - Markeringsfarve4 3 4 3" xfId="2139" xr:uid="{00000000-0005-0000-0000-000064020000}"/>
    <cellStyle name="20 % - Markeringsfarve4 3 5" xfId="2140" xr:uid="{00000000-0005-0000-0000-000065020000}"/>
    <cellStyle name="20 % - Markeringsfarve4 3 5 2" xfId="2141" xr:uid="{00000000-0005-0000-0000-000066020000}"/>
    <cellStyle name="20 % - Markeringsfarve4 3 5 3" xfId="2142" xr:uid="{00000000-0005-0000-0000-000067020000}"/>
    <cellStyle name="20 % - Markeringsfarve4 3 6" xfId="2143" xr:uid="{00000000-0005-0000-0000-000068020000}"/>
    <cellStyle name="20 % - Markeringsfarve4 3 6 2" xfId="2144" xr:uid="{00000000-0005-0000-0000-000069020000}"/>
    <cellStyle name="20 % - Markeringsfarve4 3 6 3" xfId="2145" xr:uid="{00000000-0005-0000-0000-00006A020000}"/>
    <cellStyle name="20 % - Markeringsfarve4 3 7" xfId="2146" xr:uid="{00000000-0005-0000-0000-00006B020000}"/>
    <cellStyle name="20 % - Markeringsfarve4 3 7 2" xfId="2147" xr:uid="{00000000-0005-0000-0000-00006C020000}"/>
    <cellStyle name="20 % - Markeringsfarve4 3 7 3" xfId="2148" xr:uid="{00000000-0005-0000-0000-00006D020000}"/>
    <cellStyle name="20 % - Markeringsfarve4 3 8" xfId="2149" xr:uid="{00000000-0005-0000-0000-00006E020000}"/>
    <cellStyle name="20 % - Markeringsfarve4 3 8 2" xfId="2150" xr:uid="{00000000-0005-0000-0000-00006F020000}"/>
    <cellStyle name="20 % - Markeringsfarve4 3 8 3" xfId="2151" xr:uid="{00000000-0005-0000-0000-000070020000}"/>
    <cellStyle name="20 % - Markeringsfarve4 3 9" xfId="2152" xr:uid="{00000000-0005-0000-0000-000071020000}"/>
    <cellStyle name="20 % - Markeringsfarve4 3 9 2" xfId="2153" xr:uid="{00000000-0005-0000-0000-000072020000}"/>
    <cellStyle name="20 % - Markeringsfarve4 4" xfId="2154" xr:uid="{00000000-0005-0000-0000-000073020000}"/>
    <cellStyle name="20 % - Markeringsfarve4 4 2" xfId="2155" xr:uid="{00000000-0005-0000-0000-000074020000}"/>
    <cellStyle name="20 % - Markeringsfarve4 4 2 2" xfId="2156" xr:uid="{00000000-0005-0000-0000-000075020000}"/>
    <cellStyle name="20 % - Markeringsfarve4 4 2 3" xfId="2157" xr:uid="{00000000-0005-0000-0000-000076020000}"/>
    <cellStyle name="20 % - Markeringsfarve4 4 3" xfId="2158" xr:uid="{00000000-0005-0000-0000-000077020000}"/>
    <cellStyle name="20 % - Markeringsfarve4 4 3 2" xfId="2159" xr:uid="{00000000-0005-0000-0000-000078020000}"/>
    <cellStyle name="20 % - Markeringsfarve4 4 3 3" xfId="2160" xr:uid="{00000000-0005-0000-0000-000079020000}"/>
    <cellStyle name="20 % - Markeringsfarve4 4 4" xfId="2161" xr:uid="{00000000-0005-0000-0000-00007A020000}"/>
    <cellStyle name="20 % - Markeringsfarve4 4 4 2" xfId="2162" xr:uid="{00000000-0005-0000-0000-00007B020000}"/>
    <cellStyle name="20 % - Markeringsfarve4 4 4 3" xfId="2163" xr:uid="{00000000-0005-0000-0000-00007C020000}"/>
    <cellStyle name="20 % - Markeringsfarve4 4 5" xfId="2164" xr:uid="{00000000-0005-0000-0000-00007D020000}"/>
    <cellStyle name="20 % - Markeringsfarve4 4 5 2" xfId="2165" xr:uid="{00000000-0005-0000-0000-00007E020000}"/>
    <cellStyle name="20 % - Markeringsfarve4 4 5 3" xfId="2166" xr:uid="{00000000-0005-0000-0000-00007F020000}"/>
    <cellStyle name="20 % - Markeringsfarve4 4 6" xfId="2167" xr:uid="{00000000-0005-0000-0000-000080020000}"/>
    <cellStyle name="20 % - Markeringsfarve4 4 6 2" xfId="2168" xr:uid="{00000000-0005-0000-0000-000081020000}"/>
    <cellStyle name="20 % - Markeringsfarve4 4 6 3" xfId="2169" xr:uid="{00000000-0005-0000-0000-000082020000}"/>
    <cellStyle name="20 % - Markeringsfarve4 4 7" xfId="2170" xr:uid="{00000000-0005-0000-0000-000083020000}"/>
    <cellStyle name="20 % - Markeringsfarve4 4 7 2" xfId="2171" xr:uid="{00000000-0005-0000-0000-000084020000}"/>
    <cellStyle name="20 % - Markeringsfarve4 4 8" xfId="2172" xr:uid="{00000000-0005-0000-0000-000085020000}"/>
    <cellStyle name="20 % - Markeringsfarve4 5" xfId="2173" xr:uid="{00000000-0005-0000-0000-000086020000}"/>
    <cellStyle name="20 % - Markeringsfarve4 5 2" xfId="2174" xr:uid="{00000000-0005-0000-0000-000087020000}"/>
    <cellStyle name="20 % - Markeringsfarve4 5 2 2" xfId="2175" xr:uid="{00000000-0005-0000-0000-000088020000}"/>
    <cellStyle name="20 % - Markeringsfarve4 5 2 3" xfId="2176" xr:uid="{00000000-0005-0000-0000-000089020000}"/>
    <cellStyle name="20 % - Markeringsfarve4 5 3" xfId="2177" xr:uid="{00000000-0005-0000-0000-00008A020000}"/>
    <cellStyle name="20 % - Markeringsfarve4 5 3 2" xfId="2178" xr:uid="{00000000-0005-0000-0000-00008B020000}"/>
    <cellStyle name="20 % - Markeringsfarve4 5 3 3" xfId="2179" xr:uid="{00000000-0005-0000-0000-00008C020000}"/>
    <cellStyle name="20 % - Markeringsfarve4 5 4" xfId="2180" xr:uid="{00000000-0005-0000-0000-00008D020000}"/>
    <cellStyle name="20 % - Markeringsfarve4 5 4 2" xfId="2181" xr:uid="{00000000-0005-0000-0000-00008E020000}"/>
    <cellStyle name="20 % - Markeringsfarve4 5 4 3" xfId="2182" xr:uid="{00000000-0005-0000-0000-00008F020000}"/>
    <cellStyle name="20 % - Markeringsfarve4 5 5" xfId="2183" xr:uid="{00000000-0005-0000-0000-000090020000}"/>
    <cellStyle name="20 % - Markeringsfarve4 5 5 2" xfId="2184" xr:uid="{00000000-0005-0000-0000-000091020000}"/>
    <cellStyle name="20 % - Markeringsfarve4 5 5 3" xfId="2185" xr:uid="{00000000-0005-0000-0000-000092020000}"/>
    <cellStyle name="20 % - Markeringsfarve4 5 6" xfId="2186" xr:uid="{00000000-0005-0000-0000-000093020000}"/>
    <cellStyle name="20 % - Markeringsfarve4 5 6 2" xfId="2187" xr:uid="{00000000-0005-0000-0000-000094020000}"/>
    <cellStyle name="20 % - Markeringsfarve4 5 6 3" xfId="2188" xr:uid="{00000000-0005-0000-0000-000095020000}"/>
    <cellStyle name="20 % - Markeringsfarve4 5 7" xfId="2189" xr:uid="{00000000-0005-0000-0000-000096020000}"/>
    <cellStyle name="20 % - Markeringsfarve4 5 7 2" xfId="2190" xr:uid="{00000000-0005-0000-0000-000097020000}"/>
    <cellStyle name="20 % - Markeringsfarve4 5 8" xfId="2191" xr:uid="{00000000-0005-0000-0000-000098020000}"/>
    <cellStyle name="20 % - Markeringsfarve4 6" xfId="2192" xr:uid="{00000000-0005-0000-0000-000099020000}"/>
    <cellStyle name="20 % - Markeringsfarve4 6 2" xfId="2193" xr:uid="{00000000-0005-0000-0000-00009A020000}"/>
    <cellStyle name="20 % - Markeringsfarve4 6 2 2" xfId="2194" xr:uid="{00000000-0005-0000-0000-00009B020000}"/>
    <cellStyle name="20 % - Markeringsfarve4 6 2 3" xfId="2195" xr:uid="{00000000-0005-0000-0000-00009C020000}"/>
    <cellStyle name="20 % - Markeringsfarve4 6 3" xfId="2196" xr:uid="{00000000-0005-0000-0000-00009D020000}"/>
    <cellStyle name="20 % - Markeringsfarve4 6 4" xfId="2197" xr:uid="{00000000-0005-0000-0000-00009E020000}"/>
    <cellStyle name="20 % - Markeringsfarve4 7" xfId="2198" xr:uid="{00000000-0005-0000-0000-00009F020000}"/>
    <cellStyle name="20 % - Markeringsfarve4 7 2" xfId="2199" xr:uid="{00000000-0005-0000-0000-0000A0020000}"/>
    <cellStyle name="20 % - Markeringsfarve4 7 3" xfId="2200" xr:uid="{00000000-0005-0000-0000-0000A1020000}"/>
    <cellStyle name="20 % - Markeringsfarve4 8" xfId="2201" xr:uid="{00000000-0005-0000-0000-0000A2020000}"/>
    <cellStyle name="20 % - Markeringsfarve4 8 2" xfId="2202" xr:uid="{00000000-0005-0000-0000-0000A3020000}"/>
    <cellStyle name="20 % - Markeringsfarve4 8 3" xfId="2203" xr:uid="{00000000-0005-0000-0000-0000A4020000}"/>
    <cellStyle name="20 % - Markeringsfarve4 9" xfId="2204" xr:uid="{00000000-0005-0000-0000-0000A5020000}"/>
    <cellStyle name="20 % - Markeringsfarve4 9 2" xfId="2205" xr:uid="{00000000-0005-0000-0000-0000A6020000}"/>
    <cellStyle name="20 % - Markeringsfarve4 9 3" xfId="2206" xr:uid="{00000000-0005-0000-0000-0000A7020000}"/>
    <cellStyle name="20 % - Markeringsfarve5 10" xfId="2207" xr:uid="{00000000-0005-0000-0000-0000A8020000}"/>
    <cellStyle name="20 % - Markeringsfarve5 10 2" xfId="2208" xr:uid="{00000000-0005-0000-0000-0000A9020000}"/>
    <cellStyle name="20 % - Markeringsfarve5 10 3" xfId="2209" xr:uid="{00000000-0005-0000-0000-0000AA020000}"/>
    <cellStyle name="20 % - Markeringsfarve5 11" xfId="2210" xr:uid="{00000000-0005-0000-0000-0000AB020000}"/>
    <cellStyle name="20 % - Markeringsfarve5 11 2" xfId="2211" xr:uid="{00000000-0005-0000-0000-0000AC020000}"/>
    <cellStyle name="20 % - Markeringsfarve5 12" xfId="2212" xr:uid="{00000000-0005-0000-0000-0000AD020000}"/>
    <cellStyle name="20 % - Markeringsfarve5 2" xfId="2213" xr:uid="{00000000-0005-0000-0000-0000AE020000}"/>
    <cellStyle name="20 % - Markeringsfarve5 2 10" xfId="2214" xr:uid="{00000000-0005-0000-0000-0000AF020000}"/>
    <cellStyle name="20 % - Markeringsfarve5 2 2" xfId="2215" xr:uid="{00000000-0005-0000-0000-0000B0020000}"/>
    <cellStyle name="20 % - Markeringsfarve5 2 2 2" xfId="2216" xr:uid="{00000000-0005-0000-0000-0000B1020000}"/>
    <cellStyle name="20 % - Markeringsfarve5 2 2 2 2" xfId="2217" xr:uid="{00000000-0005-0000-0000-0000B2020000}"/>
    <cellStyle name="20 % - Markeringsfarve5 2 2 2 3" xfId="2218" xr:uid="{00000000-0005-0000-0000-0000B3020000}"/>
    <cellStyle name="20 % - Markeringsfarve5 2 2 3" xfId="2219" xr:uid="{00000000-0005-0000-0000-0000B4020000}"/>
    <cellStyle name="20 % - Markeringsfarve5 2 2 3 2" xfId="2220" xr:uid="{00000000-0005-0000-0000-0000B5020000}"/>
    <cellStyle name="20 % - Markeringsfarve5 2 2 3 3" xfId="2221" xr:uid="{00000000-0005-0000-0000-0000B6020000}"/>
    <cellStyle name="20 % - Markeringsfarve5 2 2 4" xfId="2222" xr:uid="{00000000-0005-0000-0000-0000B7020000}"/>
    <cellStyle name="20 % - Markeringsfarve5 2 2 4 2" xfId="2223" xr:uid="{00000000-0005-0000-0000-0000B8020000}"/>
    <cellStyle name="20 % - Markeringsfarve5 2 2 4 3" xfId="2224" xr:uid="{00000000-0005-0000-0000-0000B9020000}"/>
    <cellStyle name="20 % - Markeringsfarve5 2 2 5" xfId="2225" xr:uid="{00000000-0005-0000-0000-0000BA020000}"/>
    <cellStyle name="20 % - Markeringsfarve5 2 2 5 2" xfId="2226" xr:uid="{00000000-0005-0000-0000-0000BB020000}"/>
    <cellStyle name="20 % - Markeringsfarve5 2 2 5 3" xfId="2227" xr:uid="{00000000-0005-0000-0000-0000BC020000}"/>
    <cellStyle name="20 % - Markeringsfarve5 2 2 6" xfId="2228" xr:uid="{00000000-0005-0000-0000-0000BD020000}"/>
    <cellStyle name="20 % - Markeringsfarve5 2 2 6 2" xfId="2229" xr:uid="{00000000-0005-0000-0000-0000BE020000}"/>
    <cellStyle name="20 % - Markeringsfarve5 2 2 6 3" xfId="2230" xr:uid="{00000000-0005-0000-0000-0000BF020000}"/>
    <cellStyle name="20 % - Markeringsfarve5 2 2 7" xfId="2231" xr:uid="{00000000-0005-0000-0000-0000C0020000}"/>
    <cellStyle name="20 % - Markeringsfarve5 2 2 7 2" xfId="2232" xr:uid="{00000000-0005-0000-0000-0000C1020000}"/>
    <cellStyle name="20 % - Markeringsfarve5 2 2 8" xfId="2233" xr:uid="{00000000-0005-0000-0000-0000C2020000}"/>
    <cellStyle name="20 % - Markeringsfarve5 2 3" xfId="2234" xr:uid="{00000000-0005-0000-0000-0000C3020000}"/>
    <cellStyle name="20 % - Markeringsfarve5 2 3 2" xfId="2235" xr:uid="{00000000-0005-0000-0000-0000C4020000}"/>
    <cellStyle name="20 % - Markeringsfarve5 2 3 2 2" xfId="2236" xr:uid="{00000000-0005-0000-0000-0000C5020000}"/>
    <cellStyle name="20 % - Markeringsfarve5 2 3 2 3" xfId="2237" xr:uid="{00000000-0005-0000-0000-0000C6020000}"/>
    <cellStyle name="20 % - Markeringsfarve5 2 3 3" xfId="2238" xr:uid="{00000000-0005-0000-0000-0000C7020000}"/>
    <cellStyle name="20 % - Markeringsfarve5 2 3 3 2" xfId="2239" xr:uid="{00000000-0005-0000-0000-0000C8020000}"/>
    <cellStyle name="20 % - Markeringsfarve5 2 3 3 3" xfId="2240" xr:uid="{00000000-0005-0000-0000-0000C9020000}"/>
    <cellStyle name="20 % - Markeringsfarve5 2 3 4" xfId="2241" xr:uid="{00000000-0005-0000-0000-0000CA020000}"/>
    <cellStyle name="20 % - Markeringsfarve5 2 3 4 2" xfId="2242" xr:uid="{00000000-0005-0000-0000-0000CB020000}"/>
    <cellStyle name="20 % - Markeringsfarve5 2 3 4 3" xfId="2243" xr:uid="{00000000-0005-0000-0000-0000CC020000}"/>
    <cellStyle name="20 % - Markeringsfarve5 2 3 5" xfId="2244" xr:uid="{00000000-0005-0000-0000-0000CD020000}"/>
    <cellStyle name="20 % - Markeringsfarve5 2 3 5 2" xfId="2245" xr:uid="{00000000-0005-0000-0000-0000CE020000}"/>
    <cellStyle name="20 % - Markeringsfarve5 2 3 5 3" xfId="2246" xr:uid="{00000000-0005-0000-0000-0000CF020000}"/>
    <cellStyle name="20 % - Markeringsfarve5 2 3 6" xfId="2247" xr:uid="{00000000-0005-0000-0000-0000D0020000}"/>
    <cellStyle name="20 % - Markeringsfarve5 2 3 6 2" xfId="2248" xr:uid="{00000000-0005-0000-0000-0000D1020000}"/>
    <cellStyle name="20 % - Markeringsfarve5 2 3 6 3" xfId="2249" xr:uid="{00000000-0005-0000-0000-0000D2020000}"/>
    <cellStyle name="20 % - Markeringsfarve5 2 3 7" xfId="2250" xr:uid="{00000000-0005-0000-0000-0000D3020000}"/>
    <cellStyle name="20 % - Markeringsfarve5 2 3 7 2" xfId="2251" xr:uid="{00000000-0005-0000-0000-0000D4020000}"/>
    <cellStyle name="20 % - Markeringsfarve5 2 3 8" xfId="2252" xr:uid="{00000000-0005-0000-0000-0000D5020000}"/>
    <cellStyle name="20 % - Markeringsfarve5 2 4" xfId="2253" xr:uid="{00000000-0005-0000-0000-0000D6020000}"/>
    <cellStyle name="20 % - Markeringsfarve5 2 4 2" xfId="2254" xr:uid="{00000000-0005-0000-0000-0000D7020000}"/>
    <cellStyle name="20 % - Markeringsfarve5 2 4 3" xfId="2255" xr:uid="{00000000-0005-0000-0000-0000D8020000}"/>
    <cellStyle name="20 % - Markeringsfarve5 2 5" xfId="2256" xr:uid="{00000000-0005-0000-0000-0000D9020000}"/>
    <cellStyle name="20 % - Markeringsfarve5 2 5 2" xfId="2257" xr:uid="{00000000-0005-0000-0000-0000DA020000}"/>
    <cellStyle name="20 % - Markeringsfarve5 2 5 3" xfId="2258" xr:uid="{00000000-0005-0000-0000-0000DB020000}"/>
    <cellStyle name="20 % - Markeringsfarve5 2 6" xfId="2259" xr:uid="{00000000-0005-0000-0000-0000DC020000}"/>
    <cellStyle name="20 % - Markeringsfarve5 2 6 2" xfId="2260" xr:uid="{00000000-0005-0000-0000-0000DD020000}"/>
    <cellStyle name="20 % - Markeringsfarve5 2 6 3" xfId="2261" xr:uid="{00000000-0005-0000-0000-0000DE020000}"/>
    <cellStyle name="20 % - Markeringsfarve5 2 7" xfId="2262" xr:uid="{00000000-0005-0000-0000-0000DF020000}"/>
    <cellStyle name="20 % - Markeringsfarve5 2 7 2" xfId="2263" xr:uid="{00000000-0005-0000-0000-0000E0020000}"/>
    <cellStyle name="20 % - Markeringsfarve5 2 7 3" xfId="2264" xr:uid="{00000000-0005-0000-0000-0000E1020000}"/>
    <cellStyle name="20 % - Markeringsfarve5 2 8" xfId="2265" xr:uid="{00000000-0005-0000-0000-0000E2020000}"/>
    <cellStyle name="20 % - Markeringsfarve5 2 8 2" xfId="2266" xr:uid="{00000000-0005-0000-0000-0000E3020000}"/>
    <cellStyle name="20 % - Markeringsfarve5 2 8 3" xfId="2267" xr:uid="{00000000-0005-0000-0000-0000E4020000}"/>
    <cellStyle name="20 % - Markeringsfarve5 2 9" xfId="2268" xr:uid="{00000000-0005-0000-0000-0000E5020000}"/>
    <cellStyle name="20 % - Markeringsfarve5 2 9 2" xfId="2269" xr:uid="{00000000-0005-0000-0000-0000E6020000}"/>
    <cellStyle name="20 % - Markeringsfarve5 3" xfId="2270" xr:uid="{00000000-0005-0000-0000-0000E7020000}"/>
    <cellStyle name="20 % - Markeringsfarve5 3 10" xfId="2271" xr:uid="{00000000-0005-0000-0000-0000E8020000}"/>
    <cellStyle name="20 % - Markeringsfarve5 3 2" xfId="2272" xr:uid="{00000000-0005-0000-0000-0000E9020000}"/>
    <cellStyle name="20 % - Markeringsfarve5 3 2 2" xfId="2273" xr:uid="{00000000-0005-0000-0000-0000EA020000}"/>
    <cellStyle name="20 % - Markeringsfarve5 3 2 2 2" xfId="2274" xr:uid="{00000000-0005-0000-0000-0000EB020000}"/>
    <cellStyle name="20 % - Markeringsfarve5 3 2 2 3" xfId="2275" xr:uid="{00000000-0005-0000-0000-0000EC020000}"/>
    <cellStyle name="20 % - Markeringsfarve5 3 2 3" xfId="2276" xr:uid="{00000000-0005-0000-0000-0000ED020000}"/>
    <cellStyle name="20 % - Markeringsfarve5 3 2 3 2" xfId="2277" xr:uid="{00000000-0005-0000-0000-0000EE020000}"/>
    <cellStyle name="20 % - Markeringsfarve5 3 2 3 3" xfId="2278" xr:uid="{00000000-0005-0000-0000-0000EF020000}"/>
    <cellStyle name="20 % - Markeringsfarve5 3 2 4" xfId="2279" xr:uid="{00000000-0005-0000-0000-0000F0020000}"/>
    <cellStyle name="20 % - Markeringsfarve5 3 2 4 2" xfId="2280" xr:uid="{00000000-0005-0000-0000-0000F1020000}"/>
    <cellStyle name="20 % - Markeringsfarve5 3 2 4 3" xfId="2281" xr:uid="{00000000-0005-0000-0000-0000F2020000}"/>
    <cellStyle name="20 % - Markeringsfarve5 3 2 5" xfId="2282" xr:uid="{00000000-0005-0000-0000-0000F3020000}"/>
    <cellStyle name="20 % - Markeringsfarve5 3 2 5 2" xfId="2283" xr:uid="{00000000-0005-0000-0000-0000F4020000}"/>
    <cellStyle name="20 % - Markeringsfarve5 3 2 5 3" xfId="2284" xr:uid="{00000000-0005-0000-0000-0000F5020000}"/>
    <cellStyle name="20 % - Markeringsfarve5 3 2 6" xfId="2285" xr:uid="{00000000-0005-0000-0000-0000F6020000}"/>
    <cellStyle name="20 % - Markeringsfarve5 3 2 6 2" xfId="2286" xr:uid="{00000000-0005-0000-0000-0000F7020000}"/>
    <cellStyle name="20 % - Markeringsfarve5 3 2 6 3" xfId="2287" xr:uid="{00000000-0005-0000-0000-0000F8020000}"/>
    <cellStyle name="20 % - Markeringsfarve5 3 2 7" xfId="2288" xr:uid="{00000000-0005-0000-0000-0000F9020000}"/>
    <cellStyle name="20 % - Markeringsfarve5 3 2 7 2" xfId="2289" xr:uid="{00000000-0005-0000-0000-0000FA020000}"/>
    <cellStyle name="20 % - Markeringsfarve5 3 2 8" xfId="2290" xr:uid="{00000000-0005-0000-0000-0000FB020000}"/>
    <cellStyle name="20 % - Markeringsfarve5 3 3" xfId="2291" xr:uid="{00000000-0005-0000-0000-0000FC020000}"/>
    <cellStyle name="20 % - Markeringsfarve5 3 3 2" xfId="2292" xr:uid="{00000000-0005-0000-0000-0000FD020000}"/>
    <cellStyle name="20 % - Markeringsfarve5 3 3 2 2" xfId="2293" xr:uid="{00000000-0005-0000-0000-0000FE020000}"/>
    <cellStyle name="20 % - Markeringsfarve5 3 3 2 3" xfId="2294" xr:uid="{00000000-0005-0000-0000-0000FF020000}"/>
    <cellStyle name="20 % - Markeringsfarve5 3 3 3" xfId="2295" xr:uid="{00000000-0005-0000-0000-000000030000}"/>
    <cellStyle name="20 % - Markeringsfarve5 3 3 3 2" xfId="2296" xr:uid="{00000000-0005-0000-0000-000001030000}"/>
    <cellStyle name="20 % - Markeringsfarve5 3 3 3 3" xfId="2297" xr:uid="{00000000-0005-0000-0000-000002030000}"/>
    <cellStyle name="20 % - Markeringsfarve5 3 3 4" xfId="2298" xr:uid="{00000000-0005-0000-0000-000003030000}"/>
    <cellStyle name="20 % - Markeringsfarve5 3 3 4 2" xfId="2299" xr:uid="{00000000-0005-0000-0000-000004030000}"/>
    <cellStyle name="20 % - Markeringsfarve5 3 3 4 3" xfId="2300" xr:uid="{00000000-0005-0000-0000-000005030000}"/>
    <cellStyle name="20 % - Markeringsfarve5 3 3 5" xfId="2301" xr:uid="{00000000-0005-0000-0000-000006030000}"/>
    <cellStyle name="20 % - Markeringsfarve5 3 3 5 2" xfId="2302" xr:uid="{00000000-0005-0000-0000-000007030000}"/>
    <cellStyle name="20 % - Markeringsfarve5 3 3 5 3" xfId="2303" xr:uid="{00000000-0005-0000-0000-000008030000}"/>
    <cellStyle name="20 % - Markeringsfarve5 3 3 6" xfId="2304" xr:uid="{00000000-0005-0000-0000-000009030000}"/>
    <cellStyle name="20 % - Markeringsfarve5 3 3 6 2" xfId="2305" xr:uid="{00000000-0005-0000-0000-00000A030000}"/>
    <cellStyle name="20 % - Markeringsfarve5 3 3 6 3" xfId="2306" xr:uid="{00000000-0005-0000-0000-00000B030000}"/>
    <cellStyle name="20 % - Markeringsfarve5 3 3 7" xfId="2307" xr:uid="{00000000-0005-0000-0000-00000C030000}"/>
    <cellStyle name="20 % - Markeringsfarve5 3 3 7 2" xfId="2308" xr:uid="{00000000-0005-0000-0000-00000D030000}"/>
    <cellStyle name="20 % - Markeringsfarve5 3 3 8" xfId="2309" xr:uid="{00000000-0005-0000-0000-00000E030000}"/>
    <cellStyle name="20 % - Markeringsfarve5 3 4" xfId="2310" xr:uid="{00000000-0005-0000-0000-00000F030000}"/>
    <cellStyle name="20 % - Markeringsfarve5 3 4 2" xfId="2311" xr:uid="{00000000-0005-0000-0000-000010030000}"/>
    <cellStyle name="20 % - Markeringsfarve5 3 4 3" xfId="2312" xr:uid="{00000000-0005-0000-0000-000011030000}"/>
    <cellStyle name="20 % - Markeringsfarve5 3 5" xfId="2313" xr:uid="{00000000-0005-0000-0000-000012030000}"/>
    <cellStyle name="20 % - Markeringsfarve5 3 5 2" xfId="2314" xr:uid="{00000000-0005-0000-0000-000013030000}"/>
    <cellStyle name="20 % - Markeringsfarve5 3 5 3" xfId="2315" xr:uid="{00000000-0005-0000-0000-000014030000}"/>
    <cellStyle name="20 % - Markeringsfarve5 3 6" xfId="2316" xr:uid="{00000000-0005-0000-0000-000015030000}"/>
    <cellStyle name="20 % - Markeringsfarve5 3 6 2" xfId="2317" xr:uid="{00000000-0005-0000-0000-000016030000}"/>
    <cellStyle name="20 % - Markeringsfarve5 3 6 3" xfId="2318" xr:uid="{00000000-0005-0000-0000-000017030000}"/>
    <cellStyle name="20 % - Markeringsfarve5 3 7" xfId="2319" xr:uid="{00000000-0005-0000-0000-000018030000}"/>
    <cellStyle name="20 % - Markeringsfarve5 3 7 2" xfId="2320" xr:uid="{00000000-0005-0000-0000-000019030000}"/>
    <cellStyle name="20 % - Markeringsfarve5 3 7 3" xfId="2321" xr:uid="{00000000-0005-0000-0000-00001A030000}"/>
    <cellStyle name="20 % - Markeringsfarve5 3 8" xfId="2322" xr:uid="{00000000-0005-0000-0000-00001B030000}"/>
    <cellStyle name="20 % - Markeringsfarve5 3 8 2" xfId="2323" xr:uid="{00000000-0005-0000-0000-00001C030000}"/>
    <cellStyle name="20 % - Markeringsfarve5 3 8 3" xfId="2324" xr:uid="{00000000-0005-0000-0000-00001D030000}"/>
    <cellStyle name="20 % - Markeringsfarve5 3 9" xfId="2325" xr:uid="{00000000-0005-0000-0000-00001E030000}"/>
    <cellStyle name="20 % - Markeringsfarve5 3 9 2" xfId="2326" xr:uid="{00000000-0005-0000-0000-00001F030000}"/>
    <cellStyle name="20 % - Markeringsfarve5 4" xfId="2327" xr:uid="{00000000-0005-0000-0000-000020030000}"/>
    <cellStyle name="20 % - Markeringsfarve5 4 2" xfId="2328" xr:uid="{00000000-0005-0000-0000-000021030000}"/>
    <cellStyle name="20 % - Markeringsfarve5 4 2 2" xfId="2329" xr:uid="{00000000-0005-0000-0000-000022030000}"/>
    <cellStyle name="20 % - Markeringsfarve5 4 2 3" xfId="2330" xr:uid="{00000000-0005-0000-0000-000023030000}"/>
    <cellStyle name="20 % - Markeringsfarve5 4 3" xfId="2331" xr:uid="{00000000-0005-0000-0000-000024030000}"/>
    <cellStyle name="20 % - Markeringsfarve5 4 3 2" xfId="2332" xr:uid="{00000000-0005-0000-0000-000025030000}"/>
    <cellStyle name="20 % - Markeringsfarve5 4 3 3" xfId="2333" xr:uid="{00000000-0005-0000-0000-000026030000}"/>
    <cellStyle name="20 % - Markeringsfarve5 4 4" xfId="2334" xr:uid="{00000000-0005-0000-0000-000027030000}"/>
    <cellStyle name="20 % - Markeringsfarve5 4 4 2" xfId="2335" xr:uid="{00000000-0005-0000-0000-000028030000}"/>
    <cellStyle name="20 % - Markeringsfarve5 4 4 3" xfId="2336" xr:uid="{00000000-0005-0000-0000-000029030000}"/>
    <cellStyle name="20 % - Markeringsfarve5 4 5" xfId="2337" xr:uid="{00000000-0005-0000-0000-00002A030000}"/>
    <cellStyle name="20 % - Markeringsfarve5 4 5 2" xfId="2338" xr:uid="{00000000-0005-0000-0000-00002B030000}"/>
    <cellStyle name="20 % - Markeringsfarve5 4 5 3" xfId="2339" xr:uid="{00000000-0005-0000-0000-00002C030000}"/>
    <cellStyle name="20 % - Markeringsfarve5 4 6" xfId="2340" xr:uid="{00000000-0005-0000-0000-00002D030000}"/>
    <cellStyle name="20 % - Markeringsfarve5 4 6 2" xfId="2341" xr:uid="{00000000-0005-0000-0000-00002E030000}"/>
    <cellStyle name="20 % - Markeringsfarve5 4 6 3" xfId="2342" xr:uid="{00000000-0005-0000-0000-00002F030000}"/>
    <cellStyle name="20 % - Markeringsfarve5 4 7" xfId="2343" xr:uid="{00000000-0005-0000-0000-000030030000}"/>
    <cellStyle name="20 % - Markeringsfarve5 4 7 2" xfId="2344" xr:uid="{00000000-0005-0000-0000-000031030000}"/>
    <cellStyle name="20 % - Markeringsfarve5 4 8" xfId="2345" xr:uid="{00000000-0005-0000-0000-000032030000}"/>
    <cellStyle name="20 % - Markeringsfarve5 5" xfId="2346" xr:uid="{00000000-0005-0000-0000-000033030000}"/>
    <cellStyle name="20 % - Markeringsfarve5 5 2" xfId="2347" xr:uid="{00000000-0005-0000-0000-000034030000}"/>
    <cellStyle name="20 % - Markeringsfarve5 5 2 2" xfId="2348" xr:uid="{00000000-0005-0000-0000-000035030000}"/>
    <cellStyle name="20 % - Markeringsfarve5 5 2 3" xfId="2349" xr:uid="{00000000-0005-0000-0000-000036030000}"/>
    <cellStyle name="20 % - Markeringsfarve5 5 3" xfId="2350" xr:uid="{00000000-0005-0000-0000-000037030000}"/>
    <cellStyle name="20 % - Markeringsfarve5 5 3 2" xfId="2351" xr:uid="{00000000-0005-0000-0000-000038030000}"/>
    <cellStyle name="20 % - Markeringsfarve5 5 3 3" xfId="2352" xr:uid="{00000000-0005-0000-0000-000039030000}"/>
    <cellStyle name="20 % - Markeringsfarve5 5 4" xfId="2353" xr:uid="{00000000-0005-0000-0000-00003A030000}"/>
    <cellStyle name="20 % - Markeringsfarve5 5 4 2" xfId="2354" xr:uid="{00000000-0005-0000-0000-00003B030000}"/>
    <cellStyle name="20 % - Markeringsfarve5 5 4 3" xfId="2355" xr:uid="{00000000-0005-0000-0000-00003C030000}"/>
    <cellStyle name="20 % - Markeringsfarve5 5 5" xfId="2356" xr:uid="{00000000-0005-0000-0000-00003D030000}"/>
    <cellStyle name="20 % - Markeringsfarve5 5 5 2" xfId="2357" xr:uid="{00000000-0005-0000-0000-00003E030000}"/>
    <cellStyle name="20 % - Markeringsfarve5 5 5 3" xfId="2358" xr:uid="{00000000-0005-0000-0000-00003F030000}"/>
    <cellStyle name="20 % - Markeringsfarve5 5 6" xfId="2359" xr:uid="{00000000-0005-0000-0000-000040030000}"/>
    <cellStyle name="20 % - Markeringsfarve5 5 6 2" xfId="2360" xr:uid="{00000000-0005-0000-0000-000041030000}"/>
    <cellStyle name="20 % - Markeringsfarve5 5 6 3" xfId="2361" xr:uid="{00000000-0005-0000-0000-000042030000}"/>
    <cellStyle name="20 % - Markeringsfarve5 5 7" xfId="2362" xr:uid="{00000000-0005-0000-0000-000043030000}"/>
    <cellStyle name="20 % - Markeringsfarve5 5 7 2" xfId="2363" xr:uid="{00000000-0005-0000-0000-000044030000}"/>
    <cellStyle name="20 % - Markeringsfarve5 5 8" xfId="2364" xr:uid="{00000000-0005-0000-0000-000045030000}"/>
    <cellStyle name="20 % - Markeringsfarve5 6" xfId="2365" xr:uid="{00000000-0005-0000-0000-000046030000}"/>
    <cellStyle name="20 % - Markeringsfarve5 6 2" xfId="2366" xr:uid="{00000000-0005-0000-0000-000047030000}"/>
    <cellStyle name="20 % - Markeringsfarve5 6 3" xfId="2367" xr:uid="{00000000-0005-0000-0000-000048030000}"/>
    <cellStyle name="20 % - Markeringsfarve5 7" xfId="2368" xr:uid="{00000000-0005-0000-0000-000049030000}"/>
    <cellStyle name="20 % - Markeringsfarve5 7 2" xfId="2369" xr:uid="{00000000-0005-0000-0000-00004A030000}"/>
    <cellStyle name="20 % - Markeringsfarve5 7 3" xfId="2370" xr:uid="{00000000-0005-0000-0000-00004B030000}"/>
    <cellStyle name="20 % - Markeringsfarve5 8" xfId="2371" xr:uid="{00000000-0005-0000-0000-00004C030000}"/>
    <cellStyle name="20 % - Markeringsfarve5 8 2" xfId="2372" xr:uid="{00000000-0005-0000-0000-00004D030000}"/>
    <cellStyle name="20 % - Markeringsfarve5 8 3" xfId="2373" xr:uid="{00000000-0005-0000-0000-00004E030000}"/>
    <cellStyle name="20 % - Markeringsfarve5 9" xfId="2374" xr:uid="{00000000-0005-0000-0000-00004F030000}"/>
    <cellStyle name="20 % - Markeringsfarve5 9 2" xfId="2375" xr:uid="{00000000-0005-0000-0000-000050030000}"/>
    <cellStyle name="20 % - Markeringsfarve5 9 3" xfId="2376" xr:uid="{00000000-0005-0000-0000-000051030000}"/>
    <cellStyle name="20 % - Markeringsfarve6 10" xfId="2377" xr:uid="{00000000-0005-0000-0000-000052030000}"/>
    <cellStyle name="20 % - Markeringsfarve6 10 2" xfId="2378" xr:uid="{00000000-0005-0000-0000-000053030000}"/>
    <cellStyle name="20 % - Markeringsfarve6 10 3" xfId="2379" xr:uid="{00000000-0005-0000-0000-000054030000}"/>
    <cellStyle name="20 % - Markeringsfarve6 11" xfId="2380" xr:uid="{00000000-0005-0000-0000-000055030000}"/>
    <cellStyle name="20 % - Markeringsfarve6 11 2" xfId="2381" xr:uid="{00000000-0005-0000-0000-000056030000}"/>
    <cellStyle name="20 % - Markeringsfarve6 12" xfId="2382" xr:uid="{00000000-0005-0000-0000-000057030000}"/>
    <cellStyle name="20 % - Markeringsfarve6 2" xfId="2383" xr:uid="{00000000-0005-0000-0000-000058030000}"/>
    <cellStyle name="20 % - Markeringsfarve6 2 10" xfId="2384" xr:uid="{00000000-0005-0000-0000-000059030000}"/>
    <cellStyle name="20 % - Markeringsfarve6 2 2" xfId="2385" xr:uid="{00000000-0005-0000-0000-00005A030000}"/>
    <cellStyle name="20 % - Markeringsfarve6 2 2 2" xfId="2386" xr:uid="{00000000-0005-0000-0000-00005B030000}"/>
    <cellStyle name="20 % - Markeringsfarve6 2 2 2 2" xfId="2387" xr:uid="{00000000-0005-0000-0000-00005C030000}"/>
    <cellStyle name="20 % - Markeringsfarve6 2 2 2 3" xfId="2388" xr:uid="{00000000-0005-0000-0000-00005D030000}"/>
    <cellStyle name="20 % - Markeringsfarve6 2 2 3" xfId="2389" xr:uid="{00000000-0005-0000-0000-00005E030000}"/>
    <cellStyle name="20 % - Markeringsfarve6 2 2 3 2" xfId="2390" xr:uid="{00000000-0005-0000-0000-00005F030000}"/>
    <cellStyle name="20 % - Markeringsfarve6 2 2 3 3" xfId="2391" xr:uid="{00000000-0005-0000-0000-000060030000}"/>
    <cellStyle name="20 % - Markeringsfarve6 2 2 4" xfId="2392" xr:uid="{00000000-0005-0000-0000-000061030000}"/>
    <cellStyle name="20 % - Markeringsfarve6 2 2 4 2" xfId="2393" xr:uid="{00000000-0005-0000-0000-000062030000}"/>
    <cellStyle name="20 % - Markeringsfarve6 2 2 4 3" xfId="2394" xr:uid="{00000000-0005-0000-0000-000063030000}"/>
    <cellStyle name="20 % - Markeringsfarve6 2 2 5" xfId="2395" xr:uid="{00000000-0005-0000-0000-000064030000}"/>
    <cellStyle name="20 % - Markeringsfarve6 2 2 5 2" xfId="2396" xr:uid="{00000000-0005-0000-0000-000065030000}"/>
    <cellStyle name="20 % - Markeringsfarve6 2 2 5 3" xfId="2397" xr:uid="{00000000-0005-0000-0000-000066030000}"/>
    <cellStyle name="20 % - Markeringsfarve6 2 2 6" xfId="2398" xr:uid="{00000000-0005-0000-0000-000067030000}"/>
    <cellStyle name="20 % - Markeringsfarve6 2 2 6 2" xfId="2399" xr:uid="{00000000-0005-0000-0000-000068030000}"/>
    <cellStyle name="20 % - Markeringsfarve6 2 2 6 3" xfId="2400" xr:uid="{00000000-0005-0000-0000-000069030000}"/>
    <cellStyle name="20 % - Markeringsfarve6 2 2 7" xfId="2401" xr:uid="{00000000-0005-0000-0000-00006A030000}"/>
    <cellStyle name="20 % - Markeringsfarve6 2 2 7 2" xfId="2402" xr:uid="{00000000-0005-0000-0000-00006B030000}"/>
    <cellStyle name="20 % - Markeringsfarve6 2 2 8" xfId="2403" xr:uid="{00000000-0005-0000-0000-00006C030000}"/>
    <cellStyle name="20 % - Markeringsfarve6 2 3" xfId="2404" xr:uid="{00000000-0005-0000-0000-00006D030000}"/>
    <cellStyle name="20 % - Markeringsfarve6 2 3 2" xfId="2405" xr:uid="{00000000-0005-0000-0000-00006E030000}"/>
    <cellStyle name="20 % - Markeringsfarve6 2 3 2 2" xfId="2406" xr:uid="{00000000-0005-0000-0000-00006F030000}"/>
    <cellStyle name="20 % - Markeringsfarve6 2 3 2 3" xfId="2407" xr:uid="{00000000-0005-0000-0000-000070030000}"/>
    <cellStyle name="20 % - Markeringsfarve6 2 3 3" xfId="2408" xr:uid="{00000000-0005-0000-0000-000071030000}"/>
    <cellStyle name="20 % - Markeringsfarve6 2 3 3 2" xfId="2409" xr:uid="{00000000-0005-0000-0000-000072030000}"/>
    <cellStyle name="20 % - Markeringsfarve6 2 3 3 3" xfId="2410" xr:uid="{00000000-0005-0000-0000-000073030000}"/>
    <cellStyle name="20 % - Markeringsfarve6 2 3 4" xfId="2411" xr:uid="{00000000-0005-0000-0000-000074030000}"/>
    <cellStyle name="20 % - Markeringsfarve6 2 3 4 2" xfId="2412" xr:uid="{00000000-0005-0000-0000-000075030000}"/>
    <cellStyle name="20 % - Markeringsfarve6 2 3 4 3" xfId="2413" xr:uid="{00000000-0005-0000-0000-000076030000}"/>
    <cellStyle name="20 % - Markeringsfarve6 2 3 5" xfId="2414" xr:uid="{00000000-0005-0000-0000-000077030000}"/>
    <cellStyle name="20 % - Markeringsfarve6 2 3 5 2" xfId="2415" xr:uid="{00000000-0005-0000-0000-000078030000}"/>
    <cellStyle name="20 % - Markeringsfarve6 2 3 5 3" xfId="2416" xr:uid="{00000000-0005-0000-0000-000079030000}"/>
    <cellStyle name="20 % - Markeringsfarve6 2 3 6" xfId="2417" xr:uid="{00000000-0005-0000-0000-00007A030000}"/>
    <cellStyle name="20 % - Markeringsfarve6 2 3 6 2" xfId="2418" xr:uid="{00000000-0005-0000-0000-00007B030000}"/>
    <cellStyle name="20 % - Markeringsfarve6 2 3 6 3" xfId="2419" xr:uid="{00000000-0005-0000-0000-00007C030000}"/>
    <cellStyle name="20 % - Markeringsfarve6 2 3 7" xfId="2420" xr:uid="{00000000-0005-0000-0000-00007D030000}"/>
    <cellStyle name="20 % - Markeringsfarve6 2 3 7 2" xfId="2421" xr:uid="{00000000-0005-0000-0000-00007E030000}"/>
    <cellStyle name="20 % - Markeringsfarve6 2 3 8" xfId="2422" xr:uid="{00000000-0005-0000-0000-00007F030000}"/>
    <cellStyle name="20 % - Markeringsfarve6 2 4" xfId="2423" xr:uid="{00000000-0005-0000-0000-000080030000}"/>
    <cellStyle name="20 % - Markeringsfarve6 2 4 2" xfId="2424" xr:uid="{00000000-0005-0000-0000-000081030000}"/>
    <cellStyle name="20 % - Markeringsfarve6 2 4 3" xfId="2425" xr:uid="{00000000-0005-0000-0000-000082030000}"/>
    <cellStyle name="20 % - Markeringsfarve6 2 5" xfId="2426" xr:uid="{00000000-0005-0000-0000-000083030000}"/>
    <cellStyle name="20 % - Markeringsfarve6 2 5 2" xfId="2427" xr:uid="{00000000-0005-0000-0000-000084030000}"/>
    <cellStyle name="20 % - Markeringsfarve6 2 5 3" xfId="2428" xr:uid="{00000000-0005-0000-0000-000085030000}"/>
    <cellStyle name="20 % - Markeringsfarve6 2 6" xfId="2429" xr:uid="{00000000-0005-0000-0000-000086030000}"/>
    <cellStyle name="20 % - Markeringsfarve6 2 6 2" xfId="2430" xr:uid="{00000000-0005-0000-0000-000087030000}"/>
    <cellStyle name="20 % - Markeringsfarve6 2 6 3" xfId="2431" xr:uid="{00000000-0005-0000-0000-000088030000}"/>
    <cellStyle name="20 % - Markeringsfarve6 2 7" xfId="2432" xr:uid="{00000000-0005-0000-0000-000089030000}"/>
    <cellStyle name="20 % - Markeringsfarve6 2 7 2" xfId="2433" xr:uid="{00000000-0005-0000-0000-00008A030000}"/>
    <cellStyle name="20 % - Markeringsfarve6 2 7 3" xfId="2434" xr:uid="{00000000-0005-0000-0000-00008B030000}"/>
    <cellStyle name="20 % - Markeringsfarve6 2 8" xfId="2435" xr:uid="{00000000-0005-0000-0000-00008C030000}"/>
    <cellStyle name="20 % - Markeringsfarve6 2 8 2" xfId="2436" xr:uid="{00000000-0005-0000-0000-00008D030000}"/>
    <cellStyle name="20 % - Markeringsfarve6 2 8 3" xfId="2437" xr:uid="{00000000-0005-0000-0000-00008E030000}"/>
    <cellStyle name="20 % - Markeringsfarve6 2 9" xfId="2438" xr:uid="{00000000-0005-0000-0000-00008F030000}"/>
    <cellStyle name="20 % - Markeringsfarve6 2 9 2" xfId="2439" xr:uid="{00000000-0005-0000-0000-000090030000}"/>
    <cellStyle name="20 % - Markeringsfarve6 3" xfId="2440" xr:uid="{00000000-0005-0000-0000-000091030000}"/>
    <cellStyle name="20 % - Markeringsfarve6 3 10" xfId="2441" xr:uid="{00000000-0005-0000-0000-000092030000}"/>
    <cellStyle name="20 % - Markeringsfarve6 3 2" xfId="2442" xr:uid="{00000000-0005-0000-0000-000093030000}"/>
    <cellStyle name="20 % - Markeringsfarve6 3 2 2" xfId="2443" xr:uid="{00000000-0005-0000-0000-000094030000}"/>
    <cellStyle name="20 % - Markeringsfarve6 3 2 2 2" xfId="2444" xr:uid="{00000000-0005-0000-0000-000095030000}"/>
    <cellStyle name="20 % - Markeringsfarve6 3 2 2 3" xfId="2445" xr:uid="{00000000-0005-0000-0000-000096030000}"/>
    <cellStyle name="20 % - Markeringsfarve6 3 2 3" xfId="2446" xr:uid="{00000000-0005-0000-0000-000097030000}"/>
    <cellStyle name="20 % - Markeringsfarve6 3 2 3 2" xfId="2447" xr:uid="{00000000-0005-0000-0000-000098030000}"/>
    <cellStyle name="20 % - Markeringsfarve6 3 2 3 3" xfId="2448" xr:uid="{00000000-0005-0000-0000-000099030000}"/>
    <cellStyle name="20 % - Markeringsfarve6 3 2 4" xfId="2449" xr:uid="{00000000-0005-0000-0000-00009A030000}"/>
    <cellStyle name="20 % - Markeringsfarve6 3 2 4 2" xfId="2450" xr:uid="{00000000-0005-0000-0000-00009B030000}"/>
    <cellStyle name="20 % - Markeringsfarve6 3 2 4 3" xfId="2451" xr:uid="{00000000-0005-0000-0000-00009C030000}"/>
    <cellStyle name="20 % - Markeringsfarve6 3 2 5" xfId="2452" xr:uid="{00000000-0005-0000-0000-00009D030000}"/>
    <cellStyle name="20 % - Markeringsfarve6 3 2 5 2" xfId="2453" xr:uid="{00000000-0005-0000-0000-00009E030000}"/>
    <cellStyle name="20 % - Markeringsfarve6 3 2 5 3" xfId="2454" xr:uid="{00000000-0005-0000-0000-00009F030000}"/>
    <cellStyle name="20 % - Markeringsfarve6 3 2 6" xfId="2455" xr:uid="{00000000-0005-0000-0000-0000A0030000}"/>
    <cellStyle name="20 % - Markeringsfarve6 3 2 6 2" xfId="2456" xr:uid="{00000000-0005-0000-0000-0000A1030000}"/>
    <cellStyle name="20 % - Markeringsfarve6 3 2 6 3" xfId="2457" xr:uid="{00000000-0005-0000-0000-0000A2030000}"/>
    <cellStyle name="20 % - Markeringsfarve6 3 2 7" xfId="2458" xr:uid="{00000000-0005-0000-0000-0000A3030000}"/>
    <cellStyle name="20 % - Markeringsfarve6 3 2 7 2" xfId="2459" xr:uid="{00000000-0005-0000-0000-0000A4030000}"/>
    <cellStyle name="20 % - Markeringsfarve6 3 2 8" xfId="2460" xr:uid="{00000000-0005-0000-0000-0000A5030000}"/>
    <cellStyle name="20 % - Markeringsfarve6 3 3" xfId="2461" xr:uid="{00000000-0005-0000-0000-0000A6030000}"/>
    <cellStyle name="20 % - Markeringsfarve6 3 3 2" xfId="2462" xr:uid="{00000000-0005-0000-0000-0000A7030000}"/>
    <cellStyle name="20 % - Markeringsfarve6 3 3 2 2" xfId="2463" xr:uid="{00000000-0005-0000-0000-0000A8030000}"/>
    <cellStyle name="20 % - Markeringsfarve6 3 3 2 3" xfId="2464" xr:uid="{00000000-0005-0000-0000-0000A9030000}"/>
    <cellStyle name="20 % - Markeringsfarve6 3 3 3" xfId="2465" xr:uid="{00000000-0005-0000-0000-0000AA030000}"/>
    <cellStyle name="20 % - Markeringsfarve6 3 3 3 2" xfId="2466" xr:uid="{00000000-0005-0000-0000-0000AB030000}"/>
    <cellStyle name="20 % - Markeringsfarve6 3 3 3 3" xfId="2467" xr:uid="{00000000-0005-0000-0000-0000AC030000}"/>
    <cellStyle name="20 % - Markeringsfarve6 3 3 4" xfId="2468" xr:uid="{00000000-0005-0000-0000-0000AD030000}"/>
    <cellStyle name="20 % - Markeringsfarve6 3 3 4 2" xfId="2469" xr:uid="{00000000-0005-0000-0000-0000AE030000}"/>
    <cellStyle name="20 % - Markeringsfarve6 3 3 4 3" xfId="2470" xr:uid="{00000000-0005-0000-0000-0000AF030000}"/>
    <cellStyle name="20 % - Markeringsfarve6 3 3 5" xfId="2471" xr:uid="{00000000-0005-0000-0000-0000B0030000}"/>
    <cellStyle name="20 % - Markeringsfarve6 3 3 5 2" xfId="2472" xr:uid="{00000000-0005-0000-0000-0000B1030000}"/>
    <cellStyle name="20 % - Markeringsfarve6 3 3 5 3" xfId="2473" xr:uid="{00000000-0005-0000-0000-0000B2030000}"/>
    <cellStyle name="20 % - Markeringsfarve6 3 3 6" xfId="2474" xr:uid="{00000000-0005-0000-0000-0000B3030000}"/>
    <cellStyle name="20 % - Markeringsfarve6 3 3 6 2" xfId="2475" xr:uid="{00000000-0005-0000-0000-0000B4030000}"/>
    <cellStyle name="20 % - Markeringsfarve6 3 3 6 3" xfId="2476" xr:uid="{00000000-0005-0000-0000-0000B5030000}"/>
    <cellStyle name="20 % - Markeringsfarve6 3 3 7" xfId="2477" xr:uid="{00000000-0005-0000-0000-0000B6030000}"/>
    <cellStyle name="20 % - Markeringsfarve6 3 3 7 2" xfId="2478" xr:uid="{00000000-0005-0000-0000-0000B7030000}"/>
    <cellStyle name="20 % - Markeringsfarve6 3 3 8" xfId="2479" xr:uid="{00000000-0005-0000-0000-0000B8030000}"/>
    <cellStyle name="20 % - Markeringsfarve6 3 4" xfId="2480" xr:uid="{00000000-0005-0000-0000-0000B9030000}"/>
    <cellStyle name="20 % - Markeringsfarve6 3 4 2" xfId="2481" xr:uid="{00000000-0005-0000-0000-0000BA030000}"/>
    <cellStyle name="20 % - Markeringsfarve6 3 4 3" xfId="2482" xr:uid="{00000000-0005-0000-0000-0000BB030000}"/>
    <cellStyle name="20 % - Markeringsfarve6 3 5" xfId="2483" xr:uid="{00000000-0005-0000-0000-0000BC030000}"/>
    <cellStyle name="20 % - Markeringsfarve6 3 5 2" xfId="2484" xr:uid="{00000000-0005-0000-0000-0000BD030000}"/>
    <cellStyle name="20 % - Markeringsfarve6 3 5 3" xfId="2485" xr:uid="{00000000-0005-0000-0000-0000BE030000}"/>
    <cellStyle name="20 % - Markeringsfarve6 3 6" xfId="2486" xr:uid="{00000000-0005-0000-0000-0000BF030000}"/>
    <cellStyle name="20 % - Markeringsfarve6 3 6 2" xfId="2487" xr:uid="{00000000-0005-0000-0000-0000C0030000}"/>
    <cellStyle name="20 % - Markeringsfarve6 3 6 3" xfId="2488" xr:uid="{00000000-0005-0000-0000-0000C1030000}"/>
    <cellStyle name="20 % - Markeringsfarve6 3 7" xfId="2489" xr:uid="{00000000-0005-0000-0000-0000C2030000}"/>
    <cellStyle name="20 % - Markeringsfarve6 3 7 2" xfId="2490" xr:uid="{00000000-0005-0000-0000-0000C3030000}"/>
    <cellStyle name="20 % - Markeringsfarve6 3 7 3" xfId="2491" xr:uid="{00000000-0005-0000-0000-0000C4030000}"/>
    <cellStyle name="20 % - Markeringsfarve6 3 8" xfId="2492" xr:uid="{00000000-0005-0000-0000-0000C5030000}"/>
    <cellStyle name="20 % - Markeringsfarve6 3 8 2" xfId="2493" xr:uid="{00000000-0005-0000-0000-0000C6030000}"/>
    <cellStyle name="20 % - Markeringsfarve6 3 8 3" xfId="2494" xr:uid="{00000000-0005-0000-0000-0000C7030000}"/>
    <cellStyle name="20 % - Markeringsfarve6 3 9" xfId="2495" xr:uid="{00000000-0005-0000-0000-0000C8030000}"/>
    <cellStyle name="20 % - Markeringsfarve6 3 9 2" xfId="2496" xr:uid="{00000000-0005-0000-0000-0000C9030000}"/>
    <cellStyle name="20 % - Markeringsfarve6 4" xfId="2497" xr:uid="{00000000-0005-0000-0000-0000CA030000}"/>
    <cellStyle name="20 % - Markeringsfarve6 4 2" xfId="2498" xr:uid="{00000000-0005-0000-0000-0000CB030000}"/>
    <cellStyle name="20 % - Markeringsfarve6 4 2 2" xfId="2499" xr:uid="{00000000-0005-0000-0000-0000CC030000}"/>
    <cellStyle name="20 % - Markeringsfarve6 4 2 3" xfId="2500" xr:uid="{00000000-0005-0000-0000-0000CD030000}"/>
    <cellStyle name="20 % - Markeringsfarve6 4 3" xfId="2501" xr:uid="{00000000-0005-0000-0000-0000CE030000}"/>
    <cellStyle name="20 % - Markeringsfarve6 4 3 2" xfId="2502" xr:uid="{00000000-0005-0000-0000-0000CF030000}"/>
    <cellStyle name="20 % - Markeringsfarve6 4 3 3" xfId="2503" xr:uid="{00000000-0005-0000-0000-0000D0030000}"/>
    <cellStyle name="20 % - Markeringsfarve6 4 4" xfId="2504" xr:uid="{00000000-0005-0000-0000-0000D1030000}"/>
    <cellStyle name="20 % - Markeringsfarve6 4 4 2" xfId="2505" xr:uid="{00000000-0005-0000-0000-0000D2030000}"/>
    <cellStyle name="20 % - Markeringsfarve6 4 4 3" xfId="2506" xr:uid="{00000000-0005-0000-0000-0000D3030000}"/>
    <cellStyle name="20 % - Markeringsfarve6 4 5" xfId="2507" xr:uid="{00000000-0005-0000-0000-0000D4030000}"/>
    <cellStyle name="20 % - Markeringsfarve6 4 5 2" xfId="2508" xr:uid="{00000000-0005-0000-0000-0000D5030000}"/>
    <cellStyle name="20 % - Markeringsfarve6 4 5 3" xfId="2509" xr:uid="{00000000-0005-0000-0000-0000D6030000}"/>
    <cellStyle name="20 % - Markeringsfarve6 4 6" xfId="2510" xr:uid="{00000000-0005-0000-0000-0000D7030000}"/>
    <cellStyle name="20 % - Markeringsfarve6 4 6 2" xfId="2511" xr:uid="{00000000-0005-0000-0000-0000D8030000}"/>
    <cellStyle name="20 % - Markeringsfarve6 4 6 3" xfId="2512" xr:uid="{00000000-0005-0000-0000-0000D9030000}"/>
    <cellStyle name="20 % - Markeringsfarve6 4 7" xfId="2513" xr:uid="{00000000-0005-0000-0000-0000DA030000}"/>
    <cellStyle name="20 % - Markeringsfarve6 4 7 2" xfId="2514" xr:uid="{00000000-0005-0000-0000-0000DB030000}"/>
    <cellStyle name="20 % - Markeringsfarve6 4 8" xfId="2515" xr:uid="{00000000-0005-0000-0000-0000DC030000}"/>
    <cellStyle name="20 % - Markeringsfarve6 5" xfId="2516" xr:uid="{00000000-0005-0000-0000-0000DD030000}"/>
    <cellStyle name="20 % - Markeringsfarve6 5 2" xfId="2517" xr:uid="{00000000-0005-0000-0000-0000DE030000}"/>
    <cellStyle name="20 % - Markeringsfarve6 5 2 2" xfId="2518" xr:uid="{00000000-0005-0000-0000-0000DF030000}"/>
    <cellStyle name="20 % - Markeringsfarve6 5 2 3" xfId="2519" xr:uid="{00000000-0005-0000-0000-0000E0030000}"/>
    <cellStyle name="20 % - Markeringsfarve6 5 3" xfId="2520" xr:uid="{00000000-0005-0000-0000-0000E1030000}"/>
    <cellStyle name="20 % - Markeringsfarve6 5 3 2" xfId="2521" xr:uid="{00000000-0005-0000-0000-0000E2030000}"/>
    <cellStyle name="20 % - Markeringsfarve6 5 3 3" xfId="2522" xr:uid="{00000000-0005-0000-0000-0000E3030000}"/>
    <cellStyle name="20 % - Markeringsfarve6 5 4" xfId="2523" xr:uid="{00000000-0005-0000-0000-0000E4030000}"/>
    <cellStyle name="20 % - Markeringsfarve6 5 4 2" xfId="2524" xr:uid="{00000000-0005-0000-0000-0000E5030000}"/>
    <cellStyle name="20 % - Markeringsfarve6 5 4 3" xfId="2525" xr:uid="{00000000-0005-0000-0000-0000E6030000}"/>
    <cellStyle name="20 % - Markeringsfarve6 5 5" xfId="2526" xr:uid="{00000000-0005-0000-0000-0000E7030000}"/>
    <cellStyle name="20 % - Markeringsfarve6 5 5 2" xfId="2527" xr:uid="{00000000-0005-0000-0000-0000E8030000}"/>
    <cellStyle name="20 % - Markeringsfarve6 5 5 3" xfId="2528" xr:uid="{00000000-0005-0000-0000-0000E9030000}"/>
    <cellStyle name="20 % - Markeringsfarve6 5 6" xfId="2529" xr:uid="{00000000-0005-0000-0000-0000EA030000}"/>
    <cellStyle name="20 % - Markeringsfarve6 5 6 2" xfId="2530" xr:uid="{00000000-0005-0000-0000-0000EB030000}"/>
    <cellStyle name="20 % - Markeringsfarve6 5 6 3" xfId="2531" xr:uid="{00000000-0005-0000-0000-0000EC030000}"/>
    <cellStyle name="20 % - Markeringsfarve6 5 7" xfId="2532" xr:uid="{00000000-0005-0000-0000-0000ED030000}"/>
    <cellStyle name="20 % - Markeringsfarve6 5 7 2" xfId="2533" xr:uid="{00000000-0005-0000-0000-0000EE030000}"/>
    <cellStyle name="20 % - Markeringsfarve6 5 8" xfId="2534" xr:uid="{00000000-0005-0000-0000-0000EF030000}"/>
    <cellStyle name="20 % - Markeringsfarve6 6" xfId="2535" xr:uid="{00000000-0005-0000-0000-0000F0030000}"/>
    <cellStyle name="20 % - Markeringsfarve6 6 2" xfId="2536" xr:uid="{00000000-0005-0000-0000-0000F1030000}"/>
    <cellStyle name="20 % - Markeringsfarve6 6 3" xfId="2537" xr:uid="{00000000-0005-0000-0000-0000F2030000}"/>
    <cellStyle name="20 % - Markeringsfarve6 7" xfId="2538" xr:uid="{00000000-0005-0000-0000-0000F3030000}"/>
    <cellStyle name="20 % - Markeringsfarve6 7 2" xfId="2539" xr:uid="{00000000-0005-0000-0000-0000F4030000}"/>
    <cellStyle name="20 % - Markeringsfarve6 7 3" xfId="2540" xr:uid="{00000000-0005-0000-0000-0000F5030000}"/>
    <cellStyle name="20 % - Markeringsfarve6 8" xfId="2541" xr:uid="{00000000-0005-0000-0000-0000F6030000}"/>
    <cellStyle name="20 % - Markeringsfarve6 8 2" xfId="2542" xr:uid="{00000000-0005-0000-0000-0000F7030000}"/>
    <cellStyle name="20 % - Markeringsfarve6 8 3" xfId="2543" xr:uid="{00000000-0005-0000-0000-0000F8030000}"/>
    <cellStyle name="20 % - Markeringsfarve6 9" xfId="2544" xr:uid="{00000000-0005-0000-0000-0000F9030000}"/>
    <cellStyle name="20 % - Markeringsfarve6 9 2" xfId="2545" xr:uid="{00000000-0005-0000-0000-0000FA030000}"/>
    <cellStyle name="20 % - Markeringsfarve6 9 3" xfId="2546" xr:uid="{00000000-0005-0000-0000-0000FB030000}"/>
    <cellStyle name="20% - Colore 1" xfId="1" xr:uid="{00000000-0005-0000-0000-0000FC030000}"/>
    <cellStyle name="20% - Colore 2" xfId="2" xr:uid="{00000000-0005-0000-0000-0000FD030000}"/>
    <cellStyle name="20% - Colore 3" xfId="3" xr:uid="{00000000-0005-0000-0000-0000FE030000}"/>
    <cellStyle name="20% - Colore 4" xfId="4" xr:uid="{00000000-0005-0000-0000-0000FF030000}"/>
    <cellStyle name="20% - Colore 5" xfId="5" xr:uid="{00000000-0005-0000-0000-000000040000}"/>
    <cellStyle name="20% - Colore 6" xfId="6" xr:uid="{00000000-0005-0000-0000-000001040000}"/>
    <cellStyle name="40 % - Markeringsfarve1 10" xfId="2547" xr:uid="{00000000-0005-0000-0000-000002040000}"/>
    <cellStyle name="40 % - Markeringsfarve1 10 2" xfId="2548" xr:uid="{00000000-0005-0000-0000-000003040000}"/>
    <cellStyle name="40 % - Markeringsfarve1 10 3" xfId="2549" xr:uid="{00000000-0005-0000-0000-000004040000}"/>
    <cellStyle name="40 % - Markeringsfarve1 11" xfId="2550" xr:uid="{00000000-0005-0000-0000-000005040000}"/>
    <cellStyle name="40 % - Markeringsfarve1 11 2" xfId="2551" xr:uid="{00000000-0005-0000-0000-000006040000}"/>
    <cellStyle name="40 % - Markeringsfarve1 12" xfId="2552" xr:uid="{00000000-0005-0000-0000-000007040000}"/>
    <cellStyle name="40 % - Markeringsfarve1 2" xfId="2553" xr:uid="{00000000-0005-0000-0000-000008040000}"/>
    <cellStyle name="40 % - Markeringsfarve1 2 10" xfId="2554" xr:uid="{00000000-0005-0000-0000-000009040000}"/>
    <cellStyle name="40 % - Markeringsfarve1 2 2" xfId="2555" xr:uid="{00000000-0005-0000-0000-00000A040000}"/>
    <cellStyle name="40 % - Markeringsfarve1 2 2 2" xfId="2556" xr:uid="{00000000-0005-0000-0000-00000B040000}"/>
    <cellStyle name="40 % - Markeringsfarve1 2 2 2 2" xfId="2557" xr:uid="{00000000-0005-0000-0000-00000C040000}"/>
    <cellStyle name="40 % - Markeringsfarve1 2 2 2 3" xfId="2558" xr:uid="{00000000-0005-0000-0000-00000D040000}"/>
    <cellStyle name="40 % - Markeringsfarve1 2 2 3" xfId="2559" xr:uid="{00000000-0005-0000-0000-00000E040000}"/>
    <cellStyle name="40 % - Markeringsfarve1 2 2 3 2" xfId="2560" xr:uid="{00000000-0005-0000-0000-00000F040000}"/>
    <cellStyle name="40 % - Markeringsfarve1 2 2 3 3" xfId="2561" xr:uid="{00000000-0005-0000-0000-000010040000}"/>
    <cellStyle name="40 % - Markeringsfarve1 2 2 4" xfId="2562" xr:uid="{00000000-0005-0000-0000-000011040000}"/>
    <cellStyle name="40 % - Markeringsfarve1 2 2 4 2" xfId="2563" xr:uid="{00000000-0005-0000-0000-000012040000}"/>
    <cellStyle name="40 % - Markeringsfarve1 2 2 4 3" xfId="2564" xr:uid="{00000000-0005-0000-0000-000013040000}"/>
    <cellStyle name="40 % - Markeringsfarve1 2 2 5" xfId="2565" xr:uid="{00000000-0005-0000-0000-000014040000}"/>
    <cellStyle name="40 % - Markeringsfarve1 2 2 5 2" xfId="2566" xr:uid="{00000000-0005-0000-0000-000015040000}"/>
    <cellStyle name="40 % - Markeringsfarve1 2 2 5 3" xfId="2567" xr:uid="{00000000-0005-0000-0000-000016040000}"/>
    <cellStyle name="40 % - Markeringsfarve1 2 2 6" xfId="2568" xr:uid="{00000000-0005-0000-0000-000017040000}"/>
    <cellStyle name="40 % - Markeringsfarve1 2 2 6 2" xfId="2569" xr:uid="{00000000-0005-0000-0000-000018040000}"/>
    <cellStyle name="40 % - Markeringsfarve1 2 2 6 3" xfId="2570" xr:uid="{00000000-0005-0000-0000-000019040000}"/>
    <cellStyle name="40 % - Markeringsfarve1 2 2 7" xfId="2571" xr:uid="{00000000-0005-0000-0000-00001A040000}"/>
    <cellStyle name="40 % - Markeringsfarve1 2 2 7 2" xfId="2572" xr:uid="{00000000-0005-0000-0000-00001B040000}"/>
    <cellStyle name="40 % - Markeringsfarve1 2 2 8" xfId="2573" xr:uid="{00000000-0005-0000-0000-00001C040000}"/>
    <cellStyle name="40 % - Markeringsfarve1 2 3" xfId="2574" xr:uid="{00000000-0005-0000-0000-00001D040000}"/>
    <cellStyle name="40 % - Markeringsfarve1 2 3 2" xfId="2575" xr:uid="{00000000-0005-0000-0000-00001E040000}"/>
    <cellStyle name="40 % - Markeringsfarve1 2 3 2 2" xfId="2576" xr:uid="{00000000-0005-0000-0000-00001F040000}"/>
    <cellStyle name="40 % - Markeringsfarve1 2 3 2 3" xfId="2577" xr:uid="{00000000-0005-0000-0000-000020040000}"/>
    <cellStyle name="40 % - Markeringsfarve1 2 3 3" xfId="2578" xr:uid="{00000000-0005-0000-0000-000021040000}"/>
    <cellStyle name="40 % - Markeringsfarve1 2 3 3 2" xfId="2579" xr:uid="{00000000-0005-0000-0000-000022040000}"/>
    <cellStyle name="40 % - Markeringsfarve1 2 3 3 3" xfId="2580" xr:uid="{00000000-0005-0000-0000-000023040000}"/>
    <cellStyle name="40 % - Markeringsfarve1 2 3 4" xfId="2581" xr:uid="{00000000-0005-0000-0000-000024040000}"/>
    <cellStyle name="40 % - Markeringsfarve1 2 3 4 2" xfId="2582" xr:uid="{00000000-0005-0000-0000-000025040000}"/>
    <cellStyle name="40 % - Markeringsfarve1 2 3 4 3" xfId="2583" xr:uid="{00000000-0005-0000-0000-000026040000}"/>
    <cellStyle name="40 % - Markeringsfarve1 2 3 5" xfId="2584" xr:uid="{00000000-0005-0000-0000-000027040000}"/>
    <cellStyle name="40 % - Markeringsfarve1 2 3 5 2" xfId="2585" xr:uid="{00000000-0005-0000-0000-000028040000}"/>
    <cellStyle name="40 % - Markeringsfarve1 2 3 5 3" xfId="2586" xr:uid="{00000000-0005-0000-0000-000029040000}"/>
    <cellStyle name="40 % - Markeringsfarve1 2 3 6" xfId="2587" xr:uid="{00000000-0005-0000-0000-00002A040000}"/>
    <cellStyle name="40 % - Markeringsfarve1 2 3 6 2" xfId="2588" xr:uid="{00000000-0005-0000-0000-00002B040000}"/>
    <cellStyle name="40 % - Markeringsfarve1 2 3 6 3" xfId="2589" xr:uid="{00000000-0005-0000-0000-00002C040000}"/>
    <cellStyle name="40 % - Markeringsfarve1 2 3 7" xfId="2590" xr:uid="{00000000-0005-0000-0000-00002D040000}"/>
    <cellStyle name="40 % - Markeringsfarve1 2 3 7 2" xfId="2591" xr:uid="{00000000-0005-0000-0000-00002E040000}"/>
    <cellStyle name="40 % - Markeringsfarve1 2 3 8" xfId="2592" xr:uid="{00000000-0005-0000-0000-00002F040000}"/>
    <cellStyle name="40 % - Markeringsfarve1 2 4" xfId="2593" xr:uid="{00000000-0005-0000-0000-000030040000}"/>
    <cellStyle name="40 % - Markeringsfarve1 2 4 2" xfId="2594" xr:uid="{00000000-0005-0000-0000-000031040000}"/>
    <cellStyle name="40 % - Markeringsfarve1 2 4 3" xfId="2595" xr:uid="{00000000-0005-0000-0000-000032040000}"/>
    <cellStyle name="40 % - Markeringsfarve1 2 5" xfId="2596" xr:uid="{00000000-0005-0000-0000-000033040000}"/>
    <cellStyle name="40 % - Markeringsfarve1 2 5 2" xfId="2597" xr:uid="{00000000-0005-0000-0000-000034040000}"/>
    <cellStyle name="40 % - Markeringsfarve1 2 5 3" xfId="2598" xr:uid="{00000000-0005-0000-0000-000035040000}"/>
    <cellStyle name="40 % - Markeringsfarve1 2 6" xfId="2599" xr:uid="{00000000-0005-0000-0000-000036040000}"/>
    <cellStyle name="40 % - Markeringsfarve1 2 6 2" xfId="2600" xr:uid="{00000000-0005-0000-0000-000037040000}"/>
    <cellStyle name="40 % - Markeringsfarve1 2 6 3" xfId="2601" xr:uid="{00000000-0005-0000-0000-000038040000}"/>
    <cellStyle name="40 % - Markeringsfarve1 2 7" xfId="2602" xr:uid="{00000000-0005-0000-0000-000039040000}"/>
    <cellStyle name="40 % - Markeringsfarve1 2 7 2" xfId="2603" xr:uid="{00000000-0005-0000-0000-00003A040000}"/>
    <cellStyle name="40 % - Markeringsfarve1 2 7 3" xfId="2604" xr:uid="{00000000-0005-0000-0000-00003B040000}"/>
    <cellStyle name="40 % - Markeringsfarve1 2 8" xfId="2605" xr:uid="{00000000-0005-0000-0000-00003C040000}"/>
    <cellStyle name="40 % - Markeringsfarve1 2 8 2" xfId="2606" xr:uid="{00000000-0005-0000-0000-00003D040000}"/>
    <cellStyle name="40 % - Markeringsfarve1 2 8 3" xfId="2607" xr:uid="{00000000-0005-0000-0000-00003E040000}"/>
    <cellStyle name="40 % - Markeringsfarve1 2 9" xfId="2608" xr:uid="{00000000-0005-0000-0000-00003F040000}"/>
    <cellStyle name="40 % - Markeringsfarve1 2 9 2" xfId="2609" xr:uid="{00000000-0005-0000-0000-000040040000}"/>
    <cellStyle name="40 % - Markeringsfarve1 3" xfId="2610" xr:uid="{00000000-0005-0000-0000-000041040000}"/>
    <cellStyle name="40 % - Markeringsfarve1 3 10" xfId="2611" xr:uid="{00000000-0005-0000-0000-000042040000}"/>
    <cellStyle name="40 % - Markeringsfarve1 3 2" xfId="2612" xr:uid="{00000000-0005-0000-0000-000043040000}"/>
    <cellStyle name="40 % - Markeringsfarve1 3 2 2" xfId="2613" xr:uid="{00000000-0005-0000-0000-000044040000}"/>
    <cellStyle name="40 % - Markeringsfarve1 3 2 2 2" xfId="2614" xr:uid="{00000000-0005-0000-0000-000045040000}"/>
    <cellStyle name="40 % - Markeringsfarve1 3 2 2 3" xfId="2615" xr:uid="{00000000-0005-0000-0000-000046040000}"/>
    <cellStyle name="40 % - Markeringsfarve1 3 2 3" xfId="2616" xr:uid="{00000000-0005-0000-0000-000047040000}"/>
    <cellStyle name="40 % - Markeringsfarve1 3 2 3 2" xfId="2617" xr:uid="{00000000-0005-0000-0000-000048040000}"/>
    <cellStyle name="40 % - Markeringsfarve1 3 2 3 3" xfId="2618" xr:uid="{00000000-0005-0000-0000-000049040000}"/>
    <cellStyle name="40 % - Markeringsfarve1 3 2 4" xfId="2619" xr:uid="{00000000-0005-0000-0000-00004A040000}"/>
    <cellStyle name="40 % - Markeringsfarve1 3 2 4 2" xfId="2620" xr:uid="{00000000-0005-0000-0000-00004B040000}"/>
    <cellStyle name="40 % - Markeringsfarve1 3 2 4 3" xfId="2621" xr:uid="{00000000-0005-0000-0000-00004C040000}"/>
    <cellStyle name="40 % - Markeringsfarve1 3 2 5" xfId="2622" xr:uid="{00000000-0005-0000-0000-00004D040000}"/>
    <cellStyle name="40 % - Markeringsfarve1 3 2 5 2" xfId="2623" xr:uid="{00000000-0005-0000-0000-00004E040000}"/>
    <cellStyle name="40 % - Markeringsfarve1 3 2 5 3" xfId="2624" xr:uid="{00000000-0005-0000-0000-00004F040000}"/>
    <cellStyle name="40 % - Markeringsfarve1 3 2 6" xfId="2625" xr:uid="{00000000-0005-0000-0000-000050040000}"/>
    <cellStyle name="40 % - Markeringsfarve1 3 2 6 2" xfId="2626" xr:uid="{00000000-0005-0000-0000-000051040000}"/>
    <cellStyle name="40 % - Markeringsfarve1 3 2 6 3" xfId="2627" xr:uid="{00000000-0005-0000-0000-000052040000}"/>
    <cellStyle name="40 % - Markeringsfarve1 3 2 7" xfId="2628" xr:uid="{00000000-0005-0000-0000-000053040000}"/>
    <cellStyle name="40 % - Markeringsfarve1 3 2 7 2" xfId="2629" xr:uid="{00000000-0005-0000-0000-000054040000}"/>
    <cellStyle name="40 % - Markeringsfarve1 3 2 8" xfId="2630" xr:uid="{00000000-0005-0000-0000-000055040000}"/>
    <cellStyle name="40 % - Markeringsfarve1 3 3" xfId="2631" xr:uid="{00000000-0005-0000-0000-000056040000}"/>
    <cellStyle name="40 % - Markeringsfarve1 3 3 2" xfId="2632" xr:uid="{00000000-0005-0000-0000-000057040000}"/>
    <cellStyle name="40 % - Markeringsfarve1 3 3 2 2" xfId="2633" xr:uid="{00000000-0005-0000-0000-000058040000}"/>
    <cellStyle name="40 % - Markeringsfarve1 3 3 2 3" xfId="2634" xr:uid="{00000000-0005-0000-0000-000059040000}"/>
    <cellStyle name="40 % - Markeringsfarve1 3 3 3" xfId="2635" xr:uid="{00000000-0005-0000-0000-00005A040000}"/>
    <cellStyle name="40 % - Markeringsfarve1 3 3 3 2" xfId="2636" xr:uid="{00000000-0005-0000-0000-00005B040000}"/>
    <cellStyle name="40 % - Markeringsfarve1 3 3 3 3" xfId="2637" xr:uid="{00000000-0005-0000-0000-00005C040000}"/>
    <cellStyle name="40 % - Markeringsfarve1 3 3 4" xfId="2638" xr:uid="{00000000-0005-0000-0000-00005D040000}"/>
    <cellStyle name="40 % - Markeringsfarve1 3 3 4 2" xfId="2639" xr:uid="{00000000-0005-0000-0000-00005E040000}"/>
    <cellStyle name="40 % - Markeringsfarve1 3 3 4 3" xfId="2640" xr:uid="{00000000-0005-0000-0000-00005F040000}"/>
    <cellStyle name="40 % - Markeringsfarve1 3 3 5" xfId="2641" xr:uid="{00000000-0005-0000-0000-000060040000}"/>
    <cellStyle name="40 % - Markeringsfarve1 3 3 5 2" xfId="2642" xr:uid="{00000000-0005-0000-0000-000061040000}"/>
    <cellStyle name="40 % - Markeringsfarve1 3 3 5 3" xfId="2643" xr:uid="{00000000-0005-0000-0000-000062040000}"/>
    <cellStyle name="40 % - Markeringsfarve1 3 3 6" xfId="2644" xr:uid="{00000000-0005-0000-0000-000063040000}"/>
    <cellStyle name="40 % - Markeringsfarve1 3 3 6 2" xfId="2645" xr:uid="{00000000-0005-0000-0000-000064040000}"/>
    <cellStyle name="40 % - Markeringsfarve1 3 3 6 3" xfId="2646" xr:uid="{00000000-0005-0000-0000-000065040000}"/>
    <cellStyle name="40 % - Markeringsfarve1 3 3 7" xfId="2647" xr:uid="{00000000-0005-0000-0000-000066040000}"/>
    <cellStyle name="40 % - Markeringsfarve1 3 3 7 2" xfId="2648" xr:uid="{00000000-0005-0000-0000-000067040000}"/>
    <cellStyle name="40 % - Markeringsfarve1 3 3 8" xfId="2649" xr:uid="{00000000-0005-0000-0000-000068040000}"/>
    <cellStyle name="40 % - Markeringsfarve1 3 4" xfId="2650" xr:uid="{00000000-0005-0000-0000-000069040000}"/>
    <cellStyle name="40 % - Markeringsfarve1 3 4 2" xfId="2651" xr:uid="{00000000-0005-0000-0000-00006A040000}"/>
    <cellStyle name="40 % - Markeringsfarve1 3 4 3" xfId="2652" xr:uid="{00000000-0005-0000-0000-00006B040000}"/>
    <cellStyle name="40 % - Markeringsfarve1 3 5" xfId="2653" xr:uid="{00000000-0005-0000-0000-00006C040000}"/>
    <cellStyle name="40 % - Markeringsfarve1 3 5 2" xfId="2654" xr:uid="{00000000-0005-0000-0000-00006D040000}"/>
    <cellStyle name="40 % - Markeringsfarve1 3 5 3" xfId="2655" xr:uid="{00000000-0005-0000-0000-00006E040000}"/>
    <cellStyle name="40 % - Markeringsfarve1 3 6" xfId="2656" xr:uid="{00000000-0005-0000-0000-00006F040000}"/>
    <cellStyle name="40 % - Markeringsfarve1 3 6 2" xfId="2657" xr:uid="{00000000-0005-0000-0000-000070040000}"/>
    <cellStyle name="40 % - Markeringsfarve1 3 6 3" xfId="2658" xr:uid="{00000000-0005-0000-0000-000071040000}"/>
    <cellStyle name="40 % - Markeringsfarve1 3 7" xfId="2659" xr:uid="{00000000-0005-0000-0000-000072040000}"/>
    <cellStyle name="40 % - Markeringsfarve1 3 7 2" xfId="2660" xr:uid="{00000000-0005-0000-0000-000073040000}"/>
    <cellStyle name="40 % - Markeringsfarve1 3 7 3" xfId="2661" xr:uid="{00000000-0005-0000-0000-000074040000}"/>
    <cellStyle name="40 % - Markeringsfarve1 3 8" xfId="2662" xr:uid="{00000000-0005-0000-0000-000075040000}"/>
    <cellStyle name="40 % - Markeringsfarve1 3 8 2" xfId="2663" xr:uid="{00000000-0005-0000-0000-000076040000}"/>
    <cellStyle name="40 % - Markeringsfarve1 3 8 3" xfId="2664" xr:uid="{00000000-0005-0000-0000-000077040000}"/>
    <cellStyle name="40 % - Markeringsfarve1 3 9" xfId="2665" xr:uid="{00000000-0005-0000-0000-000078040000}"/>
    <cellStyle name="40 % - Markeringsfarve1 3 9 2" xfId="2666" xr:uid="{00000000-0005-0000-0000-000079040000}"/>
    <cellStyle name="40 % - Markeringsfarve1 4" xfId="2667" xr:uid="{00000000-0005-0000-0000-00007A040000}"/>
    <cellStyle name="40 % - Markeringsfarve1 4 2" xfId="2668" xr:uid="{00000000-0005-0000-0000-00007B040000}"/>
    <cellStyle name="40 % - Markeringsfarve1 4 2 2" xfId="2669" xr:uid="{00000000-0005-0000-0000-00007C040000}"/>
    <cellStyle name="40 % - Markeringsfarve1 4 2 3" xfId="2670" xr:uid="{00000000-0005-0000-0000-00007D040000}"/>
    <cellStyle name="40 % - Markeringsfarve1 4 3" xfId="2671" xr:uid="{00000000-0005-0000-0000-00007E040000}"/>
    <cellStyle name="40 % - Markeringsfarve1 4 3 2" xfId="2672" xr:uid="{00000000-0005-0000-0000-00007F040000}"/>
    <cellStyle name="40 % - Markeringsfarve1 4 3 3" xfId="2673" xr:uid="{00000000-0005-0000-0000-000080040000}"/>
    <cellStyle name="40 % - Markeringsfarve1 4 4" xfId="2674" xr:uid="{00000000-0005-0000-0000-000081040000}"/>
    <cellStyle name="40 % - Markeringsfarve1 4 4 2" xfId="2675" xr:uid="{00000000-0005-0000-0000-000082040000}"/>
    <cellStyle name="40 % - Markeringsfarve1 4 4 3" xfId="2676" xr:uid="{00000000-0005-0000-0000-000083040000}"/>
    <cellStyle name="40 % - Markeringsfarve1 4 5" xfId="2677" xr:uid="{00000000-0005-0000-0000-000084040000}"/>
    <cellStyle name="40 % - Markeringsfarve1 4 5 2" xfId="2678" xr:uid="{00000000-0005-0000-0000-000085040000}"/>
    <cellStyle name="40 % - Markeringsfarve1 4 5 3" xfId="2679" xr:uid="{00000000-0005-0000-0000-000086040000}"/>
    <cellStyle name="40 % - Markeringsfarve1 4 6" xfId="2680" xr:uid="{00000000-0005-0000-0000-000087040000}"/>
    <cellStyle name="40 % - Markeringsfarve1 4 6 2" xfId="2681" xr:uid="{00000000-0005-0000-0000-000088040000}"/>
    <cellStyle name="40 % - Markeringsfarve1 4 6 3" xfId="2682" xr:uid="{00000000-0005-0000-0000-000089040000}"/>
    <cellStyle name="40 % - Markeringsfarve1 4 7" xfId="2683" xr:uid="{00000000-0005-0000-0000-00008A040000}"/>
    <cellStyle name="40 % - Markeringsfarve1 4 7 2" xfId="2684" xr:uid="{00000000-0005-0000-0000-00008B040000}"/>
    <cellStyle name="40 % - Markeringsfarve1 4 8" xfId="2685" xr:uid="{00000000-0005-0000-0000-00008C040000}"/>
    <cellStyle name="40 % - Markeringsfarve1 5" xfId="2686" xr:uid="{00000000-0005-0000-0000-00008D040000}"/>
    <cellStyle name="40 % - Markeringsfarve1 5 2" xfId="2687" xr:uid="{00000000-0005-0000-0000-00008E040000}"/>
    <cellStyle name="40 % - Markeringsfarve1 5 2 2" xfId="2688" xr:uid="{00000000-0005-0000-0000-00008F040000}"/>
    <cellStyle name="40 % - Markeringsfarve1 5 2 3" xfId="2689" xr:uid="{00000000-0005-0000-0000-000090040000}"/>
    <cellStyle name="40 % - Markeringsfarve1 5 3" xfId="2690" xr:uid="{00000000-0005-0000-0000-000091040000}"/>
    <cellStyle name="40 % - Markeringsfarve1 5 3 2" xfId="2691" xr:uid="{00000000-0005-0000-0000-000092040000}"/>
    <cellStyle name="40 % - Markeringsfarve1 5 3 3" xfId="2692" xr:uid="{00000000-0005-0000-0000-000093040000}"/>
    <cellStyle name="40 % - Markeringsfarve1 5 4" xfId="2693" xr:uid="{00000000-0005-0000-0000-000094040000}"/>
    <cellStyle name="40 % - Markeringsfarve1 5 4 2" xfId="2694" xr:uid="{00000000-0005-0000-0000-000095040000}"/>
    <cellStyle name="40 % - Markeringsfarve1 5 4 3" xfId="2695" xr:uid="{00000000-0005-0000-0000-000096040000}"/>
    <cellStyle name="40 % - Markeringsfarve1 5 5" xfId="2696" xr:uid="{00000000-0005-0000-0000-000097040000}"/>
    <cellStyle name="40 % - Markeringsfarve1 5 5 2" xfId="2697" xr:uid="{00000000-0005-0000-0000-000098040000}"/>
    <cellStyle name="40 % - Markeringsfarve1 5 5 3" xfId="2698" xr:uid="{00000000-0005-0000-0000-000099040000}"/>
    <cellStyle name="40 % - Markeringsfarve1 5 6" xfId="2699" xr:uid="{00000000-0005-0000-0000-00009A040000}"/>
    <cellStyle name="40 % - Markeringsfarve1 5 6 2" xfId="2700" xr:uid="{00000000-0005-0000-0000-00009B040000}"/>
    <cellStyle name="40 % - Markeringsfarve1 5 6 3" xfId="2701" xr:uid="{00000000-0005-0000-0000-00009C040000}"/>
    <cellStyle name="40 % - Markeringsfarve1 5 7" xfId="2702" xr:uid="{00000000-0005-0000-0000-00009D040000}"/>
    <cellStyle name="40 % - Markeringsfarve1 5 7 2" xfId="2703" xr:uid="{00000000-0005-0000-0000-00009E040000}"/>
    <cellStyle name="40 % - Markeringsfarve1 5 8" xfId="2704" xr:uid="{00000000-0005-0000-0000-00009F040000}"/>
    <cellStyle name="40 % - Markeringsfarve1 6" xfId="2705" xr:uid="{00000000-0005-0000-0000-0000A0040000}"/>
    <cellStyle name="40 % - Markeringsfarve1 6 2" xfId="2706" xr:uid="{00000000-0005-0000-0000-0000A1040000}"/>
    <cellStyle name="40 % - Markeringsfarve1 6 3" xfId="2707" xr:uid="{00000000-0005-0000-0000-0000A2040000}"/>
    <cellStyle name="40 % - Markeringsfarve1 7" xfId="2708" xr:uid="{00000000-0005-0000-0000-0000A3040000}"/>
    <cellStyle name="40 % - Markeringsfarve1 7 2" xfId="2709" xr:uid="{00000000-0005-0000-0000-0000A4040000}"/>
    <cellStyle name="40 % - Markeringsfarve1 7 3" xfId="2710" xr:uid="{00000000-0005-0000-0000-0000A5040000}"/>
    <cellStyle name="40 % - Markeringsfarve1 8" xfId="2711" xr:uid="{00000000-0005-0000-0000-0000A6040000}"/>
    <cellStyle name="40 % - Markeringsfarve1 8 2" xfId="2712" xr:uid="{00000000-0005-0000-0000-0000A7040000}"/>
    <cellStyle name="40 % - Markeringsfarve1 8 3" xfId="2713" xr:uid="{00000000-0005-0000-0000-0000A8040000}"/>
    <cellStyle name="40 % - Markeringsfarve1 9" xfId="2714" xr:uid="{00000000-0005-0000-0000-0000A9040000}"/>
    <cellStyle name="40 % - Markeringsfarve1 9 2" xfId="2715" xr:uid="{00000000-0005-0000-0000-0000AA040000}"/>
    <cellStyle name="40 % - Markeringsfarve1 9 3" xfId="2716" xr:uid="{00000000-0005-0000-0000-0000AB040000}"/>
    <cellStyle name="40 % - Markeringsfarve2 10" xfId="2717" xr:uid="{00000000-0005-0000-0000-0000AC040000}"/>
    <cellStyle name="40 % - Markeringsfarve2 10 2" xfId="2718" xr:uid="{00000000-0005-0000-0000-0000AD040000}"/>
    <cellStyle name="40 % - Markeringsfarve2 10 3" xfId="2719" xr:uid="{00000000-0005-0000-0000-0000AE040000}"/>
    <cellStyle name="40 % - Markeringsfarve2 11" xfId="2720" xr:uid="{00000000-0005-0000-0000-0000AF040000}"/>
    <cellStyle name="40 % - Markeringsfarve2 11 2" xfId="2721" xr:uid="{00000000-0005-0000-0000-0000B0040000}"/>
    <cellStyle name="40 % - Markeringsfarve2 12" xfId="2722" xr:uid="{00000000-0005-0000-0000-0000B1040000}"/>
    <cellStyle name="40 % - Markeringsfarve2 2" xfId="2723" xr:uid="{00000000-0005-0000-0000-0000B2040000}"/>
    <cellStyle name="40 % - Markeringsfarve2 2 10" xfId="2724" xr:uid="{00000000-0005-0000-0000-0000B3040000}"/>
    <cellStyle name="40 % - Markeringsfarve2 2 2" xfId="2725" xr:uid="{00000000-0005-0000-0000-0000B4040000}"/>
    <cellStyle name="40 % - Markeringsfarve2 2 2 2" xfId="2726" xr:uid="{00000000-0005-0000-0000-0000B5040000}"/>
    <cellStyle name="40 % - Markeringsfarve2 2 2 2 2" xfId="2727" xr:uid="{00000000-0005-0000-0000-0000B6040000}"/>
    <cellStyle name="40 % - Markeringsfarve2 2 2 2 3" xfId="2728" xr:uid="{00000000-0005-0000-0000-0000B7040000}"/>
    <cellStyle name="40 % - Markeringsfarve2 2 2 3" xfId="2729" xr:uid="{00000000-0005-0000-0000-0000B8040000}"/>
    <cellStyle name="40 % - Markeringsfarve2 2 2 3 2" xfId="2730" xr:uid="{00000000-0005-0000-0000-0000B9040000}"/>
    <cellStyle name="40 % - Markeringsfarve2 2 2 3 3" xfId="2731" xr:uid="{00000000-0005-0000-0000-0000BA040000}"/>
    <cellStyle name="40 % - Markeringsfarve2 2 2 4" xfId="2732" xr:uid="{00000000-0005-0000-0000-0000BB040000}"/>
    <cellStyle name="40 % - Markeringsfarve2 2 2 4 2" xfId="2733" xr:uid="{00000000-0005-0000-0000-0000BC040000}"/>
    <cellStyle name="40 % - Markeringsfarve2 2 2 4 3" xfId="2734" xr:uid="{00000000-0005-0000-0000-0000BD040000}"/>
    <cellStyle name="40 % - Markeringsfarve2 2 2 5" xfId="2735" xr:uid="{00000000-0005-0000-0000-0000BE040000}"/>
    <cellStyle name="40 % - Markeringsfarve2 2 2 5 2" xfId="2736" xr:uid="{00000000-0005-0000-0000-0000BF040000}"/>
    <cellStyle name="40 % - Markeringsfarve2 2 2 5 3" xfId="2737" xr:uid="{00000000-0005-0000-0000-0000C0040000}"/>
    <cellStyle name="40 % - Markeringsfarve2 2 2 6" xfId="2738" xr:uid="{00000000-0005-0000-0000-0000C1040000}"/>
    <cellStyle name="40 % - Markeringsfarve2 2 2 6 2" xfId="2739" xr:uid="{00000000-0005-0000-0000-0000C2040000}"/>
    <cellStyle name="40 % - Markeringsfarve2 2 2 6 3" xfId="2740" xr:uid="{00000000-0005-0000-0000-0000C3040000}"/>
    <cellStyle name="40 % - Markeringsfarve2 2 2 7" xfId="2741" xr:uid="{00000000-0005-0000-0000-0000C4040000}"/>
    <cellStyle name="40 % - Markeringsfarve2 2 2 7 2" xfId="2742" xr:uid="{00000000-0005-0000-0000-0000C5040000}"/>
    <cellStyle name="40 % - Markeringsfarve2 2 2 8" xfId="2743" xr:uid="{00000000-0005-0000-0000-0000C6040000}"/>
    <cellStyle name="40 % - Markeringsfarve2 2 3" xfId="2744" xr:uid="{00000000-0005-0000-0000-0000C7040000}"/>
    <cellStyle name="40 % - Markeringsfarve2 2 3 2" xfId="2745" xr:uid="{00000000-0005-0000-0000-0000C8040000}"/>
    <cellStyle name="40 % - Markeringsfarve2 2 3 2 2" xfId="2746" xr:uid="{00000000-0005-0000-0000-0000C9040000}"/>
    <cellStyle name="40 % - Markeringsfarve2 2 3 2 3" xfId="2747" xr:uid="{00000000-0005-0000-0000-0000CA040000}"/>
    <cellStyle name="40 % - Markeringsfarve2 2 3 3" xfId="2748" xr:uid="{00000000-0005-0000-0000-0000CB040000}"/>
    <cellStyle name="40 % - Markeringsfarve2 2 3 3 2" xfId="2749" xr:uid="{00000000-0005-0000-0000-0000CC040000}"/>
    <cellStyle name="40 % - Markeringsfarve2 2 3 3 3" xfId="2750" xr:uid="{00000000-0005-0000-0000-0000CD040000}"/>
    <cellStyle name="40 % - Markeringsfarve2 2 3 4" xfId="2751" xr:uid="{00000000-0005-0000-0000-0000CE040000}"/>
    <cellStyle name="40 % - Markeringsfarve2 2 3 4 2" xfId="2752" xr:uid="{00000000-0005-0000-0000-0000CF040000}"/>
    <cellStyle name="40 % - Markeringsfarve2 2 3 4 3" xfId="2753" xr:uid="{00000000-0005-0000-0000-0000D0040000}"/>
    <cellStyle name="40 % - Markeringsfarve2 2 3 5" xfId="2754" xr:uid="{00000000-0005-0000-0000-0000D1040000}"/>
    <cellStyle name="40 % - Markeringsfarve2 2 3 5 2" xfId="2755" xr:uid="{00000000-0005-0000-0000-0000D2040000}"/>
    <cellStyle name="40 % - Markeringsfarve2 2 3 5 3" xfId="2756" xr:uid="{00000000-0005-0000-0000-0000D3040000}"/>
    <cellStyle name="40 % - Markeringsfarve2 2 3 6" xfId="2757" xr:uid="{00000000-0005-0000-0000-0000D4040000}"/>
    <cellStyle name="40 % - Markeringsfarve2 2 3 6 2" xfId="2758" xr:uid="{00000000-0005-0000-0000-0000D5040000}"/>
    <cellStyle name="40 % - Markeringsfarve2 2 3 6 3" xfId="2759" xr:uid="{00000000-0005-0000-0000-0000D6040000}"/>
    <cellStyle name="40 % - Markeringsfarve2 2 3 7" xfId="2760" xr:uid="{00000000-0005-0000-0000-0000D7040000}"/>
    <cellStyle name="40 % - Markeringsfarve2 2 3 7 2" xfId="2761" xr:uid="{00000000-0005-0000-0000-0000D8040000}"/>
    <cellStyle name="40 % - Markeringsfarve2 2 3 8" xfId="2762" xr:uid="{00000000-0005-0000-0000-0000D9040000}"/>
    <cellStyle name="40 % - Markeringsfarve2 2 4" xfId="2763" xr:uid="{00000000-0005-0000-0000-0000DA040000}"/>
    <cellStyle name="40 % - Markeringsfarve2 2 4 2" xfId="2764" xr:uid="{00000000-0005-0000-0000-0000DB040000}"/>
    <cellStyle name="40 % - Markeringsfarve2 2 4 3" xfId="2765" xr:uid="{00000000-0005-0000-0000-0000DC040000}"/>
    <cellStyle name="40 % - Markeringsfarve2 2 5" xfId="2766" xr:uid="{00000000-0005-0000-0000-0000DD040000}"/>
    <cellStyle name="40 % - Markeringsfarve2 2 5 2" xfId="2767" xr:uid="{00000000-0005-0000-0000-0000DE040000}"/>
    <cellStyle name="40 % - Markeringsfarve2 2 5 3" xfId="2768" xr:uid="{00000000-0005-0000-0000-0000DF040000}"/>
    <cellStyle name="40 % - Markeringsfarve2 2 6" xfId="2769" xr:uid="{00000000-0005-0000-0000-0000E0040000}"/>
    <cellStyle name="40 % - Markeringsfarve2 2 6 2" xfId="2770" xr:uid="{00000000-0005-0000-0000-0000E1040000}"/>
    <cellStyle name="40 % - Markeringsfarve2 2 6 3" xfId="2771" xr:uid="{00000000-0005-0000-0000-0000E2040000}"/>
    <cellStyle name="40 % - Markeringsfarve2 2 7" xfId="2772" xr:uid="{00000000-0005-0000-0000-0000E3040000}"/>
    <cellStyle name="40 % - Markeringsfarve2 2 7 2" xfId="2773" xr:uid="{00000000-0005-0000-0000-0000E4040000}"/>
    <cellStyle name="40 % - Markeringsfarve2 2 7 3" xfId="2774" xr:uid="{00000000-0005-0000-0000-0000E5040000}"/>
    <cellStyle name="40 % - Markeringsfarve2 2 8" xfId="2775" xr:uid="{00000000-0005-0000-0000-0000E6040000}"/>
    <cellStyle name="40 % - Markeringsfarve2 2 8 2" xfId="2776" xr:uid="{00000000-0005-0000-0000-0000E7040000}"/>
    <cellStyle name="40 % - Markeringsfarve2 2 8 3" xfId="2777" xr:uid="{00000000-0005-0000-0000-0000E8040000}"/>
    <cellStyle name="40 % - Markeringsfarve2 2 9" xfId="2778" xr:uid="{00000000-0005-0000-0000-0000E9040000}"/>
    <cellStyle name="40 % - Markeringsfarve2 2 9 2" xfId="2779" xr:uid="{00000000-0005-0000-0000-0000EA040000}"/>
    <cellStyle name="40 % - Markeringsfarve2 3" xfId="2780" xr:uid="{00000000-0005-0000-0000-0000EB040000}"/>
    <cellStyle name="40 % - Markeringsfarve2 3 10" xfId="2781" xr:uid="{00000000-0005-0000-0000-0000EC040000}"/>
    <cellStyle name="40 % - Markeringsfarve2 3 2" xfId="2782" xr:uid="{00000000-0005-0000-0000-0000ED040000}"/>
    <cellStyle name="40 % - Markeringsfarve2 3 2 2" xfId="2783" xr:uid="{00000000-0005-0000-0000-0000EE040000}"/>
    <cellStyle name="40 % - Markeringsfarve2 3 2 2 2" xfId="2784" xr:uid="{00000000-0005-0000-0000-0000EF040000}"/>
    <cellStyle name="40 % - Markeringsfarve2 3 2 2 3" xfId="2785" xr:uid="{00000000-0005-0000-0000-0000F0040000}"/>
    <cellStyle name="40 % - Markeringsfarve2 3 2 3" xfId="2786" xr:uid="{00000000-0005-0000-0000-0000F1040000}"/>
    <cellStyle name="40 % - Markeringsfarve2 3 2 3 2" xfId="2787" xr:uid="{00000000-0005-0000-0000-0000F2040000}"/>
    <cellStyle name="40 % - Markeringsfarve2 3 2 3 3" xfId="2788" xr:uid="{00000000-0005-0000-0000-0000F3040000}"/>
    <cellStyle name="40 % - Markeringsfarve2 3 2 4" xfId="2789" xr:uid="{00000000-0005-0000-0000-0000F4040000}"/>
    <cellStyle name="40 % - Markeringsfarve2 3 2 4 2" xfId="2790" xr:uid="{00000000-0005-0000-0000-0000F5040000}"/>
    <cellStyle name="40 % - Markeringsfarve2 3 2 4 3" xfId="2791" xr:uid="{00000000-0005-0000-0000-0000F6040000}"/>
    <cellStyle name="40 % - Markeringsfarve2 3 2 5" xfId="2792" xr:uid="{00000000-0005-0000-0000-0000F7040000}"/>
    <cellStyle name="40 % - Markeringsfarve2 3 2 5 2" xfId="2793" xr:uid="{00000000-0005-0000-0000-0000F8040000}"/>
    <cellStyle name="40 % - Markeringsfarve2 3 2 5 3" xfId="2794" xr:uid="{00000000-0005-0000-0000-0000F9040000}"/>
    <cellStyle name="40 % - Markeringsfarve2 3 2 6" xfId="2795" xr:uid="{00000000-0005-0000-0000-0000FA040000}"/>
    <cellStyle name="40 % - Markeringsfarve2 3 2 6 2" xfId="2796" xr:uid="{00000000-0005-0000-0000-0000FB040000}"/>
    <cellStyle name="40 % - Markeringsfarve2 3 2 6 3" xfId="2797" xr:uid="{00000000-0005-0000-0000-0000FC040000}"/>
    <cellStyle name="40 % - Markeringsfarve2 3 2 7" xfId="2798" xr:uid="{00000000-0005-0000-0000-0000FD040000}"/>
    <cellStyle name="40 % - Markeringsfarve2 3 2 7 2" xfId="2799" xr:uid="{00000000-0005-0000-0000-0000FE040000}"/>
    <cellStyle name="40 % - Markeringsfarve2 3 2 8" xfId="2800" xr:uid="{00000000-0005-0000-0000-0000FF040000}"/>
    <cellStyle name="40 % - Markeringsfarve2 3 3" xfId="2801" xr:uid="{00000000-0005-0000-0000-000000050000}"/>
    <cellStyle name="40 % - Markeringsfarve2 3 3 2" xfId="2802" xr:uid="{00000000-0005-0000-0000-000001050000}"/>
    <cellStyle name="40 % - Markeringsfarve2 3 3 2 2" xfId="2803" xr:uid="{00000000-0005-0000-0000-000002050000}"/>
    <cellStyle name="40 % - Markeringsfarve2 3 3 2 3" xfId="2804" xr:uid="{00000000-0005-0000-0000-000003050000}"/>
    <cellStyle name="40 % - Markeringsfarve2 3 3 3" xfId="2805" xr:uid="{00000000-0005-0000-0000-000004050000}"/>
    <cellStyle name="40 % - Markeringsfarve2 3 3 3 2" xfId="2806" xr:uid="{00000000-0005-0000-0000-000005050000}"/>
    <cellStyle name="40 % - Markeringsfarve2 3 3 3 3" xfId="2807" xr:uid="{00000000-0005-0000-0000-000006050000}"/>
    <cellStyle name="40 % - Markeringsfarve2 3 3 4" xfId="2808" xr:uid="{00000000-0005-0000-0000-000007050000}"/>
    <cellStyle name="40 % - Markeringsfarve2 3 3 4 2" xfId="2809" xr:uid="{00000000-0005-0000-0000-000008050000}"/>
    <cellStyle name="40 % - Markeringsfarve2 3 3 4 3" xfId="2810" xr:uid="{00000000-0005-0000-0000-000009050000}"/>
    <cellStyle name="40 % - Markeringsfarve2 3 3 5" xfId="2811" xr:uid="{00000000-0005-0000-0000-00000A050000}"/>
    <cellStyle name="40 % - Markeringsfarve2 3 3 5 2" xfId="2812" xr:uid="{00000000-0005-0000-0000-00000B050000}"/>
    <cellStyle name="40 % - Markeringsfarve2 3 3 5 3" xfId="2813" xr:uid="{00000000-0005-0000-0000-00000C050000}"/>
    <cellStyle name="40 % - Markeringsfarve2 3 3 6" xfId="2814" xr:uid="{00000000-0005-0000-0000-00000D050000}"/>
    <cellStyle name="40 % - Markeringsfarve2 3 3 6 2" xfId="2815" xr:uid="{00000000-0005-0000-0000-00000E050000}"/>
    <cellStyle name="40 % - Markeringsfarve2 3 3 6 3" xfId="2816" xr:uid="{00000000-0005-0000-0000-00000F050000}"/>
    <cellStyle name="40 % - Markeringsfarve2 3 3 7" xfId="2817" xr:uid="{00000000-0005-0000-0000-000010050000}"/>
    <cellStyle name="40 % - Markeringsfarve2 3 3 7 2" xfId="2818" xr:uid="{00000000-0005-0000-0000-000011050000}"/>
    <cellStyle name="40 % - Markeringsfarve2 3 3 8" xfId="2819" xr:uid="{00000000-0005-0000-0000-000012050000}"/>
    <cellStyle name="40 % - Markeringsfarve2 3 4" xfId="2820" xr:uid="{00000000-0005-0000-0000-000013050000}"/>
    <cellStyle name="40 % - Markeringsfarve2 3 4 2" xfId="2821" xr:uid="{00000000-0005-0000-0000-000014050000}"/>
    <cellStyle name="40 % - Markeringsfarve2 3 4 3" xfId="2822" xr:uid="{00000000-0005-0000-0000-000015050000}"/>
    <cellStyle name="40 % - Markeringsfarve2 3 5" xfId="2823" xr:uid="{00000000-0005-0000-0000-000016050000}"/>
    <cellStyle name="40 % - Markeringsfarve2 3 5 2" xfId="2824" xr:uid="{00000000-0005-0000-0000-000017050000}"/>
    <cellStyle name="40 % - Markeringsfarve2 3 5 3" xfId="2825" xr:uid="{00000000-0005-0000-0000-000018050000}"/>
    <cellStyle name="40 % - Markeringsfarve2 3 6" xfId="2826" xr:uid="{00000000-0005-0000-0000-000019050000}"/>
    <cellStyle name="40 % - Markeringsfarve2 3 6 2" xfId="2827" xr:uid="{00000000-0005-0000-0000-00001A050000}"/>
    <cellStyle name="40 % - Markeringsfarve2 3 6 3" xfId="2828" xr:uid="{00000000-0005-0000-0000-00001B050000}"/>
    <cellStyle name="40 % - Markeringsfarve2 3 7" xfId="2829" xr:uid="{00000000-0005-0000-0000-00001C050000}"/>
    <cellStyle name="40 % - Markeringsfarve2 3 7 2" xfId="2830" xr:uid="{00000000-0005-0000-0000-00001D050000}"/>
    <cellStyle name="40 % - Markeringsfarve2 3 7 3" xfId="2831" xr:uid="{00000000-0005-0000-0000-00001E050000}"/>
    <cellStyle name="40 % - Markeringsfarve2 3 8" xfId="2832" xr:uid="{00000000-0005-0000-0000-00001F050000}"/>
    <cellStyle name="40 % - Markeringsfarve2 3 8 2" xfId="2833" xr:uid="{00000000-0005-0000-0000-000020050000}"/>
    <cellStyle name="40 % - Markeringsfarve2 3 8 3" xfId="2834" xr:uid="{00000000-0005-0000-0000-000021050000}"/>
    <cellStyle name="40 % - Markeringsfarve2 3 9" xfId="2835" xr:uid="{00000000-0005-0000-0000-000022050000}"/>
    <cellStyle name="40 % - Markeringsfarve2 3 9 2" xfId="2836" xr:uid="{00000000-0005-0000-0000-000023050000}"/>
    <cellStyle name="40 % - Markeringsfarve2 4" xfId="2837" xr:uid="{00000000-0005-0000-0000-000024050000}"/>
    <cellStyle name="40 % - Markeringsfarve2 4 2" xfId="2838" xr:uid="{00000000-0005-0000-0000-000025050000}"/>
    <cellStyle name="40 % - Markeringsfarve2 4 2 2" xfId="2839" xr:uid="{00000000-0005-0000-0000-000026050000}"/>
    <cellStyle name="40 % - Markeringsfarve2 4 2 3" xfId="2840" xr:uid="{00000000-0005-0000-0000-000027050000}"/>
    <cellStyle name="40 % - Markeringsfarve2 4 3" xfId="2841" xr:uid="{00000000-0005-0000-0000-000028050000}"/>
    <cellStyle name="40 % - Markeringsfarve2 4 3 2" xfId="2842" xr:uid="{00000000-0005-0000-0000-000029050000}"/>
    <cellStyle name="40 % - Markeringsfarve2 4 3 3" xfId="2843" xr:uid="{00000000-0005-0000-0000-00002A050000}"/>
    <cellStyle name="40 % - Markeringsfarve2 4 4" xfId="2844" xr:uid="{00000000-0005-0000-0000-00002B050000}"/>
    <cellStyle name="40 % - Markeringsfarve2 4 4 2" xfId="2845" xr:uid="{00000000-0005-0000-0000-00002C050000}"/>
    <cellStyle name="40 % - Markeringsfarve2 4 4 3" xfId="2846" xr:uid="{00000000-0005-0000-0000-00002D050000}"/>
    <cellStyle name="40 % - Markeringsfarve2 4 5" xfId="2847" xr:uid="{00000000-0005-0000-0000-00002E050000}"/>
    <cellStyle name="40 % - Markeringsfarve2 4 5 2" xfId="2848" xr:uid="{00000000-0005-0000-0000-00002F050000}"/>
    <cellStyle name="40 % - Markeringsfarve2 4 5 3" xfId="2849" xr:uid="{00000000-0005-0000-0000-000030050000}"/>
    <cellStyle name="40 % - Markeringsfarve2 4 6" xfId="2850" xr:uid="{00000000-0005-0000-0000-000031050000}"/>
    <cellStyle name="40 % - Markeringsfarve2 4 6 2" xfId="2851" xr:uid="{00000000-0005-0000-0000-000032050000}"/>
    <cellStyle name="40 % - Markeringsfarve2 4 6 3" xfId="2852" xr:uid="{00000000-0005-0000-0000-000033050000}"/>
    <cellStyle name="40 % - Markeringsfarve2 4 7" xfId="2853" xr:uid="{00000000-0005-0000-0000-000034050000}"/>
    <cellStyle name="40 % - Markeringsfarve2 4 7 2" xfId="2854" xr:uid="{00000000-0005-0000-0000-000035050000}"/>
    <cellStyle name="40 % - Markeringsfarve2 4 8" xfId="2855" xr:uid="{00000000-0005-0000-0000-000036050000}"/>
    <cellStyle name="40 % - Markeringsfarve2 5" xfId="2856" xr:uid="{00000000-0005-0000-0000-000037050000}"/>
    <cellStyle name="40 % - Markeringsfarve2 5 2" xfId="2857" xr:uid="{00000000-0005-0000-0000-000038050000}"/>
    <cellStyle name="40 % - Markeringsfarve2 5 2 2" xfId="2858" xr:uid="{00000000-0005-0000-0000-000039050000}"/>
    <cellStyle name="40 % - Markeringsfarve2 5 2 3" xfId="2859" xr:uid="{00000000-0005-0000-0000-00003A050000}"/>
    <cellStyle name="40 % - Markeringsfarve2 5 3" xfId="2860" xr:uid="{00000000-0005-0000-0000-00003B050000}"/>
    <cellStyle name="40 % - Markeringsfarve2 5 3 2" xfId="2861" xr:uid="{00000000-0005-0000-0000-00003C050000}"/>
    <cellStyle name="40 % - Markeringsfarve2 5 3 3" xfId="2862" xr:uid="{00000000-0005-0000-0000-00003D050000}"/>
    <cellStyle name="40 % - Markeringsfarve2 5 4" xfId="2863" xr:uid="{00000000-0005-0000-0000-00003E050000}"/>
    <cellStyle name="40 % - Markeringsfarve2 5 4 2" xfId="2864" xr:uid="{00000000-0005-0000-0000-00003F050000}"/>
    <cellStyle name="40 % - Markeringsfarve2 5 4 3" xfId="2865" xr:uid="{00000000-0005-0000-0000-000040050000}"/>
    <cellStyle name="40 % - Markeringsfarve2 5 5" xfId="2866" xr:uid="{00000000-0005-0000-0000-000041050000}"/>
    <cellStyle name="40 % - Markeringsfarve2 5 5 2" xfId="2867" xr:uid="{00000000-0005-0000-0000-000042050000}"/>
    <cellStyle name="40 % - Markeringsfarve2 5 5 3" xfId="2868" xr:uid="{00000000-0005-0000-0000-000043050000}"/>
    <cellStyle name="40 % - Markeringsfarve2 5 6" xfId="2869" xr:uid="{00000000-0005-0000-0000-000044050000}"/>
    <cellStyle name="40 % - Markeringsfarve2 5 6 2" xfId="2870" xr:uid="{00000000-0005-0000-0000-000045050000}"/>
    <cellStyle name="40 % - Markeringsfarve2 5 6 3" xfId="2871" xr:uid="{00000000-0005-0000-0000-000046050000}"/>
    <cellStyle name="40 % - Markeringsfarve2 5 7" xfId="2872" xr:uid="{00000000-0005-0000-0000-000047050000}"/>
    <cellStyle name="40 % - Markeringsfarve2 5 7 2" xfId="2873" xr:uid="{00000000-0005-0000-0000-000048050000}"/>
    <cellStyle name="40 % - Markeringsfarve2 5 8" xfId="2874" xr:uid="{00000000-0005-0000-0000-000049050000}"/>
    <cellStyle name="40 % - Markeringsfarve2 6" xfId="2875" xr:uid="{00000000-0005-0000-0000-00004A050000}"/>
    <cellStyle name="40 % - Markeringsfarve2 6 2" xfId="2876" xr:uid="{00000000-0005-0000-0000-00004B050000}"/>
    <cellStyle name="40 % - Markeringsfarve2 6 3" xfId="2877" xr:uid="{00000000-0005-0000-0000-00004C050000}"/>
    <cellStyle name="40 % - Markeringsfarve2 7" xfId="2878" xr:uid="{00000000-0005-0000-0000-00004D050000}"/>
    <cellStyle name="40 % - Markeringsfarve2 7 2" xfId="2879" xr:uid="{00000000-0005-0000-0000-00004E050000}"/>
    <cellStyle name="40 % - Markeringsfarve2 7 3" xfId="2880" xr:uid="{00000000-0005-0000-0000-00004F050000}"/>
    <cellStyle name="40 % - Markeringsfarve2 8" xfId="2881" xr:uid="{00000000-0005-0000-0000-000050050000}"/>
    <cellStyle name="40 % - Markeringsfarve2 8 2" xfId="2882" xr:uid="{00000000-0005-0000-0000-000051050000}"/>
    <cellStyle name="40 % - Markeringsfarve2 8 3" xfId="2883" xr:uid="{00000000-0005-0000-0000-000052050000}"/>
    <cellStyle name="40 % - Markeringsfarve2 9" xfId="2884" xr:uid="{00000000-0005-0000-0000-000053050000}"/>
    <cellStyle name="40 % - Markeringsfarve2 9 2" xfId="2885" xr:uid="{00000000-0005-0000-0000-000054050000}"/>
    <cellStyle name="40 % - Markeringsfarve2 9 3" xfId="2886" xr:uid="{00000000-0005-0000-0000-000055050000}"/>
    <cellStyle name="40 % - Markeringsfarve3 10" xfId="2887" xr:uid="{00000000-0005-0000-0000-000056050000}"/>
    <cellStyle name="40 % - Markeringsfarve3 10 2" xfId="2888" xr:uid="{00000000-0005-0000-0000-000057050000}"/>
    <cellStyle name="40 % - Markeringsfarve3 11" xfId="2889" xr:uid="{00000000-0005-0000-0000-000058050000}"/>
    <cellStyle name="40 % - Markeringsfarve3 2" xfId="2890" xr:uid="{00000000-0005-0000-0000-000059050000}"/>
    <cellStyle name="40 % - Markeringsfarve3 2 10" xfId="2891" xr:uid="{00000000-0005-0000-0000-00005A050000}"/>
    <cellStyle name="40 % - Markeringsfarve3 2 2" xfId="2892" xr:uid="{00000000-0005-0000-0000-00005B050000}"/>
    <cellStyle name="40 % - Markeringsfarve3 2 2 2" xfId="2893" xr:uid="{00000000-0005-0000-0000-00005C050000}"/>
    <cellStyle name="40 % - Markeringsfarve3 2 2 2 2" xfId="2894" xr:uid="{00000000-0005-0000-0000-00005D050000}"/>
    <cellStyle name="40 % - Markeringsfarve3 2 2 2 3" xfId="2895" xr:uid="{00000000-0005-0000-0000-00005E050000}"/>
    <cellStyle name="40 % - Markeringsfarve3 2 2 3" xfId="2896" xr:uid="{00000000-0005-0000-0000-00005F050000}"/>
    <cellStyle name="40 % - Markeringsfarve3 2 2 3 2" xfId="2897" xr:uid="{00000000-0005-0000-0000-000060050000}"/>
    <cellStyle name="40 % - Markeringsfarve3 2 2 3 3" xfId="2898" xr:uid="{00000000-0005-0000-0000-000061050000}"/>
    <cellStyle name="40 % - Markeringsfarve3 2 2 4" xfId="2899" xr:uid="{00000000-0005-0000-0000-000062050000}"/>
    <cellStyle name="40 % - Markeringsfarve3 2 2 4 2" xfId="2900" xr:uid="{00000000-0005-0000-0000-000063050000}"/>
    <cellStyle name="40 % - Markeringsfarve3 2 2 4 3" xfId="2901" xr:uid="{00000000-0005-0000-0000-000064050000}"/>
    <cellStyle name="40 % - Markeringsfarve3 2 2 5" xfId="2902" xr:uid="{00000000-0005-0000-0000-000065050000}"/>
    <cellStyle name="40 % - Markeringsfarve3 2 2 5 2" xfId="2903" xr:uid="{00000000-0005-0000-0000-000066050000}"/>
    <cellStyle name="40 % - Markeringsfarve3 2 2 5 3" xfId="2904" xr:uid="{00000000-0005-0000-0000-000067050000}"/>
    <cellStyle name="40 % - Markeringsfarve3 2 2 6" xfId="2905" xr:uid="{00000000-0005-0000-0000-000068050000}"/>
    <cellStyle name="40 % - Markeringsfarve3 2 2 6 2" xfId="2906" xr:uid="{00000000-0005-0000-0000-000069050000}"/>
    <cellStyle name="40 % - Markeringsfarve3 2 2 6 3" xfId="2907" xr:uid="{00000000-0005-0000-0000-00006A050000}"/>
    <cellStyle name="40 % - Markeringsfarve3 2 2 7" xfId="2908" xr:uid="{00000000-0005-0000-0000-00006B050000}"/>
    <cellStyle name="40 % - Markeringsfarve3 2 2 7 2" xfId="2909" xr:uid="{00000000-0005-0000-0000-00006C050000}"/>
    <cellStyle name="40 % - Markeringsfarve3 2 2 8" xfId="2910" xr:uid="{00000000-0005-0000-0000-00006D050000}"/>
    <cellStyle name="40 % - Markeringsfarve3 2 3" xfId="2911" xr:uid="{00000000-0005-0000-0000-00006E050000}"/>
    <cellStyle name="40 % - Markeringsfarve3 2 3 2" xfId="2912" xr:uid="{00000000-0005-0000-0000-00006F050000}"/>
    <cellStyle name="40 % - Markeringsfarve3 2 3 2 2" xfId="2913" xr:uid="{00000000-0005-0000-0000-000070050000}"/>
    <cellStyle name="40 % - Markeringsfarve3 2 3 2 3" xfId="2914" xr:uid="{00000000-0005-0000-0000-000071050000}"/>
    <cellStyle name="40 % - Markeringsfarve3 2 3 3" xfId="2915" xr:uid="{00000000-0005-0000-0000-000072050000}"/>
    <cellStyle name="40 % - Markeringsfarve3 2 3 3 2" xfId="2916" xr:uid="{00000000-0005-0000-0000-000073050000}"/>
    <cellStyle name="40 % - Markeringsfarve3 2 3 3 3" xfId="2917" xr:uid="{00000000-0005-0000-0000-000074050000}"/>
    <cellStyle name="40 % - Markeringsfarve3 2 3 4" xfId="2918" xr:uid="{00000000-0005-0000-0000-000075050000}"/>
    <cellStyle name="40 % - Markeringsfarve3 2 3 4 2" xfId="2919" xr:uid="{00000000-0005-0000-0000-000076050000}"/>
    <cellStyle name="40 % - Markeringsfarve3 2 3 4 3" xfId="2920" xr:uid="{00000000-0005-0000-0000-000077050000}"/>
    <cellStyle name="40 % - Markeringsfarve3 2 3 5" xfId="2921" xr:uid="{00000000-0005-0000-0000-000078050000}"/>
    <cellStyle name="40 % - Markeringsfarve3 2 3 5 2" xfId="2922" xr:uid="{00000000-0005-0000-0000-000079050000}"/>
    <cellStyle name="40 % - Markeringsfarve3 2 3 5 3" xfId="2923" xr:uid="{00000000-0005-0000-0000-00007A050000}"/>
    <cellStyle name="40 % - Markeringsfarve3 2 3 6" xfId="2924" xr:uid="{00000000-0005-0000-0000-00007B050000}"/>
    <cellStyle name="40 % - Markeringsfarve3 2 3 6 2" xfId="2925" xr:uid="{00000000-0005-0000-0000-00007C050000}"/>
    <cellStyle name="40 % - Markeringsfarve3 2 3 6 3" xfId="2926" xr:uid="{00000000-0005-0000-0000-00007D050000}"/>
    <cellStyle name="40 % - Markeringsfarve3 2 3 7" xfId="2927" xr:uid="{00000000-0005-0000-0000-00007E050000}"/>
    <cellStyle name="40 % - Markeringsfarve3 2 3 7 2" xfId="2928" xr:uid="{00000000-0005-0000-0000-00007F050000}"/>
    <cellStyle name="40 % - Markeringsfarve3 2 3 8" xfId="2929" xr:uid="{00000000-0005-0000-0000-000080050000}"/>
    <cellStyle name="40 % - Markeringsfarve3 2 4" xfId="2930" xr:uid="{00000000-0005-0000-0000-000081050000}"/>
    <cellStyle name="40 % - Markeringsfarve3 2 4 2" xfId="2931" xr:uid="{00000000-0005-0000-0000-000082050000}"/>
    <cellStyle name="40 % - Markeringsfarve3 2 4 3" xfId="2932" xr:uid="{00000000-0005-0000-0000-000083050000}"/>
    <cellStyle name="40 % - Markeringsfarve3 2 5" xfId="2933" xr:uid="{00000000-0005-0000-0000-000084050000}"/>
    <cellStyle name="40 % - Markeringsfarve3 2 5 2" xfId="2934" xr:uid="{00000000-0005-0000-0000-000085050000}"/>
    <cellStyle name="40 % - Markeringsfarve3 2 5 3" xfId="2935" xr:uid="{00000000-0005-0000-0000-000086050000}"/>
    <cellStyle name="40 % - Markeringsfarve3 2 6" xfId="2936" xr:uid="{00000000-0005-0000-0000-000087050000}"/>
    <cellStyle name="40 % - Markeringsfarve3 2 6 2" xfId="2937" xr:uid="{00000000-0005-0000-0000-000088050000}"/>
    <cellStyle name="40 % - Markeringsfarve3 2 6 3" xfId="2938" xr:uid="{00000000-0005-0000-0000-000089050000}"/>
    <cellStyle name="40 % - Markeringsfarve3 2 7" xfId="2939" xr:uid="{00000000-0005-0000-0000-00008A050000}"/>
    <cellStyle name="40 % - Markeringsfarve3 2 7 2" xfId="2940" xr:uid="{00000000-0005-0000-0000-00008B050000}"/>
    <cellStyle name="40 % - Markeringsfarve3 2 7 3" xfId="2941" xr:uid="{00000000-0005-0000-0000-00008C050000}"/>
    <cellStyle name="40 % - Markeringsfarve3 2 8" xfId="2942" xr:uid="{00000000-0005-0000-0000-00008D050000}"/>
    <cellStyle name="40 % - Markeringsfarve3 2 8 2" xfId="2943" xr:uid="{00000000-0005-0000-0000-00008E050000}"/>
    <cellStyle name="40 % - Markeringsfarve3 2 8 3" xfId="2944" xr:uid="{00000000-0005-0000-0000-00008F050000}"/>
    <cellStyle name="40 % - Markeringsfarve3 2 9" xfId="2945" xr:uid="{00000000-0005-0000-0000-000090050000}"/>
    <cellStyle name="40 % - Markeringsfarve3 2 9 2" xfId="2946" xr:uid="{00000000-0005-0000-0000-000091050000}"/>
    <cellStyle name="40 % - Markeringsfarve3 3" xfId="2947" xr:uid="{00000000-0005-0000-0000-000092050000}"/>
    <cellStyle name="40 % - Markeringsfarve3 3 10" xfId="2948" xr:uid="{00000000-0005-0000-0000-000093050000}"/>
    <cellStyle name="40 % - Markeringsfarve3 3 2" xfId="2949" xr:uid="{00000000-0005-0000-0000-000094050000}"/>
    <cellStyle name="40 % - Markeringsfarve3 3 2 2" xfId="2950" xr:uid="{00000000-0005-0000-0000-000095050000}"/>
    <cellStyle name="40 % - Markeringsfarve3 3 2 2 2" xfId="2951" xr:uid="{00000000-0005-0000-0000-000096050000}"/>
    <cellStyle name="40 % - Markeringsfarve3 3 2 2 3" xfId="2952" xr:uid="{00000000-0005-0000-0000-000097050000}"/>
    <cellStyle name="40 % - Markeringsfarve3 3 2 3" xfId="2953" xr:uid="{00000000-0005-0000-0000-000098050000}"/>
    <cellStyle name="40 % - Markeringsfarve3 3 2 3 2" xfId="2954" xr:uid="{00000000-0005-0000-0000-000099050000}"/>
    <cellStyle name="40 % - Markeringsfarve3 3 2 3 3" xfId="2955" xr:uid="{00000000-0005-0000-0000-00009A050000}"/>
    <cellStyle name="40 % - Markeringsfarve3 3 2 4" xfId="2956" xr:uid="{00000000-0005-0000-0000-00009B050000}"/>
    <cellStyle name="40 % - Markeringsfarve3 3 2 4 2" xfId="2957" xr:uid="{00000000-0005-0000-0000-00009C050000}"/>
    <cellStyle name="40 % - Markeringsfarve3 3 2 4 3" xfId="2958" xr:uid="{00000000-0005-0000-0000-00009D050000}"/>
    <cellStyle name="40 % - Markeringsfarve3 3 2 5" xfId="2959" xr:uid="{00000000-0005-0000-0000-00009E050000}"/>
    <cellStyle name="40 % - Markeringsfarve3 3 2 5 2" xfId="2960" xr:uid="{00000000-0005-0000-0000-00009F050000}"/>
    <cellStyle name="40 % - Markeringsfarve3 3 2 5 3" xfId="2961" xr:uid="{00000000-0005-0000-0000-0000A0050000}"/>
    <cellStyle name="40 % - Markeringsfarve3 3 2 6" xfId="2962" xr:uid="{00000000-0005-0000-0000-0000A1050000}"/>
    <cellStyle name="40 % - Markeringsfarve3 3 2 6 2" xfId="2963" xr:uid="{00000000-0005-0000-0000-0000A2050000}"/>
    <cellStyle name="40 % - Markeringsfarve3 3 2 6 3" xfId="2964" xr:uid="{00000000-0005-0000-0000-0000A3050000}"/>
    <cellStyle name="40 % - Markeringsfarve3 3 2 7" xfId="2965" xr:uid="{00000000-0005-0000-0000-0000A4050000}"/>
    <cellStyle name="40 % - Markeringsfarve3 3 2 7 2" xfId="2966" xr:uid="{00000000-0005-0000-0000-0000A5050000}"/>
    <cellStyle name="40 % - Markeringsfarve3 3 2 8" xfId="2967" xr:uid="{00000000-0005-0000-0000-0000A6050000}"/>
    <cellStyle name="40 % - Markeringsfarve3 3 3" xfId="2968" xr:uid="{00000000-0005-0000-0000-0000A7050000}"/>
    <cellStyle name="40 % - Markeringsfarve3 3 3 2" xfId="2969" xr:uid="{00000000-0005-0000-0000-0000A8050000}"/>
    <cellStyle name="40 % - Markeringsfarve3 3 3 2 2" xfId="2970" xr:uid="{00000000-0005-0000-0000-0000A9050000}"/>
    <cellStyle name="40 % - Markeringsfarve3 3 3 2 3" xfId="2971" xr:uid="{00000000-0005-0000-0000-0000AA050000}"/>
    <cellStyle name="40 % - Markeringsfarve3 3 3 3" xfId="2972" xr:uid="{00000000-0005-0000-0000-0000AB050000}"/>
    <cellStyle name="40 % - Markeringsfarve3 3 3 3 2" xfId="2973" xr:uid="{00000000-0005-0000-0000-0000AC050000}"/>
    <cellStyle name="40 % - Markeringsfarve3 3 3 3 3" xfId="2974" xr:uid="{00000000-0005-0000-0000-0000AD050000}"/>
    <cellStyle name="40 % - Markeringsfarve3 3 3 4" xfId="2975" xr:uid="{00000000-0005-0000-0000-0000AE050000}"/>
    <cellStyle name="40 % - Markeringsfarve3 3 3 4 2" xfId="2976" xr:uid="{00000000-0005-0000-0000-0000AF050000}"/>
    <cellStyle name="40 % - Markeringsfarve3 3 3 4 3" xfId="2977" xr:uid="{00000000-0005-0000-0000-0000B0050000}"/>
    <cellStyle name="40 % - Markeringsfarve3 3 3 5" xfId="2978" xr:uid="{00000000-0005-0000-0000-0000B1050000}"/>
    <cellStyle name="40 % - Markeringsfarve3 3 3 5 2" xfId="2979" xr:uid="{00000000-0005-0000-0000-0000B2050000}"/>
    <cellStyle name="40 % - Markeringsfarve3 3 3 5 3" xfId="2980" xr:uid="{00000000-0005-0000-0000-0000B3050000}"/>
    <cellStyle name="40 % - Markeringsfarve3 3 3 6" xfId="2981" xr:uid="{00000000-0005-0000-0000-0000B4050000}"/>
    <cellStyle name="40 % - Markeringsfarve3 3 3 6 2" xfId="2982" xr:uid="{00000000-0005-0000-0000-0000B5050000}"/>
    <cellStyle name="40 % - Markeringsfarve3 3 3 6 3" xfId="2983" xr:uid="{00000000-0005-0000-0000-0000B6050000}"/>
    <cellStyle name="40 % - Markeringsfarve3 3 3 7" xfId="2984" xr:uid="{00000000-0005-0000-0000-0000B7050000}"/>
    <cellStyle name="40 % - Markeringsfarve3 3 3 7 2" xfId="2985" xr:uid="{00000000-0005-0000-0000-0000B8050000}"/>
    <cellStyle name="40 % - Markeringsfarve3 3 3 8" xfId="2986" xr:uid="{00000000-0005-0000-0000-0000B9050000}"/>
    <cellStyle name="40 % - Markeringsfarve3 3 4" xfId="2987" xr:uid="{00000000-0005-0000-0000-0000BA050000}"/>
    <cellStyle name="40 % - Markeringsfarve3 3 4 2" xfId="2988" xr:uid="{00000000-0005-0000-0000-0000BB050000}"/>
    <cellStyle name="40 % - Markeringsfarve3 3 4 3" xfId="2989" xr:uid="{00000000-0005-0000-0000-0000BC050000}"/>
    <cellStyle name="40 % - Markeringsfarve3 3 5" xfId="2990" xr:uid="{00000000-0005-0000-0000-0000BD050000}"/>
    <cellStyle name="40 % - Markeringsfarve3 3 5 2" xfId="2991" xr:uid="{00000000-0005-0000-0000-0000BE050000}"/>
    <cellStyle name="40 % - Markeringsfarve3 3 5 3" xfId="2992" xr:uid="{00000000-0005-0000-0000-0000BF050000}"/>
    <cellStyle name="40 % - Markeringsfarve3 3 6" xfId="2993" xr:uid="{00000000-0005-0000-0000-0000C0050000}"/>
    <cellStyle name="40 % - Markeringsfarve3 3 6 2" xfId="2994" xr:uid="{00000000-0005-0000-0000-0000C1050000}"/>
    <cellStyle name="40 % - Markeringsfarve3 3 6 3" xfId="2995" xr:uid="{00000000-0005-0000-0000-0000C2050000}"/>
    <cellStyle name="40 % - Markeringsfarve3 3 7" xfId="2996" xr:uid="{00000000-0005-0000-0000-0000C3050000}"/>
    <cellStyle name="40 % - Markeringsfarve3 3 7 2" xfId="2997" xr:uid="{00000000-0005-0000-0000-0000C4050000}"/>
    <cellStyle name="40 % - Markeringsfarve3 3 7 3" xfId="2998" xr:uid="{00000000-0005-0000-0000-0000C5050000}"/>
    <cellStyle name="40 % - Markeringsfarve3 3 8" xfId="2999" xr:uid="{00000000-0005-0000-0000-0000C6050000}"/>
    <cellStyle name="40 % - Markeringsfarve3 3 8 2" xfId="3000" xr:uid="{00000000-0005-0000-0000-0000C7050000}"/>
    <cellStyle name="40 % - Markeringsfarve3 3 8 3" xfId="3001" xr:uid="{00000000-0005-0000-0000-0000C8050000}"/>
    <cellStyle name="40 % - Markeringsfarve3 3 9" xfId="3002" xr:uid="{00000000-0005-0000-0000-0000C9050000}"/>
    <cellStyle name="40 % - Markeringsfarve3 3 9 2" xfId="3003" xr:uid="{00000000-0005-0000-0000-0000CA050000}"/>
    <cellStyle name="40 % - Markeringsfarve3 4" xfId="3004" xr:uid="{00000000-0005-0000-0000-0000CB050000}"/>
    <cellStyle name="40 % - Markeringsfarve3 4 2" xfId="3005" xr:uid="{00000000-0005-0000-0000-0000CC050000}"/>
    <cellStyle name="40 % - Markeringsfarve3 4 2 2" xfId="3006" xr:uid="{00000000-0005-0000-0000-0000CD050000}"/>
    <cellStyle name="40 % - Markeringsfarve3 4 2 3" xfId="3007" xr:uid="{00000000-0005-0000-0000-0000CE050000}"/>
    <cellStyle name="40 % - Markeringsfarve3 4 3" xfId="3008" xr:uid="{00000000-0005-0000-0000-0000CF050000}"/>
    <cellStyle name="40 % - Markeringsfarve3 4 3 2" xfId="3009" xr:uid="{00000000-0005-0000-0000-0000D0050000}"/>
    <cellStyle name="40 % - Markeringsfarve3 4 3 3" xfId="3010" xr:uid="{00000000-0005-0000-0000-0000D1050000}"/>
    <cellStyle name="40 % - Markeringsfarve3 4 4" xfId="3011" xr:uid="{00000000-0005-0000-0000-0000D2050000}"/>
    <cellStyle name="40 % - Markeringsfarve3 4 4 2" xfId="3012" xr:uid="{00000000-0005-0000-0000-0000D3050000}"/>
    <cellStyle name="40 % - Markeringsfarve3 4 4 3" xfId="3013" xr:uid="{00000000-0005-0000-0000-0000D4050000}"/>
    <cellStyle name="40 % - Markeringsfarve3 4 5" xfId="3014" xr:uid="{00000000-0005-0000-0000-0000D5050000}"/>
    <cellStyle name="40 % - Markeringsfarve3 4 5 2" xfId="3015" xr:uid="{00000000-0005-0000-0000-0000D6050000}"/>
    <cellStyle name="40 % - Markeringsfarve3 4 5 3" xfId="3016" xr:uid="{00000000-0005-0000-0000-0000D7050000}"/>
    <cellStyle name="40 % - Markeringsfarve3 4 6" xfId="3017" xr:uid="{00000000-0005-0000-0000-0000D8050000}"/>
    <cellStyle name="40 % - Markeringsfarve3 4 6 2" xfId="3018" xr:uid="{00000000-0005-0000-0000-0000D9050000}"/>
    <cellStyle name="40 % - Markeringsfarve3 4 6 3" xfId="3019" xr:uid="{00000000-0005-0000-0000-0000DA050000}"/>
    <cellStyle name="40 % - Markeringsfarve3 4 7" xfId="3020" xr:uid="{00000000-0005-0000-0000-0000DB050000}"/>
    <cellStyle name="40 % - Markeringsfarve3 4 7 2" xfId="3021" xr:uid="{00000000-0005-0000-0000-0000DC050000}"/>
    <cellStyle name="40 % - Markeringsfarve3 4 8" xfId="3022" xr:uid="{00000000-0005-0000-0000-0000DD050000}"/>
    <cellStyle name="40 % - Markeringsfarve3 5" xfId="3023" xr:uid="{00000000-0005-0000-0000-0000DE050000}"/>
    <cellStyle name="40 % - Markeringsfarve3 5 2" xfId="3024" xr:uid="{00000000-0005-0000-0000-0000DF050000}"/>
    <cellStyle name="40 % - Markeringsfarve3 5 2 2" xfId="3025" xr:uid="{00000000-0005-0000-0000-0000E0050000}"/>
    <cellStyle name="40 % - Markeringsfarve3 5 2 3" xfId="3026" xr:uid="{00000000-0005-0000-0000-0000E1050000}"/>
    <cellStyle name="40 % - Markeringsfarve3 5 3" xfId="3027" xr:uid="{00000000-0005-0000-0000-0000E2050000}"/>
    <cellStyle name="40 % - Markeringsfarve3 5 3 2" xfId="3028" xr:uid="{00000000-0005-0000-0000-0000E3050000}"/>
    <cellStyle name="40 % - Markeringsfarve3 5 3 3" xfId="3029" xr:uid="{00000000-0005-0000-0000-0000E4050000}"/>
    <cellStyle name="40 % - Markeringsfarve3 5 4" xfId="3030" xr:uid="{00000000-0005-0000-0000-0000E5050000}"/>
    <cellStyle name="40 % - Markeringsfarve3 5 4 2" xfId="3031" xr:uid="{00000000-0005-0000-0000-0000E6050000}"/>
    <cellStyle name="40 % - Markeringsfarve3 5 4 3" xfId="3032" xr:uid="{00000000-0005-0000-0000-0000E7050000}"/>
    <cellStyle name="40 % - Markeringsfarve3 5 5" xfId="3033" xr:uid="{00000000-0005-0000-0000-0000E8050000}"/>
    <cellStyle name="40 % - Markeringsfarve3 5 5 2" xfId="3034" xr:uid="{00000000-0005-0000-0000-0000E9050000}"/>
    <cellStyle name="40 % - Markeringsfarve3 5 5 3" xfId="3035" xr:uid="{00000000-0005-0000-0000-0000EA050000}"/>
    <cellStyle name="40 % - Markeringsfarve3 5 6" xfId="3036" xr:uid="{00000000-0005-0000-0000-0000EB050000}"/>
    <cellStyle name="40 % - Markeringsfarve3 5 6 2" xfId="3037" xr:uid="{00000000-0005-0000-0000-0000EC050000}"/>
    <cellStyle name="40 % - Markeringsfarve3 5 6 3" xfId="3038" xr:uid="{00000000-0005-0000-0000-0000ED050000}"/>
    <cellStyle name="40 % - Markeringsfarve3 5 7" xfId="3039" xr:uid="{00000000-0005-0000-0000-0000EE050000}"/>
    <cellStyle name="40 % - Markeringsfarve3 5 7 2" xfId="3040" xr:uid="{00000000-0005-0000-0000-0000EF050000}"/>
    <cellStyle name="40 % - Markeringsfarve3 5 8" xfId="3041" xr:uid="{00000000-0005-0000-0000-0000F0050000}"/>
    <cellStyle name="40 % - Markeringsfarve3 6" xfId="3042" xr:uid="{00000000-0005-0000-0000-0000F1050000}"/>
    <cellStyle name="40 % - Markeringsfarve3 6 2" xfId="3043" xr:uid="{00000000-0005-0000-0000-0000F2050000}"/>
    <cellStyle name="40 % - Markeringsfarve3 6 2 2" xfId="3044" xr:uid="{00000000-0005-0000-0000-0000F3050000}"/>
    <cellStyle name="40 % - Markeringsfarve3 6 2 3" xfId="3045" xr:uid="{00000000-0005-0000-0000-0000F4050000}"/>
    <cellStyle name="40 % - Markeringsfarve3 6 3" xfId="3046" xr:uid="{00000000-0005-0000-0000-0000F5050000}"/>
    <cellStyle name="40 % - Markeringsfarve3 6 4" xfId="3047" xr:uid="{00000000-0005-0000-0000-0000F6050000}"/>
    <cellStyle name="40 % - Markeringsfarve3 7" xfId="3048" xr:uid="{00000000-0005-0000-0000-0000F7050000}"/>
    <cellStyle name="40 % - Markeringsfarve3 7 2" xfId="3049" xr:uid="{00000000-0005-0000-0000-0000F8050000}"/>
    <cellStyle name="40 % - Markeringsfarve3 7 3" xfId="3050" xr:uid="{00000000-0005-0000-0000-0000F9050000}"/>
    <cellStyle name="40 % - Markeringsfarve3 8" xfId="3051" xr:uid="{00000000-0005-0000-0000-0000FA050000}"/>
    <cellStyle name="40 % - Markeringsfarve3 8 2" xfId="3052" xr:uid="{00000000-0005-0000-0000-0000FB050000}"/>
    <cellStyle name="40 % - Markeringsfarve3 8 3" xfId="3053" xr:uid="{00000000-0005-0000-0000-0000FC050000}"/>
    <cellStyle name="40 % - Markeringsfarve3 9" xfId="3054" xr:uid="{00000000-0005-0000-0000-0000FD050000}"/>
    <cellStyle name="40 % - Markeringsfarve3 9 2" xfId="3055" xr:uid="{00000000-0005-0000-0000-0000FE050000}"/>
    <cellStyle name="40 % - Markeringsfarve3 9 3" xfId="3056" xr:uid="{00000000-0005-0000-0000-0000FF050000}"/>
    <cellStyle name="40 % - Markeringsfarve4 10" xfId="3057" xr:uid="{00000000-0005-0000-0000-000000060000}"/>
    <cellStyle name="40 % - Markeringsfarve4 10 2" xfId="3058" xr:uid="{00000000-0005-0000-0000-000001060000}"/>
    <cellStyle name="40 % - Markeringsfarve4 10 3" xfId="3059" xr:uid="{00000000-0005-0000-0000-000002060000}"/>
    <cellStyle name="40 % - Markeringsfarve4 11" xfId="3060" xr:uid="{00000000-0005-0000-0000-000003060000}"/>
    <cellStyle name="40 % - Markeringsfarve4 11 2" xfId="3061" xr:uid="{00000000-0005-0000-0000-000004060000}"/>
    <cellStyle name="40 % - Markeringsfarve4 12" xfId="3062" xr:uid="{00000000-0005-0000-0000-000005060000}"/>
    <cellStyle name="40 % - Markeringsfarve4 2" xfId="3063" xr:uid="{00000000-0005-0000-0000-000006060000}"/>
    <cellStyle name="40 % - Markeringsfarve4 2 10" xfId="3064" xr:uid="{00000000-0005-0000-0000-000007060000}"/>
    <cellStyle name="40 % - Markeringsfarve4 2 2" xfId="3065" xr:uid="{00000000-0005-0000-0000-000008060000}"/>
    <cellStyle name="40 % - Markeringsfarve4 2 2 2" xfId="3066" xr:uid="{00000000-0005-0000-0000-000009060000}"/>
    <cellStyle name="40 % - Markeringsfarve4 2 2 2 2" xfId="3067" xr:uid="{00000000-0005-0000-0000-00000A060000}"/>
    <cellStyle name="40 % - Markeringsfarve4 2 2 2 3" xfId="3068" xr:uid="{00000000-0005-0000-0000-00000B060000}"/>
    <cellStyle name="40 % - Markeringsfarve4 2 2 3" xfId="3069" xr:uid="{00000000-0005-0000-0000-00000C060000}"/>
    <cellStyle name="40 % - Markeringsfarve4 2 2 3 2" xfId="3070" xr:uid="{00000000-0005-0000-0000-00000D060000}"/>
    <cellStyle name="40 % - Markeringsfarve4 2 2 3 3" xfId="3071" xr:uid="{00000000-0005-0000-0000-00000E060000}"/>
    <cellStyle name="40 % - Markeringsfarve4 2 2 4" xfId="3072" xr:uid="{00000000-0005-0000-0000-00000F060000}"/>
    <cellStyle name="40 % - Markeringsfarve4 2 2 4 2" xfId="3073" xr:uid="{00000000-0005-0000-0000-000010060000}"/>
    <cellStyle name="40 % - Markeringsfarve4 2 2 4 3" xfId="3074" xr:uid="{00000000-0005-0000-0000-000011060000}"/>
    <cellStyle name="40 % - Markeringsfarve4 2 2 5" xfId="3075" xr:uid="{00000000-0005-0000-0000-000012060000}"/>
    <cellStyle name="40 % - Markeringsfarve4 2 2 5 2" xfId="3076" xr:uid="{00000000-0005-0000-0000-000013060000}"/>
    <cellStyle name="40 % - Markeringsfarve4 2 2 5 3" xfId="3077" xr:uid="{00000000-0005-0000-0000-000014060000}"/>
    <cellStyle name="40 % - Markeringsfarve4 2 2 6" xfId="3078" xr:uid="{00000000-0005-0000-0000-000015060000}"/>
    <cellStyle name="40 % - Markeringsfarve4 2 2 6 2" xfId="3079" xr:uid="{00000000-0005-0000-0000-000016060000}"/>
    <cellStyle name="40 % - Markeringsfarve4 2 2 6 3" xfId="3080" xr:uid="{00000000-0005-0000-0000-000017060000}"/>
    <cellStyle name="40 % - Markeringsfarve4 2 2 7" xfId="3081" xr:uid="{00000000-0005-0000-0000-000018060000}"/>
    <cellStyle name="40 % - Markeringsfarve4 2 2 7 2" xfId="3082" xr:uid="{00000000-0005-0000-0000-000019060000}"/>
    <cellStyle name="40 % - Markeringsfarve4 2 2 8" xfId="3083" xr:uid="{00000000-0005-0000-0000-00001A060000}"/>
    <cellStyle name="40 % - Markeringsfarve4 2 3" xfId="3084" xr:uid="{00000000-0005-0000-0000-00001B060000}"/>
    <cellStyle name="40 % - Markeringsfarve4 2 3 2" xfId="3085" xr:uid="{00000000-0005-0000-0000-00001C060000}"/>
    <cellStyle name="40 % - Markeringsfarve4 2 3 2 2" xfId="3086" xr:uid="{00000000-0005-0000-0000-00001D060000}"/>
    <cellStyle name="40 % - Markeringsfarve4 2 3 2 3" xfId="3087" xr:uid="{00000000-0005-0000-0000-00001E060000}"/>
    <cellStyle name="40 % - Markeringsfarve4 2 3 3" xfId="3088" xr:uid="{00000000-0005-0000-0000-00001F060000}"/>
    <cellStyle name="40 % - Markeringsfarve4 2 3 3 2" xfId="3089" xr:uid="{00000000-0005-0000-0000-000020060000}"/>
    <cellStyle name="40 % - Markeringsfarve4 2 3 3 3" xfId="3090" xr:uid="{00000000-0005-0000-0000-000021060000}"/>
    <cellStyle name="40 % - Markeringsfarve4 2 3 4" xfId="3091" xr:uid="{00000000-0005-0000-0000-000022060000}"/>
    <cellStyle name="40 % - Markeringsfarve4 2 3 4 2" xfId="3092" xr:uid="{00000000-0005-0000-0000-000023060000}"/>
    <cellStyle name="40 % - Markeringsfarve4 2 3 4 3" xfId="3093" xr:uid="{00000000-0005-0000-0000-000024060000}"/>
    <cellStyle name="40 % - Markeringsfarve4 2 3 5" xfId="3094" xr:uid="{00000000-0005-0000-0000-000025060000}"/>
    <cellStyle name="40 % - Markeringsfarve4 2 3 5 2" xfId="3095" xr:uid="{00000000-0005-0000-0000-000026060000}"/>
    <cellStyle name="40 % - Markeringsfarve4 2 3 5 3" xfId="3096" xr:uid="{00000000-0005-0000-0000-000027060000}"/>
    <cellStyle name="40 % - Markeringsfarve4 2 3 6" xfId="3097" xr:uid="{00000000-0005-0000-0000-000028060000}"/>
    <cellStyle name="40 % - Markeringsfarve4 2 3 6 2" xfId="3098" xr:uid="{00000000-0005-0000-0000-000029060000}"/>
    <cellStyle name="40 % - Markeringsfarve4 2 3 6 3" xfId="3099" xr:uid="{00000000-0005-0000-0000-00002A060000}"/>
    <cellStyle name="40 % - Markeringsfarve4 2 3 7" xfId="3100" xr:uid="{00000000-0005-0000-0000-00002B060000}"/>
    <cellStyle name="40 % - Markeringsfarve4 2 3 7 2" xfId="3101" xr:uid="{00000000-0005-0000-0000-00002C060000}"/>
    <cellStyle name="40 % - Markeringsfarve4 2 3 8" xfId="3102" xr:uid="{00000000-0005-0000-0000-00002D060000}"/>
    <cellStyle name="40 % - Markeringsfarve4 2 4" xfId="3103" xr:uid="{00000000-0005-0000-0000-00002E060000}"/>
    <cellStyle name="40 % - Markeringsfarve4 2 4 2" xfId="3104" xr:uid="{00000000-0005-0000-0000-00002F060000}"/>
    <cellStyle name="40 % - Markeringsfarve4 2 4 3" xfId="3105" xr:uid="{00000000-0005-0000-0000-000030060000}"/>
    <cellStyle name="40 % - Markeringsfarve4 2 5" xfId="3106" xr:uid="{00000000-0005-0000-0000-000031060000}"/>
    <cellStyle name="40 % - Markeringsfarve4 2 5 2" xfId="3107" xr:uid="{00000000-0005-0000-0000-000032060000}"/>
    <cellStyle name="40 % - Markeringsfarve4 2 5 3" xfId="3108" xr:uid="{00000000-0005-0000-0000-000033060000}"/>
    <cellStyle name="40 % - Markeringsfarve4 2 6" xfId="3109" xr:uid="{00000000-0005-0000-0000-000034060000}"/>
    <cellStyle name="40 % - Markeringsfarve4 2 6 2" xfId="3110" xr:uid="{00000000-0005-0000-0000-000035060000}"/>
    <cellStyle name="40 % - Markeringsfarve4 2 6 3" xfId="3111" xr:uid="{00000000-0005-0000-0000-000036060000}"/>
    <cellStyle name="40 % - Markeringsfarve4 2 7" xfId="3112" xr:uid="{00000000-0005-0000-0000-000037060000}"/>
    <cellStyle name="40 % - Markeringsfarve4 2 7 2" xfId="3113" xr:uid="{00000000-0005-0000-0000-000038060000}"/>
    <cellStyle name="40 % - Markeringsfarve4 2 7 3" xfId="3114" xr:uid="{00000000-0005-0000-0000-000039060000}"/>
    <cellStyle name="40 % - Markeringsfarve4 2 8" xfId="3115" xr:uid="{00000000-0005-0000-0000-00003A060000}"/>
    <cellStyle name="40 % - Markeringsfarve4 2 8 2" xfId="3116" xr:uid="{00000000-0005-0000-0000-00003B060000}"/>
    <cellStyle name="40 % - Markeringsfarve4 2 8 3" xfId="3117" xr:uid="{00000000-0005-0000-0000-00003C060000}"/>
    <cellStyle name="40 % - Markeringsfarve4 2 9" xfId="3118" xr:uid="{00000000-0005-0000-0000-00003D060000}"/>
    <cellStyle name="40 % - Markeringsfarve4 2 9 2" xfId="3119" xr:uid="{00000000-0005-0000-0000-00003E060000}"/>
    <cellStyle name="40 % - Markeringsfarve4 3" xfId="3120" xr:uid="{00000000-0005-0000-0000-00003F060000}"/>
    <cellStyle name="40 % - Markeringsfarve4 3 10" xfId="3121" xr:uid="{00000000-0005-0000-0000-000040060000}"/>
    <cellStyle name="40 % - Markeringsfarve4 3 2" xfId="3122" xr:uid="{00000000-0005-0000-0000-000041060000}"/>
    <cellStyle name="40 % - Markeringsfarve4 3 2 2" xfId="3123" xr:uid="{00000000-0005-0000-0000-000042060000}"/>
    <cellStyle name="40 % - Markeringsfarve4 3 2 2 2" xfId="3124" xr:uid="{00000000-0005-0000-0000-000043060000}"/>
    <cellStyle name="40 % - Markeringsfarve4 3 2 2 3" xfId="3125" xr:uid="{00000000-0005-0000-0000-000044060000}"/>
    <cellStyle name="40 % - Markeringsfarve4 3 2 3" xfId="3126" xr:uid="{00000000-0005-0000-0000-000045060000}"/>
    <cellStyle name="40 % - Markeringsfarve4 3 2 3 2" xfId="3127" xr:uid="{00000000-0005-0000-0000-000046060000}"/>
    <cellStyle name="40 % - Markeringsfarve4 3 2 3 3" xfId="3128" xr:uid="{00000000-0005-0000-0000-000047060000}"/>
    <cellStyle name="40 % - Markeringsfarve4 3 2 4" xfId="3129" xr:uid="{00000000-0005-0000-0000-000048060000}"/>
    <cellStyle name="40 % - Markeringsfarve4 3 2 4 2" xfId="3130" xr:uid="{00000000-0005-0000-0000-000049060000}"/>
    <cellStyle name="40 % - Markeringsfarve4 3 2 4 3" xfId="3131" xr:uid="{00000000-0005-0000-0000-00004A060000}"/>
    <cellStyle name="40 % - Markeringsfarve4 3 2 5" xfId="3132" xr:uid="{00000000-0005-0000-0000-00004B060000}"/>
    <cellStyle name="40 % - Markeringsfarve4 3 2 5 2" xfId="3133" xr:uid="{00000000-0005-0000-0000-00004C060000}"/>
    <cellStyle name="40 % - Markeringsfarve4 3 2 5 3" xfId="3134" xr:uid="{00000000-0005-0000-0000-00004D060000}"/>
    <cellStyle name="40 % - Markeringsfarve4 3 2 6" xfId="3135" xr:uid="{00000000-0005-0000-0000-00004E060000}"/>
    <cellStyle name="40 % - Markeringsfarve4 3 2 6 2" xfId="3136" xr:uid="{00000000-0005-0000-0000-00004F060000}"/>
    <cellStyle name="40 % - Markeringsfarve4 3 2 6 3" xfId="3137" xr:uid="{00000000-0005-0000-0000-000050060000}"/>
    <cellStyle name="40 % - Markeringsfarve4 3 2 7" xfId="3138" xr:uid="{00000000-0005-0000-0000-000051060000}"/>
    <cellStyle name="40 % - Markeringsfarve4 3 2 7 2" xfId="3139" xr:uid="{00000000-0005-0000-0000-000052060000}"/>
    <cellStyle name="40 % - Markeringsfarve4 3 2 8" xfId="3140" xr:uid="{00000000-0005-0000-0000-000053060000}"/>
    <cellStyle name="40 % - Markeringsfarve4 3 3" xfId="3141" xr:uid="{00000000-0005-0000-0000-000054060000}"/>
    <cellStyle name="40 % - Markeringsfarve4 3 3 2" xfId="3142" xr:uid="{00000000-0005-0000-0000-000055060000}"/>
    <cellStyle name="40 % - Markeringsfarve4 3 3 2 2" xfId="3143" xr:uid="{00000000-0005-0000-0000-000056060000}"/>
    <cellStyle name="40 % - Markeringsfarve4 3 3 2 3" xfId="3144" xr:uid="{00000000-0005-0000-0000-000057060000}"/>
    <cellStyle name="40 % - Markeringsfarve4 3 3 3" xfId="3145" xr:uid="{00000000-0005-0000-0000-000058060000}"/>
    <cellStyle name="40 % - Markeringsfarve4 3 3 3 2" xfId="3146" xr:uid="{00000000-0005-0000-0000-000059060000}"/>
    <cellStyle name="40 % - Markeringsfarve4 3 3 3 3" xfId="3147" xr:uid="{00000000-0005-0000-0000-00005A060000}"/>
    <cellStyle name="40 % - Markeringsfarve4 3 3 4" xfId="3148" xr:uid="{00000000-0005-0000-0000-00005B060000}"/>
    <cellStyle name="40 % - Markeringsfarve4 3 3 4 2" xfId="3149" xr:uid="{00000000-0005-0000-0000-00005C060000}"/>
    <cellStyle name="40 % - Markeringsfarve4 3 3 4 3" xfId="3150" xr:uid="{00000000-0005-0000-0000-00005D060000}"/>
    <cellStyle name="40 % - Markeringsfarve4 3 3 5" xfId="3151" xr:uid="{00000000-0005-0000-0000-00005E060000}"/>
    <cellStyle name="40 % - Markeringsfarve4 3 3 5 2" xfId="3152" xr:uid="{00000000-0005-0000-0000-00005F060000}"/>
    <cellStyle name="40 % - Markeringsfarve4 3 3 5 3" xfId="3153" xr:uid="{00000000-0005-0000-0000-000060060000}"/>
    <cellStyle name="40 % - Markeringsfarve4 3 3 6" xfId="3154" xr:uid="{00000000-0005-0000-0000-000061060000}"/>
    <cellStyle name="40 % - Markeringsfarve4 3 3 6 2" xfId="3155" xr:uid="{00000000-0005-0000-0000-000062060000}"/>
    <cellStyle name="40 % - Markeringsfarve4 3 3 6 3" xfId="3156" xr:uid="{00000000-0005-0000-0000-000063060000}"/>
    <cellStyle name="40 % - Markeringsfarve4 3 3 7" xfId="3157" xr:uid="{00000000-0005-0000-0000-000064060000}"/>
    <cellStyle name="40 % - Markeringsfarve4 3 3 7 2" xfId="3158" xr:uid="{00000000-0005-0000-0000-000065060000}"/>
    <cellStyle name="40 % - Markeringsfarve4 3 3 8" xfId="3159" xr:uid="{00000000-0005-0000-0000-000066060000}"/>
    <cellStyle name="40 % - Markeringsfarve4 3 4" xfId="3160" xr:uid="{00000000-0005-0000-0000-000067060000}"/>
    <cellStyle name="40 % - Markeringsfarve4 3 4 2" xfId="3161" xr:uid="{00000000-0005-0000-0000-000068060000}"/>
    <cellStyle name="40 % - Markeringsfarve4 3 4 3" xfId="3162" xr:uid="{00000000-0005-0000-0000-000069060000}"/>
    <cellStyle name="40 % - Markeringsfarve4 3 5" xfId="3163" xr:uid="{00000000-0005-0000-0000-00006A060000}"/>
    <cellStyle name="40 % - Markeringsfarve4 3 5 2" xfId="3164" xr:uid="{00000000-0005-0000-0000-00006B060000}"/>
    <cellStyle name="40 % - Markeringsfarve4 3 5 3" xfId="3165" xr:uid="{00000000-0005-0000-0000-00006C060000}"/>
    <cellStyle name="40 % - Markeringsfarve4 3 6" xfId="3166" xr:uid="{00000000-0005-0000-0000-00006D060000}"/>
    <cellStyle name="40 % - Markeringsfarve4 3 6 2" xfId="3167" xr:uid="{00000000-0005-0000-0000-00006E060000}"/>
    <cellStyle name="40 % - Markeringsfarve4 3 6 3" xfId="3168" xr:uid="{00000000-0005-0000-0000-00006F060000}"/>
    <cellStyle name="40 % - Markeringsfarve4 3 7" xfId="3169" xr:uid="{00000000-0005-0000-0000-000070060000}"/>
    <cellStyle name="40 % - Markeringsfarve4 3 7 2" xfId="3170" xr:uid="{00000000-0005-0000-0000-000071060000}"/>
    <cellStyle name="40 % - Markeringsfarve4 3 7 3" xfId="3171" xr:uid="{00000000-0005-0000-0000-000072060000}"/>
    <cellStyle name="40 % - Markeringsfarve4 3 8" xfId="3172" xr:uid="{00000000-0005-0000-0000-000073060000}"/>
    <cellStyle name="40 % - Markeringsfarve4 3 8 2" xfId="3173" xr:uid="{00000000-0005-0000-0000-000074060000}"/>
    <cellStyle name="40 % - Markeringsfarve4 3 8 3" xfId="3174" xr:uid="{00000000-0005-0000-0000-000075060000}"/>
    <cellStyle name="40 % - Markeringsfarve4 3 9" xfId="3175" xr:uid="{00000000-0005-0000-0000-000076060000}"/>
    <cellStyle name="40 % - Markeringsfarve4 3 9 2" xfId="3176" xr:uid="{00000000-0005-0000-0000-000077060000}"/>
    <cellStyle name="40 % - Markeringsfarve4 4" xfId="3177" xr:uid="{00000000-0005-0000-0000-000078060000}"/>
    <cellStyle name="40 % - Markeringsfarve4 4 2" xfId="3178" xr:uid="{00000000-0005-0000-0000-000079060000}"/>
    <cellStyle name="40 % - Markeringsfarve4 4 2 2" xfId="3179" xr:uid="{00000000-0005-0000-0000-00007A060000}"/>
    <cellStyle name="40 % - Markeringsfarve4 4 2 3" xfId="3180" xr:uid="{00000000-0005-0000-0000-00007B060000}"/>
    <cellStyle name="40 % - Markeringsfarve4 4 3" xfId="3181" xr:uid="{00000000-0005-0000-0000-00007C060000}"/>
    <cellStyle name="40 % - Markeringsfarve4 4 3 2" xfId="3182" xr:uid="{00000000-0005-0000-0000-00007D060000}"/>
    <cellStyle name="40 % - Markeringsfarve4 4 3 3" xfId="3183" xr:uid="{00000000-0005-0000-0000-00007E060000}"/>
    <cellStyle name="40 % - Markeringsfarve4 4 4" xfId="3184" xr:uid="{00000000-0005-0000-0000-00007F060000}"/>
    <cellStyle name="40 % - Markeringsfarve4 4 4 2" xfId="3185" xr:uid="{00000000-0005-0000-0000-000080060000}"/>
    <cellStyle name="40 % - Markeringsfarve4 4 4 3" xfId="3186" xr:uid="{00000000-0005-0000-0000-000081060000}"/>
    <cellStyle name="40 % - Markeringsfarve4 4 5" xfId="3187" xr:uid="{00000000-0005-0000-0000-000082060000}"/>
    <cellStyle name="40 % - Markeringsfarve4 4 5 2" xfId="3188" xr:uid="{00000000-0005-0000-0000-000083060000}"/>
    <cellStyle name="40 % - Markeringsfarve4 4 5 3" xfId="3189" xr:uid="{00000000-0005-0000-0000-000084060000}"/>
    <cellStyle name="40 % - Markeringsfarve4 4 6" xfId="3190" xr:uid="{00000000-0005-0000-0000-000085060000}"/>
    <cellStyle name="40 % - Markeringsfarve4 4 6 2" xfId="3191" xr:uid="{00000000-0005-0000-0000-000086060000}"/>
    <cellStyle name="40 % - Markeringsfarve4 4 6 3" xfId="3192" xr:uid="{00000000-0005-0000-0000-000087060000}"/>
    <cellStyle name="40 % - Markeringsfarve4 4 7" xfId="3193" xr:uid="{00000000-0005-0000-0000-000088060000}"/>
    <cellStyle name="40 % - Markeringsfarve4 4 7 2" xfId="3194" xr:uid="{00000000-0005-0000-0000-000089060000}"/>
    <cellStyle name="40 % - Markeringsfarve4 4 8" xfId="3195" xr:uid="{00000000-0005-0000-0000-00008A060000}"/>
    <cellStyle name="40 % - Markeringsfarve4 5" xfId="3196" xr:uid="{00000000-0005-0000-0000-00008B060000}"/>
    <cellStyle name="40 % - Markeringsfarve4 5 2" xfId="3197" xr:uid="{00000000-0005-0000-0000-00008C060000}"/>
    <cellStyle name="40 % - Markeringsfarve4 5 2 2" xfId="3198" xr:uid="{00000000-0005-0000-0000-00008D060000}"/>
    <cellStyle name="40 % - Markeringsfarve4 5 2 3" xfId="3199" xr:uid="{00000000-0005-0000-0000-00008E060000}"/>
    <cellStyle name="40 % - Markeringsfarve4 5 3" xfId="3200" xr:uid="{00000000-0005-0000-0000-00008F060000}"/>
    <cellStyle name="40 % - Markeringsfarve4 5 3 2" xfId="3201" xr:uid="{00000000-0005-0000-0000-000090060000}"/>
    <cellStyle name="40 % - Markeringsfarve4 5 3 3" xfId="3202" xr:uid="{00000000-0005-0000-0000-000091060000}"/>
    <cellStyle name="40 % - Markeringsfarve4 5 4" xfId="3203" xr:uid="{00000000-0005-0000-0000-000092060000}"/>
    <cellStyle name="40 % - Markeringsfarve4 5 4 2" xfId="3204" xr:uid="{00000000-0005-0000-0000-000093060000}"/>
    <cellStyle name="40 % - Markeringsfarve4 5 4 3" xfId="3205" xr:uid="{00000000-0005-0000-0000-000094060000}"/>
    <cellStyle name="40 % - Markeringsfarve4 5 5" xfId="3206" xr:uid="{00000000-0005-0000-0000-000095060000}"/>
    <cellStyle name="40 % - Markeringsfarve4 5 5 2" xfId="3207" xr:uid="{00000000-0005-0000-0000-000096060000}"/>
    <cellStyle name="40 % - Markeringsfarve4 5 5 3" xfId="3208" xr:uid="{00000000-0005-0000-0000-000097060000}"/>
    <cellStyle name="40 % - Markeringsfarve4 5 6" xfId="3209" xr:uid="{00000000-0005-0000-0000-000098060000}"/>
    <cellStyle name="40 % - Markeringsfarve4 5 6 2" xfId="3210" xr:uid="{00000000-0005-0000-0000-000099060000}"/>
    <cellStyle name="40 % - Markeringsfarve4 5 6 3" xfId="3211" xr:uid="{00000000-0005-0000-0000-00009A060000}"/>
    <cellStyle name="40 % - Markeringsfarve4 5 7" xfId="3212" xr:uid="{00000000-0005-0000-0000-00009B060000}"/>
    <cellStyle name="40 % - Markeringsfarve4 5 7 2" xfId="3213" xr:uid="{00000000-0005-0000-0000-00009C060000}"/>
    <cellStyle name="40 % - Markeringsfarve4 5 8" xfId="3214" xr:uid="{00000000-0005-0000-0000-00009D060000}"/>
    <cellStyle name="40 % - Markeringsfarve4 6" xfId="3215" xr:uid="{00000000-0005-0000-0000-00009E060000}"/>
    <cellStyle name="40 % - Markeringsfarve4 6 2" xfId="3216" xr:uid="{00000000-0005-0000-0000-00009F060000}"/>
    <cellStyle name="40 % - Markeringsfarve4 6 3" xfId="3217" xr:uid="{00000000-0005-0000-0000-0000A0060000}"/>
    <cellStyle name="40 % - Markeringsfarve4 7" xfId="3218" xr:uid="{00000000-0005-0000-0000-0000A1060000}"/>
    <cellStyle name="40 % - Markeringsfarve4 7 2" xfId="3219" xr:uid="{00000000-0005-0000-0000-0000A2060000}"/>
    <cellStyle name="40 % - Markeringsfarve4 7 3" xfId="3220" xr:uid="{00000000-0005-0000-0000-0000A3060000}"/>
    <cellStyle name="40 % - Markeringsfarve4 8" xfId="3221" xr:uid="{00000000-0005-0000-0000-0000A4060000}"/>
    <cellStyle name="40 % - Markeringsfarve4 8 2" xfId="3222" xr:uid="{00000000-0005-0000-0000-0000A5060000}"/>
    <cellStyle name="40 % - Markeringsfarve4 8 3" xfId="3223" xr:uid="{00000000-0005-0000-0000-0000A6060000}"/>
    <cellStyle name="40 % - Markeringsfarve4 9" xfId="3224" xr:uid="{00000000-0005-0000-0000-0000A7060000}"/>
    <cellStyle name="40 % - Markeringsfarve4 9 2" xfId="3225" xr:uid="{00000000-0005-0000-0000-0000A8060000}"/>
    <cellStyle name="40 % - Markeringsfarve4 9 3" xfId="3226" xr:uid="{00000000-0005-0000-0000-0000A9060000}"/>
    <cellStyle name="40 % - Markeringsfarve5 10" xfId="3227" xr:uid="{00000000-0005-0000-0000-0000AA060000}"/>
    <cellStyle name="40 % - Markeringsfarve5 10 2" xfId="3228" xr:uid="{00000000-0005-0000-0000-0000AB060000}"/>
    <cellStyle name="40 % - Markeringsfarve5 10 3" xfId="3229" xr:uid="{00000000-0005-0000-0000-0000AC060000}"/>
    <cellStyle name="40 % - Markeringsfarve5 11" xfId="3230" xr:uid="{00000000-0005-0000-0000-0000AD060000}"/>
    <cellStyle name="40 % - Markeringsfarve5 11 2" xfId="3231" xr:uid="{00000000-0005-0000-0000-0000AE060000}"/>
    <cellStyle name="40 % - Markeringsfarve5 12" xfId="3232" xr:uid="{00000000-0005-0000-0000-0000AF060000}"/>
    <cellStyle name="40 % - Markeringsfarve5 2" xfId="3233" xr:uid="{00000000-0005-0000-0000-0000B0060000}"/>
    <cellStyle name="40 % - Markeringsfarve5 2 10" xfId="3234" xr:uid="{00000000-0005-0000-0000-0000B1060000}"/>
    <cellStyle name="40 % - Markeringsfarve5 2 2" xfId="3235" xr:uid="{00000000-0005-0000-0000-0000B2060000}"/>
    <cellStyle name="40 % - Markeringsfarve5 2 2 2" xfId="3236" xr:uid="{00000000-0005-0000-0000-0000B3060000}"/>
    <cellStyle name="40 % - Markeringsfarve5 2 2 2 2" xfId="3237" xr:uid="{00000000-0005-0000-0000-0000B4060000}"/>
    <cellStyle name="40 % - Markeringsfarve5 2 2 2 3" xfId="3238" xr:uid="{00000000-0005-0000-0000-0000B5060000}"/>
    <cellStyle name="40 % - Markeringsfarve5 2 2 3" xfId="3239" xr:uid="{00000000-0005-0000-0000-0000B6060000}"/>
    <cellStyle name="40 % - Markeringsfarve5 2 2 3 2" xfId="3240" xr:uid="{00000000-0005-0000-0000-0000B7060000}"/>
    <cellStyle name="40 % - Markeringsfarve5 2 2 3 3" xfId="3241" xr:uid="{00000000-0005-0000-0000-0000B8060000}"/>
    <cellStyle name="40 % - Markeringsfarve5 2 2 4" xfId="3242" xr:uid="{00000000-0005-0000-0000-0000B9060000}"/>
    <cellStyle name="40 % - Markeringsfarve5 2 2 4 2" xfId="3243" xr:uid="{00000000-0005-0000-0000-0000BA060000}"/>
    <cellStyle name="40 % - Markeringsfarve5 2 2 4 3" xfId="3244" xr:uid="{00000000-0005-0000-0000-0000BB060000}"/>
    <cellStyle name="40 % - Markeringsfarve5 2 2 5" xfId="3245" xr:uid="{00000000-0005-0000-0000-0000BC060000}"/>
    <cellStyle name="40 % - Markeringsfarve5 2 2 5 2" xfId="3246" xr:uid="{00000000-0005-0000-0000-0000BD060000}"/>
    <cellStyle name="40 % - Markeringsfarve5 2 2 5 3" xfId="3247" xr:uid="{00000000-0005-0000-0000-0000BE060000}"/>
    <cellStyle name="40 % - Markeringsfarve5 2 2 6" xfId="3248" xr:uid="{00000000-0005-0000-0000-0000BF060000}"/>
    <cellStyle name="40 % - Markeringsfarve5 2 2 6 2" xfId="3249" xr:uid="{00000000-0005-0000-0000-0000C0060000}"/>
    <cellStyle name="40 % - Markeringsfarve5 2 2 6 3" xfId="3250" xr:uid="{00000000-0005-0000-0000-0000C1060000}"/>
    <cellStyle name="40 % - Markeringsfarve5 2 2 7" xfId="3251" xr:uid="{00000000-0005-0000-0000-0000C2060000}"/>
    <cellStyle name="40 % - Markeringsfarve5 2 2 7 2" xfId="3252" xr:uid="{00000000-0005-0000-0000-0000C3060000}"/>
    <cellStyle name="40 % - Markeringsfarve5 2 2 8" xfId="3253" xr:uid="{00000000-0005-0000-0000-0000C4060000}"/>
    <cellStyle name="40 % - Markeringsfarve5 2 3" xfId="3254" xr:uid="{00000000-0005-0000-0000-0000C5060000}"/>
    <cellStyle name="40 % - Markeringsfarve5 2 3 2" xfId="3255" xr:uid="{00000000-0005-0000-0000-0000C6060000}"/>
    <cellStyle name="40 % - Markeringsfarve5 2 3 2 2" xfId="3256" xr:uid="{00000000-0005-0000-0000-0000C7060000}"/>
    <cellStyle name="40 % - Markeringsfarve5 2 3 2 3" xfId="3257" xr:uid="{00000000-0005-0000-0000-0000C8060000}"/>
    <cellStyle name="40 % - Markeringsfarve5 2 3 3" xfId="3258" xr:uid="{00000000-0005-0000-0000-0000C9060000}"/>
    <cellStyle name="40 % - Markeringsfarve5 2 3 3 2" xfId="3259" xr:uid="{00000000-0005-0000-0000-0000CA060000}"/>
    <cellStyle name="40 % - Markeringsfarve5 2 3 3 3" xfId="3260" xr:uid="{00000000-0005-0000-0000-0000CB060000}"/>
    <cellStyle name="40 % - Markeringsfarve5 2 3 4" xfId="3261" xr:uid="{00000000-0005-0000-0000-0000CC060000}"/>
    <cellStyle name="40 % - Markeringsfarve5 2 3 4 2" xfId="3262" xr:uid="{00000000-0005-0000-0000-0000CD060000}"/>
    <cellStyle name="40 % - Markeringsfarve5 2 3 4 3" xfId="3263" xr:uid="{00000000-0005-0000-0000-0000CE060000}"/>
    <cellStyle name="40 % - Markeringsfarve5 2 3 5" xfId="3264" xr:uid="{00000000-0005-0000-0000-0000CF060000}"/>
    <cellStyle name="40 % - Markeringsfarve5 2 3 5 2" xfId="3265" xr:uid="{00000000-0005-0000-0000-0000D0060000}"/>
    <cellStyle name="40 % - Markeringsfarve5 2 3 5 3" xfId="3266" xr:uid="{00000000-0005-0000-0000-0000D1060000}"/>
    <cellStyle name="40 % - Markeringsfarve5 2 3 6" xfId="3267" xr:uid="{00000000-0005-0000-0000-0000D2060000}"/>
    <cellStyle name="40 % - Markeringsfarve5 2 3 6 2" xfId="3268" xr:uid="{00000000-0005-0000-0000-0000D3060000}"/>
    <cellStyle name="40 % - Markeringsfarve5 2 3 6 3" xfId="3269" xr:uid="{00000000-0005-0000-0000-0000D4060000}"/>
    <cellStyle name="40 % - Markeringsfarve5 2 3 7" xfId="3270" xr:uid="{00000000-0005-0000-0000-0000D5060000}"/>
    <cellStyle name="40 % - Markeringsfarve5 2 3 7 2" xfId="3271" xr:uid="{00000000-0005-0000-0000-0000D6060000}"/>
    <cellStyle name="40 % - Markeringsfarve5 2 3 8" xfId="3272" xr:uid="{00000000-0005-0000-0000-0000D7060000}"/>
    <cellStyle name="40 % - Markeringsfarve5 2 4" xfId="3273" xr:uid="{00000000-0005-0000-0000-0000D8060000}"/>
    <cellStyle name="40 % - Markeringsfarve5 2 4 2" xfId="3274" xr:uid="{00000000-0005-0000-0000-0000D9060000}"/>
    <cellStyle name="40 % - Markeringsfarve5 2 4 3" xfId="3275" xr:uid="{00000000-0005-0000-0000-0000DA060000}"/>
    <cellStyle name="40 % - Markeringsfarve5 2 5" xfId="3276" xr:uid="{00000000-0005-0000-0000-0000DB060000}"/>
    <cellStyle name="40 % - Markeringsfarve5 2 5 2" xfId="3277" xr:uid="{00000000-0005-0000-0000-0000DC060000}"/>
    <cellStyle name="40 % - Markeringsfarve5 2 5 3" xfId="3278" xr:uid="{00000000-0005-0000-0000-0000DD060000}"/>
    <cellStyle name="40 % - Markeringsfarve5 2 6" xfId="3279" xr:uid="{00000000-0005-0000-0000-0000DE060000}"/>
    <cellStyle name="40 % - Markeringsfarve5 2 6 2" xfId="3280" xr:uid="{00000000-0005-0000-0000-0000DF060000}"/>
    <cellStyle name="40 % - Markeringsfarve5 2 6 3" xfId="3281" xr:uid="{00000000-0005-0000-0000-0000E0060000}"/>
    <cellStyle name="40 % - Markeringsfarve5 2 7" xfId="3282" xr:uid="{00000000-0005-0000-0000-0000E1060000}"/>
    <cellStyle name="40 % - Markeringsfarve5 2 7 2" xfId="3283" xr:uid="{00000000-0005-0000-0000-0000E2060000}"/>
    <cellStyle name="40 % - Markeringsfarve5 2 7 3" xfId="3284" xr:uid="{00000000-0005-0000-0000-0000E3060000}"/>
    <cellStyle name="40 % - Markeringsfarve5 2 8" xfId="3285" xr:uid="{00000000-0005-0000-0000-0000E4060000}"/>
    <cellStyle name="40 % - Markeringsfarve5 2 8 2" xfId="3286" xr:uid="{00000000-0005-0000-0000-0000E5060000}"/>
    <cellStyle name="40 % - Markeringsfarve5 2 8 3" xfId="3287" xr:uid="{00000000-0005-0000-0000-0000E6060000}"/>
    <cellStyle name="40 % - Markeringsfarve5 2 9" xfId="3288" xr:uid="{00000000-0005-0000-0000-0000E7060000}"/>
    <cellStyle name="40 % - Markeringsfarve5 2 9 2" xfId="3289" xr:uid="{00000000-0005-0000-0000-0000E8060000}"/>
    <cellStyle name="40 % - Markeringsfarve5 3" xfId="3290" xr:uid="{00000000-0005-0000-0000-0000E9060000}"/>
    <cellStyle name="40 % - Markeringsfarve5 3 10" xfId="3291" xr:uid="{00000000-0005-0000-0000-0000EA060000}"/>
    <cellStyle name="40 % - Markeringsfarve5 3 2" xfId="3292" xr:uid="{00000000-0005-0000-0000-0000EB060000}"/>
    <cellStyle name="40 % - Markeringsfarve5 3 2 2" xfId="3293" xr:uid="{00000000-0005-0000-0000-0000EC060000}"/>
    <cellStyle name="40 % - Markeringsfarve5 3 2 2 2" xfId="3294" xr:uid="{00000000-0005-0000-0000-0000ED060000}"/>
    <cellStyle name="40 % - Markeringsfarve5 3 2 2 3" xfId="3295" xr:uid="{00000000-0005-0000-0000-0000EE060000}"/>
    <cellStyle name="40 % - Markeringsfarve5 3 2 3" xfId="3296" xr:uid="{00000000-0005-0000-0000-0000EF060000}"/>
    <cellStyle name="40 % - Markeringsfarve5 3 2 3 2" xfId="3297" xr:uid="{00000000-0005-0000-0000-0000F0060000}"/>
    <cellStyle name="40 % - Markeringsfarve5 3 2 3 3" xfId="3298" xr:uid="{00000000-0005-0000-0000-0000F1060000}"/>
    <cellStyle name="40 % - Markeringsfarve5 3 2 4" xfId="3299" xr:uid="{00000000-0005-0000-0000-0000F2060000}"/>
    <cellStyle name="40 % - Markeringsfarve5 3 2 4 2" xfId="3300" xr:uid="{00000000-0005-0000-0000-0000F3060000}"/>
    <cellStyle name="40 % - Markeringsfarve5 3 2 4 3" xfId="3301" xr:uid="{00000000-0005-0000-0000-0000F4060000}"/>
    <cellStyle name="40 % - Markeringsfarve5 3 2 5" xfId="3302" xr:uid="{00000000-0005-0000-0000-0000F5060000}"/>
    <cellStyle name="40 % - Markeringsfarve5 3 2 5 2" xfId="3303" xr:uid="{00000000-0005-0000-0000-0000F6060000}"/>
    <cellStyle name="40 % - Markeringsfarve5 3 2 5 3" xfId="3304" xr:uid="{00000000-0005-0000-0000-0000F7060000}"/>
    <cellStyle name="40 % - Markeringsfarve5 3 2 6" xfId="3305" xr:uid="{00000000-0005-0000-0000-0000F8060000}"/>
    <cellStyle name="40 % - Markeringsfarve5 3 2 6 2" xfId="3306" xr:uid="{00000000-0005-0000-0000-0000F9060000}"/>
    <cellStyle name="40 % - Markeringsfarve5 3 2 6 3" xfId="3307" xr:uid="{00000000-0005-0000-0000-0000FA060000}"/>
    <cellStyle name="40 % - Markeringsfarve5 3 2 7" xfId="3308" xr:uid="{00000000-0005-0000-0000-0000FB060000}"/>
    <cellStyle name="40 % - Markeringsfarve5 3 2 7 2" xfId="3309" xr:uid="{00000000-0005-0000-0000-0000FC060000}"/>
    <cellStyle name="40 % - Markeringsfarve5 3 2 8" xfId="3310" xr:uid="{00000000-0005-0000-0000-0000FD060000}"/>
    <cellStyle name="40 % - Markeringsfarve5 3 3" xfId="3311" xr:uid="{00000000-0005-0000-0000-0000FE060000}"/>
    <cellStyle name="40 % - Markeringsfarve5 3 3 2" xfId="3312" xr:uid="{00000000-0005-0000-0000-0000FF060000}"/>
    <cellStyle name="40 % - Markeringsfarve5 3 3 2 2" xfId="3313" xr:uid="{00000000-0005-0000-0000-000000070000}"/>
    <cellStyle name="40 % - Markeringsfarve5 3 3 2 3" xfId="3314" xr:uid="{00000000-0005-0000-0000-000001070000}"/>
    <cellStyle name="40 % - Markeringsfarve5 3 3 3" xfId="3315" xr:uid="{00000000-0005-0000-0000-000002070000}"/>
    <cellStyle name="40 % - Markeringsfarve5 3 3 3 2" xfId="3316" xr:uid="{00000000-0005-0000-0000-000003070000}"/>
    <cellStyle name="40 % - Markeringsfarve5 3 3 3 3" xfId="3317" xr:uid="{00000000-0005-0000-0000-000004070000}"/>
    <cellStyle name="40 % - Markeringsfarve5 3 3 4" xfId="3318" xr:uid="{00000000-0005-0000-0000-000005070000}"/>
    <cellStyle name="40 % - Markeringsfarve5 3 3 4 2" xfId="3319" xr:uid="{00000000-0005-0000-0000-000006070000}"/>
    <cellStyle name="40 % - Markeringsfarve5 3 3 4 3" xfId="3320" xr:uid="{00000000-0005-0000-0000-000007070000}"/>
    <cellStyle name="40 % - Markeringsfarve5 3 3 5" xfId="3321" xr:uid="{00000000-0005-0000-0000-000008070000}"/>
    <cellStyle name="40 % - Markeringsfarve5 3 3 5 2" xfId="3322" xr:uid="{00000000-0005-0000-0000-000009070000}"/>
    <cellStyle name="40 % - Markeringsfarve5 3 3 5 3" xfId="3323" xr:uid="{00000000-0005-0000-0000-00000A070000}"/>
    <cellStyle name="40 % - Markeringsfarve5 3 3 6" xfId="3324" xr:uid="{00000000-0005-0000-0000-00000B070000}"/>
    <cellStyle name="40 % - Markeringsfarve5 3 3 6 2" xfId="3325" xr:uid="{00000000-0005-0000-0000-00000C070000}"/>
    <cellStyle name="40 % - Markeringsfarve5 3 3 6 3" xfId="3326" xr:uid="{00000000-0005-0000-0000-00000D070000}"/>
    <cellStyle name="40 % - Markeringsfarve5 3 3 7" xfId="3327" xr:uid="{00000000-0005-0000-0000-00000E070000}"/>
    <cellStyle name="40 % - Markeringsfarve5 3 3 7 2" xfId="3328" xr:uid="{00000000-0005-0000-0000-00000F070000}"/>
    <cellStyle name="40 % - Markeringsfarve5 3 3 8" xfId="3329" xr:uid="{00000000-0005-0000-0000-000010070000}"/>
    <cellStyle name="40 % - Markeringsfarve5 3 4" xfId="3330" xr:uid="{00000000-0005-0000-0000-000011070000}"/>
    <cellStyle name="40 % - Markeringsfarve5 3 4 2" xfId="3331" xr:uid="{00000000-0005-0000-0000-000012070000}"/>
    <cellStyle name="40 % - Markeringsfarve5 3 4 3" xfId="3332" xr:uid="{00000000-0005-0000-0000-000013070000}"/>
    <cellStyle name="40 % - Markeringsfarve5 3 5" xfId="3333" xr:uid="{00000000-0005-0000-0000-000014070000}"/>
    <cellStyle name="40 % - Markeringsfarve5 3 5 2" xfId="3334" xr:uid="{00000000-0005-0000-0000-000015070000}"/>
    <cellStyle name="40 % - Markeringsfarve5 3 5 3" xfId="3335" xr:uid="{00000000-0005-0000-0000-000016070000}"/>
    <cellStyle name="40 % - Markeringsfarve5 3 6" xfId="3336" xr:uid="{00000000-0005-0000-0000-000017070000}"/>
    <cellStyle name="40 % - Markeringsfarve5 3 6 2" xfId="3337" xr:uid="{00000000-0005-0000-0000-000018070000}"/>
    <cellStyle name="40 % - Markeringsfarve5 3 6 3" xfId="3338" xr:uid="{00000000-0005-0000-0000-000019070000}"/>
    <cellStyle name="40 % - Markeringsfarve5 3 7" xfId="3339" xr:uid="{00000000-0005-0000-0000-00001A070000}"/>
    <cellStyle name="40 % - Markeringsfarve5 3 7 2" xfId="3340" xr:uid="{00000000-0005-0000-0000-00001B070000}"/>
    <cellStyle name="40 % - Markeringsfarve5 3 7 3" xfId="3341" xr:uid="{00000000-0005-0000-0000-00001C070000}"/>
    <cellStyle name="40 % - Markeringsfarve5 3 8" xfId="3342" xr:uid="{00000000-0005-0000-0000-00001D070000}"/>
    <cellStyle name="40 % - Markeringsfarve5 3 8 2" xfId="3343" xr:uid="{00000000-0005-0000-0000-00001E070000}"/>
    <cellStyle name="40 % - Markeringsfarve5 3 8 3" xfId="3344" xr:uid="{00000000-0005-0000-0000-00001F070000}"/>
    <cellStyle name="40 % - Markeringsfarve5 3 9" xfId="3345" xr:uid="{00000000-0005-0000-0000-000020070000}"/>
    <cellStyle name="40 % - Markeringsfarve5 3 9 2" xfId="3346" xr:uid="{00000000-0005-0000-0000-000021070000}"/>
    <cellStyle name="40 % - Markeringsfarve5 4" xfId="3347" xr:uid="{00000000-0005-0000-0000-000022070000}"/>
    <cellStyle name="40 % - Markeringsfarve5 4 2" xfId="3348" xr:uid="{00000000-0005-0000-0000-000023070000}"/>
    <cellStyle name="40 % - Markeringsfarve5 4 2 2" xfId="3349" xr:uid="{00000000-0005-0000-0000-000024070000}"/>
    <cellStyle name="40 % - Markeringsfarve5 4 2 3" xfId="3350" xr:uid="{00000000-0005-0000-0000-000025070000}"/>
    <cellStyle name="40 % - Markeringsfarve5 4 3" xfId="3351" xr:uid="{00000000-0005-0000-0000-000026070000}"/>
    <cellStyle name="40 % - Markeringsfarve5 4 3 2" xfId="3352" xr:uid="{00000000-0005-0000-0000-000027070000}"/>
    <cellStyle name="40 % - Markeringsfarve5 4 3 3" xfId="3353" xr:uid="{00000000-0005-0000-0000-000028070000}"/>
    <cellStyle name="40 % - Markeringsfarve5 4 4" xfId="3354" xr:uid="{00000000-0005-0000-0000-000029070000}"/>
    <cellStyle name="40 % - Markeringsfarve5 4 4 2" xfId="3355" xr:uid="{00000000-0005-0000-0000-00002A070000}"/>
    <cellStyle name="40 % - Markeringsfarve5 4 4 3" xfId="3356" xr:uid="{00000000-0005-0000-0000-00002B070000}"/>
    <cellStyle name="40 % - Markeringsfarve5 4 5" xfId="3357" xr:uid="{00000000-0005-0000-0000-00002C070000}"/>
    <cellStyle name="40 % - Markeringsfarve5 4 5 2" xfId="3358" xr:uid="{00000000-0005-0000-0000-00002D070000}"/>
    <cellStyle name="40 % - Markeringsfarve5 4 5 3" xfId="3359" xr:uid="{00000000-0005-0000-0000-00002E070000}"/>
    <cellStyle name="40 % - Markeringsfarve5 4 6" xfId="3360" xr:uid="{00000000-0005-0000-0000-00002F070000}"/>
    <cellStyle name="40 % - Markeringsfarve5 4 6 2" xfId="3361" xr:uid="{00000000-0005-0000-0000-000030070000}"/>
    <cellStyle name="40 % - Markeringsfarve5 4 6 3" xfId="3362" xr:uid="{00000000-0005-0000-0000-000031070000}"/>
    <cellStyle name="40 % - Markeringsfarve5 4 7" xfId="3363" xr:uid="{00000000-0005-0000-0000-000032070000}"/>
    <cellStyle name="40 % - Markeringsfarve5 4 7 2" xfId="3364" xr:uid="{00000000-0005-0000-0000-000033070000}"/>
    <cellStyle name="40 % - Markeringsfarve5 4 8" xfId="3365" xr:uid="{00000000-0005-0000-0000-000034070000}"/>
    <cellStyle name="40 % - Markeringsfarve5 5" xfId="3366" xr:uid="{00000000-0005-0000-0000-000035070000}"/>
    <cellStyle name="40 % - Markeringsfarve5 5 2" xfId="3367" xr:uid="{00000000-0005-0000-0000-000036070000}"/>
    <cellStyle name="40 % - Markeringsfarve5 5 2 2" xfId="3368" xr:uid="{00000000-0005-0000-0000-000037070000}"/>
    <cellStyle name="40 % - Markeringsfarve5 5 2 3" xfId="3369" xr:uid="{00000000-0005-0000-0000-000038070000}"/>
    <cellStyle name="40 % - Markeringsfarve5 5 3" xfId="3370" xr:uid="{00000000-0005-0000-0000-000039070000}"/>
    <cellStyle name="40 % - Markeringsfarve5 5 3 2" xfId="3371" xr:uid="{00000000-0005-0000-0000-00003A070000}"/>
    <cellStyle name="40 % - Markeringsfarve5 5 3 3" xfId="3372" xr:uid="{00000000-0005-0000-0000-00003B070000}"/>
    <cellStyle name="40 % - Markeringsfarve5 5 4" xfId="3373" xr:uid="{00000000-0005-0000-0000-00003C070000}"/>
    <cellStyle name="40 % - Markeringsfarve5 5 4 2" xfId="3374" xr:uid="{00000000-0005-0000-0000-00003D070000}"/>
    <cellStyle name="40 % - Markeringsfarve5 5 4 3" xfId="3375" xr:uid="{00000000-0005-0000-0000-00003E070000}"/>
    <cellStyle name="40 % - Markeringsfarve5 5 5" xfId="3376" xr:uid="{00000000-0005-0000-0000-00003F070000}"/>
    <cellStyle name="40 % - Markeringsfarve5 5 5 2" xfId="3377" xr:uid="{00000000-0005-0000-0000-000040070000}"/>
    <cellStyle name="40 % - Markeringsfarve5 5 5 3" xfId="3378" xr:uid="{00000000-0005-0000-0000-000041070000}"/>
    <cellStyle name="40 % - Markeringsfarve5 5 6" xfId="3379" xr:uid="{00000000-0005-0000-0000-000042070000}"/>
    <cellStyle name="40 % - Markeringsfarve5 5 6 2" xfId="3380" xr:uid="{00000000-0005-0000-0000-000043070000}"/>
    <cellStyle name="40 % - Markeringsfarve5 5 6 3" xfId="3381" xr:uid="{00000000-0005-0000-0000-000044070000}"/>
    <cellStyle name="40 % - Markeringsfarve5 5 7" xfId="3382" xr:uid="{00000000-0005-0000-0000-000045070000}"/>
    <cellStyle name="40 % - Markeringsfarve5 5 7 2" xfId="3383" xr:uid="{00000000-0005-0000-0000-000046070000}"/>
    <cellStyle name="40 % - Markeringsfarve5 5 8" xfId="3384" xr:uid="{00000000-0005-0000-0000-000047070000}"/>
    <cellStyle name="40 % - Markeringsfarve5 6" xfId="3385" xr:uid="{00000000-0005-0000-0000-000048070000}"/>
    <cellStyle name="40 % - Markeringsfarve5 6 2" xfId="3386" xr:uid="{00000000-0005-0000-0000-000049070000}"/>
    <cellStyle name="40 % - Markeringsfarve5 6 3" xfId="3387" xr:uid="{00000000-0005-0000-0000-00004A070000}"/>
    <cellStyle name="40 % - Markeringsfarve5 7" xfId="3388" xr:uid="{00000000-0005-0000-0000-00004B070000}"/>
    <cellStyle name="40 % - Markeringsfarve5 7 2" xfId="3389" xr:uid="{00000000-0005-0000-0000-00004C070000}"/>
    <cellStyle name="40 % - Markeringsfarve5 7 3" xfId="3390" xr:uid="{00000000-0005-0000-0000-00004D070000}"/>
    <cellStyle name="40 % - Markeringsfarve5 8" xfId="3391" xr:uid="{00000000-0005-0000-0000-00004E070000}"/>
    <cellStyle name="40 % - Markeringsfarve5 8 2" xfId="3392" xr:uid="{00000000-0005-0000-0000-00004F070000}"/>
    <cellStyle name="40 % - Markeringsfarve5 8 3" xfId="3393" xr:uid="{00000000-0005-0000-0000-000050070000}"/>
    <cellStyle name="40 % - Markeringsfarve5 9" xfId="3394" xr:uid="{00000000-0005-0000-0000-000051070000}"/>
    <cellStyle name="40 % - Markeringsfarve5 9 2" xfId="3395" xr:uid="{00000000-0005-0000-0000-000052070000}"/>
    <cellStyle name="40 % - Markeringsfarve5 9 3" xfId="3396" xr:uid="{00000000-0005-0000-0000-000053070000}"/>
    <cellStyle name="40 % - Markeringsfarve6 10" xfId="3397" xr:uid="{00000000-0005-0000-0000-000054070000}"/>
    <cellStyle name="40 % - Markeringsfarve6 10 2" xfId="3398" xr:uid="{00000000-0005-0000-0000-000055070000}"/>
    <cellStyle name="40 % - Markeringsfarve6 10 3" xfId="3399" xr:uid="{00000000-0005-0000-0000-000056070000}"/>
    <cellStyle name="40 % - Markeringsfarve6 11" xfId="3400" xr:uid="{00000000-0005-0000-0000-000057070000}"/>
    <cellStyle name="40 % - Markeringsfarve6 11 2" xfId="3401" xr:uid="{00000000-0005-0000-0000-000058070000}"/>
    <cellStyle name="40 % - Markeringsfarve6 12" xfId="3402" xr:uid="{00000000-0005-0000-0000-000059070000}"/>
    <cellStyle name="40 % - Markeringsfarve6 2" xfId="3403" xr:uid="{00000000-0005-0000-0000-00005A070000}"/>
    <cellStyle name="40 % - Markeringsfarve6 2 10" xfId="3404" xr:uid="{00000000-0005-0000-0000-00005B070000}"/>
    <cellStyle name="40 % - Markeringsfarve6 2 2" xfId="3405" xr:uid="{00000000-0005-0000-0000-00005C070000}"/>
    <cellStyle name="40 % - Markeringsfarve6 2 2 2" xfId="3406" xr:uid="{00000000-0005-0000-0000-00005D070000}"/>
    <cellStyle name="40 % - Markeringsfarve6 2 2 2 2" xfId="3407" xr:uid="{00000000-0005-0000-0000-00005E070000}"/>
    <cellStyle name="40 % - Markeringsfarve6 2 2 2 3" xfId="3408" xr:uid="{00000000-0005-0000-0000-00005F070000}"/>
    <cellStyle name="40 % - Markeringsfarve6 2 2 3" xfId="3409" xr:uid="{00000000-0005-0000-0000-000060070000}"/>
    <cellStyle name="40 % - Markeringsfarve6 2 2 3 2" xfId="3410" xr:uid="{00000000-0005-0000-0000-000061070000}"/>
    <cellStyle name="40 % - Markeringsfarve6 2 2 3 3" xfId="3411" xr:uid="{00000000-0005-0000-0000-000062070000}"/>
    <cellStyle name="40 % - Markeringsfarve6 2 2 4" xfId="3412" xr:uid="{00000000-0005-0000-0000-000063070000}"/>
    <cellStyle name="40 % - Markeringsfarve6 2 2 4 2" xfId="3413" xr:uid="{00000000-0005-0000-0000-000064070000}"/>
    <cellStyle name="40 % - Markeringsfarve6 2 2 4 3" xfId="3414" xr:uid="{00000000-0005-0000-0000-000065070000}"/>
    <cellStyle name="40 % - Markeringsfarve6 2 2 5" xfId="3415" xr:uid="{00000000-0005-0000-0000-000066070000}"/>
    <cellStyle name="40 % - Markeringsfarve6 2 2 5 2" xfId="3416" xr:uid="{00000000-0005-0000-0000-000067070000}"/>
    <cellStyle name="40 % - Markeringsfarve6 2 2 5 3" xfId="3417" xr:uid="{00000000-0005-0000-0000-000068070000}"/>
    <cellStyle name="40 % - Markeringsfarve6 2 2 6" xfId="3418" xr:uid="{00000000-0005-0000-0000-000069070000}"/>
    <cellStyle name="40 % - Markeringsfarve6 2 2 6 2" xfId="3419" xr:uid="{00000000-0005-0000-0000-00006A070000}"/>
    <cellStyle name="40 % - Markeringsfarve6 2 2 6 3" xfId="3420" xr:uid="{00000000-0005-0000-0000-00006B070000}"/>
    <cellStyle name="40 % - Markeringsfarve6 2 2 7" xfId="3421" xr:uid="{00000000-0005-0000-0000-00006C070000}"/>
    <cellStyle name="40 % - Markeringsfarve6 2 2 7 2" xfId="3422" xr:uid="{00000000-0005-0000-0000-00006D070000}"/>
    <cellStyle name="40 % - Markeringsfarve6 2 2 8" xfId="3423" xr:uid="{00000000-0005-0000-0000-00006E070000}"/>
    <cellStyle name="40 % - Markeringsfarve6 2 3" xfId="3424" xr:uid="{00000000-0005-0000-0000-00006F070000}"/>
    <cellStyle name="40 % - Markeringsfarve6 2 3 2" xfId="3425" xr:uid="{00000000-0005-0000-0000-000070070000}"/>
    <cellStyle name="40 % - Markeringsfarve6 2 3 2 2" xfId="3426" xr:uid="{00000000-0005-0000-0000-000071070000}"/>
    <cellStyle name="40 % - Markeringsfarve6 2 3 2 3" xfId="3427" xr:uid="{00000000-0005-0000-0000-000072070000}"/>
    <cellStyle name="40 % - Markeringsfarve6 2 3 3" xfId="3428" xr:uid="{00000000-0005-0000-0000-000073070000}"/>
    <cellStyle name="40 % - Markeringsfarve6 2 3 3 2" xfId="3429" xr:uid="{00000000-0005-0000-0000-000074070000}"/>
    <cellStyle name="40 % - Markeringsfarve6 2 3 3 3" xfId="3430" xr:uid="{00000000-0005-0000-0000-000075070000}"/>
    <cellStyle name="40 % - Markeringsfarve6 2 3 4" xfId="3431" xr:uid="{00000000-0005-0000-0000-000076070000}"/>
    <cellStyle name="40 % - Markeringsfarve6 2 3 4 2" xfId="3432" xr:uid="{00000000-0005-0000-0000-000077070000}"/>
    <cellStyle name="40 % - Markeringsfarve6 2 3 4 3" xfId="3433" xr:uid="{00000000-0005-0000-0000-000078070000}"/>
    <cellStyle name="40 % - Markeringsfarve6 2 3 5" xfId="3434" xr:uid="{00000000-0005-0000-0000-000079070000}"/>
    <cellStyle name="40 % - Markeringsfarve6 2 3 5 2" xfId="3435" xr:uid="{00000000-0005-0000-0000-00007A070000}"/>
    <cellStyle name="40 % - Markeringsfarve6 2 3 5 3" xfId="3436" xr:uid="{00000000-0005-0000-0000-00007B070000}"/>
    <cellStyle name="40 % - Markeringsfarve6 2 3 6" xfId="3437" xr:uid="{00000000-0005-0000-0000-00007C070000}"/>
    <cellStyle name="40 % - Markeringsfarve6 2 3 6 2" xfId="3438" xr:uid="{00000000-0005-0000-0000-00007D070000}"/>
    <cellStyle name="40 % - Markeringsfarve6 2 3 6 3" xfId="3439" xr:uid="{00000000-0005-0000-0000-00007E070000}"/>
    <cellStyle name="40 % - Markeringsfarve6 2 3 7" xfId="3440" xr:uid="{00000000-0005-0000-0000-00007F070000}"/>
    <cellStyle name="40 % - Markeringsfarve6 2 3 7 2" xfId="3441" xr:uid="{00000000-0005-0000-0000-000080070000}"/>
    <cellStyle name="40 % - Markeringsfarve6 2 3 8" xfId="3442" xr:uid="{00000000-0005-0000-0000-000081070000}"/>
    <cellStyle name="40 % - Markeringsfarve6 2 4" xfId="3443" xr:uid="{00000000-0005-0000-0000-000082070000}"/>
    <cellStyle name="40 % - Markeringsfarve6 2 4 2" xfId="3444" xr:uid="{00000000-0005-0000-0000-000083070000}"/>
    <cellStyle name="40 % - Markeringsfarve6 2 4 3" xfId="3445" xr:uid="{00000000-0005-0000-0000-000084070000}"/>
    <cellStyle name="40 % - Markeringsfarve6 2 5" xfId="3446" xr:uid="{00000000-0005-0000-0000-000085070000}"/>
    <cellStyle name="40 % - Markeringsfarve6 2 5 2" xfId="3447" xr:uid="{00000000-0005-0000-0000-000086070000}"/>
    <cellStyle name="40 % - Markeringsfarve6 2 5 3" xfId="3448" xr:uid="{00000000-0005-0000-0000-000087070000}"/>
    <cellStyle name="40 % - Markeringsfarve6 2 6" xfId="3449" xr:uid="{00000000-0005-0000-0000-000088070000}"/>
    <cellStyle name="40 % - Markeringsfarve6 2 6 2" xfId="3450" xr:uid="{00000000-0005-0000-0000-000089070000}"/>
    <cellStyle name="40 % - Markeringsfarve6 2 6 3" xfId="3451" xr:uid="{00000000-0005-0000-0000-00008A070000}"/>
    <cellStyle name="40 % - Markeringsfarve6 2 7" xfId="3452" xr:uid="{00000000-0005-0000-0000-00008B070000}"/>
    <cellStyle name="40 % - Markeringsfarve6 2 7 2" xfId="3453" xr:uid="{00000000-0005-0000-0000-00008C070000}"/>
    <cellStyle name="40 % - Markeringsfarve6 2 7 3" xfId="3454" xr:uid="{00000000-0005-0000-0000-00008D070000}"/>
    <cellStyle name="40 % - Markeringsfarve6 2 8" xfId="3455" xr:uid="{00000000-0005-0000-0000-00008E070000}"/>
    <cellStyle name="40 % - Markeringsfarve6 2 8 2" xfId="3456" xr:uid="{00000000-0005-0000-0000-00008F070000}"/>
    <cellStyle name="40 % - Markeringsfarve6 2 8 3" xfId="3457" xr:uid="{00000000-0005-0000-0000-000090070000}"/>
    <cellStyle name="40 % - Markeringsfarve6 2 9" xfId="3458" xr:uid="{00000000-0005-0000-0000-000091070000}"/>
    <cellStyle name="40 % - Markeringsfarve6 2 9 2" xfId="3459" xr:uid="{00000000-0005-0000-0000-000092070000}"/>
    <cellStyle name="40 % - Markeringsfarve6 3" xfId="3460" xr:uid="{00000000-0005-0000-0000-000093070000}"/>
    <cellStyle name="40 % - Markeringsfarve6 3 10" xfId="3461" xr:uid="{00000000-0005-0000-0000-000094070000}"/>
    <cellStyle name="40 % - Markeringsfarve6 3 2" xfId="3462" xr:uid="{00000000-0005-0000-0000-000095070000}"/>
    <cellStyle name="40 % - Markeringsfarve6 3 2 2" xfId="3463" xr:uid="{00000000-0005-0000-0000-000096070000}"/>
    <cellStyle name="40 % - Markeringsfarve6 3 2 2 2" xfId="3464" xr:uid="{00000000-0005-0000-0000-000097070000}"/>
    <cellStyle name="40 % - Markeringsfarve6 3 2 2 3" xfId="3465" xr:uid="{00000000-0005-0000-0000-000098070000}"/>
    <cellStyle name="40 % - Markeringsfarve6 3 2 3" xfId="3466" xr:uid="{00000000-0005-0000-0000-000099070000}"/>
    <cellStyle name="40 % - Markeringsfarve6 3 2 3 2" xfId="3467" xr:uid="{00000000-0005-0000-0000-00009A070000}"/>
    <cellStyle name="40 % - Markeringsfarve6 3 2 3 3" xfId="3468" xr:uid="{00000000-0005-0000-0000-00009B070000}"/>
    <cellStyle name="40 % - Markeringsfarve6 3 2 4" xfId="3469" xr:uid="{00000000-0005-0000-0000-00009C070000}"/>
    <cellStyle name="40 % - Markeringsfarve6 3 2 4 2" xfId="3470" xr:uid="{00000000-0005-0000-0000-00009D070000}"/>
    <cellStyle name="40 % - Markeringsfarve6 3 2 4 3" xfId="3471" xr:uid="{00000000-0005-0000-0000-00009E070000}"/>
    <cellStyle name="40 % - Markeringsfarve6 3 2 5" xfId="3472" xr:uid="{00000000-0005-0000-0000-00009F070000}"/>
    <cellStyle name="40 % - Markeringsfarve6 3 2 5 2" xfId="3473" xr:uid="{00000000-0005-0000-0000-0000A0070000}"/>
    <cellStyle name="40 % - Markeringsfarve6 3 2 5 3" xfId="3474" xr:uid="{00000000-0005-0000-0000-0000A1070000}"/>
    <cellStyle name="40 % - Markeringsfarve6 3 2 6" xfId="3475" xr:uid="{00000000-0005-0000-0000-0000A2070000}"/>
    <cellStyle name="40 % - Markeringsfarve6 3 2 6 2" xfId="3476" xr:uid="{00000000-0005-0000-0000-0000A3070000}"/>
    <cellStyle name="40 % - Markeringsfarve6 3 2 6 3" xfId="3477" xr:uid="{00000000-0005-0000-0000-0000A4070000}"/>
    <cellStyle name="40 % - Markeringsfarve6 3 2 7" xfId="3478" xr:uid="{00000000-0005-0000-0000-0000A5070000}"/>
    <cellStyle name="40 % - Markeringsfarve6 3 2 7 2" xfId="3479" xr:uid="{00000000-0005-0000-0000-0000A6070000}"/>
    <cellStyle name="40 % - Markeringsfarve6 3 2 8" xfId="3480" xr:uid="{00000000-0005-0000-0000-0000A7070000}"/>
    <cellStyle name="40 % - Markeringsfarve6 3 3" xfId="3481" xr:uid="{00000000-0005-0000-0000-0000A8070000}"/>
    <cellStyle name="40 % - Markeringsfarve6 3 3 2" xfId="3482" xr:uid="{00000000-0005-0000-0000-0000A9070000}"/>
    <cellStyle name="40 % - Markeringsfarve6 3 3 2 2" xfId="3483" xr:uid="{00000000-0005-0000-0000-0000AA070000}"/>
    <cellStyle name="40 % - Markeringsfarve6 3 3 2 3" xfId="3484" xr:uid="{00000000-0005-0000-0000-0000AB070000}"/>
    <cellStyle name="40 % - Markeringsfarve6 3 3 3" xfId="3485" xr:uid="{00000000-0005-0000-0000-0000AC070000}"/>
    <cellStyle name="40 % - Markeringsfarve6 3 3 3 2" xfId="3486" xr:uid="{00000000-0005-0000-0000-0000AD070000}"/>
    <cellStyle name="40 % - Markeringsfarve6 3 3 3 3" xfId="3487" xr:uid="{00000000-0005-0000-0000-0000AE070000}"/>
    <cellStyle name="40 % - Markeringsfarve6 3 3 4" xfId="3488" xr:uid="{00000000-0005-0000-0000-0000AF070000}"/>
    <cellStyle name="40 % - Markeringsfarve6 3 3 4 2" xfId="3489" xr:uid="{00000000-0005-0000-0000-0000B0070000}"/>
    <cellStyle name="40 % - Markeringsfarve6 3 3 4 3" xfId="3490" xr:uid="{00000000-0005-0000-0000-0000B1070000}"/>
    <cellStyle name="40 % - Markeringsfarve6 3 3 5" xfId="3491" xr:uid="{00000000-0005-0000-0000-0000B2070000}"/>
    <cellStyle name="40 % - Markeringsfarve6 3 3 5 2" xfId="3492" xr:uid="{00000000-0005-0000-0000-0000B3070000}"/>
    <cellStyle name="40 % - Markeringsfarve6 3 3 5 3" xfId="3493" xr:uid="{00000000-0005-0000-0000-0000B4070000}"/>
    <cellStyle name="40 % - Markeringsfarve6 3 3 6" xfId="3494" xr:uid="{00000000-0005-0000-0000-0000B5070000}"/>
    <cellStyle name="40 % - Markeringsfarve6 3 3 6 2" xfId="3495" xr:uid="{00000000-0005-0000-0000-0000B6070000}"/>
    <cellStyle name="40 % - Markeringsfarve6 3 3 6 3" xfId="3496" xr:uid="{00000000-0005-0000-0000-0000B7070000}"/>
    <cellStyle name="40 % - Markeringsfarve6 3 3 7" xfId="3497" xr:uid="{00000000-0005-0000-0000-0000B8070000}"/>
    <cellStyle name="40 % - Markeringsfarve6 3 3 7 2" xfId="3498" xr:uid="{00000000-0005-0000-0000-0000B9070000}"/>
    <cellStyle name="40 % - Markeringsfarve6 3 3 8" xfId="3499" xr:uid="{00000000-0005-0000-0000-0000BA070000}"/>
    <cellStyle name="40 % - Markeringsfarve6 3 4" xfId="3500" xr:uid="{00000000-0005-0000-0000-0000BB070000}"/>
    <cellStyle name="40 % - Markeringsfarve6 3 4 2" xfId="3501" xr:uid="{00000000-0005-0000-0000-0000BC070000}"/>
    <cellStyle name="40 % - Markeringsfarve6 3 4 3" xfId="3502" xr:uid="{00000000-0005-0000-0000-0000BD070000}"/>
    <cellStyle name="40 % - Markeringsfarve6 3 5" xfId="3503" xr:uid="{00000000-0005-0000-0000-0000BE070000}"/>
    <cellStyle name="40 % - Markeringsfarve6 3 5 2" xfId="3504" xr:uid="{00000000-0005-0000-0000-0000BF070000}"/>
    <cellStyle name="40 % - Markeringsfarve6 3 5 3" xfId="3505" xr:uid="{00000000-0005-0000-0000-0000C0070000}"/>
    <cellStyle name="40 % - Markeringsfarve6 3 6" xfId="3506" xr:uid="{00000000-0005-0000-0000-0000C1070000}"/>
    <cellStyle name="40 % - Markeringsfarve6 3 6 2" xfId="3507" xr:uid="{00000000-0005-0000-0000-0000C2070000}"/>
    <cellStyle name="40 % - Markeringsfarve6 3 6 3" xfId="3508" xr:uid="{00000000-0005-0000-0000-0000C3070000}"/>
    <cellStyle name="40 % - Markeringsfarve6 3 7" xfId="3509" xr:uid="{00000000-0005-0000-0000-0000C4070000}"/>
    <cellStyle name="40 % - Markeringsfarve6 3 7 2" xfId="3510" xr:uid="{00000000-0005-0000-0000-0000C5070000}"/>
    <cellStyle name="40 % - Markeringsfarve6 3 7 3" xfId="3511" xr:uid="{00000000-0005-0000-0000-0000C6070000}"/>
    <cellStyle name="40 % - Markeringsfarve6 3 8" xfId="3512" xr:uid="{00000000-0005-0000-0000-0000C7070000}"/>
    <cellStyle name="40 % - Markeringsfarve6 3 8 2" xfId="3513" xr:uid="{00000000-0005-0000-0000-0000C8070000}"/>
    <cellStyle name="40 % - Markeringsfarve6 3 8 3" xfId="3514" xr:uid="{00000000-0005-0000-0000-0000C9070000}"/>
    <cellStyle name="40 % - Markeringsfarve6 3 9" xfId="3515" xr:uid="{00000000-0005-0000-0000-0000CA070000}"/>
    <cellStyle name="40 % - Markeringsfarve6 3 9 2" xfId="3516" xr:uid="{00000000-0005-0000-0000-0000CB070000}"/>
    <cellStyle name="40 % - Markeringsfarve6 4" xfId="3517" xr:uid="{00000000-0005-0000-0000-0000CC070000}"/>
    <cellStyle name="40 % - Markeringsfarve6 4 2" xfId="3518" xr:uid="{00000000-0005-0000-0000-0000CD070000}"/>
    <cellStyle name="40 % - Markeringsfarve6 4 2 2" xfId="3519" xr:uid="{00000000-0005-0000-0000-0000CE070000}"/>
    <cellStyle name="40 % - Markeringsfarve6 4 2 3" xfId="3520" xr:uid="{00000000-0005-0000-0000-0000CF070000}"/>
    <cellStyle name="40 % - Markeringsfarve6 4 3" xfId="3521" xr:uid="{00000000-0005-0000-0000-0000D0070000}"/>
    <cellStyle name="40 % - Markeringsfarve6 4 3 2" xfId="3522" xr:uid="{00000000-0005-0000-0000-0000D1070000}"/>
    <cellStyle name="40 % - Markeringsfarve6 4 3 3" xfId="3523" xr:uid="{00000000-0005-0000-0000-0000D2070000}"/>
    <cellStyle name="40 % - Markeringsfarve6 4 4" xfId="3524" xr:uid="{00000000-0005-0000-0000-0000D3070000}"/>
    <cellStyle name="40 % - Markeringsfarve6 4 4 2" xfId="3525" xr:uid="{00000000-0005-0000-0000-0000D4070000}"/>
    <cellStyle name="40 % - Markeringsfarve6 4 4 3" xfId="3526" xr:uid="{00000000-0005-0000-0000-0000D5070000}"/>
    <cellStyle name="40 % - Markeringsfarve6 4 5" xfId="3527" xr:uid="{00000000-0005-0000-0000-0000D6070000}"/>
    <cellStyle name="40 % - Markeringsfarve6 4 5 2" xfId="3528" xr:uid="{00000000-0005-0000-0000-0000D7070000}"/>
    <cellStyle name="40 % - Markeringsfarve6 4 5 3" xfId="3529" xr:uid="{00000000-0005-0000-0000-0000D8070000}"/>
    <cellStyle name="40 % - Markeringsfarve6 4 6" xfId="3530" xr:uid="{00000000-0005-0000-0000-0000D9070000}"/>
    <cellStyle name="40 % - Markeringsfarve6 4 6 2" xfId="3531" xr:uid="{00000000-0005-0000-0000-0000DA070000}"/>
    <cellStyle name="40 % - Markeringsfarve6 4 6 3" xfId="3532" xr:uid="{00000000-0005-0000-0000-0000DB070000}"/>
    <cellStyle name="40 % - Markeringsfarve6 4 7" xfId="3533" xr:uid="{00000000-0005-0000-0000-0000DC070000}"/>
    <cellStyle name="40 % - Markeringsfarve6 4 7 2" xfId="3534" xr:uid="{00000000-0005-0000-0000-0000DD070000}"/>
    <cellStyle name="40 % - Markeringsfarve6 4 8" xfId="3535" xr:uid="{00000000-0005-0000-0000-0000DE070000}"/>
    <cellStyle name="40 % - Markeringsfarve6 5" xfId="3536" xr:uid="{00000000-0005-0000-0000-0000DF070000}"/>
    <cellStyle name="40 % - Markeringsfarve6 5 2" xfId="3537" xr:uid="{00000000-0005-0000-0000-0000E0070000}"/>
    <cellStyle name="40 % - Markeringsfarve6 5 2 2" xfId="3538" xr:uid="{00000000-0005-0000-0000-0000E1070000}"/>
    <cellStyle name="40 % - Markeringsfarve6 5 2 3" xfId="3539" xr:uid="{00000000-0005-0000-0000-0000E2070000}"/>
    <cellStyle name="40 % - Markeringsfarve6 5 3" xfId="3540" xr:uid="{00000000-0005-0000-0000-0000E3070000}"/>
    <cellStyle name="40 % - Markeringsfarve6 5 3 2" xfId="3541" xr:uid="{00000000-0005-0000-0000-0000E4070000}"/>
    <cellStyle name="40 % - Markeringsfarve6 5 3 3" xfId="3542" xr:uid="{00000000-0005-0000-0000-0000E5070000}"/>
    <cellStyle name="40 % - Markeringsfarve6 5 4" xfId="3543" xr:uid="{00000000-0005-0000-0000-0000E6070000}"/>
    <cellStyle name="40 % - Markeringsfarve6 5 4 2" xfId="3544" xr:uid="{00000000-0005-0000-0000-0000E7070000}"/>
    <cellStyle name="40 % - Markeringsfarve6 5 4 3" xfId="3545" xr:uid="{00000000-0005-0000-0000-0000E8070000}"/>
    <cellStyle name="40 % - Markeringsfarve6 5 5" xfId="3546" xr:uid="{00000000-0005-0000-0000-0000E9070000}"/>
    <cellStyle name="40 % - Markeringsfarve6 5 5 2" xfId="3547" xr:uid="{00000000-0005-0000-0000-0000EA070000}"/>
    <cellStyle name="40 % - Markeringsfarve6 5 5 3" xfId="3548" xr:uid="{00000000-0005-0000-0000-0000EB070000}"/>
    <cellStyle name="40 % - Markeringsfarve6 5 6" xfId="3549" xr:uid="{00000000-0005-0000-0000-0000EC070000}"/>
    <cellStyle name="40 % - Markeringsfarve6 5 6 2" xfId="3550" xr:uid="{00000000-0005-0000-0000-0000ED070000}"/>
    <cellStyle name="40 % - Markeringsfarve6 5 6 3" xfId="3551" xr:uid="{00000000-0005-0000-0000-0000EE070000}"/>
    <cellStyle name="40 % - Markeringsfarve6 5 7" xfId="3552" xr:uid="{00000000-0005-0000-0000-0000EF070000}"/>
    <cellStyle name="40 % - Markeringsfarve6 5 7 2" xfId="3553" xr:uid="{00000000-0005-0000-0000-0000F0070000}"/>
    <cellStyle name="40 % - Markeringsfarve6 5 8" xfId="3554" xr:uid="{00000000-0005-0000-0000-0000F1070000}"/>
    <cellStyle name="40 % - Markeringsfarve6 6" xfId="3555" xr:uid="{00000000-0005-0000-0000-0000F2070000}"/>
    <cellStyle name="40 % - Markeringsfarve6 6 2" xfId="3556" xr:uid="{00000000-0005-0000-0000-0000F3070000}"/>
    <cellStyle name="40 % - Markeringsfarve6 6 3" xfId="3557" xr:uid="{00000000-0005-0000-0000-0000F4070000}"/>
    <cellStyle name="40 % - Markeringsfarve6 7" xfId="3558" xr:uid="{00000000-0005-0000-0000-0000F5070000}"/>
    <cellStyle name="40 % - Markeringsfarve6 7 2" xfId="3559" xr:uid="{00000000-0005-0000-0000-0000F6070000}"/>
    <cellStyle name="40 % - Markeringsfarve6 7 3" xfId="3560" xr:uid="{00000000-0005-0000-0000-0000F7070000}"/>
    <cellStyle name="40 % - Markeringsfarve6 8" xfId="3561" xr:uid="{00000000-0005-0000-0000-0000F8070000}"/>
    <cellStyle name="40 % - Markeringsfarve6 8 2" xfId="3562" xr:uid="{00000000-0005-0000-0000-0000F9070000}"/>
    <cellStyle name="40 % - Markeringsfarve6 8 3" xfId="3563" xr:uid="{00000000-0005-0000-0000-0000FA070000}"/>
    <cellStyle name="40 % - Markeringsfarve6 9" xfId="3564" xr:uid="{00000000-0005-0000-0000-0000FB070000}"/>
    <cellStyle name="40 % - Markeringsfarve6 9 2" xfId="3565" xr:uid="{00000000-0005-0000-0000-0000FC070000}"/>
    <cellStyle name="40 % - Markeringsfarve6 9 3" xfId="3566" xr:uid="{00000000-0005-0000-0000-0000FD070000}"/>
    <cellStyle name="40% - Colore 1" xfId="7" xr:uid="{00000000-0005-0000-0000-0000FE070000}"/>
    <cellStyle name="40% - Colore 2" xfId="8" xr:uid="{00000000-0005-0000-0000-0000FF070000}"/>
    <cellStyle name="40% - Colore 3" xfId="9" xr:uid="{00000000-0005-0000-0000-000000080000}"/>
    <cellStyle name="40% - Colore 4" xfId="10" xr:uid="{00000000-0005-0000-0000-000001080000}"/>
    <cellStyle name="40% - Colore 5" xfId="11" xr:uid="{00000000-0005-0000-0000-000002080000}"/>
    <cellStyle name="40% - Colore 6" xfId="12" xr:uid="{00000000-0005-0000-0000-000003080000}"/>
    <cellStyle name="5x indented GHG Textfiels" xfId="13" xr:uid="{00000000-0005-0000-0000-000004080000}"/>
    <cellStyle name="60 % - Markeringsfarve3 2" xfId="3567" xr:uid="{00000000-0005-0000-0000-000005080000}"/>
    <cellStyle name="60 % - Markeringsfarve4 2" xfId="3568" xr:uid="{00000000-0005-0000-0000-000006080000}"/>
    <cellStyle name="60 % - Markeringsfarve6 2" xfId="3569" xr:uid="{00000000-0005-0000-0000-000007080000}"/>
    <cellStyle name="60% - Colore 1" xfId="14" xr:uid="{00000000-0005-0000-0000-000008080000}"/>
    <cellStyle name="60% - Colore 2" xfId="15" xr:uid="{00000000-0005-0000-0000-000009080000}"/>
    <cellStyle name="60% - Colore 3" xfId="16" xr:uid="{00000000-0005-0000-0000-00000A080000}"/>
    <cellStyle name="60% - Colore 4" xfId="17" xr:uid="{00000000-0005-0000-0000-00000B080000}"/>
    <cellStyle name="60% - Colore 5" xfId="18" xr:uid="{00000000-0005-0000-0000-00000C080000}"/>
    <cellStyle name="60% - Colore 6" xfId="19" xr:uid="{00000000-0005-0000-0000-00000D080000}"/>
    <cellStyle name="AggOrange_CRFReport-template" xfId="20" xr:uid="{00000000-0005-0000-0000-00000E080000}"/>
    <cellStyle name="AggOrange9_CRFReport-template" xfId="21" xr:uid="{00000000-0005-0000-0000-00000F080000}"/>
    <cellStyle name="Bad 2" xfId="22" xr:uid="{00000000-0005-0000-0000-000010080000}"/>
    <cellStyle name="Bemærk! 2" xfId="3570" xr:uid="{00000000-0005-0000-0000-000011080000}"/>
    <cellStyle name="Bemærk! 2 10" xfId="3571" xr:uid="{00000000-0005-0000-0000-000012080000}"/>
    <cellStyle name="Bemærk! 2 10 2" xfId="3572" xr:uid="{00000000-0005-0000-0000-000013080000}"/>
    <cellStyle name="Bemærk! 2 11" xfId="3573" xr:uid="{00000000-0005-0000-0000-000014080000}"/>
    <cellStyle name="Bemærk! 2 2" xfId="3574" xr:uid="{00000000-0005-0000-0000-000015080000}"/>
    <cellStyle name="Bemærk! 2 2 10" xfId="3575" xr:uid="{00000000-0005-0000-0000-000016080000}"/>
    <cellStyle name="Bemærk! 2 2 2" xfId="3576" xr:uid="{00000000-0005-0000-0000-000017080000}"/>
    <cellStyle name="Bemærk! 2 2 2 2" xfId="3577" xr:uid="{00000000-0005-0000-0000-000018080000}"/>
    <cellStyle name="Bemærk! 2 2 2 2 2" xfId="3578" xr:uid="{00000000-0005-0000-0000-000019080000}"/>
    <cellStyle name="Bemærk! 2 2 2 2 3" xfId="3579" xr:uid="{00000000-0005-0000-0000-00001A080000}"/>
    <cellStyle name="Bemærk! 2 2 2 3" xfId="3580" xr:uid="{00000000-0005-0000-0000-00001B080000}"/>
    <cellStyle name="Bemærk! 2 2 2 3 2" xfId="3581" xr:uid="{00000000-0005-0000-0000-00001C080000}"/>
    <cellStyle name="Bemærk! 2 2 2 3 3" xfId="3582" xr:uid="{00000000-0005-0000-0000-00001D080000}"/>
    <cellStyle name="Bemærk! 2 2 2 4" xfId="3583" xr:uid="{00000000-0005-0000-0000-00001E080000}"/>
    <cellStyle name="Bemærk! 2 2 2 4 2" xfId="3584" xr:uid="{00000000-0005-0000-0000-00001F080000}"/>
    <cellStyle name="Bemærk! 2 2 2 4 3" xfId="3585" xr:uid="{00000000-0005-0000-0000-000020080000}"/>
    <cellStyle name="Bemærk! 2 2 2 5" xfId="3586" xr:uid="{00000000-0005-0000-0000-000021080000}"/>
    <cellStyle name="Bemærk! 2 2 2 5 2" xfId="3587" xr:uid="{00000000-0005-0000-0000-000022080000}"/>
    <cellStyle name="Bemærk! 2 2 2 5 3" xfId="3588" xr:uid="{00000000-0005-0000-0000-000023080000}"/>
    <cellStyle name="Bemærk! 2 2 2 6" xfId="3589" xr:uid="{00000000-0005-0000-0000-000024080000}"/>
    <cellStyle name="Bemærk! 2 2 2 6 2" xfId="3590" xr:uid="{00000000-0005-0000-0000-000025080000}"/>
    <cellStyle name="Bemærk! 2 2 2 6 3" xfId="3591" xr:uid="{00000000-0005-0000-0000-000026080000}"/>
    <cellStyle name="Bemærk! 2 2 2 7" xfId="3592" xr:uid="{00000000-0005-0000-0000-000027080000}"/>
    <cellStyle name="Bemærk! 2 2 2 7 2" xfId="3593" xr:uid="{00000000-0005-0000-0000-000028080000}"/>
    <cellStyle name="Bemærk! 2 2 2 8" xfId="3594" xr:uid="{00000000-0005-0000-0000-000029080000}"/>
    <cellStyle name="Bemærk! 2 2 3" xfId="3595" xr:uid="{00000000-0005-0000-0000-00002A080000}"/>
    <cellStyle name="Bemærk! 2 2 3 2" xfId="3596" xr:uid="{00000000-0005-0000-0000-00002B080000}"/>
    <cellStyle name="Bemærk! 2 2 3 2 2" xfId="3597" xr:uid="{00000000-0005-0000-0000-00002C080000}"/>
    <cellStyle name="Bemærk! 2 2 3 2 3" xfId="3598" xr:uid="{00000000-0005-0000-0000-00002D080000}"/>
    <cellStyle name="Bemærk! 2 2 3 3" xfId="3599" xr:uid="{00000000-0005-0000-0000-00002E080000}"/>
    <cellStyle name="Bemærk! 2 2 3 3 2" xfId="3600" xr:uid="{00000000-0005-0000-0000-00002F080000}"/>
    <cellStyle name="Bemærk! 2 2 3 3 3" xfId="3601" xr:uid="{00000000-0005-0000-0000-000030080000}"/>
    <cellStyle name="Bemærk! 2 2 3 4" xfId="3602" xr:uid="{00000000-0005-0000-0000-000031080000}"/>
    <cellStyle name="Bemærk! 2 2 3 4 2" xfId="3603" xr:uid="{00000000-0005-0000-0000-000032080000}"/>
    <cellStyle name="Bemærk! 2 2 3 4 3" xfId="3604" xr:uid="{00000000-0005-0000-0000-000033080000}"/>
    <cellStyle name="Bemærk! 2 2 3 5" xfId="3605" xr:uid="{00000000-0005-0000-0000-000034080000}"/>
    <cellStyle name="Bemærk! 2 2 3 5 2" xfId="3606" xr:uid="{00000000-0005-0000-0000-000035080000}"/>
    <cellStyle name="Bemærk! 2 2 3 5 3" xfId="3607" xr:uid="{00000000-0005-0000-0000-000036080000}"/>
    <cellStyle name="Bemærk! 2 2 3 6" xfId="3608" xr:uid="{00000000-0005-0000-0000-000037080000}"/>
    <cellStyle name="Bemærk! 2 2 3 6 2" xfId="3609" xr:uid="{00000000-0005-0000-0000-000038080000}"/>
    <cellStyle name="Bemærk! 2 2 3 6 3" xfId="3610" xr:uid="{00000000-0005-0000-0000-000039080000}"/>
    <cellStyle name="Bemærk! 2 2 3 7" xfId="3611" xr:uid="{00000000-0005-0000-0000-00003A080000}"/>
    <cellStyle name="Bemærk! 2 2 3 7 2" xfId="3612" xr:uid="{00000000-0005-0000-0000-00003B080000}"/>
    <cellStyle name="Bemærk! 2 2 3 8" xfId="3613" xr:uid="{00000000-0005-0000-0000-00003C080000}"/>
    <cellStyle name="Bemærk! 2 2 4" xfId="3614" xr:uid="{00000000-0005-0000-0000-00003D080000}"/>
    <cellStyle name="Bemærk! 2 2 4 2" xfId="3615" xr:uid="{00000000-0005-0000-0000-00003E080000}"/>
    <cellStyle name="Bemærk! 2 2 4 3" xfId="3616" xr:uid="{00000000-0005-0000-0000-00003F080000}"/>
    <cellStyle name="Bemærk! 2 2 5" xfId="3617" xr:uid="{00000000-0005-0000-0000-000040080000}"/>
    <cellStyle name="Bemærk! 2 2 5 2" xfId="3618" xr:uid="{00000000-0005-0000-0000-000041080000}"/>
    <cellStyle name="Bemærk! 2 2 5 3" xfId="3619" xr:uid="{00000000-0005-0000-0000-000042080000}"/>
    <cellStyle name="Bemærk! 2 2 6" xfId="3620" xr:uid="{00000000-0005-0000-0000-000043080000}"/>
    <cellStyle name="Bemærk! 2 2 6 2" xfId="3621" xr:uid="{00000000-0005-0000-0000-000044080000}"/>
    <cellStyle name="Bemærk! 2 2 6 3" xfId="3622" xr:uid="{00000000-0005-0000-0000-000045080000}"/>
    <cellStyle name="Bemærk! 2 2 7" xfId="3623" xr:uid="{00000000-0005-0000-0000-000046080000}"/>
    <cellStyle name="Bemærk! 2 2 7 2" xfId="3624" xr:uid="{00000000-0005-0000-0000-000047080000}"/>
    <cellStyle name="Bemærk! 2 2 7 3" xfId="3625" xr:uid="{00000000-0005-0000-0000-000048080000}"/>
    <cellStyle name="Bemærk! 2 2 8" xfId="3626" xr:uid="{00000000-0005-0000-0000-000049080000}"/>
    <cellStyle name="Bemærk! 2 2 8 2" xfId="3627" xr:uid="{00000000-0005-0000-0000-00004A080000}"/>
    <cellStyle name="Bemærk! 2 2 8 3" xfId="3628" xr:uid="{00000000-0005-0000-0000-00004B080000}"/>
    <cellStyle name="Bemærk! 2 2 9" xfId="3629" xr:uid="{00000000-0005-0000-0000-00004C080000}"/>
    <cellStyle name="Bemærk! 2 2 9 2" xfId="3630" xr:uid="{00000000-0005-0000-0000-00004D080000}"/>
    <cellStyle name="Bemærk! 2 3" xfId="3631" xr:uid="{00000000-0005-0000-0000-00004E080000}"/>
    <cellStyle name="Bemærk! 2 3 2" xfId="3632" xr:uid="{00000000-0005-0000-0000-00004F080000}"/>
    <cellStyle name="Bemærk! 2 3 2 2" xfId="3633" xr:uid="{00000000-0005-0000-0000-000050080000}"/>
    <cellStyle name="Bemærk! 2 3 2 3" xfId="3634" xr:uid="{00000000-0005-0000-0000-000051080000}"/>
    <cellStyle name="Bemærk! 2 3 3" xfId="3635" xr:uid="{00000000-0005-0000-0000-000052080000}"/>
    <cellStyle name="Bemærk! 2 3 3 2" xfId="3636" xr:uid="{00000000-0005-0000-0000-000053080000}"/>
    <cellStyle name="Bemærk! 2 3 3 3" xfId="3637" xr:uid="{00000000-0005-0000-0000-000054080000}"/>
    <cellStyle name="Bemærk! 2 3 4" xfId="3638" xr:uid="{00000000-0005-0000-0000-000055080000}"/>
    <cellStyle name="Bemærk! 2 3 4 2" xfId="3639" xr:uid="{00000000-0005-0000-0000-000056080000}"/>
    <cellStyle name="Bemærk! 2 3 4 3" xfId="3640" xr:uid="{00000000-0005-0000-0000-000057080000}"/>
    <cellStyle name="Bemærk! 2 3 5" xfId="3641" xr:uid="{00000000-0005-0000-0000-000058080000}"/>
    <cellStyle name="Bemærk! 2 3 5 2" xfId="3642" xr:uid="{00000000-0005-0000-0000-000059080000}"/>
    <cellStyle name="Bemærk! 2 3 5 3" xfId="3643" xr:uid="{00000000-0005-0000-0000-00005A080000}"/>
    <cellStyle name="Bemærk! 2 3 6" xfId="3644" xr:uid="{00000000-0005-0000-0000-00005B080000}"/>
    <cellStyle name="Bemærk! 2 3 6 2" xfId="3645" xr:uid="{00000000-0005-0000-0000-00005C080000}"/>
    <cellStyle name="Bemærk! 2 3 6 3" xfId="3646" xr:uid="{00000000-0005-0000-0000-00005D080000}"/>
    <cellStyle name="Bemærk! 2 3 7" xfId="3647" xr:uid="{00000000-0005-0000-0000-00005E080000}"/>
    <cellStyle name="Bemærk! 2 3 7 2" xfId="3648" xr:uid="{00000000-0005-0000-0000-00005F080000}"/>
    <cellStyle name="Bemærk! 2 3 8" xfId="3649" xr:uid="{00000000-0005-0000-0000-000060080000}"/>
    <cellStyle name="Bemærk! 2 4" xfId="3650" xr:uid="{00000000-0005-0000-0000-000061080000}"/>
    <cellStyle name="Bemærk! 2 4 2" xfId="3651" xr:uid="{00000000-0005-0000-0000-000062080000}"/>
    <cellStyle name="Bemærk! 2 4 2 2" xfId="3652" xr:uid="{00000000-0005-0000-0000-000063080000}"/>
    <cellStyle name="Bemærk! 2 4 2 3" xfId="3653" xr:uid="{00000000-0005-0000-0000-000064080000}"/>
    <cellStyle name="Bemærk! 2 4 3" xfId="3654" xr:uid="{00000000-0005-0000-0000-000065080000}"/>
    <cellStyle name="Bemærk! 2 4 3 2" xfId="3655" xr:uid="{00000000-0005-0000-0000-000066080000}"/>
    <cellStyle name="Bemærk! 2 4 3 3" xfId="3656" xr:uid="{00000000-0005-0000-0000-000067080000}"/>
    <cellStyle name="Bemærk! 2 4 4" xfId="3657" xr:uid="{00000000-0005-0000-0000-000068080000}"/>
    <cellStyle name="Bemærk! 2 4 4 2" xfId="3658" xr:uid="{00000000-0005-0000-0000-000069080000}"/>
    <cellStyle name="Bemærk! 2 4 4 3" xfId="3659" xr:uid="{00000000-0005-0000-0000-00006A080000}"/>
    <cellStyle name="Bemærk! 2 4 5" xfId="3660" xr:uid="{00000000-0005-0000-0000-00006B080000}"/>
    <cellStyle name="Bemærk! 2 4 5 2" xfId="3661" xr:uid="{00000000-0005-0000-0000-00006C080000}"/>
    <cellStyle name="Bemærk! 2 4 5 3" xfId="3662" xr:uid="{00000000-0005-0000-0000-00006D080000}"/>
    <cellStyle name="Bemærk! 2 4 6" xfId="3663" xr:uid="{00000000-0005-0000-0000-00006E080000}"/>
    <cellStyle name="Bemærk! 2 4 6 2" xfId="3664" xr:uid="{00000000-0005-0000-0000-00006F080000}"/>
    <cellStyle name="Bemærk! 2 4 6 3" xfId="3665" xr:uid="{00000000-0005-0000-0000-000070080000}"/>
    <cellStyle name="Bemærk! 2 4 7" xfId="3666" xr:uid="{00000000-0005-0000-0000-000071080000}"/>
    <cellStyle name="Bemærk! 2 4 7 2" xfId="3667" xr:uid="{00000000-0005-0000-0000-000072080000}"/>
    <cellStyle name="Bemærk! 2 4 8" xfId="3668" xr:uid="{00000000-0005-0000-0000-000073080000}"/>
    <cellStyle name="Bemærk! 2 5" xfId="3669" xr:uid="{00000000-0005-0000-0000-000074080000}"/>
    <cellStyle name="Bemærk! 2 5 2" xfId="3670" xr:uid="{00000000-0005-0000-0000-000075080000}"/>
    <cellStyle name="Bemærk! 2 5 3" xfId="3671" xr:uid="{00000000-0005-0000-0000-000076080000}"/>
    <cellStyle name="Bemærk! 2 6" xfId="3672" xr:uid="{00000000-0005-0000-0000-000077080000}"/>
    <cellStyle name="Bemærk! 2 6 2" xfId="3673" xr:uid="{00000000-0005-0000-0000-000078080000}"/>
    <cellStyle name="Bemærk! 2 6 3" xfId="3674" xr:uid="{00000000-0005-0000-0000-000079080000}"/>
    <cellStyle name="Bemærk! 2 7" xfId="3675" xr:uid="{00000000-0005-0000-0000-00007A080000}"/>
    <cellStyle name="Bemærk! 2 7 2" xfId="3676" xr:uid="{00000000-0005-0000-0000-00007B080000}"/>
    <cellStyle name="Bemærk! 2 7 3" xfId="3677" xr:uid="{00000000-0005-0000-0000-00007C080000}"/>
    <cellStyle name="Bemærk! 2 8" xfId="3678" xr:uid="{00000000-0005-0000-0000-00007D080000}"/>
    <cellStyle name="Bemærk! 2 8 2" xfId="3679" xr:uid="{00000000-0005-0000-0000-00007E080000}"/>
    <cellStyle name="Bemærk! 2 8 3" xfId="3680" xr:uid="{00000000-0005-0000-0000-00007F080000}"/>
    <cellStyle name="Bemærk! 2 9" xfId="3681" xr:uid="{00000000-0005-0000-0000-000080080000}"/>
    <cellStyle name="Bemærk! 2 9 2" xfId="3682" xr:uid="{00000000-0005-0000-0000-000081080000}"/>
    <cellStyle name="Bemærk! 2 9 3" xfId="3683" xr:uid="{00000000-0005-0000-0000-000082080000}"/>
    <cellStyle name="Bemærk! 3" xfId="3684" xr:uid="{00000000-0005-0000-0000-000083080000}"/>
    <cellStyle name="Bemærk! 3 10" xfId="3685" xr:uid="{00000000-0005-0000-0000-000084080000}"/>
    <cellStyle name="Bemærk! 3 2" xfId="3686" xr:uid="{00000000-0005-0000-0000-000085080000}"/>
    <cellStyle name="Bemærk! 3 2 2" xfId="3687" xr:uid="{00000000-0005-0000-0000-000086080000}"/>
    <cellStyle name="Bemærk! 3 2 2 2" xfId="3688" xr:uid="{00000000-0005-0000-0000-000087080000}"/>
    <cellStyle name="Bemærk! 3 2 2 3" xfId="3689" xr:uid="{00000000-0005-0000-0000-000088080000}"/>
    <cellStyle name="Bemærk! 3 2 3" xfId="3690" xr:uid="{00000000-0005-0000-0000-000089080000}"/>
    <cellStyle name="Bemærk! 3 2 3 2" xfId="3691" xr:uid="{00000000-0005-0000-0000-00008A080000}"/>
    <cellStyle name="Bemærk! 3 2 3 3" xfId="3692" xr:uid="{00000000-0005-0000-0000-00008B080000}"/>
    <cellStyle name="Bemærk! 3 2 4" xfId="3693" xr:uid="{00000000-0005-0000-0000-00008C080000}"/>
    <cellStyle name="Bemærk! 3 2 4 2" xfId="3694" xr:uid="{00000000-0005-0000-0000-00008D080000}"/>
    <cellStyle name="Bemærk! 3 2 4 3" xfId="3695" xr:uid="{00000000-0005-0000-0000-00008E080000}"/>
    <cellStyle name="Bemærk! 3 2 5" xfId="3696" xr:uid="{00000000-0005-0000-0000-00008F080000}"/>
    <cellStyle name="Bemærk! 3 2 5 2" xfId="3697" xr:uid="{00000000-0005-0000-0000-000090080000}"/>
    <cellStyle name="Bemærk! 3 2 5 3" xfId="3698" xr:uid="{00000000-0005-0000-0000-000091080000}"/>
    <cellStyle name="Bemærk! 3 2 6" xfId="3699" xr:uid="{00000000-0005-0000-0000-000092080000}"/>
    <cellStyle name="Bemærk! 3 2 6 2" xfId="3700" xr:uid="{00000000-0005-0000-0000-000093080000}"/>
    <cellStyle name="Bemærk! 3 2 6 3" xfId="3701" xr:uid="{00000000-0005-0000-0000-000094080000}"/>
    <cellStyle name="Bemærk! 3 2 7" xfId="3702" xr:uid="{00000000-0005-0000-0000-000095080000}"/>
    <cellStyle name="Bemærk! 3 2 7 2" xfId="3703" xr:uid="{00000000-0005-0000-0000-000096080000}"/>
    <cellStyle name="Bemærk! 3 2 8" xfId="3704" xr:uid="{00000000-0005-0000-0000-000097080000}"/>
    <cellStyle name="Bemærk! 3 3" xfId="3705" xr:uid="{00000000-0005-0000-0000-000098080000}"/>
    <cellStyle name="Bemærk! 3 3 2" xfId="3706" xr:uid="{00000000-0005-0000-0000-000099080000}"/>
    <cellStyle name="Bemærk! 3 3 2 2" xfId="3707" xr:uid="{00000000-0005-0000-0000-00009A080000}"/>
    <cellStyle name="Bemærk! 3 3 2 3" xfId="3708" xr:uid="{00000000-0005-0000-0000-00009B080000}"/>
    <cellStyle name="Bemærk! 3 3 3" xfId="3709" xr:uid="{00000000-0005-0000-0000-00009C080000}"/>
    <cellStyle name="Bemærk! 3 3 3 2" xfId="3710" xr:uid="{00000000-0005-0000-0000-00009D080000}"/>
    <cellStyle name="Bemærk! 3 3 3 3" xfId="3711" xr:uid="{00000000-0005-0000-0000-00009E080000}"/>
    <cellStyle name="Bemærk! 3 3 4" xfId="3712" xr:uid="{00000000-0005-0000-0000-00009F080000}"/>
    <cellStyle name="Bemærk! 3 3 4 2" xfId="3713" xr:uid="{00000000-0005-0000-0000-0000A0080000}"/>
    <cellStyle name="Bemærk! 3 3 4 3" xfId="3714" xr:uid="{00000000-0005-0000-0000-0000A1080000}"/>
    <cellStyle name="Bemærk! 3 3 5" xfId="3715" xr:uid="{00000000-0005-0000-0000-0000A2080000}"/>
    <cellStyle name="Bemærk! 3 3 5 2" xfId="3716" xr:uid="{00000000-0005-0000-0000-0000A3080000}"/>
    <cellStyle name="Bemærk! 3 3 5 3" xfId="3717" xr:uid="{00000000-0005-0000-0000-0000A4080000}"/>
    <cellStyle name="Bemærk! 3 3 6" xfId="3718" xr:uid="{00000000-0005-0000-0000-0000A5080000}"/>
    <cellStyle name="Bemærk! 3 3 6 2" xfId="3719" xr:uid="{00000000-0005-0000-0000-0000A6080000}"/>
    <cellStyle name="Bemærk! 3 3 6 3" xfId="3720" xr:uid="{00000000-0005-0000-0000-0000A7080000}"/>
    <cellStyle name="Bemærk! 3 3 7" xfId="3721" xr:uid="{00000000-0005-0000-0000-0000A8080000}"/>
    <cellStyle name="Bemærk! 3 3 7 2" xfId="3722" xr:uid="{00000000-0005-0000-0000-0000A9080000}"/>
    <cellStyle name="Bemærk! 3 3 8" xfId="3723" xr:uid="{00000000-0005-0000-0000-0000AA080000}"/>
    <cellStyle name="Bemærk! 3 4" xfId="3724" xr:uid="{00000000-0005-0000-0000-0000AB080000}"/>
    <cellStyle name="Bemærk! 3 4 2" xfId="3725" xr:uid="{00000000-0005-0000-0000-0000AC080000}"/>
    <cellStyle name="Bemærk! 3 4 3" xfId="3726" xr:uid="{00000000-0005-0000-0000-0000AD080000}"/>
    <cellStyle name="Bemærk! 3 5" xfId="3727" xr:uid="{00000000-0005-0000-0000-0000AE080000}"/>
    <cellStyle name="Bemærk! 3 5 2" xfId="3728" xr:uid="{00000000-0005-0000-0000-0000AF080000}"/>
    <cellStyle name="Bemærk! 3 5 3" xfId="3729" xr:uid="{00000000-0005-0000-0000-0000B0080000}"/>
    <cellStyle name="Bemærk! 3 6" xfId="3730" xr:uid="{00000000-0005-0000-0000-0000B1080000}"/>
    <cellStyle name="Bemærk! 3 6 2" xfId="3731" xr:uid="{00000000-0005-0000-0000-0000B2080000}"/>
    <cellStyle name="Bemærk! 3 6 3" xfId="3732" xr:uid="{00000000-0005-0000-0000-0000B3080000}"/>
    <cellStyle name="Bemærk! 3 7" xfId="3733" xr:uid="{00000000-0005-0000-0000-0000B4080000}"/>
    <cellStyle name="Bemærk! 3 7 2" xfId="3734" xr:uid="{00000000-0005-0000-0000-0000B5080000}"/>
    <cellStyle name="Bemærk! 3 7 3" xfId="3735" xr:uid="{00000000-0005-0000-0000-0000B6080000}"/>
    <cellStyle name="Bemærk! 3 8" xfId="3736" xr:uid="{00000000-0005-0000-0000-0000B7080000}"/>
    <cellStyle name="Bemærk! 3 8 2" xfId="3737" xr:uid="{00000000-0005-0000-0000-0000B8080000}"/>
    <cellStyle name="Bemærk! 3 8 3" xfId="3738" xr:uid="{00000000-0005-0000-0000-0000B9080000}"/>
    <cellStyle name="Bemærk! 3 9" xfId="3739" xr:uid="{00000000-0005-0000-0000-0000BA080000}"/>
    <cellStyle name="Bemærk! 3 9 2" xfId="3740" xr:uid="{00000000-0005-0000-0000-0000BB080000}"/>
    <cellStyle name="Calcolo" xfId="23" xr:uid="{00000000-0005-0000-0000-0000BC080000}"/>
    <cellStyle name="Cella collegata" xfId="24" xr:uid="{00000000-0005-0000-0000-0000BD080000}"/>
    <cellStyle name="Cella da controllare" xfId="25" xr:uid="{00000000-0005-0000-0000-0000BE080000}"/>
    <cellStyle name="Colore 1" xfId="26" xr:uid="{00000000-0005-0000-0000-0000BF080000}"/>
    <cellStyle name="Colore 2" xfId="27" xr:uid="{00000000-0005-0000-0000-0000C0080000}"/>
    <cellStyle name="Colore 3" xfId="28" xr:uid="{00000000-0005-0000-0000-0000C1080000}"/>
    <cellStyle name="Colore 4" xfId="29" xr:uid="{00000000-0005-0000-0000-0000C2080000}"/>
    <cellStyle name="Colore 5" xfId="30" xr:uid="{00000000-0005-0000-0000-0000C3080000}"/>
    <cellStyle name="Colore 6" xfId="31" xr:uid="{00000000-0005-0000-0000-0000C4080000}"/>
    <cellStyle name="Comma 2" xfId="32" xr:uid="{00000000-0005-0000-0000-0000C5080000}"/>
    <cellStyle name="Comma 2 2" xfId="33" xr:uid="{00000000-0005-0000-0000-0000C6080000}"/>
    <cellStyle name="Comma 2 3" xfId="34" xr:uid="{00000000-0005-0000-0000-0000C7080000}"/>
    <cellStyle name="Comma 2 3 2" xfId="35" xr:uid="{00000000-0005-0000-0000-0000C8080000}"/>
    <cellStyle name="Comma 2 4" xfId="36" xr:uid="{00000000-0005-0000-0000-0000C9080000}"/>
    <cellStyle name="Comma 3" xfId="37" xr:uid="{00000000-0005-0000-0000-0000CA080000}"/>
    <cellStyle name="Comma 4" xfId="38" xr:uid="{00000000-0005-0000-0000-0000CB080000}"/>
    <cellStyle name="Comma 6" xfId="39" xr:uid="{00000000-0005-0000-0000-0000CC080000}"/>
    <cellStyle name="Comma0" xfId="3741" xr:uid="{00000000-0005-0000-0000-0000CD080000}"/>
    <cellStyle name="Comma0 - Type3" xfId="40" xr:uid="{00000000-0005-0000-0000-0000CE080000}"/>
    <cellStyle name="Comma0 - Typografi1" xfId="3742" xr:uid="{00000000-0005-0000-0000-0000CF080000}"/>
    <cellStyle name="Comma0 - Typografi1 2" xfId="3743" xr:uid="{00000000-0005-0000-0000-0000D0080000}"/>
    <cellStyle name="Comma0 - Typografi1 2 2" xfId="3744" xr:uid="{00000000-0005-0000-0000-0000D1080000}"/>
    <cellStyle name="Comma0 - Typografi1 3" xfId="3745" xr:uid="{00000000-0005-0000-0000-0000D2080000}"/>
    <cellStyle name="Comma0 - Typografi1 4" xfId="3746" xr:uid="{00000000-0005-0000-0000-0000D3080000}"/>
    <cellStyle name="Comma1 - Typografi1" xfId="3747" xr:uid="{00000000-0005-0000-0000-0000D4080000}"/>
    <cellStyle name="Currency0" xfId="3748" xr:uid="{00000000-0005-0000-0000-0000D5080000}"/>
    <cellStyle name="CustomizationCells" xfId="41" xr:uid="{00000000-0005-0000-0000-0000D6080000}"/>
    <cellStyle name="Date" xfId="3749" xr:uid="{00000000-0005-0000-0000-0000D7080000}"/>
    <cellStyle name="Date - Typografi3" xfId="3750" xr:uid="{00000000-0005-0000-0000-0000D8080000}"/>
    <cellStyle name="Euro" xfId="42" xr:uid="{00000000-0005-0000-0000-0000D9080000}"/>
    <cellStyle name="Euro 10" xfId="43" xr:uid="{00000000-0005-0000-0000-0000DA080000}"/>
    <cellStyle name="Euro 10 2" xfId="44" xr:uid="{00000000-0005-0000-0000-0000DB080000}"/>
    <cellStyle name="Euro 10 3" xfId="45" xr:uid="{00000000-0005-0000-0000-0000DC080000}"/>
    <cellStyle name="Euro 10 3 2" xfId="46" xr:uid="{00000000-0005-0000-0000-0000DD080000}"/>
    <cellStyle name="Euro 10 4" xfId="47" xr:uid="{00000000-0005-0000-0000-0000DE080000}"/>
    <cellStyle name="Euro 10 5" xfId="48" xr:uid="{00000000-0005-0000-0000-0000DF080000}"/>
    <cellStyle name="Euro 11" xfId="49" xr:uid="{00000000-0005-0000-0000-0000E0080000}"/>
    <cellStyle name="Euro 11 2" xfId="50" xr:uid="{00000000-0005-0000-0000-0000E1080000}"/>
    <cellStyle name="Euro 11 3" xfId="51" xr:uid="{00000000-0005-0000-0000-0000E2080000}"/>
    <cellStyle name="Euro 11 3 2" xfId="52" xr:uid="{00000000-0005-0000-0000-0000E3080000}"/>
    <cellStyle name="Euro 11 4" xfId="53" xr:uid="{00000000-0005-0000-0000-0000E4080000}"/>
    <cellStyle name="Euro 11 5" xfId="54" xr:uid="{00000000-0005-0000-0000-0000E5080000}"/>
    <cellStyle name="Euro 12" xfId="55" xr:uid="{00000000-0005-0000-0000-0000E6080000}"/>
    <cellStyle name="Euro 12 2" xfId="56" xr:uid="{00000000-0005-0000-0000-0000E7080000}"/>
    <cellStyle name="Euro 12 3" xfId="57" xr:uid="{00000000-0005-0000-0000-0000E8080000}"/>
    <cellStyle name="Euro 12 3 2" xfId="58" xr:uid="{00000000-0005-0000-0000-0000E9080000}"/>
    <cellStyle name="Euro 12 4" xfId="59" xr:uid="{00000000-0005-0000-0000-0000EA080000}"/>
    <cellStyle name="Euro 12 5" xfId="60" xr:uid="{00000000-0005-0000-0000-0000EB080000}"/>
    <cellStyle name="Euro 13" xfId="61" xr:uid="{00000000-0005-0000-0000-0000EC080000}"/>
    <cellStyle name="Euro 13 2" xfId="62" xr:uid="{00000000-0005-0000-0000-0000ED080000}"/>
    <cellStyle name="Euro 13 3" xfId="63" xr:uid="{00000000-0005-0000-0000-0000EE080000}"/>
    <cellStyle name="Euro 13 3 2" xfId="64" xr:uid="{00000000-0005-0000-0000-0000EF080000}"/>
    <cellStyle name="Euro 13 4" xfId="65" xr:uid="{00000000-0005-0000-0000-0000F0080000}"/>
    <cellStyle name="Euro 13 5" xfId="66" xr:uid="{00000000-0005-0000-0000-0000F1080000}"/>
    <cellStyle name="Euro 14" xfId="67" xr:uid="{00000000-0005-0000-0000-0000F2080000}"/>
    <cellStyle name="Euro 14 2" xfId="68" xr:uid="{00000000-0005-0000-0000-0000F3080000}"/>
    <cellStyle name="Euro 14 3" xfId="69" xr:uid="{00000000-0005-0000-0000-0000F4080000}"/>
    <cellStyle name="Euro 14 3 2" xfId="70" xr:uid="{00000000-0005-0000-0000-0000F5080000}"/>
    <cellStyle name="Euro 14 4" xfId="71" xr:uid="{00000000-0005-0000-0000-0000F6080000}"/>
    <cellStyle name="Euro 14 5" xfId="72" xr:uid="{00000000-0005-0000-0000-0000F7080000}"/>
    <cellStyle name="Euro 15" xfId="73" xr:uid="{00000000-0005-0000-0000-0000F8080000}"/>
    <cellStyle name="Euro 15 2" xfId="74" xr:uid="{00000000-0005-0000-0000-0000F9080000}"/>
    <cellStyle name="Euro 15 3" xfId="75" xr:uid="{00000000-0005-0000-0000-0000FA080000}"/>
    <cellStyle name="Euro 15 3 2" xfId="76" xr:uid="{00000000-0005-0000-0000-0000FB080000}"/>
    <cellStyle name="Euro 15 4" xfId="77" xr:uid="{00000000-0005-0000-0000-0000FC080000}"/>
    <cellStyle name="Euro 15 5" xfId="78" xr:uid="{00000000-0005-0000-0000-0000FD080000}"/>
    <cellStyle name="Euro 16" xfId="79" xr:uid="{00000000-0005-0000-0000-0000FE080000}"/>
    <cellStyle name="Euro 16 2" xfId="80" xr:uid="{00000000-0005-0000-0000-0000FF080000}"/>
    <cellStyle name="Euro 16 3" xfId="81" xr:uid="{00000000-0005-0000-0000-000000090000}"/>
    <cellStyle name="Euro 16 3 2" xfId="82" xr:uid="{00000000-0005-0000-0000-000001090000}"/>
    <cellStyle name="Euro 16 4" xfId="83" xr:uid="{00000000-0005-0000-0000-000002090000}"/>
    <cellStyle name="Euro 16 5" xfId="84" xr:uid="{00000000-0005-0000-0000-000003090000}"/>
    <cellStyle name="Euro 17" xfId="85" xr:uid="{00000000-0005-0000-0000-000004090000}"/>
    <cellStyle name="Euro 17 2" xfId="86" xr:uid="{00000000-0005-0000-0000-000005090000}"/>
    <cellStyle name="Euro 17 3" xfId="87" xr:uid="{00000000-0005-0000-0000-000006090000}"/>
    <cellStyle name="Euro 17 3 2" xfId="88" xr:uid="{00000000-0005-0000-0000-000007090000}"/>
    <cellStyle name="Euro 17 4" xfId="89" xr:uid="{00000000-0005-0000-0000-000008090000}"/>
    <cellStyle name="Euro 17 5" xfId="90" xr:uid="{00000000-0005-0000-0000-000009090000}"/>
    <cellStyle name="Euro 18" xfId="91" xr:uid="{00000000-0005-0000-0000-00000A090000}"/>
    <cellStyle name="Euro 18 2" xfId="92" xr:uid="{00000000-0005-0000-0000-00000B090000}"/>
    <cellStyle name="Euro 18 3" xfId="93" xr:uid="{00000000-0005-0000-0000-00000C090000}"/>
    <cellStyle name="Euro 18 3 2" xfId="94" xr:uid="{00000000-0005-0000-0000-00000D090000}"/>
    <cellStyle name="Euro 18 4" xfId="95" xr:uid="{00000000-0005-0000-0000-00000E090000}"/>
    <cellStyle name="Euro 18 5" xfId="96" xr:uid="{00000000-0005-0000-0000-00000F090000}"/>
    <cellStyle name="Euro 19" xfId="97" xr:uid="{00000000-0005-0000-0000-000010090000}"/>
    <cellStyle name="Euro 19 2" xfId="98" xr:uid="{00000000-0005-0000-0000-000011090000}"/>
    <cellStyle name="Euro 19 3" xfId="99" xr:uid="{00000000-0005-0000-0000-000012090000}"/>
    <cellStyle name="Euro 19 3 2" xfId="100" xr:uid="{00000000-0005-0000-0000-000013090000}"/>
    <cellStyle name="Euro 19 4" xfId="101" xr:uid="{00000000-0005-0000-0000-000014090000}"/>
    <cellStyle name="Euro 19 5" xfId="102" xr:uid="{00000000-0005-0000-0000-000015090000}"/>
    <cellStyle name="Euro 2" xfId="103" xr:uid="{00000000-0005-0000-0000-000016090000}"/>
    <cellStyle name="Euro 2 2" xfId="104" xr:uid="{00000000-0005-0000-0000-000017090000}"/>
    <cellStyle name="Euro 2 3" xfId="105" xr:uid="{00000000-0005-0000-0000-000018090000}"/>
    <cellStyle name="Euro 2 3 2" xfId="106" xr:uid="{00000000-0005-0000-0000-000019090000}"/>
    <cellStyle name="Euro 2 4" xfId="107" xr:uid="{00000000-0005-0000-0000-00001A090000}"/>
    <cellStyle name="Euro 2 5" xfId="108" xr:uid="{00000000-0005-0000-0000-00001B090000}"/>
    <cellStyle name="Euro 20" xfId="109" xr:uid="{00000000-0005-0000-0000-00001C090000}"/>
    <cellStyle name="Euro 20 2" xfId="110" xr:uid="{00000000-0005-0000-0000-00001D090000}"/>
    <cellStyle name="Euro 20 3" xfId="111" xr:uid="{00000000-0005-0000-0000-00001E090000}"/>
    <cellStyle name="Euro 20 3 2" xfId="112" xr:uid="{00000000-0005-0000-0000-00001F090000}"/>
    <cellStyle name="Euro 20 4" xfId="113" xr:uid="{00000000-0005-0000-0000-000020090000}"/>
    <cellStyle name="Euro 20 5" xfId="114" xr:uid="{00000000-0005-0000-0000-000021090000}"/>
    <cellStyle name="Euro 21" xfId="115" xr:uid="{00000000-0005-0000-0000-000022090000}"/>
    <cellStyle name="Euro 21 2" xfId="116" xr:uid="{00000000-0005-0000-0000-000023090000}"/>
    <cellStyle name="Euro 21 3" xfId="117" xr:uid="{00000000-0005-0000-0000-000024090000}"/>
    <cellStyle name="Euro 21 3 2" xfId="118" xr:uid="{00000000-0005-0000-0000-000025090000}"/>
    <cellStyle name="Euro 21 4" xfId="119" xr:uid="{00000000-0005-0000-0000-000026090000}"/>
    <cellStyle name="Euro 21 5" xfId="120" xr:uid="{00000000-0005-0000-0000-000027090000}"/>
    <cellStyle name="Euro 22" xfId="121" xr:uid="{00000000-0005-0000-0000-000028090000}"/>
    <cellStyle name="Euro 22 2" xfId="122" xr:uid="{00000000-0005-0000-0000-000029090000}"/>
    <cellStyle name="Euro 22 3" xfId="123" xr:uid="{00000000-0005-0000-0000-00002A090000}"/>
    <cellStyle name="Euro 22 3 2" xfId="124" xr:uid="{00000000-0005-0000-0000-00002B090000}"/>
    <cellStyle name="Euro 22 4" xfId="125" xr:uid="{00000000-0005-0000-0000-00002C090000}"/>
    <cellStyle name="Euro 22 5" xfId="126" xr:uid="{00000000-0005-0000-0000-00002D090000}"/>
    <cellStyle name="Euro 23" xfId="127" xr:uid="{00000000-0005-0000-0000-00002E090000}"/>
    <cellStyle name="Euro 23 2" xfId="128" xr:uid="{00000000-0005-0000-0000-00002F090000}"/>
    <cellStyle name="Euro 23 3" xfId="129" xr:uid="{00000000-0005-0000-0000-000030090000}"/>
    <cellStyle name="Euro 23 3 2" xfId="130" xr:uid="{00000000-0005-0000-0000-000031090000}"/>
    <cellStyle name="Euro 23 4" xfId="131" xr:uid="{00000000-0005-0000-0000-000032090000}"/>
    <cellStyle name="Euro 23 5" xfId="132" xr:uid="{00000000-0005-0000-0000-000033090000}"/>
    <cellStyle name="Euro 24" xfId="133" xr:uid="{00000000-0005-0000-0000-000034090000}"/>
    <cellStyle name="Euro 24 2" xfId="134" xr:uid="{00000000-0005-0000-0000-000035090000}"/>
    <cellStyle name="Euro 24 3" xfId="135" xr:uid="{00000000-0005-0000-0000-000036090000}"/>
    <cellStyle name="Euro 24 3 2" xfId="136" xr:uid="{00000000-0005-0000-0000-000037090000}"/>
    <cellStyle name="Euro 24 4" xfId="137" xr:uid="{00000000-0005-0000-0000-000038090000}"/>
    <cellStyle name="Euro 24 5" xfId="138" xr:uid="{00000000-0005-0000-0000-000039090000}"/>
    <cellStyle name="Euro 25" xfId="139" xr:uid="{00000000-0005-0000-0000-00003A090000}"/>
    <cellStyle name="Euro 25 2" xfId="140" xr:uid="{00000000-0005-0000-0000-00003B090000}"/>
    <cellStyle name="Euro 25 3" xfId="141" xr:uid="{00000000-0005-0000-0000-00003C090000}"/>
    <cellStyle name="Euro 25 3 2" xfId="142" xr:uid="{00000000-0005-0000-0000-00003D090000}"/>
    <cellStyle name="Euro 25 4" xfId="143" xr:uid="{00000000-0005-0000-0000-00003E090000}"/>
    <cellStyle name="Euro 25 5" xfId="144" xr:uid="{00000000-0005-0000-0000-00003F090000}"/>
    <cellStyle name="Euro 26" xfId="145" xr:uid="{00000000-0005-0000-0000-000040090000}"/>
    <cellStyle name="Euro 26 2" xfId="146" xr:uid="{00000000-0005-0000-0000-000041090000}"/>
    <cellStyle name="Euro 26 3" xfId="147" xr:uid="{00000000-0005-0000-0000-000042090000}"/>
    <cellStyle name="Euro 26 3 2" xfId="148" xr:uid="{00000000-0005-0000-0000-000043090000}"/>
    <cellStyle name="Euro 26 4" xfId="149" xr:uid="{00000000-0005-0000-0000-000044090000}"/>
    <cellStyle name="Euro 26 5" xfId="150" xr:uid="{00000000-0005-0000-0000-000045090000}"/>
    <cellStyle name="Euro 27" xfId="151" xr:uid="{00000000-0005-0000-0000-000046090000}"/>
    <cellStyle name="Euro 27 2" xfId="152" xr:uid="{00000000-0005-0000-0000-000047090000}"/>
    <cellStyle name="Euro 27 3" xfId="153" xr:uid="{00000000-0005-0000-0000-000048090000}"/>
    <cellStyle name="Euro 27 3 2" xfId="154" xr:uid="{00000000-0005-0000-0000-000049090000}"/>
    <cellStyle name="Euro 27 4" xfId="155" xr:uid="{00000000-0005-0000-0000-00004A090000}"/>
    <cellStyle name="Euro 27 5" xfId="156" xr:uid="{00000000-0005-0000-0000-00004B090000}"/>
    <cellStyle name="Euro 28" xfId="157" xr:uid="{00000000-0005-0000-0000-00004C090000}"/>
    <cellStyle name="Euro 28 2" xfId="158" xr:uid="{00000000-0005-0000-0000-00004D090000}"/>
    <cellStyle name="Euro 28 3" xfId="159" xr:uid="{00000000-0005-0000-0000-00004E090000}"/>
    <cellStyle name="Euro 28 3 2" xfId="160" xr:uid="{00000000-0005-0000-0000-00004F090000}"/>
    <cellStyle name="Euro 28 4" xfId="161" xr:uid="{00000000-0005-0000-0000-000050090000}"/>
    <cellStyle name="Euro 28 5" xfId="162" xr:uid="{00000000-0005-0000-0000-000051090000}"/>
    <cellStyle name="Euro 29" xfId="163" xr:uid="{00000000-0005-0000-0000-000052090000}"/>
    <cellStyle name="Euro 29 2" xfId="164" xr:uid="{00000000-0005-0000-0000-000053090000}"/>
    <cellStyle name="Euro 29 3" xfId="165" xr:uid="{00000000-0005-0000-0000-000054090000}"/>
    <cellStyle name="Euro 29 3 2" xfId="166" xr:uid="{00000000-0005-0000-0000-000055090000}"/>
    <cellStyle name="Euro 29 4" xfId="167" xr:uid="{00000000-0005-0000-0000-000056090000}"/>
    <cellStyle name="Euro 29 5" xfId="168" xr:uid="{00000000-0005-0000-0000-000057090000}"/>
    <cellStyle name="Euro 3" xfId="169" xr:uid="{00000000-0005-0000-0000-000058090000}"/>
    <cellStyle name="Euro 3 2" xfId="170" xr:uid="{00000000-0005-0000-0000-000059090000}"/>
    <cellStyle name="Euro 3 3" xfId="171" xr:uid="{00000000-0005-0000-0000-00005A090000}"/>
    <cellStyle name="Euro 3 3 2" xfId="172" xr:uid="{00000000-0005-0000-0000-00005B090000}"/>
    <cellStyle name="Euro 3 4" xfId="173" xr:uid="{00000000-0005-0000-0000-00005C090000}"/>
    <cellStyle name="Euro 3 5" xfId="174" xr:uid="{00000000-0005-0000-0000-00005D090000}"/>
    <cellStyle name="Euro 30" xfId="175" xr:uid="{00000000-0005-0000-0000-00005E090000}"/>
    <cellStyle name="Euro 30 2" xfId="176" xr:uid="{00000000-0005-0000-0000-00005F090000}"/>
    <cellStyle name="Euro 30 3" xfId="177" xr:uid="{00000000-0005-0000-0000-000060090000}"/>
    <cellStyle name="Euro 30 3 2" xfId="178" xr:uid="{00000000-0005-0000-0000-000061090000}"/>
    <cellStyle name="Euro 30 4" xfId="179" xr:uid="{00000000-0005-0000-0000-000062090000}"/>
    <cellStyle name="Euro 30 5" xfId="180" xr:uid="{00000000-0005-0000-0000-000063090000}"/>
    <cellStyle name="Euro 31" xfId="181" xr:uid="{00000000-0005-0000-0000-000064090000}"/>
    <cellStyle name="Euro 31 2" xfId="182" xr:uid="{00000000-0005-0000-0000-000065090000}"/>
    <cellStyle name="Euro 31 3" xfId="183" xr:uid="{00000000-0005-0000-0000-000066090000}"/>
    <cellStyle name="Euro 31 3 2" xfId="184" xr:uid="{00000000-0005-0000-0000-000067090000}"/>
    <cellStyle name="Euro 31 4" xfId="185" xr:uid="{00000000-0005-0000-0000-000068090000}"/>
    <cellStyle name="Euro 31 5" xfId="186" xr:uid="{00000000-0005-0000-0000-000069090000}"/>
    <cellStyle name="Euro 32" xfId="187" xr:uid="{00000000-0005-0000-0000-00006A090000}"/>
    <cellStyle name="Euro 32 2" xfId="188" xr:uid="{00000000-0005-0000-0000-00006B090000}"/>
    <cellStyle name="Euro 32 3" xfId="189" xr:uid="{00000000-0005-0000-0000-00006C090000}"/>
    <cellStyle name="Euro 32 3 2" xfId="190" xr:uid="{00000000-0005-0000-0000-00006D090000}"/>
    <cellStyle name="Euro 32 4" xfId="191" xr:uid="{00000000-0005-0000-0000-00006E090000}"/>
    <cellStyle name="Euro 32 5" xfId="192" xr:uid="{00000000-0005-0000-0000-00006F090000}"/>
    <cellStyle name="Euro 33" xfId="193" xr:uid="{00000000-0005-0000-0000-000070090000}"/>
    <cellStyle name="Euro 33 2" xfId="194" xr:uid="{00000000-0005-0000-0000-000071090000}"/>
    <cellStyle name="Euro 33 3" xfId="195" xr:uid="{00000000-0005-0000-0000-000072090000}"/>
    <cellStyle name="Euro 33 3 2" xfId="196" xr:uid="{00000000-0005-0000-0000-000073090000}"/>
    <cellStyle name="Euro 33 4" xfId="197" xr:uid="{00000000-0005-0000-0000-000074090000}"/>
    <cellStyle name="Euro 33 5" xfId="198" xr:uid="{00000000-0005-0000-0000-000075090000}"/>
    <cellStyle name="Euro 34" xfId="199" xr:uid="{00000000-0005-0000-0000-000076090000}"/>
    <cellStyle name="Euro 34 2" xfId="200" xr:uid="{00000000-0005-0000-0000-000077090000}"/>
    <cellStyle name="Euro 34 3" xfId="201" xr:uid="{00000000-0005-0000-0000-000078090000}"/>
    <cellStyle name="Euro 34 3 2" xfId="202" xr:uid="{00000000-0005-0000-0000-000079090000}"/>
    <cellStyle name="Euro 34 4" xfId="203" xr:uid="{00000000-0005-0000-0000-00007A090000}"/>
    <cellStyle name="Euro 34 5" xfId="204" xr:uid="{00000000-0005-0000-0000-00007B090000}"/>
    <cellStyle name="Euro 35" xfId="205" xr:uid="{00000000-0005-0000-0000-00007C090000}"/>
    <cellStyle name="Euro 35 2" xfId="206" xr:uid="{00000000-0005-0000-0000-00007D090000}"/>
    <cellStyle name="Euro 35 3" xfId="207" xr:uid="{00000000-0005-0000-0000-00007E090000}"/>
    <cellStyle name="Euro 35 3 2" xfId="208" xr:uid="{00000000-0005-0000-0000-00007F090000}"/>
    <cellStyle name="Euro 35 4" xfId="209" xr:uid="{00000000-0005-0000-0000-000080090000}"/>
    <cellStyle name="Euro 35 5" xfId="210" xr:uid="{00000000-0005-0000-0000-000081090000}"/>
    <cellStyle name="Euro 36" xfId="211" xr:uid="{00000000-0005-0000-0000-000082090000}"/>
    <cellStyle name="Euro 36 2" xfId="212" xr:uid="{00000000-0005-0000-0000-000083090000}"/>
    <cellStyle name="Euro 36 3" xfId="213" xr:uid="{00000000-0005-0000-0000-000084090000}"/>
    <cellStyle name="Euro 36 3 2" xfId="214" xr:uid="{00000000-0005-0000-0000-000085090000}"/>
    <cellStyle name="Euro 36 4" xfId="215" xr:uid="{00000000-0005-0000-0000-000086090000}"/>
    <cellStyle name="Euro 36 5" xfId="216" xr:uid="{00000000-0005-0000-0000-000087090000}"/>
    <cellStyle name="Euro 37" xfId="217" xr:uid="{00000000-0005-0000-0000-000088090000}"/>
    <cellStyle name="Euro 37 2" xfId="218" xr:uid="{00000000-0005-0000-0000-000089090000}"/>
    <cellStyle name="Euro 37 3" xfId="219" xr:uid="{00000000-0005-0000-0000-00008A090000}"/>
    <cellStyle name="Euro 37 3 2" xfId="220" xr:uid="{00000000-0005-0000-0000-00008B090000}"/>
    <cellStyle name="Euro 37 4" xfId="221" xr:uid="{00000000-0005-0000-0000-00008C090000}"/>
    <cellStyle name="Euro 37 5" xfId="222" xr:uid="{00000000-0005-0000-0000-00008D090000}"/>
    <cellStyle name="Euro 38" xfId="223" xr:uid="{00000000-0005-0000-0000-00008E090000}"/>
    <cellStyle name="Euro 38 2" xfId="224" xr:uid="{00000000-0005-0000-0000-00008F090000}"/>
    <cellStyle name="Euro 38 3" xfId="225" xr:uid="{00000000-0005-0000-0000-000090090000}"/>
    <cellStyle name="Euro 38 3 2" xfId="226" xr:uid="{00000000-0005-0000-0000-000091090000}"/>
    <cellStyle name="Euro 38 4" xfId="227" xr:uid="{00000000-0005-0000-0000-000092090000}"/>
    <cellStyle name="Euro 38 5" xfId="228" xr:uid="{00000000-0005-0000-0000-000093090000}"/>
    <cellStyle name="Euro 39" xfId="229" xr:uid="{00000000-0005-0000-0000-000094090000}"/>
    <cellStyle name="Euro 39 2" xfId="230" xr:uid="{00000000-0005-0000-0000-000095090000}"/>
    <cellStyle name="Euro 39 3" xfId="231" xr:uid="{00000000-0005-0000-0000-000096090000}"/>
    <cellStyle name="Euro 39 3 2" xfId="232" xr:uid="{00000000-0005-0000-0000-000097090000}"/>
    <cellStyle name="Euro 39 4" xfId="233" xr:uid="{00000000-0005-0000-0000-000098090000}"/>
    <cellStyle name="Euro 39 5" xfId="234" xr:uid="{00000000-0005-0000-0000-000099090000}"/>
    <cellStyle name="Euro 4" xfId="235" xr:uid="{00000000-0005-0000-0000-00009A090000}"/>
    <cellStyle name="Euro 4 2" xfId="236" xr:uid="{00000000-0005-0000-0000-00009B090000}"/>
    <cellStyle name="Euro 4 3" xfId="237" xr:uid="{00000000-0005-0000-0000-00009C090000}"/>
    <cellStyle name="Euro 4 3 2" xfId="238" xr:uid="{00000000-0005-0000-0000-00009D090000}"/>
    <cellStyle name="Euro 4 4" xfId="239" xr:uid="{00000000-0005-0000-0000-00009E090000}"/>
    <cellStyle name="Euro 4 5" xfId="240" xr:uid="{00000000-0005-0000-0000-00009F090000}"/>
    <cellStyle name="Euro 40" xfId="241" xr:uid="{00000000-0005-0000-0000-0000A0090000}"/>
    <cellStyle name="Euro 40 2" xfId="242" xr:uid="{00000000-0005-0000-0000-0000A1090000}"/>
    <cellStyle name="Euro 40 3" xfId="243" xr:uid="{00000000-0005-0000-0000-0000A2090000}"/>
    <cellStyle name="Euro 40 3 2" xfId="244" xr:uid="{00000000-0005-0000-0000-0000A3090000}"/>
    <cellStyle name="Euro 40 4" xfId="245" xr:uid="{00000000-0005-0000-0000-0000A4090000}"/>
    <cellStyle name="Euro 40 5" xfId="246" xr:uid="{00000000-0005-0000-0000-0000A5090000}"/>
    <cellStyle name="Euro 41" xfId="247" xr:uid="{00000000-0005-0000-0000-0000A6090000}"/>
    <cellStyle name="Euro 41 2" xfId="248" xr:uid="{00000000-0005-0000-0000-0000A7090000}"/>
    <cellStyle name="Euro 41 3" xfId="249" xr:uid="{00000000-0005-0000-0000-0000A8090000}"/>
    <cellStyle name="Euro 41 3 2" xfId="250" xr:uid="{00000000-0005-0000-0000-0000A9090000}"/>
    <cellStyle name="Euro 41 4" xfId="251" xr:uid="{00000000-0005-0000-0000-0000AA090000}"/>
    <cellStyle name="Euro 41 5" xfId="252" xr:uid="{00000000-0005-0000-0000-0000AB090000}"/>
    <cellStyle name="Euro 42" xfId="253" xr:uid="{00000000-0005-0000-0000-0000AC090000}"/>
    <cellStyle name="Euro 42 2" xfId="254" xr:uid="{00000000-0005-0000-0000-0000AD090000}"/>
    <cellStyle name="Euro 42 3" xfId="255" xr:uid="{00000000-0005-0000-0000-0000AE090000}"/>
    <cellStyle name="Euro 42 3 2" xfId="256" xr:uid="{00000000-0005-0000-0000-0000AF090000}"/>
    <cellStyle name="Euro 42 4" xfId="257" xr:uid="{00000000-0005-0000-0000-0000B0090000}"/>
    <cellStyle name="Euro 42 5" xfId="258" xr:uid="{00000000-0005-0000-0000-0000B1090000}"/>
    <cellStyle name="Euro 43" xfId="259" xr:uid="{00000000-0005-0000-0000-0000B2090000}"/>
    <cellStyle name="Euro 43 2" xfId="260" xr:uid="{00000000-0005-0000-0000-0000B3090000}"/>
    <cellStyle name="Euro 43 3" xfId="261" xr:uid="{00000000-0005-0000-0000-0000B4090000}"/>
    <cellStyle name="Euro 43 3 2" xfId="262" xr:uid="{00000000-0005-0000-0000-0000B5090000}"/>
    <cellStyle name="Euro 43 4" xfId="263" xr:uid="{00000000-0005-0000-0000-0000B6090000}"/>
    <cellStyle name="Euro 43 5" xfId="264" xr:uid="{00000000-0005-0000-0000-0000B7090000}"/>
    <cellStyle name="Euro 44" xfId="265" xr:uid="{00000000-0005-0000-0000-0000B8090000}"/>
    <cellStyle name="Euro 44 2" xfId="266" xr:uid="{00000000-0005-0000-0000-0000B9090000}"/>
    <cellStyle name="Euro 44 3" xfId="267" xr:uid="{00000000-0005-0000-0000-0000BA090000}"/>
    <cellStyle name="Euro 44 3 2" xfId="268" xr:uid="{00000000-0005-0000-0000-0000BB090000}"/>
    <cellStyle name="Euro 44 4" xfId="269" xr:uid="{00000000-0005-0000-0000-0000BC090000}"/>
    <cellStyle name="Euro 44 5" xfId="270" xr:uid="{00000000-0005-0000-0000-0000BD090000}"/>
    <cellStyle name="Euro 45" xfId="271" xr:uid="{00000000-0005-0000-0000-0000BE090000}"/>
    <cellStyle name="Euro 46" xfId="272" xr:uid="{00000000-0005-0000-0000-0000BF090000}"/>
    <cellStyle name="Euro 47" xfId="273" xr:uid="{00000000-0005-0000-0000-0000C0090000}"/>
    <cellStyle name="Euro 47 2" xfId="274" xr:uid="{00000000-0005-0000-0000-0000C1090000}"/>
    <cellStyle name="Euro 48" xfId="275" xr:uid="{00000000-0005-0000-0000-0000C2090000}"/>
    <cellStyle name="Euro 49" xfId="276" xr:uid="{00000000-0005-0000-0000-0000C3090000}"/>
    <cellStyle name="Euro 5" xfId="277" xr:uid="{00000000-0005-0000-0000-0000C4090000}"/>
    <cellStyle name="Euro 5 2" xfId="278" xr:uid="{00000000-0005-0000-0000-0000C5090000}"/>
    <cellStyle name="Euro 5 3" xfId="279" xr:uid="{00000000-0005-0000-0000-0000C6090000}"/>
    <cellStyle name="Euro 5 3 2" xfId="280" xr:uid="{00000000-0005-0000-0000-0000C7090000}"/>
    <cellStyle name="Euro 5 4" xfId="281" xr:uid="{00000000-0005-0000-0000-0000C8090000}"/>
    <cellStyle name="Euro 5 5" xfId="282" xr:uid="{00000000-0005-0000-0000-0000C9090000}"/>
    <cellStyle name="Euro 50" xfId="283" xr:uid="{00000000-0005-0000-0000-0000CA090000}"/>
    <cellStyle name="Euro 6" xfId="284" xr:uid="{00000000-0005-0000-0000-0000CB090000}"/>
    <cellStyle name="Euro 6 2" xfId="285" xr:uid="{00000000-0005-0000-0000-0000CC090000}"/>
    <cellStyle name="Euro 6 3" xfId="286" xr:uid="{00000000-0005-0000-0000-0000CD090000}"/>
    <cellStyle name="Euro 6 3 2" xfId="287" xr:uid="{00000000-0005-0000-0000-0000CE090000}"/>
    <cellStyle name="Euro 6 4" xfId="288" xr:uid="{00000000-0005-0000-0000-0000CF090000}"/>
    <cellStyle name="Euro 6 5" xfId="289" xr:uid="{00000000-0005-0000-0000-0000D0090000}"/>
    <cellStyle name="Euro 7" xfId="290" xr:uid="{00000000-0005-0000-0000-0000D1090000}"/>
    <cellStyle name="Euro 7 2" xfId="291" xr:uid="{00000000-0005-0000-0000-0000D2090000}"/>
    <cellStyle name="Euro 7 3" xfId="292" xr:uid="{00000000-0005-0000-0000-0000D3090000}"/>
    <cellStyle name="Euro 7 3 2" xfId="293" xr:uid="{00000000-0005-0000-0000-0000D4090000}"/>
    <cellStyle name="Euro 7 4" xfId="294" xr:uid="{00000000-0005-0000-0000-0000D5090000}"/>
    <cellStyle name="Euro 7 5" xfId="295" xr:uid="{00000000-0005-0000-0000-0000D6090000}"/>
    <cellStyle name="Euro 8" xfId="296" xr:uid="{00000000-0005-0000-0000-0000D7090000}"/>
    <cellStyle name="Euro 8 2" xfId="297" xr:uid="{00000000-0005-0000-0000-0000D8090000}"/>
    <cellStyle name="Euro 8 3" xfId="298" xr:uid="{00000000-0005-0000-0000-0000D9090000}"/>
    <cellStyle name="Euro 8 3 2" xfId="299" xr:uid="{00000000-0005-0000-0000-0000DA090000}"/>
    <cellStyle name="Euro 8 4" xfId="300" xr:uid="{00000000-0005-0000-0000-0000DB090000}"/>
    <cellStyle name="Euro 8 5" xfId="301" xr:uid="{00000000-0005-0000-0000-0000DC090000}"/>
    <cellStyle name="Euro 9" xfId="302" xr:uid="{00000000-0005-0000-0000-0000DD090000}"/>
    <cellStyle name="Euro 9 2" xfId="303" xr:uid="{00000000-0005-0000-0000-0000DE090000}"/>
    <cellStyle name="Euro 9 3" xfId="304" xr:uid="{00000000-0005-0000-0000-0000DF090000}"/>
    <cellStyle name="Euro 9 3 2" xfId="305" xr:uid="{00000000-0005-0000-0000-0000E0090000}"/>
    <cellStyle name="Euro 9 4" xfId="306" xr:uid="{00000000-0005-0000-0000-0000E1090000}"/>
    <cellStyle name="Euro 9 5" xfId="307" xr:uid="{00000000-0005-0000-0000-0000E2090000}"/>
    <cellStyle name="Fixed" xfId="3751" xr:uid="{00000000-0005-0000-0000-0000E3090000}"/>
    <cellStyle name="Fixed2 - Type2" xfId="308" xr:uid="{00000000-0005-0000-0000-0000E4090000}"/>
    <cellStyle name="Heading 1 2" xfId="3753" xr:uid="{00000000-0005-0000-0000-0000E5090000}"/>
    <cellStyle name="Heading 1 3" xfId="3752" xr:uid="{00000000-0005-0000-0000-0000E6090000}"/>
    <cellStyle name="Heading 2 2" xfId="3755" xr:uid="{00000000-0005-0000-0000-0000E7090000}"/>
    <cellStyle name="Heading 2 3" xfId="3754" xr:uid="{00000000-0005-0000-0000-0000E8090000}"/>
    <cellStyle name="Input 2" xfId="309" xr:uid="{00000000-0005-0000-0000-0000E9090000}"/>
    <cellStyle name="InputCells" xfId="310" xr:uid="{00000000-0005-0000-0000-0000EA090000}"/>
    <cellStyle name="Komma 2" xfId="3756" xr:uid="{00000000-0005-0000-0000-0000EB090000}"/>
    <cellStyle name="Komma 2 2" xfId="3757" xr:uid="{00000000-0005-0000-0000-0000EC090000}"/>
    <cellStyle name="Komma 2 3" xfId="3758" xr:uid="{00000000-0005-0000-0000-0000ED090000}"/>
    <cellStyle name="Komma 2 4" xfId="3759" xr:uid="{00000000-0005-0000-0000-0000EE090000}"/>
    <cellStyle name="Komma 2 5" xfId="3760" xr:uid="{00000000-0005-0000-0000-0000EF090000}"/>
    <cellStyle name="Komma 2 5 2" xfId="3761" xr:uid="{00000000-0005-0000-0000-0000F0090000}"/>
    <cellStyle name="Komma 2 5 3" xfId="3762" xr:uid="{00000000-0005-0000-0000-0000F1090000}"/>
    <cellStyle name="Komma 2 6" xfId="3763" xr:uid="{00000000-0005-0000-0000-0000F2090000}"/>
    <cellStyle name="Komma 3" xfId="3764" xr:uid="{00000000-0005-0000-0000-0000F3090000}"/>
    <cellStyle name="Komma 3 2" xfId="3765" xr:uid="{00000000-0005-0000-0000-0000F4090000}"/>
    <cellStyle name="Komma 4" xfId="3766" xr:uid="{00000000-0005-0000-0000-0000F5090000}"/>
    <cellStyle name="Komma 4 2" xfId="3767" xr:uid="{00000000-0005-0000-0000-0000F6090000}"/>
    <cellStyle name="Komma 5" xfId="3768" xr:uid="{00000000-0005-0000-0000-0000F7090000}"/>
    <cellStyle name="Komma 6" xfId="3769" xr:uid="{00000000-0005-0000-0000-0000F8090000}"/>
    <cellStyle name="Komma 7" xfId="1526" xr:uid="{00000000-0005-0000-0000-0000F9090000}"/>
    <cellStyle name="Link 2" xfId="3770" xr:uid="{00000000-0005-0000-0000-0000FA090000}"/>
    <cellStyle name="Link 3" xfId="3771" xr:uid="{00000000-0005-0000-0000-0000FB090000}"/>
    <cellStyle name="Migliaia [0] 10" xfId="311" xr:uid="{00000000-0005-0000-0000-0000FC090000}"/>
    <cellStyle name="Migliaia [0] 11" xfId="312" xr:uid="{00000000-0005-0000-0000-0000FD090000}"/>
    <cellStyle name="Migliaia [0] 12" xfId="313" xr:uid="{00000000-0005-0000-0000-0000FE090000}"/>
    <cellStyle name="Migliaia [0] 13" xfId="314" xr:uid="{00000000-0005-0000-0000-0000FF090000}"/>
    <cellStyle name="Migliaia [0] 14" xfId="315" xr:uid="{00000000-0005-0000-0000-0000000A0000}"/>
    <cellStyle name="Migliaia [0] 15" xfId="316" xr:uid="{00000000-0005-0000-0000-0000010A0000}"/>
    <cellStyle name="Migliaia [0] 16" xfId="317" xr:uid="{00000000-0005-0000-0000-0000020A0000}"/>
    <cellStyle name="Migliaia [0] 17" xfId="318" xr:uid="{00000000-0005-0000-0000-0000030A0000}"/>
    <cellStyle name="Migliaia [0] 18" xfId="319" xr:uid="{00000000-0005-0000-0000-0000040A0000}"/>
    <cellStyle name="Migliaia [0] 19" xfId="320" xr:uid="{00000000-0005-0000-0000-0000050A0000}"/>
    <cellStyle name="Migliaia [0] 2" xfId="321" xr:uid="{00000000-0005-0000-0000-0000060A0000}"/>
    <cellStyle name="Migliaia [0] 20" xfId="322" xr:uid="{00000000-0005-0000-0000-0000070A0000}"/>
    <cellStyle name="Migliaia [0] 21" xfId="323" xr:uid="{00000000-0005-0000-0000-0000080A0000}"/>
    <cellStyle name="Migliaia [0] 22" xfId="324" xr:uid="{00000000-0005-0000-0000-0000090A0000}"/>
    <cellStyle name="Migliaia [0] 23" xfId="325" xr:uid="{00000000-0005-0000-0000-00000A0A0000}"/>
    <cellStyle name="Migliaia [0] 24" xfId="326" xr:uid="{00000000-0005-0000-0000-00000B0A0000}"/>
    <cellStyle name="Migliaia [0] 25" xfId="327" xr:uid="{00000000-0005-0000-0000-00000C0A0000}"/>
    <cellStyle name="Migliaia [0] 26" xfId="328" xr:uid="{00000000-0005-0000-0000-00000D0A0000}"/>
    <cellStyle name="Migliaia [0] 27" xfId="329" xr:uid="{00000000-0005-0000-0000-00000E0A0000}"/>
    <cellStyle name="Migliaia [0] 28" xfId="330" xr:uid="{00000000-0005-0000-0000-00000F0A0000}"/>
    <cellStyle name="Migliaia [0] 29" xfId="331" xr:uid="{00000000-0005-0000-0000-0000100A0000}"/>
    <cellStyle name="Migliaia [0] 3" xfId="332" xr:uid="{00000000-0005-0000-0000-0000110A0000}"/>
    <cellStyle name="Migliaia [0] 30" xfId="333" xr:uid="{00000000-0005-0000-0000-0000120A0000}"/>
    <cellStyle name="Migliaia [0] 31" xfId="334" xr:uid="{00000000-0005-0000-0000-0000130A0000}"/>
    <cellStyle name="Migliaia [0] 32" xfId="335" xr:uid="{00000000-0005-0000-0000-0000140A0000}"/>
    <cellStyle name="Migliaia [0] 33" xfId="336" xr:uid="{00000000-0005-0000-0000-0000150A0000}"/>
    <cellStyle name="Migliaia [0] 34" xfId="337" xr:uid="{00000000-0005-0000-0000-0000160A0000}"/>
    <cellStyle name="Migliaia [0] 35" xfId="338" xr:uid="{00000000-0005-0000-0000-0000170A0000}"/>
    <cellStyle name="Migliaia [0] 36" xfId="339" xr:uid="{00000000-0005-0000-0000-0000180A0000}"/>
    <cellStyle name="Migliaia [0] 37" xfId="340" xr:uid="{00000000-0005-0000-0000-0000190A0000}"/>
    <cellStyle name="Migliaia [0] 38" xfId="341" xr:uid="{00000000-0005-0000-0000-00001A0A0000}"/>
    <cellStyle name="Migliaia [0] 39" xfId="342" xr:uid="{00000000-0005-0000-0000-00001B0A0000}"/>
    <cellStyle name="Migliaia [0] 4" xfId="343" xr:uid="{00000000-0005-0000-0000-00001C0A0000}"/>
    <cellStyle name="Migliaia [0] 40" xfId="344" xr:uid="{00000000-0005-0000-0000-00001D0A0000}"/>
    <cellStyle name="Migliaia [0] 41" xfId="345" xr:uid="{00000000-0005-0000-0000-00001E0A0000}"/>
    <cellStyle name="Migliaia [0] 42" xfId="346" xr:uid="{00000000-0005-0000-0000-00001F0A0000}"/>
    <cellStyle name="Migliaia [0] 43" xfId="347" xr:uid="{00000000-0005-0000-0000-0000200A0000}"/>
    <cellStyle name="Migliaia [0] 44" xfId="348" xr:uid="{00000000-0005-0000-0000-0000210A0000}"/>
    <cellStyle name="Migliaia [0] 45" xfId="349" xr:uid="{00000000-0005-0000-0000-0000220A0000}"/>
    <cellStyle name="Migliaia [0] 46" xfId="350" xr:uid="{00000000-0005-0000-0000-0000230A0000}"/>
    <cellStyle name="Migliaia [0] 47" xfId="351" xr:uid="{00000000-0005-0000-0000-0000240A0000}"/>
    <cellStyle name="Migliaia [0] 48" xfId="352" xr:uid="{00000000-0005-0000-0000-0000250A0000}"/>
    <cellStyle name="Migliaia [0] 49" xfId="353" xr:uid="{00000000-0005-0000-0000-0000260A0000}"/>
    <cellStyle name="Migliaia [0] 5" xfId="354" xr:uid="{00000000-0005-0000-0000-0000270A0000}"/>
    <cellStyle name="Migliaia [0] 50" xfId="355" xr:uid="{00000000-0005-0000-0000-0000280A0000}"/>
    <cellStyle name="Migliaia [0] 51" xfId="356" xr:uid="{00000000-0005-0000-0000-0000290A0000}"/>
    <cellStyle name="Migliaia [0] 52" xfId="357" xr:uid="{00000000-0005-0000-0000-00002A0A0000}"/>
    <cellStyle name="Migliaia [0] 53" xfId="358" xr:uid="{00000000-0005-0000-0000-00002B0A0000}"/>
    <cellStyle name="Migliaia [0] 54" xfId="359" xr:uid="{00000000-0005-0000-0000-00002C0A0000}"/>
    <cellStyle name="Migliaia [0] 55" xfId="360" xr:uid="{00000000-0005-0000-0000-00002D0A0000}"/>
    <cellStyle name="Migliaia [0] 56" xfId="361" xr:uid="{00000000-0005-0000-0000-00002E0A0000}"/>
    <cellStyle name="Migliaia [0] 57" xfId="362" xr:uid="{00000000-0005-0000-0000-00002F0A0000}"/>
    <cellStyle name="Migliaia [0] 58" xfId="363" xr:uid="{00000000-0005-0000-0000-0000300A0000}"/>
    <cellStyle name="Migliaia [0] 59" xfId="364" xr:uid="{00000000-0005-0000-0000-0000310A0000}"/>
    <cellStyle name="Migliaia [0] 6" xfId="365" xr:uid="{00000000-0005-0000-0000-0000320A0000}"/>
    <cellStyle name="Migliaia [0] 7" xfId="366" xr:uid="{00000000-0005-0000-0000-0000330A0000}"/>
    <cellStyle name="Migliaia [0] 8" xfId="367" xr:uid="{00000000-0005-0000-0000-0000340A0000}"/>
    <cellStyle name="Migliaia [0] 9" xfId="368" xr:uid="{00000000-0005-0000-0000-0000350A0000}"/>
    <cellStyle name="Migliaia 10" xfId="369" xr:uid="{00000000-0005-0000-0000-0000360A0000}"/>
    <cellStyle name="Migliaia 10 2" xfId="370" xr:uid="{00000000-0005-0000-0000-0000370A0000}"/>
    <cellStyle name="Migliaia 10 3" xfId="371" xr:uid="{00000000-0005-0000-0000-0000380A0000}"/>
    <cellStyle name="Migliaia 10 3 2" xfId="372" xr:uid="{00000000-0005-0000-0000-0000390A0000}"/>
    <cellStyle name="Migliaia 10 4" xfId="373" xr:uid="{00000000-0005-0000-0000-00003A0A0000}"/>
    <cellStyle name="Migliaia 10 5" xfId="374" xr:uid="{00000000-0005-0000-0000-00003B0A0000}"/>
    <cellStyle name="Migliaia 11" xfId="375" xr:uid="{00000000-0005-0000-0000-00003C0A0000}"/>
    <cellStyle name="Migliaia 11 2" xfId="376" xr:uid="{00000000-0005-0000-0000-00003D0A0000}"/>
    <cellStyle name="Migliaia 11 3" xfId="377" xr:uid="{00000000-0005-0000-0000-00003E0A0000}"/>
    <cellStyle name="Migliaia 11 3 2" xfId="378" xr:uid="{00000000-0005-0000-0000-00003F0A0000}"/>
    <cellStyle name="Migliaia 11 4" xfId="379" xr:uid="{00000000-0005-0000-0000-0000400A0000}"/>
    <cellStyle name="Migliaia 11 5" xfId="380" xr:uid="{00000000-0005-0000-0000-0000410A0000}"/>
    <cellStyle name="Migliaia 12" xfId="381" xr:uid="{00000000-0005-0000-0000-0000420A0000}"/>
    <cellStyle name="Migliaia 12 2" xfId="382" xr:uid="{00000000-0005-0000-0000-0000430A0000}"/>
    <cellStyle name="Migliaia 12 3" xfId="383" xr:uid="{00000000-0005-0000-0000-0000440A0000}"/>
    <cellStyle name="Migliaia 12 3 2" xfId="384" xr:uid="{00000000-0005-0000-0000-0000450A0000}"/>
    <cellStyle name="Migliaia 12 4" xfId="385" xr:uid="{00000000-0005-0000-0000-0000460A0000}"/>
    <cellStyle name="Migliaia 12 5" xfId="386" xr:uid="{00000000-0005-0000-0000-0000470A0000}"/>
    <cellStyle name="Migliaia 13" xfId="387" xr:uid="{00000000-0005-0000-0000-0000480A0000}"/>
    <cellStyle name="Migliaia 13 2" xfId="388" xr:uid="{00000000-0005-0000-0000-0000490A0000}"/>
    <cellStyle name="Migliaia 13 3" xfId="389" xr:uid="{00000000-0005-0000-0000-00004A0A0000}"/>
    <cellStyle name="Migliaia 13 3 2" xfId="390" xr:uid="{00000000-0005-0000-0000-00004B0A0000}"/>
    <cellStyle name="Migliaia 13 4" xfId="391" xr:uid="{00000000-0005-0000-0000-00004C0A0000}"/>
    <cellStyle name="Migliaia 13 5" xfId="392" xr:uid="{00000000-0005-0000-0000-00004D0A0000}"/>
    <cellStyle name="Migliaia 14" xfId="393" xr:uid="{00000000-0005-0000-0000-00004E0A0000}"/>
    <cellStyle name="Migliaia 14 2" xfId="394" xr:uid="{00000000-0005-0000-0000-00004F0A0000}"/>
    <cellStyle name="Migliaia 14 3" xfId="395" xr:uid="{00000000-0005-0000-0000-0000500A0000}"/>
    <cellStyle name="Migliaia 14 3 2" xfId="396" xr:uid="{00000000-0005-0000-0000-0000510A0000}"/>
    <cellStyle name="Migliaia 14 4" xfId="397" xr:uid="{00000000-0005-0000-0000-0000520A0000}"/>
    <cellStyle name="Migliaia 14 5" xfId="398" xr:uid="{00000000-0005-0000-0000-0000530A0000}"/>
    <cellStyle name="Migliaia 15" xfId="399" xr:uid="{00000000-0005-0000-0000-0000540A0000}"/>
    <cellStyle name="Migliaia 15 2" xfId="400" xr:uid="{00000000-0005-0000-0000-0000550A0000}"/>
    <cellStyle name="Migliaia 15 3" xfId="401" xr:uid="{00000000-0005-0000-0000-0000560A0000}"/>
    <cellStyle name="Migliaia 15 3 2" xfId="402" xr:uid="{00000000-0005-0000-0000-0000570A0000}"/>
    <cellStyle name="Migliaia 15 4" xfId="403" xr:uid="{00000000-0005-0000-0000-0000580A0000}"/>
    <cellStyle name="Migliaia 15 5" xfId="404" xr:uid="{00000000-0005-0000-0000-0000590A0000}"/>
    <cellStyle name="Migliaia 16" xfId="405" xr:uid="{00000000-0005-0000-0000-00005A0A0000}"/>
    <cellStyle name="Migliaia 16 2" xfId="406" xr:uid="{00000000-0005-0000-0000-00005B0A0000}"/>
    <cellStyle name="Migliaia 16 3" xfId="407" xr:uid="{00000000-0005-0000-0000-00005C0A0000}"/>
    <cellStyle name="Migliaia 16 3 2" xfId="408" xr:uid="{00000000-0005-0000-0000-00005D0A0000}"/>
    <cellStyle name="Migliaia 16 4" xfId="409" xr:uid="{00000000-0005-0000-0000-00005E0A0000}"/>
    <cellStyle name="Migliaia 16 5" xfId="410" xr:uid="{00000000-0005-0000-0000-00005F0A0000}"/>
    <cellStyle name="Migliaia 17" xfId="411" xr:uid="{00000000-0005-0000-0000-0000600A0000}"/>
    <cellStyle name="Migliaia 17 2" xfId="412" xr:uid="{00000000-0005-0000-0000-0000610A0000}"/>
    <cellStyle name="Migliaia 17 3" xfId="413" xr:uid="{00000000-0005-0000-0000-0000620A0000}"/>
    <cellStyle name="Migliaia 17 3 2" xfId="414" xr:uid="{00000000-0005-0000-0000-0000630A0000}"/>
    <cellStyle name="Migliaia 17 4" xfId="415" xr:uid="{00000000-0005-0000-0000-0000640A0000}"/>
    <cellStyle name="Migliaia 17 5" xfId="416" xr:uid="{00000000-0005-0000-0000-0000650A0000}"/>
    <cellStyle name="Migliaia 18" xfId="417" xr:uid="{00000000-0005-0000-0000-0000660A0000}"/>
    <cellStyle name="Migliaia 18 2" xfId="418" xr:uid="{00000000-0005-0000-0000-0000670A0000}"/>
    <cellStyle name="Migliaia 18 3" xfId="419" xr:uid="{00000000-0005-0000-0000-0000680A0000}"/>
    <cellStyle name="Migliaia 18 3 2" xfId="420" xr:uid="{00000000-0005-0000-0000-0000690A0000}"/>
    <cellStyle name="Migliaia 18 4" xfId="421" xr:uid="{00000000-0005-0000-0000-00006A0A0000}"/>
    <cellStyle name="Migliaia 18 5" xfId="422" xr:uid="{00000000-0005-0000-0000-00006B0A0000}"/>
    <cellStyle name="Migliaia 19" xfId="423" xr:uid="{00000000-0005-0000-0000-00006C0A0000}"/>
    <cellStyle name="Migliaia 19 2" xfId="424" xr:uid="{00000000-0005-0000-0000-00006D0A0000}"/>
    <cellStyle name="Migliaia 19 3" xfId="425" xr:uid="{00000000-0005-0000-0000-00006E0A0000}"/>
    <cellStyle name="Migliaia 19 3 2" xfId="426" xr:uid="{00000000-0005-0000-0000-00006F0A0000}"/>
    <cellStyle name="Migliaia 19 4" xfId="427" xr:uid="{00000000-0005-0000-0000-0000700A0000}"/>
    <cellStyle name="Migliaia 19 5" xfId="428" xr:uid="{00000000-0005-0000-0000-0000710A0000}"/>
    <cellStyle name="Migliaia 2" xfId="429" xr:uid="{00000000-0005-0000-0000-0000720A0000}"/>
    <cellStyle name="Migliaia 2 2" xfId="430" xr:uid="{00000000-0005-0000-0000-0000730A0000}"/>
    <cellStyle name="Migliaia 2 3" xfId="431" xr:uid="{00000000-0005-0000-0000-0000740A0000}"/>
    <cellStyle name="Migliaia 2 4" xfId="432" xr:uid="{00000000-0005-0000-0000-0000750A0000}"/>
    <cellStyle name="Migliaia 2 4 2" xfId="433" xr:uid="{00000000-0005-0000-0000-0000760A0000}"/>
    <cellStyle name="Migliaia 2 5" xfId="434" xr:uid="{00000000-0005-0000-0000-0000770A0000}"/>
    <cellStyle name="Migliaia 2 6" xfId="435" xr:uid="{00000000-0005-0000-0000-0000780A0000}"/>
    <cellStyle name="Migliaia 2_Domestico_reg&amp;naz" xfId="436" xr:uid="{00000000-0005-0000-0000-0000790A0000}"/>
    <cellStyle name="Migliaia 20" xfId="437" xr:uid="{00000000-0005-0000-0000-00007A0A0000}"/>
    <cellStyle name="Migliaia 20 2" xfId="438" xr:uid="{00000000-0005-0000-0000-00007B0A0000}"/>
    <cellStyle name="Migliaia 20 3" xfId="439" xr:uid="{00000000-0005-0000-0000-00007C0A0000}"/>
    <cellStyle name="Migliaia 20 3 2" xfId="440" xr:uid="{00000000-0005-0000-0000-00007D0A0000}"/>
    <cellStyle name="Migliaia 20 4" xfId="441" xr:uid="{00000000-0005-0000-0000-00007E0A0000}"/>
    <cellStyle name="Migliaia 20 5" xfId="442" xr:uid="{00000000-0005-0000-0000-00007F0A0000}"/>
    <cellStyle name="Migliaia 21" xfId="443" xr:uid="{00000000-0005-0000-0000-0000800A0000}"/>
    <cellStyle name="Migliaia 21 2" xfId="444" xr:uid="{00000000-0005-0000-0000-0000810A0000}"/>
    <cellStyle name="Migliaia 21 3" xfId="445" xr:uid="{00000000-0005-0000-0000-0000820A0000}"/>
    <cellStyle name="Migliaia 21 3 2" xfId="446" xr:uid="{00000000-0005-0000-0000-0000830A0000}"/>
    <cellStyle name="Migliaia 21 4" xfId="447" xr:uid="{00000000-0005-0000-0000-0000840A0000}"/>
    <cellStyle name="Migliaia 21 5" xfId="448" xr:uid="{00000000-0005-0000-0000-0000850A0000}"/>
    <cellStyle name="Migliaia 22" xfId="449" xr:uid="{00000000-0005-0000-0000-0000860A0000}"/>
    <cellStyle name="Migliaia 22 2" xfId="450" xr:uid="{00000000-0005-0000-0000-0000870A0000}"/>
    <cellStyle name="Migliaia 22 3" xfId="451" xr:uid="{00000000-0005-0000-0000-0000880A0000}"/>
    <cellStyle name="Migliaia 22 3 2" xfId="452" xr:uid="{00000000-0005-0000-0000-0000890A0000}"/>
    <cellStyle name="Migliaia 22 4" xfId="453" xr:uid="{00000000-0005-0000-0000-00008A0A0000}"/>
    <cellStyle name="Migliaia 22 5" xfId="454" xr:uid="{00000000-0005-0000-0000-00008B0A0000}"/>
    <cellStyle name="Migliaia 23" xfId="455" xr:uid="{00000000-0005-0000-0000-00008C0A0000}"/>
    <cellStyle name="Migliaia 23 2" xfId="456" xr:uid="{00000000-0005-0000-0000-00008D0A0000}"/>
    <cellStyle name="Migliaia 23 3" xfId="457" xr:uid="{00000000-0005-0000-0000-00008E0A0000}"/>
    <cellStyle name="Migliaia 23 3 2" xfId="458" xr:uid="{00000000-0005-0000-0000-00008F0A0000}"/>
    <cellStyle name="Migliaia 23 4" xfId="459" xr:uid="{00000000-0005-0000-0000-0000900A0000}"/>
    <cellStyle name="Migliaia 23 5" xfId="460" xr:uid="{00000000-0005-0000-0000-0000910A0000}"/>
    <cellStyle name="Migliaia 24" xfId="461" xr:uid="{00000000-0005-0000-0000-0000920A0000}"/>
    <cellStyle name="Migliaia 24 2" xfId="462" xr:uid="{00000000-0005-0000-0000-0000930A0000}"/>
    <cellStyle name="Migliaia 24 3" xfId="463" xr:uid="{00000000-0005-0000-0000-0000940A0000}"/>
    <cellStyle name="Migliaia 24 3 2" xfId="464" xr:uid="{00000000-0005-0000-0000-0000950A0000}"/>
    <cellStyle name="Migliaia 24 4" xfId="465" xr:uid="{00000000-0005-0000-0000-0000960A0000}"/>
    <cellStyle name="Migliaia 24 5" xfId="466" xr:uid="{00000000-0005-0000-0000-0000970A0000}"/>
    <cellStyle name="Migliaia 25" xfId="467" xr:uid="{00000000-0005-0000-0000-0000980A0000}"/>
    <cellStyle name="Migliaia 25 2" xfId="468" xr:uid="{00000000-0005-0000-0000-0000990A0000}"/>
    <cellStyle name="Migliaia 25 3" xfId="469" xr:uid="{00000000-0005-0000-0000-00009A0A0000}"/>
    <cellStyle name="Migliaia 25 3 2" xfId="470" xr:uid="{00000000-0005-0000-0000-00009B0A0000}"/>
    <cellStyle name="Migliaia 25 4" xfId="471" xr:uid="{00000000-0005-0000-0000-00009C0A0000}"/>
    <cellStyle name="Migliaia 25 5" xfId="472" xr:uid="{00000000-0005-0000-0000-00009D0A0000}"/>
    <cellStyle name="Migliaia 26" xfId="473" xr:uid="{00000000-0005-0000-0000-00009E0A0000}"/>
    <cellStyle name="Migliaia 26 2" xfId="474" xr:uid="{00000000-0005-0000-0000-00009F0A0000}"/>
    <cellStyle name="Migliaia 26 3" xfId="475" xr:uid="{00000000-0005-0000-0000-0000A00A0000}"/>
    <cellStyle name="Migliaia 26 3 2" xfId="476" xr:uid="{00000000-0005-0000-0000-0000A10A0000}"/>
    <cellStyle name="Migliaia 26 4" xfId="477" xr:uid="{00000000-0005-0000-0000-0000A20A0000}"/>
    <cellStyle name="Migliaia 26 5" xfId="478" xr:uid="{00000000-0005-0000-0000-0000A30A0000}"/>
    <cellStyle name="Migliaia 27" xfId="479" xr:uid="{00000000-0005-0000-0000-0000A40A0000}"/>
    <cellStyle name="Migliaia 27 2" xfId="480" xr:uid="{00000000-0005-0000-0000-0000A50A0000}"/>
    <cellStyle name="Migliaia 27 3" xfId="481" xr:uid="{00000000-0005-0000-0000-0000A60A0000}"/>
    <cellStyle name="Migliaia 27 3 2" xfId="482" xr:uid="{00000000-0005-0000-0000-0000A70A0000}"/>
    <cellStyle name="Migliaia 27 4" xfId="483" xr:uid="{00000000-0005-0000-0000-0000A80A0000}"/>
    <cellStyle name="Migliaia 27 5" xfId="484" xr:uid="{00000000-0005-0000-0000-0000A90A0000}"/>
    <cellStyle name="Migliaia 28" xfId="485" xr:uid="{00000000-0005-0000-0000-0000AA0A0000}"/>
    <cellStyle name="Migliaia 28 2" xfId="486" xr:uid="{00000000-0005-0000-0000-0000AB0A0000}"/>
    <cellStyle name="Migliaia 28 3" xfId="487" xr:uid="{00000000-0005-0000-0000-0000AC0A0000}"/>
    <cellStyle name="Migliaia 28 3 2" xfId="488" xr:uid="{00000000-0005-0000-0000-0000AD0A0000}"/>
    <cellStyle name="Migliaia 28 4" xfId="489" xr:uid="{00000000-0005-0000-0000-0000AE0A0000}"/>
    <cellStyle name="Migliaia 28 5" xfId="490" xr:uid="{00000000-0005-0000-0000-0000AF0A0000}"/>
    <cellStyle name="Migliaia 29" xfId="491" xr:uid="{00000000-0005-0000-0000-0000B00A0000}"/>
    <cellStyle name="Migliaia 29 2" xfId="492" xr:uid="{00000000-0005-0000-0000-0000B10A0000}"/>
    <cellStyle name="Migliaia 29 3" xfId="493" xr:uid="{00000000-0005-0000-0000-0000B20A0000}"/>
    <cellStyle name="Migliaia 29 3 2" xfId="494" xr:uid="{00000000-0005-0000-0000-0000B30A0000}"/>
    <cellStyle name="Migliaia 29 4" xfId="495" xr:uid="{00000000-0005-0000-0000-0000B40A0000}"/>
    <cellStyle name="Migliaia 29 5" xfId="496" xr:uid="{00000000-0005-0000-0000-0000B50A0000}"/>
    <cellStyle name="Migliaia 3" xfId="497" xr:uid="{00000000-0005-0000-0000-0000B60A0000}"/>
    <cellStyle name="Migliaia 3 2" xfId="498" xr:uid="{00000000-0005-0000-0000-0000B70A0000}"/>
    <cellStyle name="Migliaia 3 3" xfId="499" xr:uid="{00000000-0005-0000-0000-0000B80A0000}"/>
    <cellStyle name="Migliaia 3 3 2" xfId="500" xr:uid="{00000000-0005-0000-0000-0000B90A0000}"/>
    <cellStyle name="Migliaia 3 4" xfId="501" xr:uid="{00000000-0005-0000-0000-0000BA0A0000}"/>
    <cellStyle name="Migliaia 3 5" xfId="502" xr:uid="{00000000-0005-0000-0000-0000BB0A0000}"/>
    <cellStyle name="Migliaia 30" xfId="503" xr:uid="{00000000-0005-0000-0000-0000BC0A0000}"/>
    <cellStyle name="Migliaia 30 2" xfId="504" xr:uid="{00000000-0005-0000-0000-0000BD0A0000}"/>
    <cellStyle name="Migliaia 30 3" xfId="505" xr:uid="{00000000-0005-0000-0000-0000BE0A0000}"/>
    <cellStyle name="Migliaia 30 3 2" xfId="506" xr:uid="{00000000-0005-0000-0000-0000BF0A0000}"/>
    <cellStyle name="Migliaia 30 4" xfId="507" xr:uid="{00000000-0005-0000-0000-0000C00A0000}"/>
    <cellStyle name="Migliaia 30 5" xfId="508" xr:uid="{00000000-0005-0000-0000-0000C10A0000}"/>
    <cellStyle name="Migliaia 31" xfId="509" xr:uid="{00000000-0005-0000-0000-0000C20A0000}"/>
    <cellStyle name="Migliaia 31 2" xfId="510" xr:uid="{00000000-0005-0000-0000-0000C30A0000}"/>
    <cellStyle name="Migliaia 31 3" xfId="511" xr:uid="{00000000-0005-0000-0000-0000C40A0000}"/>
    <cellStyle name="Migliaia 31 3 2" xfId="512" xr:uid="{00000000-0005-0000-0000-0000C50A0000}"/>
    <cellStyle name="Migliaia 31 4" xfId="513" xr:uid="{00000000-0005-0000-0000-0000C60A0000}"/>
    <cellStyle name="Migliaia 31 5" xfId="514" xr:uid="{00000000-0005-0000-0000-0000C70A0000}"/>
    <cellStyle name="Migliaia 32" xfId="515" xr:uid="{00000000-0005-0000-0000-0000C80A0000}"/>
    <cellStyle name="Migliaia 32 2" xfId="516" xr:uid="{00000000-0005-0000-0000-0000C90A0000}"/>
    <cellStyle name="Migliaia 32 3" xfId="517" xr:uid="{00000000-0005-0000-0000-0000CA0A0000}"/>
    <cellStyle name="Migliaia 32 3 2" xfId="518" xr:uid="{00000000-0005-0000-0000-0000CB0A0000}"/>
    <cellStyle name="Migliaia 32 4" xfId="519" xr:uid="{00000000-0005-0000-0000-0000CC0A0000}"/>
    <cellStyle name="Migliaia 32 5" xfId="520" xr:uid="{00000000-0005-0000-0000-0000CD0A0000}"/>
    <cellStyle name="Migliaia 33" xfId="521" xr:uid="{00000000-0005-0000-0000-0000CE0A0000}"/>
    <cellStyle name="Migliaia 33 2" xfId="522" xr:uid="{00000000-0005-0000-0000-0000CF0A0000}"/>
    <cellStyle name="Migliaia 33 3" xfId="523" xr:uid="{00000000-0005-0000-0000-0000D00A0000}"/>
    <cellStyle name="Migliaia 33 3 2" xfId="524" xr:uid="{00000000-0005-0000-0000-0000D10A0000}"/>
    <cellStyle name="Migliaia 33 4" xfId="525" xr:uid="{00000000-0005-0000-0000-0000D20A0000}"/>
    <cellStyle name="Migliaia 33 5" xfId="526" xr:uid="{00000000-0005-0000-0000-0000D30A0000}"/>
    <cellStyle name="Migliaia 34" xfId="527" xr:uid="{00000000-0005-0000-0000-0000D40A0000}"/>
    <cellStyle name="Migliaia 34 2" xfId="528" xr:uid="{00000000-0005-0000-0000-0000D50A0000}"/>
    <cellStyle name="Migliaia 34 3" xfId="529" xr:uid="{00000000-0005-0000-0000-0000D60A0000}"/>
    <cellStyle name="Migliaia 34 3 2" xfId="530" xr:uid="{00000000-0005-0000-0000-0000D70A0000}"/>
    <cellStyle name="Migliaia 34 4" xfId="531" xr:uid="{00000000-0005-0000-0000-0000D80A0000}"/>
    <cellStyle name="Migliaia 34 5" xfId="532" xr:uid="{00000000-0005-0000-0000-0000D90A0000}"/>
    <cellStyle name="Migliaia 35" xfId="533" xr:uid="{00000000-0005-0000-0000-0000DA0A0000}"/>
    <cellStyle name="Migliaia 35 2" xfId="534" xr:uid="{00000000-0005-0000-0000-0000DB0A0000}"/>
    <cellStyle name="Migliaia 35 3" xfId="535" xr:uid="{00000000-0005-0000-0000-0000DC0A0000}"/>
    <cellStyle name="Migliaia 35 3 2" xfId="536" xr:uid="{00000000-0005-0000-0000-0000DD0A0000}"/>
    <cellStyle name="Migliaia 35 4" xfId="537" xr:uid="{00000000-0005-0000-0000-0000DE0A0000}"/>
    <cellStyle name="Migliaia 35 5" xfId="538" xr:uid="{00000000-0005-0000-0000-0000DF0A0000}"/>
    <cellStyle name="Migliaia 36" xfId="539" xr:uid="{00000000-0005-0000-0000-0000E00A0000}"/>
    <cellStyle name="Migliaia 36 2" xfId="540" xr:uid="{00000000-0005-0000-0000-0000E10A0000}"/>
    <cellStyle name="Migliaia 36 3" xfId="541" xr:uid="{00000000-0005-0000-0000-0000E20A0000}"/>
    <cellStyle name="Migliaia 36 3 2" xfId="542" xr:uid="{00000000-0005-0000-0000-0000E30A0000}"/>
    <cellStyle name="Migliaia 36 4" xfId="543" xr:uid="{00000000-0005-0000-0000-0000E40A0000}"/>
    <cellStyle name="Migliaia 36 5" xfId="544" xr:uid="{00000000-0005-0000-0000-0000E50A0000}"/>
    <cellStyle name="Migliaia 37" xfId="545" xr:uid="{00000000-0005-0000-0000-0000E60A0000}"/>
    <cellStyle name="Migliaia 37 2" xfId="546" xr:uid="{00000000-0005-0000-0000-0000E70A0000}"/>
    <cellStyle name="Migliaia 37 3" xfId="547" xr:uid="{00000000-0005-0000-0000-0000E80A0000}"/>
    <cellStyle name="Migliaia 37 3 2" xfId="548" xr:uid="{00000000-0005-0000-0000-0000E90A0000}"/>
    <cellStyle name="Migliaia 37 4" xfId="549" xr:uid="{00000000-0005-0000-0000-0000EA0A0000}"/>
    <cellStyle name="Migliaia 37 5" xfId="550" xr:uid="{00000000-0005-0000-0000-0000EB0A0000}"/>
    <cellStyle name="Migliaia 38" xfId="551" xr:uid="{00000000-0005-0000-0000-0000EC0A0000}"/>
    <cellStyle name="Migliaia 38 2" xfId="552" xr:uid="{00000000-0005-0000-0000-0000ED0A0000}"/>
    <cellStyle name="Migliaia 38 3" xfId="553" xr:uid="{00000000-0005-0000-0000-0000EE0A0000}"/>
    <cellStyle name="Migliaia 38 3 2" xfId="554" xr:uid="{00000000-0005-0000-0000-0000EF0A0000}"/>
    <cellStyle name="Migliaia 38 4" xfId="555" xr:uid="{00000000-0005-0000-0000-0000F00A0000}"/>
    <cellStyle name="Migliaia 38 5" xfId="556" xr:uid="{00000000-0005-0000-0000-0000F10A0000}"/>
    <cellStyle name="Migliaia 39" xfId="557" xr:uid="{00000000-0005-0000-0000-0000F20A0000}"/>
    <cellStyle name="Migliaia 39 2" xfId="558" xr:uid="{00000000-0005-0000-0000-0000F30A0000}"/>
    <cellStyle name="Migliaia 39 3" xfId="559" xr:uid="{00000000-0005-0000-0000-0000F40A0000}"/>
    <cellStyle name="Migliaia 39 3 2" xfId="560" xr:uid="{00000000-0005-0000-0000-0000F50A0000}"/>
    <cellStyle name="Migliaia 39 4" xfId="561" xr:uid="{00000000-0005-0000-0000-0000F60A0000}"/>
    <cellStyle name="Migliaia 39 5" xfId="562" xr:uid="{00000000-0005-0000-0000-0000F70A0000}"/>
    <cellStyle name="Migliaia 4" xfId="563" xr:uid="{00000000-0005-0000-0000-0000F80A0000}"/>
    <cellStyle name="Migliaia 4 2" xfId="564" xr:uid="{00000000-0005-0000-0000-0000F90A0000}"/>
    <cellStyle name="Migliaia 4 3" xfId="565" xr:uid="{00000000-0005-0000-0000-0000FA0A0000}"/>
    <cellStyle name="Migliaia 4 3 2" xfId="566" xr:uid="{00000000-0005-0000-0000-0000FB0A0000}"/>
    <cellStyle name="Migliaia 4 4" xfId="567" xr:uid="{00000000-0005-0000-0000-0000FC0A0000}"/>
    <cellStyle name="Migliaia 4 5" xfId="568" xr:uid="{00000000-0005-0000-0000-0000FD0A0000}"/>
    <cellStyle name="Migliaia 40" xfId="569" xr:uid="{00000000-0005-0000-0000-0000FE0A0000}"/>
    <cellStyle name="Migliaia 40 2" xfId="570" xr:uid="{00000000-0005-0000-0000-0000FF0A0000}"/>
    <cellStyle name="Migliaia 40 3" xfId="571" xr:uid="{00000000-0005-0000-0000-0000000B0000}"/>
    <cellStyle name="Migliaia 40 3 2" xfId="572" xr:uid="{00000000-0005-0000-0000-0000010B0000}"/>
    <cellStyle name="Migliaia 40 4" xfId="573" xr:uid="{00000000-0005-0000-0000-0000020B0000}"/>
    <cellStyle name="Migliaia 40 5" xfId="574" xr:uid="{00000000-0005-0000-0000-0000030B0000}"/>
    <cellStyle name="Migliaia 41" xfId="575" xr:uid="{00000000-0005-0000-0000-0000040B0000}"/>
    <cellStyle name="Migliaia 41 2" xfId="576" xr:uid="{00000000-0005-0000-0000-0000050B0000}"/>
    <cellStyle name="Migliaia 41 3" xfId="577" xr:uid="{00000000-0005-0000-0000-0000060B0000}"/>
    <cellStyle name="Migliaia 41 3 2" xfId="578" xr:uid="{00000000-0005-0000-0000-0000070B0000}"/>
    <cellStyle name="Migliaia 41 4" xfId="579" xr:uid="{00000000-0005-0000-0000-0000080B0000}"/>
    <cellStyle name="Migliaia 41 5" xfId="580" xr:uid="{00000000-0005-0000-0000-0000090B0000}"/>
    <cellStyle name="Migliaia 42" xfId="581" xr:uid="{00000000-0005-0000-0000-00000A0B0000}"/>
    <cellStyle name="Migliaia 42 2" xfId="582" xr:uid="{00000000-0005-0000-0000-00000B0B0000}"/>
    <cellStyle name="Migliaia 42 3" xfId="583" xr:uid="{00000000-0005-0000-0000-00000C0B0000}"/>
    <cellStyle name="Migliaia 42 3 2" xfId="584" xr:uid="{00000000-0005-0000-0000-00000D0B0000}"/>
    <cellStyle name="Migliaia 42 4" xfId="585" xr:uid="{00000000-0005-0000-0000-00000E0B0000}"/>
    <cellStyle name="Migliaia 42 5" xfId="586" xr:uid="{00000000-0005-0000-0000-00000F0B0000}"/>
    <cellStyle name="Migliaia 43" xfId="587" xr:uid="{00000000-0005-0000-0000-0000100B0000}"/>
    <cellStyle name="Migliaia 43 2" xfId="588" xr:uid="{00000000-0005-0000-0000-0000110B0000}"/>
    <cellStyle name="Migliaia 43 3" xfId="589" xr:uid="{00000000-0005-0000-0000-0000120B0000}"/>
    <cellStyle name="Migliaia 43 3 2" xfId="590" xr:uid="{00000000-0005-0000-0000-0000130B0000}"/>
    <cellStyle name="Migliaia 43 4" xfId="591" xr:uid="{00000000-0005-0000-0000-0000140B0000}"/>
    <cellStyle name="Migliaia 43 5" xfId="592" xr:uid="{00000000-0005-0000-0000-0000150B0000}"/>
    <cellStyle name="Migliaia 44" xfId="593" xr:uid="{00000000-0005-0000-0000-0000160B0000}"/>
    <cellStyle name="Migliaia 44 2" xfId="594" xr:uid="{00000000-0005-0000-0000-0000170B0000}"/>
    <cellStyle name="Migliaia 44 3" xfId="595" xr:uid="{00000000-0005-0000-0000-0000180B0000}"/>
    <cellStyle name="Migliaia 44 3 2" xfId="596" xr:uid="{00000000-0005-0000-0000-0000190B0000}"/>
    <cellStyle name="Migliaia 44 4" xfId="597" xr:uid="{00000000-0005-0000-0000-00001A0B0000}"/>
    <cellStyle name="Migliaia 44 5" xfId="598" xr:uid="{00000000-0005-0000-0000-00001B0B0000}"/>
    <cellStyle name="Migliaia 45" xfId="599" xr:uid="{00000000-0005-0000-0000-00001C0B0000}"/>
    <cellStyle name="Migliaia 45 2" xfId="600" xr:uid="{00000000-0005-0000-0000-00001D0B0000}"/>
    <cellStyle name="Migliaia 45 3" xfId="601" xr:uid="{00000000-0005-0000-0000-00001E0B0000}"/>
    <cellStyle name="Migliaia 45 3 2" xfId="602" xr:uid="{00000000-0005-0000-0000-00001F0B0000}"/>
    <cellStyle name="Migliaia 45 4" xfId="603" xr:uid="{00000000-0005-0000-0000-0000200B0000}"/>
    <cellStyle name="Migliaia 45 5" xfId="604" xr:uid="{00000000-0005-0000-0000-0000210B0000}"/>
    <cellStyle name="Migliaia 46" xfId="605" xr:uid="{00000000-0005-0000-0000-0000220B0000}"/>
    <cellStyle name="Migliaia 46 2" xfId="606" xr:uid="{00000000-0005-0000-0000-0000230B0000}"/>
    <cellStyle name="Migliaia 46 3" xfId="607" xr:uid="{00000000-0005-0000-0000-0000240B0000}"/>
    <cellStyle name="Migliaia 46 3 2" xfId="608" xr:uid="{00000000-0005-0000-0000-0000250B0000}"/>
    <cellStyle name="Migliaia 46 4" xfId="609" xr:uid="{00000000-0005-0000-0000-0000260B0000}"/>
    <cellStyle name="Migliaia 46 5" xfId="610" xr:uid="{00000000-0005-0000-0000-0000270B0000}"/>
    <cellStyle name="Migliaia 47" xfId="611" xr:uid="{00000000-0005-0000-0000-0000280B0000}"/>
    <cellStyle name="Migliaia 47 2" xfId="612" xr:uid="{00000000-0005-0000-0000-0000290B0000}"/>
    <cellStyle name="Migliaia 47 3" xfId="613" xr:uid="{00000000-0005-0000-0000-00002A0B0000}"/>
    <cellStyle name="Migliaia 47 3 2" xfId="614" xr:uid="{00000000-0005-0000-0000-00002B0B0000}"/>
    <cellStyle name="Migliaia 47 4" xfId="615" xr:uid="{00000000-0005-0000-0000-00002C0B0000}"/>
    <cellStyle name="Migliaia 47 5" xfId="616" xr:uid="{00000000-0005-0000-0000-00002D0B0000}"/>
    <cellStyle name="Migliaia 48" xfId="617" xr:uid="{00000000-0005-0000-0000-00002E0B0000}"/>
    <cellStyle name="Migliaia 48 2" xfId="618" xr:uid="{00000000-0005-0000-0000-00002F0B0000}"/>
    <cellStyle name="Migliaia 48 3" xfId="619" xr:uid="{00000000-0005-0000-0000-0000300B0000}"/>
    <cellStyle name="Migliaia 48 3 2" xfId="620" xr:uid="{00000000-0005-0000-0000-0000310B0000}"/>
    <cellStyle name="Migliaia 48 4" xfId="621" xr:uid="{00000000-0005-0000-0000-0000320B0000}"/>
    <cellStyle name="Migliaia 48 5" xfId="622" xr:uid="{00000000-0005-0000-0000-0000330B0000}"/>
    <cellStyle name="Migliaia 49" xfId="623" xr:uid="{00000000-0005-0000-0000-0000340B0000}"/>
    <cellStyle name="Migliaia 49 2" xfId="624" xr:uid="{00000000-0005-0000-0000-0000350B0000}"/>
    <cellStyle name="Migliaia 49 3" xfId="625" xr:uid="{00000000-0005-0000-0000-0000360B0000}"/>
    <cellStyle name="Migliaia 49 3 2" xfId="626" xr:uid="{00000000-0005-0000-0000-0000370B0000}"/>
    <cellStyle name="Migliaia 49 4" xfId="627" xr:uid="{00000000-0005-0000-0000-0000380B0000}"/>
    <cellStyle name="Migliaia 49 5" xfId="628" xr:uid="{00000000-0005-0000-0000-0000390B0000}"/>
    <cellStyle name="Migliaia 5" xfId="629" xr:uid="{00000000-0005-0000-0000-00003A0B0000}"/>
    <cellStyle name="Migliaia 5 2" xfId="630" xr:uid="{00000000-0005-0000-0000-00003B0B0000}"/>
    <cellStyle name="Migliaia 5 3" xfId="631" xr:uid="{00000000-0005-0000-0000-00003C0B0000}"/>
    <cellStyle name="Migliaia 5 3 2" xfId="632" xr:uid="{00000000-0005-0000-0000-00003D0B0000}"/>
    <cellStyle name="Migliaia 5 4" xfId="633" xr:uid="{00000000-0005-0000-0000-00003E0B0000}"/>
    <cellStyle name="Migliaia 5 5" xfId="634" xr:uid="{00000000-0005-0000-0000-00003F0B0000}"/>
    <cellStyle name="Migliaia 50" xfId="635" xr:uid="{00000000-0005-0000-0000-0000400B0000}"/>
    <cellStyle name="Migliaia 50 2" xfId="636" xr:uid="{00000000-0005-0000-0000-0000410B0000}"/>
    <cellStyle name="Migliaia 50 3" xfId="637" xr:uid="{00000000-0005-0000-0000-0000420B0000}"/>
    <cellStyle name="Migliaia 50 3 2" xfId="638" xr:uid="{00000000-0005-0000-0000-0000430B0000}"/>
    <cellStyle name="Migliaia 50 4" xfId="639" xr:uid="{00000000-0005-0000-0000-0000440B0000}"/>
    <cellStyle name="Migliaia 50 5" xfId="640" xr:uid="{00000000-0005-0000-0000-0000450B0000}"/>
    <cellStyle name="Migliaia 51" xfId="641" xr:uid="{00000000-0005-0000-0000-0000460B0000}"/>
    <cellStyle name="Migliaia 51 2" xfId="642" xr:uid="{00000000-0005-0000-0000-0000470B0000}"/>
    <cellStyle name="Migliaia 51 3" xfId="643" xr:uid="{00000000-0005-0000-0000-0000480B0000}"/>
    <cellStyle name="Migliaia 51 3 2" xfId="644" xr:uid="{00000000-0005-0000-0000-0000490B0000}"/>
    <cellStyle name="Migliaia 51 4" xfId="645" xr:uid="{00000000-0005-0000-0000-00004A0B0000}"/>
    <cellStyle name="Migliaia 51 5" xfId="646" xr:uid="{00000000-0005-0000-0000-00004B0B0000}"/>
    <cellStyle name="Migliaia 52" xfId="647" xr:uid="{00000000-0005-0000-0000-00004C0B0000}"/>
    <cellStyle name="Migliaia 52 2" xfId="648" xr:uid="{00000000-0005-0000-0000-00004D0B0000}"/>
    <cellStyle name="Migliaia 52 3" xfId="649" xr:uid="{00000000-0005-0000-0000-00004E0B0000}"/>
    <cellStyle name="Migliaia 52 3 2" xfId="650" xr:uid="{00000000-0005-0000-0000-00004F0B0000}"/>
    <cellStyle name="Migliaia 52 4" xfId="651" xr:uid="{00000000-0005-0000-0000-0000500B0000}"/>
    <cellStyle name="Migliaia 52 5" xfId="652" xr:uid="{00000000-0005-0000-0000-0000510B0000}"/>
    <cellStyle name="Migliaia 53" xfId="653" xr:uid="{00000000-0005-0000-0000-0000520B0000}"/>
    <cellStyle name="Migliaia 53 2" xfId="654" xr:uid="{00000000-0005-0000-0000-0000530B0000}"/>
    <cellStyle name="Migliaia 53 3" xfId="655" xr:uid="{00000000-0005-0000-0000-0000540B0000}"/>
    <cellStyle name="Migliaia 53 3 2" xfId="656" xr:uid="{00000000-0005-0000-0000-0000550B0000}"/>
    <cellStyle name="Migliaia 53 4" xfId="657" xr:uid="{00000000-0005-0000-0000-0000560B0000}"/>
    <cellStyle name="Migliaia 53 5" xfId="658" xr:uid="{00000000-0005-0000-0000-0000570B0000}"/>
    <cellStyle name="Migliaia 54" xfId="659" xr:uid="{00000000-0005-0000-0000-0000580B0000}"/>
    <cellStyle name="Migliaia 54 2" xfId="660" xr:uid="{00000000-0005-0000-0000-0000590B0000}"/>
    <cellStyle name="Migliaia 54 3" xfId="661" xr:uid="{00000000-0005-0000-0000-00005A0B0000}"/>
    <cellStyle name="Migliaia 54 3 2" xfId="662" xr:uid="{00000000-0005-0000-0000-00005B0B0000}"/>
    <cellStyle name="Migliaia 54 4" xfId="663" xr:uid="{00000000-0005-0000-0000-00005C0B0000}"/>
    <cellStyle name="Migliaia 54 5" xfId="664" xr:uid="{00000000-0005-0000-0000-00005D0B0000}"/>
    <cellStyle name="Migliaia 55" xfId="665" xr:uid="{00000000-0005-0000-0000-00005E0B0000}"/>
    <cellStyle name="Migliaia 55 2" xfId="666" xr:uid="{00000000-0005-0000-0000-00005F0B0000}"/>
    <cellStyle name="Migliaia 55 3" xfId="667" xr:uid="{00000000-0005-0000-0000-0000600B0000}"/>
    <cellStyle name="Migliaia 55 3 2" xfId="668" xr:uid="{00000000-0005-0000-0000-0000610B0000}"/>
    <cellStyle name="Migliaia 55 4" xfId="669" xr:uid="{00000000-0005-0000-0000-0000620B0000}"/>
    <cellStyle name="Migliaia 55 5" xfId="670" xr:uid="{00000000-0005-0000-0000-0000630B0000}"/>
    <cellStyle name="Migliaia 56" xfId="671" xr:uid="{00000000-0005-0000-0000-0000640B0000}"/>
    <cellStyle name="Migliaia 56 2" xfId="672" xr:uid="{00000000-0005-0000-0000-0000650B0000}"/>
    <cellStyle name="Migliaia 56 3" xfId="673" xr:uid="{00000000-0005-0000-0000-0000660B0000}"/>
    <cellStyle name="Migliaia 56 3 2" xfId="674" xr:uid="{00000000-0005-0000-0000-0000670B0000}"/>
    <cellStyle name="Migliaia 56 4" xfId="675" xr:uid="{00000000-0005-0000-0000-0000680B0000}"/>
    <cellStyle name="Migliaia 56 5" xfId="676" xr:uid="{00000000-0005-0000-0000-0000690B0000}"/>
    <cellStyle name="Migliaia 57" xfId="677" xr:uid="{00000000-0005-0000-0000-00006A0B0000}"/>
    <cellStyle name="Migliaia 57 2" xfId="678" xr:uid="{00000000-0005-0000-0000-00006B0B0000}"/>
    <cellStyle name="Migliaia 57 3" xfId="679" xr:uid="{00000000-0005-0000-0000-00006C0B0000}"/>
    <cellStyle name="Migliaia 57 3 2" xfId="680" xr:uid="{00000000-0005-0000-0000-00006D0B0000}"/>
    <cellStyle name="Migliaia 57 4" xfId="681" xr:uid="{00000000-0005-0000-0000-00006E0B0000}"/>
    <cellStyle name="Migliaia 57 5" xfId="682" xr:uid="{00000000-0005-0000-0000-00006F0B0000}"/>
    <cellStyle name="Migliaia 58" xfId="683" xr:uid="{00000000-0005-0000-0000-0000700B0000}"/>
    <cellStyle name="Migliaia 58 2" xfId="684" xr:uid="{00000000-0005-0000-0000-0000710B0000}"/>
    <cellStyle name="Migliaia 58 3" xfId="685" xr:uid="{00000000-0005-0000-0000-0000720B0000}"/>
    <cellStyle name="Migliaia 58 3 2" xfId="686" xr:uid="{00000000-0005-0000-0000-0000730B0000}"/>
    <cellStyle name="Migliaia 58 4" xfId="687" xr:uid="{00000000-0005-0000-0000-0000740B0000}"/>
    <cellStyle name="Migliaia 58 5" xfId="688" xr:uid="{00000000-0005-0000-0000-0000750B0000}"/>
    <cellStyle name="Migliaia 59" xfId="689" xr:uid="{00000000-0005-0000-0000-0000760B0000}"/>
    <cellStyle name="Migliaia 59 2" xfId="690" xr:uid="{00000000-0005-0000-0000-0000770B0000}"/>
    <cellStyle name="Migliaia 59 3" xfId="691" xr:uid="{00000000-0005-0000-0000-0000780B0000}"/>
    <cellStyle name="Migliaia 59 3 2" xfId="692" xr:uid="{00000000-0005-0000-0000-0000790B0000}"/>
    <cellStyle name="Migliaia 59 4" xfId="693" xr:uid="{00000000-0005-0000-0000-00007A0B0000}"/>
    <cellStyle name="Migliaia 59 5" xfId="694" xr:uid="{00000000-0005-0000-0000-00007B0B0000}"/>
    <cellStyle name="Migliaia 6" xfId="695" xr:uid="{00000000-0005-0000-0000-00007C0B0000}"/>
    <cellStyle name="Migliaia 6 2" xfId="696" xr:uid="{00000000-0005-0000-0000-00007D0B0000}"/>
    <cellStyle name="Migliaia 6 3" xfId="697" xr:uid="{00000000-0005-0000-0000-00007E0B0000}"/>
    <cellStyle name="Migliaia 6 3 2" xfId="698" xr:uid="{00000000-0005-0000-0000-00007F0B0000}"/>
    <cellStyle name="Migliaia 6 4" xfId="699" xr:uid="{00000000-0005-0000-0000-0000800B0000}"/>
    <cellStyle name="Migliaia 6 5" xfId="700" xr:uid="{00000000-0005-0000-0000-0000810B0000}"/>
    <cellStyle name="Migliaia 60" xfId="701" xr:uid="{00000000-0005-0000-0000-0000820B0000}"/>
    <cellStyle name="Migliaia 60 2" xfId="702" xr:uid="{00000000-0005-0000-0000-0000830B0000}"/>
    <cellStyle name="Migliaia 60 3" xfId="703" xr:uid="{00000000-0005-0000-0000-0000840B0000}"/>
    <cellStyle name="Migliaia 60 3 2" xfId="704" xr:uid="{00000000-0005-0000-0000-0000850B0000}"/>
    <cellStyle name="Migliaia 60 4" xfId="705" xr:uid="{00000000-0005-0000-0000-0000860B0000}"/>
    <cellStyle name="Migliaia 60 5" xfId="706" xr:uid="{00000000-0005-0000-0000-0000870B0000}"/>
    <cellStyle name="Migliaia 61" xfId="707" xr:uid="{00000000-0005-0000-0000-0000880B0000}"/>
    <cellStyle name="Migliaia 61 2" xfId="708" xr:uid="{00000000-0005-0000-0000-0000890B0000}"/>
    <cellStyle name="Migliaia 61 3" xfId="709" xr:uid="{00000000-0005-0000-0000-00008A0B0000}"/>
    <cellStyle name="Migliaia 61 3 2" xfId="710" xr:uid="{00000000-0005-0000-0000-00008B0B0000}"/>
    <cellStyle name="Migliaia 61 4" xfId="711" xr:uid="{00000000-0005-0000-0000-00008C0B0000}"/>
    <cellStyle name="Migliaia 61 5" xfId="712" xr:uid="{00000000-0005-0000-0000-00008D0B0000}"/>
    <cellStyle name="Migliaia 7" xfId="713" xr:uid="{00000000-0005-0000-0000-00008E0B0000}"/>
    <cellStyle name="Migliaia 7 2" xfId="714" xr:uid="{00000000-0005-0000-0000-00008F0B0000}"/>
    <cellStyle name="Migliaia 7 3" xfId="715" xr:uid="{00000000-0005-0000-0000-0000900B0000}"/>
    <cellStyle name="Migliaia 7 3 2" xfId="716" xr:uid="{00000000-0005-0000-0000-0000910B0000}"/>
    <cellStyle name="Migliaia 7 4" xfId="717" xr:uid="{00000000-0005-0000-0000-0000920B0000}"/>
    <cellStyle name="Migliaia 7 5" xfId="718" xr:uid="{00000000-0005-0000-0000-0000930B0000}"/>
    <cellStyle name="Migliaia 8" xfId="719" xr:uid="{00000000-0005-0000-0000-0000940B0000}"/>
    <cellStyle name="Migliaia 8 2" xfId="720" xr:uid="{00000000-0005-0000-0000-0000950B0000}"/>
    <cellStyle name="Migliaia 8 3" xfId="721" xr:uid="{00000000-0005-0000-0000-0000960B0000}"/>
    <cellStyle name="Migliaia 8 3 2" xfId="722" xr:uid="{00000000-0005-0000-0000-0000970B0000}"/>
    <cellStyle name="Migliaia 8 4" xfId="723" xr:uid="{00000000-0005-0000-0000-0000980B0000}"/>
    <cellStyle name="Migliaia 8 5" xfId="724" xr:uid="{00000000-0005-0000-0000-0000990B0000}"/>
    <cellStyle name="Migliaia 9" xfId="725" xr:uid="{00000000-0005-0000-0000-00009A0B0000}"/>
    <cellStyle name="Migliaia 9 2" xfId="726" xr:uid="{00000000-0005-0000-0000-00009B0B0000}"/>
    <cellStyle name="Migliaia 9 3" xfId="727" xr:uid="{00000000-0005-0000-0000-00009C0B0000}"/>
    <cellStyle name="Migliaia 9 3 2" xfId="728" xr:uid="{00000000-0005-0000-0000-00009D0B0000}"/>
    <cellStyle name="Migliaia 9 4" xfId="729" xr:uid="{00000000-0005-0000-0000-00009E0B0000}"/>
    <cellStyle name="Migliaia 9 5" xfId="730" xr:uid="{00000000-0005-0000-0000-00009F0B0000}"/>
    <cellStyle name="Neutrale" xfId="731" xr:uid="{00000000-0005-0000-0000-0000A00B0000}"/>
    <cellStyle name="Normal" xfId="0" builtinId="0"/>
    <cellStyle name="Normal 10" xfId="732" xr:uid="{00000000-0005-0000-0000-0000A20B0000}"/>
    <cellStyle name="Normal 10 2" xfId="3772" xr:uid="{00000000-0005-0000-0000-0000A30B0000}"/>
    <cellStyle name="Normal 11" xfId="3773" xr:uid="{00000000-0005-0000-0000-0000A40B0000}"/>
    <cellStyle name="Normal 11 2" xfId="1523" xr:uid="{00000000-0005-0000-0000-0000A50B0000}"/>
    <cellStyle name="Normal 11 2 2" xfId="3774" xr:uid="{00000000-0005-0000-0000-0000A60B0000}"/>
    <cellStyle name="Normal 12" xfId="3775" xr:uid="{00000000-0005-0000-0000-0000A70B0000}"/>
    <cellStyle name="Normal 12 2" xfId="3776" xr:uid="{00000000-0005-0000-0000-0000A80B0000}"/>
    <cellStyle name="Normal 13" xfId="3777" xr:uid="{00000000-0005-0000-0000-0000A90B0000}"/>
    <cellStyle name="Normal 13 2" xfId="3778" xr:uid="{00000000-0005-0000-0000-0000AA0B0000}"/>
    <cellStyle name="Normal 13 3" xfId="3779" xr:uid="{00000000-0005-0000-0000-0000AB0B0000}"/>
    <cellStyle name="Normal 14" xfId="3780" xr:uid="{00000000-0005-0000-0000-0000AC0B0000}"/>
    <cellStyle name="Normal 14 2" xfId="3781" xr:uid="{00000000-0005-0000-0000-0000AD0B0000}"/>
    <cellStyle name="Normal 14 3" xfId="3782" xr:uid="{00000000-0005-0000-0000-0000AE0B0000}"/>
    <cellStyle name="Normal 15" xfId="3783" xr:uid="{00000000-0005-0000-0000-0000AF0B0000}"/>
    <cellStyle name="Normal 15 2" xfId="3784" xr:uid="{00000000-0005-0000-0000-0000B00B0000}"/>
    <cellStyle name="Normal 15 3" xfId="1525" xr:uid="{00000000-0005-0000-0000-0000B10B0000}"/>
    <cellStyle name="Normal 16" xfId="3785" xr:uid="{00000000-0005-0000-0000-0000B20B0000}"/>
    <cellStyle name="Normal 17" xfId="3786" xr:uid="{00000000-0005-0000-0000-0000B30B0000}"/>
    <cellStyle name="Normal 18" xfId="3787" xr:uid="{00000000-0005-0000-0000-0000B40B0000}"/>
    <cellStyle name="Normal 19" xfId="3788" xr:uid="{00000000-0005-0000-0000-0000B50B0000}"/>
    <cellStyle name="Normal 2" xfId="733" xr:uid="{00000000-0005-0000-0000-0000B60B0000}"/>
    <cellStyle name="Normal 2 2" xfId="734" xr:uid="{00000000-0005-0000-0000-0000B70B0000}"/>
    <cellStyle name="Normal 2 2 2" xfId="3790" xr:uid="{00000000-0005-0000-0000-0000B80B0000}"/>
    <cellStyle name="Normal 2 2 2 2" xfId="3791" xr:uid="{00000000-0005-0000-0000-0000B90B0000}"/>
    <cellStyle name="Normal 2 2 2 3" xfId="3792" xr:uid="{00000000-0005-0000-0000-0000BA0B0000}"/>
    <cellStyle name="Normal 2 2 2 3 2" xfId="3793" xr:uid="{00000000-0005-0000-0000-0000BB0B0000}"/>
    <cellStyle name="Normal 2 2 3" xfId="3789" xr:uid="{00000000-0005-0000-0000-0000BC0B0000}"/>
    <cellStyle name="Normal 2 3" xfId="1521" xr:uid="{00000000-0005-0000-0000-0000BD0B0000}"/>
    <cellStyle name="Normal 2 3 2" xfId="3795" xr:uid="{00000000-0005-0000-0000-0000BE0B0000}"/>
    <cellStyle name="Normal 2 3 2 2" xfId="3796" xr:uid="{00000000-0005-0000-0000-0000BF0B0000}"/>
    <cellStyle name="Normal 2 3 2 3" xfId="3797" xr:uid="{00000000-0005-0000-0000-0000C00B0000}"/>
    <cellStyle name="Normal 2 3 3" xfId="3798" xr:uid="{00000000-0005-0000-0000-0000C10B0000}"/>
    <cellStyle name="Normal 2 3 3 2" xfId="3799" xr:uid="{00000000-0005-0000-0000-0000C20B0000}"/>
    <cellStyle name="Normal 2 3 4" xfId="3800" xr:uid="{00000000-0005-0000-0000-0000C30B0000}"/>
    <cellStyle name="Normal 2 3 5" xfId="3794" xr:uid="{00000000-0005-0000-0000-0000C40B0000}"/>
    <cellStyle name="Normal 2 4" xfId="3801" xr:uid="{00000000-0005-0000-0000-0000C50B0000}"/>
    <cellStyle name="Normal 2 4 2" xfId="3802" xr:uid="{00000000-0005-0000-0000-0000C60B0000}"/>
    <cellStyle name="Normal 2 4 2 2" xfId="3803" xr:uid="{00000000-0005-0000-0000-0000C70B0000}"/>
    <cellStyle name="Normal 2 4 3" xfId="3804" xr:uid="{00000000-0005-0000-0000-0000C80B0000}"/>
    <cellStyle name="Normal 2 5" xfId="3805" xr:uid="{00000000-0005-0000-0000-0000C90B0000}"/>
    <cellStyle name="Normal 2 6" xfId="3806" xr:uid="{00000000-0005-0000-0000-0000CA0B0000}"/>
    <cellStyle name="Normal 2 7" xfId="3807" xr:uid="{00000000-0005-0000-0000-0000CB0B0000}"/>
    <cellStyle name="Normal 2 8" xfId="3808" xr:uid="{00000000-0005-0000-0000-0000CC0B0000}"/>
    <cellStyle name="Normal 20" xfId="3809" xr:uid="{00000000-0005-0000-0000-0000CD0B0000}"/>
    <cellStyle name="Normal 21" xfId="3810" xr:uid="{00000000-0005-0000-0000-0000CE0B0000}"/>
    <cellStyle name="Normal 22" xfId="3811" xr:uid="{00000000-0005-0000-0000-0000CF0B0000}"/>
    <cellStyle name="Normal 23" xfId="1524" xr:uid="{00000000-0005-0000-0000-0000D00B0000}"/>
    <cellStyle name="Normal 3" xfId="735" xr:uid="{00000000-0005-0000-0000-0000D10B0000}"/>
    <cellStyle name="Normal 3 2" xfId="736" xr:uid="{00000000-0005-0000-0000-0000D20B0000}"/>
    <cellStyle name="Normal 3 2 2" xfId="3813" xr:uid="{00000000-0005-0000-0000-0000D30B0000}"/>
    <cellStyle name="Normal 3 3" xfId="3814" xr:uid="{00000000-0005-0000-0000-0000D40B0000}"/>
    <cellStyle name="Normal 3 4" xfId="3812" xr:uid="{00000000-0005-0000-0000-0000D50B0000}"/>
    <cellStyle name="Normal 4" xfId="737" xr:uid="{00000000-0005-0000-0000-0000D60B0000}"/>
    <cellStyle name="Normal 4 2" xfId="3816" xr:uid="{00000000-0005-0000-0000-0000D70B0000}"/>
    <cellStyle name="Normal 4 2 2" xfId="1522" xr:uid="{00000000-0005-0000-0000-0000D80B0000}"/>
    <cellStyle name="Normal 4 3" xfId="3815" xr:uid="{00000000-0005-0000-0000-0000D90B0000}"/>
    <cellStyle name="Normal 44" xfId="3899" xr:uid="{00000000-0005-0000-0000-0000DA0B0000}"/>
    <cellStyle name="Normal 5" xfId="738" xr:uid="{00000000-0005-0000-0000-0000DB0B0000}"/>
    <cellStyle name="Normal 5 2" xfId="3818" xr:uid="{00000000-0005-0000-0000-0000DC0B0000}"/>
    <cellStyle name="Normal 5 3" xfId="3817" xr:uid="{00000000-0005-0000-0000-0000DD0B0000}"/>
    <cellStyle name="Normal 6" xfId="739" xr:uid="{00000000-0005-0000-0000-0000DE0B0000}"/>
    <cellStyle name="Normal 6 2" xfId="3819" xr:uid="{00000000-0005-0000-0000-0000DF0B0000}"/>
    <cellStyle name="Normal 6 2 2" xfId="3820" xr:uid="{00000000-0005-0000-0000-0000E00B0000}"/>
    <cellStyle name="Normal 6 2 3" xfId="3821" xr:uid="{00000000-0005-0000-0000-0000E10B0000}"/>
    <cellStyle name="Normal 6 3" xfId="3822" xr:uid="{00000000-0005-0000-0000-0000E20B0000}"/>
    <cellStyle name="Normal 6 3 2" xfId="3823" xr:uid="{00000000-0005-0000-0000-0000E30B0000}"/>
    <cellStyle name="Normal 6 4" xfId="3824" xr:uid="{00000000-0005-0000-0000-0000E40B0000}"/>
    <cellStyle name="Normal 6 4 2" xfId="3825" xr:uid="{00000000-0005-0000-0000-0000E50B0000}"/>
    <cellStyle name="Normal 6 5" xfId="3826" xr:uid="{00000000-0005-0000-0000-0000E60B0000}"/>
    <cellStyle name="Normal 7" xfId="740" xr:uid="{00000000-0005-0000-0000-0000E70B0000}"/>
    <cellStyle name="Normal 7 2" xfId="3828" xr:uid="{00000000-0005-0000-0000-0000E80B0000}"/>
    <cellStyle name="Normal 7 3" xfId="3827" xr:uid="{00000000-0005-0000-0000-0000E90B0000}"/>
    <cellStyle name="Normal 8" xfId="741" xr:uid="{00000000-0005-0000-0000-0000EA0B0000}"/>
    <cellStyle name="Normal 8 2" xfId="3830" xr:uid="{00000000-0005-0000-0000-0000EB0B0000}"/>
    <cellStyle name="Normal 8 3" xfId="3831" xr:uid="{00000000-0005-0000-0000-0000EC0B0000}"/>
    <cellStyle name="Normal 8 4" xfId="3829" xr:uid="{00000000-0005-0000-0000-0000ED0B0000}"/>
    <cellStyle name="Normal 9" xfId="3832" xr:uid="{00000000-0005-0000-0000-0000EE0B0000}"/>
    <cellStyle name="Normal GHG Numbers (0.00)" xfId="742" xr:uid="{00000000-0005-0000-0000-0000EF0B0000}"/>
    <cellStyle name="Normal GHG Textfiels Bold" xfId="743" xr:uid="{00000000-0005-0000-0000-0000F00B0000}"/>
    <cellStyle name="Normal GHG-Shade" xfId="744" xr:uid="{00000000-0005-0000-0000-0000F10B0000}"/>
    <cellStyle name="Normale 10" xfId="745" xr:uid="{00000000-0005-0000-0000-0000F20B0000}"/>
    <cellStyle name="Normale 10 2" xfId="746" xr:uid="{00000000-0005-0000-0000-0000F30B0000}"/>
    <cellStyle name="Normale 10 3" xfId="747" xr:uid="{00000000-0005-0000-0000-0000F40B0000}"/>
    <cellStyle name="Normale 10_EDEN industria 2008 rev" xfId="748" xr:uid="{00000000-0005-0000-0000-0000F50B0000}"/>
    <cellStyle name="Normale 11" xfId="749" xr:uid="{00000000-0005-0000-0000-0000F60B0000}"/>
    <cellStyle name="Normale 11 2" xfId="750" xr:uid="{00000000-0005-0000-0000-0000F70B0000}"/>
    <cellStyle name="Normale 11 3" xfId="751" xr:uid="{00000000-0005-0000-0000-0000F80B0000}"/>
    <cellStyle name="Normale 11_EDEN industria 2008 rev" xfId="752" xr:uid="{00000000-0005-0000-0000-0000F90B0000}"/>
    <cellStyle name="Normale 12" xfId="753" xr:uid="{00000000-0005-0000-0000-0000FA0B0000}"/>
    <cellStyle name="Normale 12 2" xfId="754" xr:uid="{00000000-0005-0000-0000-0000FB0B0000}"/>
    <cellStyle name="Normale 12 3" xfId="755" xr:uid="{00000000-0005-0000-0000-0000FC0B0000}"/>
    <cellStyle name="Normale 12_EDEN industria 2008 rev" xfId="756" xr:uid="{00000000-0005-0000-0000-0000FD0B0000}"/>
    <cellStyle name="Normale 13" xfId="757" xr:uid="{00000000-0005-0000-0000-0000FE0B0000}"/>
    <cellStyle name="Normale 13 2" xfId="758" xr:uid="{00000000-0005-0000-0000-0000FF0B0000}"/>
    <cellStyle name="Normale 13 3" xfId="759" xr:uid="{00000000-0005-0000-0000-0000000C0000}"/>
    <cellStyle name="Normale 13_EDEN industria 2008 rev" xfId="760" xr:uid="{00000000-0005-0000-0000-0000010C0000}"/>
    <cellStyle name="Normale 14" xfId="761" xr:uid="{00000000-0005-0000-0000-0000020C0000}"/>
    <cellStyle name="Normale 14 2" xfId="762" xr:uid="{00000000-0005-0000-0000-0000030C0000}"/>
    <cellStyle name="Normale 14 3" xfId="763" xr:uid="{00000000-0005-0000-0000-0000040C0000}"/>
    <cellStyle name="Normale 14_EDEN industria 2008 rev" xfId="764" xr:uid="{00000000-0005-0000-0000-0000050C0000}"/>
    <cellStyle name="Normale 15" xfId="765" xr:uid="{00000000-0005-0000-0000-0000060C0000}"/>
    <cellStyle name="Normale 15 2" xfId="766" xr:uid="{00000000-0005-0000-0000-0000070C0000}"/>
    <cellStyle name="Normale 15 3" xfId="767" xr:uid="{00000000-0005-0000-0000-0000080C0000}"/>
    <cellStyle name="Normale 15_EDEN industria 2008 rev" xfId="768" xr:uid="{00000000-0005-0000-0000-0000090C0000}"/>
    <cellStyle name="Normale 16" xfId="769" xr:uid="{00000000-0005-0000-0000-00000A0C0000}"/>
    <cellStyle name="Normale 17" xfId="770" xr:uid="{00000000-0005-0000-0000-00000B0C0000}"/>
    <cellStyle name="Normale 18" xfId="771" xr:uid="{00000000-0005-0000-0000-00000C0C0000}"/>
    <cellStyle name="Normale 19" xfId="772" xr:uid="{00000000-0005-0000-0000-00000D0C0000}"/>
    <cellStyle name="Normale 2" xfId="773" xr:uid="{00000000-0005-0000-0000-00000E0C0000}"/>
    <cellStyle name="Normale 2 2" xfId="774" xr:uid="{00000000-0005-0000-0000-00000F0C0000}"/>
    <cellStyle name="Normale 2_EDEN industria 2008 rev" xfId="775" xr:uid="{00000000-0005-0000-0000-0000100C0000}"/>
    <cellStyle name="Normale 20" xfId="776" xr:uid="{00000000-0005-0000-0000-0000110C0000}"/>
    <cellStyle name="Normale 21" xfId="777" xr:uid="{00000000-0005-0000-0000-0000120C0000}"/>
    <cellStyle name="Normale 22" xfId="778" xr:uid="{00000000-0005-0000-0000-0000130C0000}"/>
    <cellStyle name="Normale 23" xfId="779" xr:uid="{00000000-0005-0000-0000-0000140C0000}"/>
    <cellStyle name="Normale 24" xfId="780" xr:uid="{00000000-0005-0000-0000-0000150C0000}"/>
    <cellStyle name="Normale 25" xfId="781" xr:uid="{00000000-0005-0000-0000-0000160C0000}"/>
    <cellStyle name="Normale 26" xfId="782" xr:uid="{00000000-0005-0000-0000-0000170C0000}"/>
    <cellStyle name="Normale 27" xfId="783" xr:uid="{00000000-0005-0000-0000-0000180C0000}"/>
    <cellStyle name="Normale 28" xfId="784" xr:uid="{00000000-0005-0000-0000-0000190C0000}"/>
    <cellStyle name="Normale 29" xfId="785" xr:uid="{00000000-0005-0000-0000-00001A0C0000}"/>
    <cellStyle name="Normale 3" xfId="786" xr:uid="{00000000-0005-0000-0000-00001B0C0000}"/>
    <cellStyle name="Normale 3 2" xfId="787" xr:uid="{00000000-0005-0000-0000-00001C0C0000}"/>
    <cellStyle name="Normale 3 3" xfId="788" xr:uid="{00000000-0005-0000-0000-00001D0C0000}"/>
    <cellStyle name="Normale 3_EDEN industria 2008 rev" xfId="789" xr:uid="{00000000-0005-0000-0000-00001E0C0000}"/>
    <cellStyle name="Normale 30" xfId="790" xr:uid="{00000000-0005-0000-0000-00001F0C0000}"/>
    <cellStyle name="Normale 31" xfId="791" xr:uid="{00000000-0005-0000-0000-0000200C0000}"/>
    <cellStyle name="Normale 32" xfId="792" xr:uid="{00000000-0005-0000-0000-0000210C0000}"/>
    <cellStyle name="Normale 33" xfId="793" xr:uid="{00000000-0005-0000-0000-0000220C0000}"/>
    <cellStyle name="Normale 34" xfId="794" xr:uid="{00000000-0005-0000-0000-0000230C0000}"/>
    <cellStyle name="Normale 35" xfId="795" xr:uid="{00000000-0005-0000-0000-0000240C0000}"/>
    <cellStyle name="Normale 36" xfId="796" xr:uid="{00000000-0005-0000-0000-0000250C0000}"/>
    <cellStyle name="Normale 37" xfId="797" xr:uid="{00000000-0005-0000-0000-0000260C0000}"/>
    <cellStyle name="Normale 38" xfId="798" xr:uid="{00000000-0005-0000-0000-0000270C0000}"/>
    <cellStyle name="Normale 39" xfId="799" xr:uid="{00000000-0005-0000-0000-0000280C0000}"/>
    <cellStyle name="Normale 4" xfId="800" xr:uid="{00000000-0005-0000-0000-0000290C0000}"/>
    <cellStyle name="Normale 4 2" xfId="801" xr:uid="{00000000-0005-0000-0000-00002A0C0000}"/>
    <cellStyle name="Normale 4 3" xfId="802" xr:uid="{00000000-0005-0000-0000-00002B0C0000}"/>
    <cellStyle name="Normale 4_EDEN industria 2008 rev" xfId="803" xr:uid="{00000000-0005-0000-0000-00002C0C0000}"/>
    <cellStyle name="Normale 40" xfId="804" xr:uid="{00000000-0005-0000-0000-00002D0C0000}"/>
    <cellStyle name="Normale 41" xfId="805" xr:uid="{00000000-0005-0000-0000-00002E0C0000}"/>
    <cellStyle name="Normale 42" xfId="806" xr:uid="{00000000-0005-0000-0000-00002F0C0000}"/>
    <cellStyle name="Normale 43" xfId="807" xr:uid="{00000000-0005-0000-0000-0000300C0000}"/>
    <cellStyle name="Normale 44" xfId="808" xr:uid="{00000000-0005-0000-0000-0000310C0000}"/>
    <cellStyle name="Normale 45" xfId="809" xr:uid="{00000000-0005-0000-0000-0000320C0000}"/>
    <cellStyle name="Normale 46" xfId="810" xr:uid="{00000000-0005-0000-0000-0000330C0000}"/>
    <cellStyle name="Normale 47" xfId="811" xr:uid="{00000000-0005-0000-0000-0000340C0000}"/>
    <cellStyle name="Normale 48" xfId="812" xr:uid="{00000000-0005-0000-0000-0000350C0000}"/>
    <cellStyle name="Normale 49" xfId="813" xr:uid="{00000000-0005-0000-0000-0000360C0000}"/>
    <cellStyle name="Normale 5" xfId="814" xr:uid="{00000000-0005-0000-0000-0000370C0000}"/>
    <cellStyle name="Normale 5 2" xfId="815" xr:uid="{00000000-0005-0000-0000-0000380C0000}"/>
    <cellStyle name="Normale 5 3" xfId="816" xr:uid="{00000000-0005-0000-0000-0000390C0000}"/>
    <cellStyle name="Normale 5_EDEN industria 2008 rev" xfId="817" xr:uid="{00000000-0005-0000-0000-00003A0C0000}"/>
    <cellStyle name="Normale 50" xfId="818" xr:uid="{00000000-0005-0000-0000-00003B0C0000}"/>
    <cellStyle name="Normale 51" xfId="819" xr:uid="{00000000-0005-0000-0000-00003C0C0000}"/>
    <cellStyle name="Normale 52" xfId="820" xr:uid="{00000000-0005-0000-0000-00003D0C0000}"/>
    <cellStyle name="Normale 53" xfId="821" xr:uid="{00000000-0005-0000-0000-00003E0C0000}"/>
    <cellStyle name="Normale 54" xfId="822" xr:uid="{00000000-0005-0000-0000-00003F0C0000}"/>
    <cellStyle name="Normale 55" xfId="823" xr:uid="{00000000-0005-0000-0000-0000400C0000}"/>
    <cellStyle name="Normale 56" xfId="824" xr:uid="{00000000-0005-0000-0000-0000410C0000}"/>
    <cellStyle name="Normale 57" xfId="825" xr:uid="{00000000-0005-0000-0000-0000420C0000}"/>
    <cellStyle name="Normale 58" xfId="826" xr:uid="{00000000-0005-0000-0000-0000430C0000}"/>
    <cellStyle name="Normale 59" xfId="827" xr:uid="{00000000-0005-0000-0000-0000440C0000}"/>
    <cellStyle name="Normale 6" xfId="828" xr:uid="{00000000-0005-0000-0000-0000450C0000}"/>
    <cellStyle name="Normale 6 2" xfId="829" xr:uid="{00000000-0005-0000-0000-0000460C0000}"/>
    <cellStyle name="Normale 6 3" xfId="830" xr:uid="{00000000-0005-0000-0000-0000470C0000}"/>
    <cellStyle name="Normale 6_EDEN industria 2008 rev" xfId="831" xr:uid="{00000000-0005-0000-0000-0000480C0000}"/>
    <cellStyle name="Normale 60" xfId="832" xr:uid="{00000000-0005-0000-0000-0000490C0000}"/>
    <cellStyle name="Normale 61" xfId="833" xr:uid="{00000000-0005-0000-0000-00004A0C0000}"/>
    <cellStyle name="Normale 62" xfId="834" xr:uid="{00000000-0005-0000-0000-00004B0C0000}"/>
    <cellStyle name="Normale 63" xfId="835" xr:uid="{00000000-0005-0000-0000-00004C0C0000}"/>
    <cellStyle name="Normale 64" xfId="836" xr:uid="{00000000-0005-0000-0000-00004D0C0000}"/>
    <cellStyle name="Normale 65" xfId="837" xr:uid="{00000000-0005-0000-0000-00004E0C0000}"/>
    <cellStyle name="Normale 7" xfId="838" xr:uid="{00000000-0005-0000-0000-00004F0C0000}"/>
    <cellStyle name="Normale 7 2" xfId="839" xr:uid="{00000000-0005-0000-0000-0000500C0000}"/>
    <cellStyle name="Normale 7 3" xfId="840" xr:uid="{00000000-0005-0000-0000-0000510C0000}"/>
    <cellStyle name="Normale 7_EDEN industria 2008 rev" xfId="841" xr:uid="{00000000-0005-0000-0000-0000520C0000}"/>
    <cellStyle name="Normale 8" xfId="842" xr:uid="{00000000-0005-0000-0000-0000530C0000}"/>
    <cellStyle name="Normale 8 2" xfId="843" xr:uid="{00000000-0005-0000-0000-0000540C0000}"/>
    <cellStyle name="Normale 8 3" xfId="844" xr:uid="{00000000-0005-0000-0000-0000550C0000}"/>
    <cellStyle name="Normale 8_EDEN industria 2008 rev" xfId="845" xr:uid="{00000000-0005-0000-0000-0000560C0000}"/>
    <cellStyle name="Normale 9" xfId="846" xr:uid="{00000000-0005-0000-0000-0000570C0000}"/>
    <cellStyle name="Normale 9 2" xfId="847" xr:uid="{00000000-0005-0000-0000-0000580C0000}"/>
    <cellStyle name="Normale 9 3" xfId="848" xr:uid="{00000000-0005-0000-0000-0000590C0000}"/>
    <cellStyle name="Normale 9_EDEN industria 2008 rev" xfId="849" xr:uid="{00000000-0005-0000-0000-00005A0C0000}"/>
    <cellStyle name="Normale_B2020" xfId="850" xr:uid="{00000000-0005-0000-0000-00005B0C0000}"/>
    <cellStyle name="Nota" xfId="851" xr:uid="{00000000-0005-0000-0000-00005C0C0000}"/>
    <cellStyle name="Nota 2" xfId="852" xr:uid="{00000000-0005-0000-0000-00005D0C0000}"/>
    <cellStyle name="Nota 3" xfId="853" xr:uid="{00000000-0005-0000-0000-00005E0C0000}"/>
    <cellStyle name="Nota 3 2" xfId="854" xr:uid="{00000000-0005-0000-0000-00005F0C0000}"/>
    <cellStyle name="Nota 4" xfId="855" xr:uid="{00000000-0005-0000-0000-0000600C0000}"/>
    <cellStyle name="Nota 5" xfId="856" xr:uid="{00000000-0005-0000-0000-0000610C0000}"/>
    <cellStyle name="Nuovo" xfId="857" xr:uid="{00000000-0005-0000-0000-0000620C0000}"/>
    <cellStyle name="Nuovo 10" xfId="858" xr:uid="{00000000-0005-0000-0000-0000630C0000}"/>
    <cellStyle name="Nuovo 10 2" xfId="859" xr:uid="{00000000-0005-0000-0000-0000640C0000}"/>
    <cellStyle name="Nuovo 10 3" xfId="860" xr:uid="{00000000-0005-0000-0000-0000650C0000}"/>
    <cellStyle name="Nuovo 10 3 2" xfId="861" xr:uid="{00000000-0005-0000-0000-0000660C0000}"/>
    <cellStyle name="Nuovo 10 4" xfId="862" xr:uid="{00000000-0005-0000-0000-0000670C0000}"/>
    <cellStyle name="Nuovo 10 5" xfId="863" xr:uid="{00000000-0005-0000-0000-0000680C0000}"/>
    <cellStyle name="Nuovo 11" xfId="864" xr:uid="{00000000-0005-0000-0000-0000690C0000}"/>
    <cellStyle name="Nuovo 11 2" xfId="865" xr:uid="{00000000-0005-0000-0000-00006A0C0000}"/>
    <cellStyle name="Nuovo 11 3" xfId="866" xr:uid="{00000000-0005-0000-0000-00006B0C0000}"/>
    <cellStyle name="Nuovo 11 3 2" xfId="867" xr:uid="{00000000-0005-0000-0000-00006C0C0000}"/>
    <cellStyle name="Nuovo 11 4" xfId="868" xr:uid="{00000000-0005-0000-0000-00006D0C0000}"/>
    <cellStyle name="Nuovo 11 5" xfId="869" xr:uid="{00000000-0005-0000-0000-00006E0C0000}"/>
    <cellStyle name="Nuovo 12" xfId="870" xr:uid="{00000000-0005-0000-0000-00006F0C0000}"/>
    <cellStyle name="Nuovo 12 2" xfId="871" xr:uid="{00000000-0005-0000-0000-0000700C0000}"/>
    <cellStyle name="Nuovo 12 3" xfId="872" xr:uid="{00000000-0005-0000-0000-0000710C0000}"/>
    <cellStyle name="Nuovo 12 3 2" xfId="873" xr:uid="{00000000-0005-0000-0000-0000720C0000}"/>
    <cellStyle name="Nuovo 12 4" xfId="874" xr:uid="{00000000-0005-0000-0000-0000730C0000}"/>
    <cellStyle name="Nuovo 12 5" xfId="875" xr:uid="{00000000-0005-0000-0000-0000740C0000}"/>
    <cellStyle name="Nuovo 13" xfId="876" xr:uid="{00000000-0005-0000-0000-0000750C0000}"/>
    <cellStyle name="Nuovo 13 2" xfId="877" xr:uid="{00000000-0005-0000-0000-0000760C0000}"/>
    <cellStyle name="Nuovo 13 3" xfId="878" xr:uid="{00000000-0005-0000-0000-0000770C0000}"/>
    <cellStyle name="Nuovo 13 3 2" xfId="879" xr:uid="{00000000-0005-0000-0000-0000780C0000}"/>
    <cellStyle name="Nuovo 13 4" xfId="880" xr:uid="{00000000-0005-0000-0000-0000790C0000}"/>
    <cellStyle name="Nuovo 13 5" xfId="881" xr:uid="{00000000-0005-0000-0000-00007A0C0000}"/>
    <cellStyle name="Nuovo 14" xfId="882" xr:uid="{00000000-0005-0000-0000-00007B0C0000}"/>
    <cellStyle name="Nuovo 14 2" xfId="883" xr:uid="{00000000-0005-0000-0000-00007C0C0000}"/>
    <cellStyle name="Nuovo 14 3" xfId="884" xr:uid="{00000000-0005-0000-0000-00007D0C0000}"/>
    <cellStyle name="Nuovo 14 3 2" xfId="885" xr:uid="{00000000-0005-0000-0000-00007E0C0000}"/>
    <cellStyle name="Nuovo 14 4" xfId="886" xr:uid="{00000000-0005-0000-0000-00007F0C0000}"/>
    <cellStyle name="Nuovo 14 5" xfId="887" xr:uid="{00000000-0005-0000-0000-0000800C0000}"/>
    <cellStyle name="Nuovo 15" xfId="888" xr:uid="{00000000-0005-0000-0000-0000810C0000}"/>
    <cellStyle name="Nuovo 15 2" xfId="889" xr:uid="{00000000-0005-0000-0000-0000820C0000}"/>
    <cellStyle name="Nuovo 15 3" xfId="890" xr:uid="{00000000-0005-0000-0000-0000830C0000}"/>
    <cellStyle name="Nuovo 15 3 2" xfId="891" xr:uid="{00000000-0005-0000-0000-0000840C0000}"/>
    <cellStyle name="Nuovo 15 4" xfId="892" xr:uid="{00000000-0005-0000-0000-0000850C0000}"/>
    <cellStyle name="Nuovo 15 5" xfId="893" xr:uid="{00000000-0005-0000-0000-0000860C0000}"/>
    <cellStyle name="Nuovo 16" xfId="894" xr:uid="{00000000-0005-0000-0000-0000870C0000}"/>
    <cellStyle name="Nuovo 16 2" xfId="895" xr:uid="{00000000-0005-0000-0000-0000880C0000}"/>
    <cellStyle name="Nuovo 16 3" xfId="896" xr:uid="{00000000-0005-0000-0000-0000890C0000}"/>
    <cellStyle name="Nuovo 16 3 2" xfId="897" xr:uid="{00000000-0005-0000-0000-00008A0C0000}"/>
    <cellStyle name="Nuovo 16 4" xfId="898" xr:uid="{00000000-0005-0000-0000-00008B0C0000}"/>
    <cellStyle name="Nuovo 16 5" xfId="899" xr:uid="{00000000-0005-0000-0000-00008C0C0000}"/>
    <cellStyle name="Nuovo 17" xfId="900" xr:uid="{00000000-0005-0000-0000-00008D0C0000}"/>
    <cellStyle name="Nuovo 17 2" xfId="901" xr:uid="{00000000-0005-0000-0000-00008E0C0000}"/>
    <cellStyle name="Nuovo 17 3" xfId="902" xr:uid="{00000000-0005-0000-0000-00008F0C0000}"/>
    <cellStyle name="Nuovo 17 3 2" xfId="903" xr:uid="{00000000-0005-0000-0000-0000900C0000}"/>
    <cellStyle name="Nuovo 17 4" xfId="904" xr:uid="{00000000-0005-0000-0000-0000910C0000}"/>
    <cellStyle name="Nuovo 17 5" xfId="905" xr:uid="{00000000-0005-0000-0000-0000920C0000}"/>
    <cellStyle name="Nuovo 18" xfId="906" xr:uid="{00000000-0005-0000-0000-0000930C0000}"/>
    <cellStyle name="Nuovo 18 2" xfId="907" xr:uid="{00000000-0005-0000-0000-0000940C0000}"/>
    <cellStyle name="Nuovo 18 3" xfId="908" xr:uid="{00000000-0005-0000-0000-0000950C0000}"/>
    <cellStyle name="Nuovo 18 3 2" xfId="909" xr:uid="{00000000-0005-0000-0000-0000960C0000}"/>
    <cellStyle name="Nuovo 18 4" xfId="910" xr:uid="{00000000-0005-0000-0000-0000970C0000}"/>
    <cellStyle name="Nuovo 18 5" xfId="911" xr:uid="{00000000-0005-0000-0000-0000980C0000}"/>
    <cellStyle name="Nuovo 19" xfId="912" xr:uid="{00000000-0005-0000-0000-0000990C0000}"/>
    <cellStyle name="Nuovo 19 2" xfId="913" xr:uid="{00000000-0005-0000-0000-00009A0C0000}"/>
    <cellStyle name="Nuovo 19 3" xfId="914" xr:uid="{00000000-0005-0000-0000-00009B0C0000}"/>
    <cellStyle name="Nuovo 19 3 2" xfId="915" xr:uid="{00000000-0005-0000-0000-00009C0C0000}"/>
    <cellStyle name="Nuovo 19 4" xfId="916" xr:uid="{00000000-0005-0000-0000-00009D0C0000}"/>
    <cellStyle name="Nuovo 19 5" xfId="917" xr:uid="{00000000-0005-0000-0000-00009E0C0000}"/>
    <cellStyle name="Nuovo 2" xfId="918" xr:uid="{00000000-0005-0000-0000-00009F0C0000}"/>
    <cellStyle name="Nuovo 2 2" xfId="919" xr:uid="{00000000-0005-0000-0000-0000A00C0000}"/>
    <cellStyle name="Nuovo 2 3" xfId="920" xr:uid="{00000000-0005-0000-0000-0000A10C0000}"/>
    <cellStyle name="Nuovo 2 3 2" xfId="921" xr:uid="{00000000-0005-0000-0000-0000A20C0000}"/>
    <cellStyle name="Nuovo 2 4" xfId="922" xr:uid="{00000000-0005-0000-0000-0000A30C0000}"/>
    <cellStyle name="Nuovo 2 5" xfId="923" xr:uid="{00000000-0005-0000-0000-0000A40C0000}"/>
    <cellStyle name="Nuovo 20" xfId="924" xr:uid="{00000000-0005-0000-0000-0000A50C0000}"/>
    <cellStyle name="Nuovo 20 2" xfId="925" xr:uid="{00000000-0005-0000-0000-0000A60C0000}"/>
    <cellStyle name="Nuovo 20 3" xfId="926" xr:uid="{00000000-0005-0000-0000-0000A70C0000}"/>
    <cellStyle name="Nuovo 20 3 2" xfId="927" xr:uid="{00000000-0005-0000-0000-0000A80C0000}"/>
    <cellStyle name="Nuovo 20 4" xfId="928" xr:uid="{00000000-0005-0000-0000-0000A90C0000}"/>
    <cellStyle name="Nuovo 20 5" xfId="929" xr:uid="{00000000-0005-0000-0000-0000AA0C0000}"/>
    <cellStyle name="Nuovo 21" xfId="930" xr:uid="{00000000-0005-0000-0000-0000AB0C0000}"/>
    <cellStyle name="Nuovo 21 2" xfId="931" xr:uid="{00000000-0005-0000-0000-0000AC0C0000}"/>
    <cellStyle name="Nuovo 21 3" xfId="932" xr:uid="{00000000-0005-0000-0000-0000AD0C0000}"/>
    <cellStyle name="Nuovo 21 3 2" xfId="933" xr:uid="{00000000-0005-0000-0000-0000AE0C0000}"/>
    <cellStyle name="Nuovo 21 4" xfId="934" xr:uid="{00000000-0005-0000-0000-0000AF0C0000}"/>
    <cellStyle name="Nuovo 21 5" xfId="935" xr:uid="{00000000-0005-0000-0000-0000B00C0000}"/>
    <cellStyle name="Nuovo 22" xfId="936" xr:uid="{00000000-0005-0000-0000-0000B10C0000}"/>
    <cellStyle name="Nuovo 22 2" xfId="937" xr:uid="{00000000-0005-0000-0000-0000B20C0000}"/>
    <cellStyle name="Nuovo 22 3" xfId="938" xr:uid="{00000000-0005-0000-0000-0000B30C0000}"/>
    <cellStyle name="Nuovo 22 3 2" xfId="939" xr:uid="{00000000-0005-0000-0000-0000B40C0000}"/>
    <cellStyle name="Nuovo 22 4" xfId="940" xr:uid="{00000000-0005-0000-0000-0000B50C0000}"/>
    <cellStyle name="Nuovo 22 5" xfId="941" xr:uid="{00000000-0005-0000-0000-0000B60C0000}"/>
    <cellStyle name="Nuovo 23" xfId="942" xr:uid="{00000000-0005-0000-0000-0000B70C0000}"/>
    <cellStyle name="Nuovo 23 2" xfId="943" xr:uid="{00000000-0005-0000-0000-0000B80C0000}"/>
    <cellStyle name="Nuovo 23 3" xfId="944" xr:uid="{00000000-0005-0000-0000-0000B90C0000}"/>
    <cellStyle name="Nuovo 23 3 2" xfId="945" xr:uid="{00000000-0005-0000-0000-0000BA0C0000}"/>
    <cellStyle name="Nuovo 23 4" xfId="946" xr:uid="{00000000-0005-0000-0000-0000BB0C0000}"/>
    <cellStyle name="Nuovo 23 5" xfId="947" xr:uid="{00000000-0005-0000-0000-0000BC0C0000}"/>
    <cellStyle name="Nuovo 24" xfId="948" xr:uid="{00000000-0005-0000-0000-0000BD0C0000}"/>
    <cellStyle name="Nuovo 24 2" xfId="949" xr:uid="{00000000-0005-0000-0000-0000BE0C0000}"/>
    <cellStyle name="Nuovo 24 3" xfId="950" xr:uid="{00000000-0005-0000-0000-0000BF0C0000}"/>
    <cellStyle name="Nuovo 24 3 2" xfId="951" xr:uid="{00000000-0005-0000-0000-0000C00C0000}"/>
    <cellStyle name="Nuovo 24 4" xfId="952" xr:uid="{00000000-0005-0000-0000-0000C10C0000}"/>
    <cellStyle name="Nuovo 24 5" xfId="953" xr:uid="{00000000-0005-0000-0000-0000C20C0000}"/>
    <cellStyle name="Nuovo 25" xfId="954" xr:uid="{00000000-0005-0000-0000-0000C30C0000}"/>
    <cellStyle name="Nuovo 25 2" xfId="955" xr:uid="{00000000-0005-0000-0000-0000C40C0000}"/>
    <cellStyle name="Nuovo 25 3" xfId="956" xr:uid="{00000000-0005-0000-0000-0000C50C0000}"/>
    <cellStyle name="Nuovo 25 3 2" xfId="957" xr:uid="{00000000-0005-0000-0000-0000C60C0000}"/>
    <cellStyle name="Nuovo 25 4" xfId="958" xr:uid="{00000000-0005-0000-0000-0000C70C0000}"/>
    <cellStyle name="Nuovo 25 5" xfId="959" xr:uid="{00000000-0005-0000-0000-0000C80C0000}"/>
    <cellStyle name="Nuovo 26" xfId="960" xr:uid="{00000000-0005-0000-0000-0000C90C0000}"/>
    <cellStyle name="Nuovo 26 2" xfId="961" xr:uid="{00000000-0005-0000-0000-0000CA0C0000}"/>
    <cellStyle name="Nuovo 26 3" xfId="962" xr:uid="{00000000-0005-0000-0000-0000CB0C0000}"/>
    <cellStyle name="Nuovo 26 3 2" xfId="963" xr:uid="{00000000-0005-0000-0000-0000CC0C0000}"/>
    <cellStyle name="Nuovo 26 4" xfId="964" xr:uid="{00000000-0005-0000-0000-0000CD0C0000}"/>
    <cellStyle name="Nuovo 26 5" xfId="965" xr:uid="{00000000-0005-0000-0000-0000CE0C0000}"/>
    <cellStyle name="Nuovo 27" xfId="966" xr:uid="{00000000-0005-0000-0000-0000CF0C0000}"/>
    <cellStyle name="Nuovo 27 2" xfId="967" xr:uid="{00000000-0005-0000-0000-0000D00C0000}"/>
    <cellStyle name="Nuovo 27 3" xfId="968" xr:uid="{00000000-0005-0000-0000-0000D10C0000}"/>
    <cellStyle name="Nuovo 27 3 2" xfId="969" xr:uid="{00000000-0005-0000-0000-0000D20C0000}"/>
    <cellStyle name="Nuovo 27 4" xfId="970" xr:uid="{00000000-0005-0000-0000-0000D30C0000}"/>
    <cellStyle name="Nuovo 27 5" xfId="971" xr:uid="{00000000-0005-0000-0000-0000D40C0000}"/>
    <cellStyle name="Nuovo 28" xfId="972" xr:uid="{00000000-0005-0000-0000-0000D50C0000}"/>
    <cellStyle name="Nuovo 28 2" xfId="973" xr:uid="{00000000-0005-0000-0000-0000D60C0000}"/>
    <cellStyle name="Nuovo 28 3" xfId="974" xr:uid="{00000000-0005-0000-0000-0000D70C0000}"/>
    <cellStyle name="Nuovo 28 3 2" xfId="975" xr:uid="{00000000-0005-0000-0000-0000D80C0000}"/>
    <cellStyle name="Nuovo 28 4" xfId="976" xr:uid="{00000000-0005-0000-0000-0000D90C0000}"/>
    <cellStyle name="Nuovo 28 5" xfId="977" xr:uid="{00000000-0005-0000-0000-0000DA0C0000}"/>
    <cellStyle name="Nuovo 29" xfId="978" xr:uid="{00000000-0005-0000-0000-0000DB0C0000}"/>
    <cellStyle name="Nuovo 29 2" xfId="979" xr:uid="{00000000-0005-0000-0000-0000DC0C0000}"/>
    <cellStyle name="Nuovo 29 3" xfId="980" xr:uid="{00000000-0005-0000-0000-0000DD0C0000}"/>
    <cellStyle name="Nuovo 29 3 2" xfId="981" xr:uid="{00000000-0005-0000-0000-0000DE0C0000}"/>
    <cellStyle name="Nuovo 29 4" xfId="982" xr:uid="{00000000-0005-0000-0000-0000DF0C0000}"/>
    <cellStyle name="Nuovo 29 5" xfId="983" xr:uid="{00000000-0005-0000-0000-0000E00C0000}"/>
    <cellStyle name="Nuovo 3" xfId="984" xr:uid="{00000000-0005-0000-0000-0000E10C0000}"/>
    <cellStyle name="Nuovo 3 2" xfId="985" xr:uid="{00000000-0005-0000-0000-0000E20C0000}"/>
    <cellStyle name="Nuovo 3 3" xfId="986" xr:uid="{00000000-0005-0000-0000-0000E30C0000}"/>
    <cellStyle name="Nuovo 3 3 2" xfId="987" xr:uid="{00000000-0005-0000-0000-0000E40C0000}"/>
    <cellStyle name="Nuovo 3 4" xfId="988" xr:uid="{00000000-0005-0000-0000-0000E50C0000}"/>
    <cellStyle name="Nuovo 3 5" xfId="989" xr:uid="{00000000-0005-0000-0000-0000E60C0000}"/>
    <cellStyle name="Nuovo 30" xfId="990" xr:uid="{00000000-0005-0000-0000-0000E70C0000}"/>
    <cellStyle name="Nuovo 30 2" xfId="991" xr:uid="{00000000-0005-0000-0000-0000E80C0000}"/>
    <cellStyle name="Nuovo 30 3" xfId="992" xr:uid="{00000000-0005-0000-0000-0000E90C0000}"/>
    <cellStyle name="Nuovo 30 3 2" xfId="993" xr:uid="{00000000-0005-0000-0000-0000EA0C0000}"/>
    <cellStyle name="Nuovo 30 4" xfId="994" xr:uid="{00000000-0005-0000-0000-0000EB0C0000}"/>
    <cellStyle name="Nuovo 30 5" xfId="995" xr:uid="{00000000-0005-0000-0000-0000EC0C0000}"/>
    <cellStyle name="Nuovo 31" xfId="996" xr:uid="{00000000-0005-0000-0000-0000ED0C0000}"/>
    <cellStyle name="Nuovo 31 2" xfId="997" xr:uid="{00000000-0005-0000-0000-0000EE0C0000}"/>
    <cellStyle name="Nuovo 31 3" xfId="998" xr:uid="{00000000-0005-0000-0000-0000EF0C0000}"/>
    <cellStyle name="Nuovo 31 3 2" xfId="999" xr:uid="{00000000-0005-0000-0000-0000F00C0000}"/>
    <cellStyle name="Nuovo 31 4" xfId="1000" xr:uid="{00000000-0005-0000-0000-0000F10C0000}"/>
    <cellStyle name="Nuovo 31 5" xfId="1001" xr:uid="{00000000-0005-0000-0000-0000F20C0000}"/>
    <cellStyle name="Nuovo 32" xfId="1002" xr:uid="{00000000-0005-0000-0000-0000F30C0000}"/>
    <cellStyle name="Nuovo 32 2" xfId="1003" xr:uid="{00000000-0005-0000-0000-0000F40C0000}"/>
    <cellStyle name="Nuovo 32 3" xfId="1004" xr:uid="{00000000-0005-0000-0000-0000F50C0000}"/>
    <cellStyle name="Nuovo 32 3 2" xfId="1005" xr:uid="{00000000-0005-0000-0000-0000F60C0000}"/>
    <cellStyle name="Nuovo 32 4" xfId="1006" xr:uid="{00000000-0005-0000-0000-0000F70C0000}"/>
    <cellStyle name="Nuovo 32 5" xfId="1007" xr:uid="{00000000-0005-0000-0000-0000F80C0000}"/>
    <cellStyle name="Nuovo 33" xfId="1008" xr:uid="{00000000-0005-0000-0000-0000F90C0000}"/>
    <cellStyle name="Nuovo 33 2" xfId="1009" xr:uid="{00000000-0005-0000-0000-0000FA0C0000}"/>
    <cellStyle name="Nuovo 33 3" xfId="1010" xr:uid="{00000000-0005-0000-0000-0000FB0C0000}"/>
    <cellStyle name="Nuovo 33 3 2" xfId="1011" xr:uid="{00000000-0005-0000-0000-0000FC0C0000}"/>
    <cellStyle name="Nuovo 33 4" xfId="1012" xr:uid="{00000000-0005-0000-0000-0000FD0C0000}"/>
    <cellStyle name="Nuovo 33 5" xfId="1013" xr:uid="{00000000-0005-0000-0000-0000FE0C0000}"/>
    <cellStyle name="Nuovo 34" xfId="1014" xr:uid="{00000000-0005-0000-0000-0000FF0C0000}"/>
    <cellStyle name="Nuovo 34 2" xfId="1015" xr:uid="{00000000-0005-0000-0000-0000000D0000}"/>
    <cellStyle name="Nuovo 34 3" xfId="1016" xr:uid="{00000000-0005-0000-0000-0000010D0000}"/>
    <cellStyle name="Nuovo 34 3 2" xfId="1017" xr:uid="{00000000-0005-0000-0000-0000020D0000}"/>
    <cellStyle name="Nuovo 34 4" xfId="1018" xr:uid="{00000000-0005-0000-0000-0000030D0000}"/>
    <cellStyle name="Nuovo 34 5" xfId="1019" xr:uid="{00000000-0005-0000-0000-0000040D0000}"/>
    <cellStyle name="Nuovo 35" xfId="1020" xr:uid="{00000000-0005-0000-0000-0000050D0000}"/>
    <cellStyle name="Nuovo 35 2" xfId="1021" xr:uid="{00000000-0005-0000-0000-0000060D0000}"/>
    <cellStyle name="Nuovo 35 3" xfId="1022" xr:uid="{00000000-0005-0000-0000-0000070D0000}"/>
    <cellStyle name="Nuovo 35 3 2" xfId="1023" xr:uid="{00000000-0005-0000-0000-0000080D0000}"/>
    <cellStyle name="Nuovo 35 4" xfId="1024" xr:uid="{00000000-0005-0000-0000-0000090D0000}"/>
    <cellStyle name="Nuovo 35 5" xfId="1025" xr:uid="{00000000-0005-0000-0000-00000A0D0000}"/>
    <cellStyle name="Nuovo 36" xfId="1026" xr:uid="{00000000-0005-0000-0000-00000B0D0000}"/>
    <cellStyle name="Nuovo 36 2" xfId="1027" xr:uid="{00000000-0005-0000-0000-00000C0D0000}"/>
    <cellStyle name="Nuovo 36 3" xfId="1028" xr:uid="{00000000-0005-0000-0000-00000D0D0000}"/>
    <cellStyle name="Nuovo 36 3 2" xfId="1029" xr:uid="{00000000-0005-0000-0000-00000E0D0000}"/>
    <cellStyle name="Nuovo 36 4" xfId="1030" xr:uid="{00000000-0005-0000-0000-00000F0D0000}"/>
    <cellStyle name="Nuovo 36 5" xfId="1031" xr:uid="{00000000-0005-0000-0000-0000100D0000}"/>
    <cellStyle name="Nuovo 37" xfId="1032" xr:uid="{00000000-0005-0000-0000-0000110D0000}"/>
    <cellStyle name="Nuovo 37 2" xfId="1033" xr:uid="{00000000-0005-0000-0000-0000120D0000}"/>
    <cellStyle name="Nuovo 37 3" xfId="1034" xr:uid="{00000000-0005-0000-0000-0000130D0000}"/>
    <cellStyle name="Nuovo 37 3 2" xfId="1035" xr:uid="{00000000-0005-0000-0000-0000140D0000}"/>
    <cellStyle name="Nuovo 37 4" xfId="1036" xr:uid="{00000000-0005-0000-0000-0000150D0000}"/>
    <cellStyle name="Nuovo 37 5" xfId="1037" xr:uid="{00000000-0005-0000-0000-0000160D0000}"/>
    <cellStyle name="Nuovo 38" xfId="1038" xr:uid="{00000000-0005-0000-0000-0000170D0000}"/>
    <cellStyle name="Nuovo 38 2" xfId="1039" xr:uid="{00000000-0005-0000-0000-0000180D0000}"/>
    <cellStyle name="Nuovo 38 3" xfId="1040" xr:uid="{00000000-0005-0000-0000-0000190D0000}"/>
    <cellStyle name="Nuovo 38 3 2" xfId="1041" xr:uid="{00000000-0005-0000-0000-00001A0D0000}"/>
    <cellStyle name="Nuovo 38 4" xfId="1042" xr:uid="{00000000-0005-0000-0000-00001B0D0000}"/>
    <cellStyle name="Nuovo 38 5" xfId="1043" xr:uid="{00000000-0005-0000-0000-00001C0D0000}"/>
    <cellStyle name="Nuovo 39" xfId="1044" xr:uid="{00000000-0005-0000-0000-00001D0D0000}"/>
    <cellStyle name="Nuovo 39 2" xfId="1045" xr:uid="{00000000-0005-0000-0000-00001E0D0000}"/>
    <cellStyle name="Nuovo 39 3" xfId="1046" xr:uid="{00000000-0005-0000-0000-00001F0D0000}"/>
    <cellStyle name="Nuovo 39 3 2" xfId="1047" xr:uid="{00000000-0005-0000-0000-0000200D0000}"/>
    <cellStyle name="Nuovo 39 4" xfId="1048" xr:uid="{00000000-0005-0000-0000-0000210D0000}"/>
    <cellStyle name="Nuovo 39 5" xfId="1049" xr:uid="{00000000-0005-0000-0000-0000220D0000}"/>
    <cellStyle name="Nuovo 4" xfId="1050" xr:uid="{00000000-0005-0000-0000-0000230D0000}"/>
    <cellStyle name="Nuovo 4 2" xfId="1051" xr:uid="{00000000-0005-0000-0000-0000240D0000}"/>
    <cellStyle name="Nuovo 4 3" xfId="1052" xr:uid="{00000000-0005-0000-0000-0000250D0000}"/>
    <cellStyle name="Nuovo 4 3 2" xfId="1053" xr:uid="{00000000-0005-0000-0000-0000260D0000}"/>
    <cellStyle name="Nuovo 4 4" xfId="1054" xr:uid="{00000000-0005-0000-0000-0000270D0000}"/>
    <cellStyle name="Nuovo 4 5" xfId="1055" xr:uid="{00000000-0005-0000-0000-0000280D0000}"/>
    <cellStyle name="Nuovo 40" xfId="1056" xr:uid="{00000000-0005-0000-0000-0000290D0000}"/>
    <cellStyle name="Nuovo 40 2" xfId="1057" xr:uid="{00000000-0005-0000-0000-00002A0D0000}"/>
    <cellStyle name="Nuovo 40 3" xfId="1058" xr:uid="{00000000-0005-0000-0000-00002B0D0000}"/>
    <cellStyle name="Nuovo 40 3 2" xfId="1059" xr:uid="{00000000-0005-0000-0000-00002C0D0000}"/>
    <cellStyle name="Nuovo 40 4" xfId="1060" xr:uid="{00000000-0005-0000-0000-00002D0D0000}"/>
    <cellStyle name="Nuovo 40 5" xfId="1061" xr:uid="{00000000-0005-0000-0000-00002E0D0000}"/>
    <cellStyle name="Nuovo 41" xfId="1062" xr:uid="{00000000-0005-0000-0000-00002F0D0000}"/>
    <cellStyle name="Nuovo 41 2" xfId="1063" xr:uid="{00000000-0005-0000-0000-0000300D0000}"/>
    <cellStyle name="Nuovo 41 3" xfId="1064" xr:uid="{00000000-0005-0000-0000-0000310D0000}"/>
    <cellStyle name="Nuovo 41 3 2" xfId="1065" xr:uid="{00000000-0005-0000-0000-0000320D0000}"/>
    <cellStyle name="Nuovo 41 4" xfId="1066" xr:uid="{00000000-0005-0000-0000-0000330D0000}"/>
    <cellStyle name="Nuovo 41 5" xfId="1067" xr:uid="{00000000-0005-0000-0000-0000340D0000}"/>
    <cellStyle name="Nuovo 42" xfId="1068" xr:uid="{00000000-0005-0000-0000-0000350D0000}"/>
    <cellStyle name="Nuovo 42 2" xfId="1069" xr:uid="{00000000-0005-0000-0000-0000360D0000}"/>
    <cellStyle name="Nuovo 42 3" xfId="1070" xr:uid="{00000000-0005-0000-0000-0000370D0000}"/>
    <cellStyle name="Nuovo 42 3 2" xfId="1071" xr:uid="{00000000-0005-0000-0000-0000380D0000}"/>
    <cellStyle name="Nuovo 42 4" xfId="1072" xr:uid="{00000000-0005-0000-0000-0000390D0000}"/>
    <cellStyle name="Nuovo 42 5" xfId="1073" xr:uid="{00000000-0005-0000-0000-00003A0D0000}"/>
    <cellStyle name="Nuovo 43" xfId="1074" xr:uid="{00000000-0005-0000-0000-00003B0D0000}"/>
    <cellStyle name="Nuovo 43 2" xfId="1075" xr:uid="{00000000-0005-0000-0000-00003C0D0000}"/>
    <cellStyle name="Nuovo 43 3" xfId="1076" xr:uid="{00000000-0005-0000-0000-00003D0D0000}"/>
    <cellStyle name="Nuovo 43 3 2" xfId="1077" xr:uid="{00000000-0005-0000-0000-00003E0D0000}"/>
    <cellStyle name="Nuovo 43 4" xfId="1078" xr:uid="{00000000-0005-0000-0000-00003F0D0000}"/>
    <cellStyle name="Nuovo 43 5" xfId="1079" xr:uid="{00000000-0005-0000-0000-0000400D0000}"/>
    <cellStyle name="Nuovo 44" xfId="1080" xr:uid="{00000000-0005-0000-0000-0000410D0000}"/>
    <cellStyle name="Nuovo 44 2" xfId="1081" xr:uid="{00000000-0005-0000-0000-0000420D0000}"/>
    <cellStyle name="Nuovo 44 3" xfId="1082" xr:uid="{00000000-0005-0000-0000-0000430D0000}"/>
    <cellStyle name="Nuovo 44 3 2" xfId="1083" xr:uid="{00000000-0005-0000-0000-0000440D0000}"/>
    <cellStyle name="Nuovo 44 4" xfId="1084" xr:uid="{00000000-0005-0000-0000-0000450D0000}"/>
    <cellStyle name="Nuovo 44 5" xfId="1085" xr:uid="{00000000-0005-0000-0000-0000460D0000}"/>
    <cellStyle name="Nuovo 45" xfId="1086" xr:uid="{00000000-0005-0000-0000-0000470D0000}"/>
    <cellStyle name="Nuovo 46" xfId="1087" xr:uid="{00000000-0005-0000-0000-0000480D0000}"/>
    <cellStyle name="Nuovo 46 2" xfId="1088" xr:uid="{00000000-0005-0000-0000-0000490D0000}"/>
    <cellStyle name="Nuovo 47" xfId="1089" xr:uid="{00000000-0005-0000-0000-00004A0D0000}"/>
    <cellStyle name="Nuovo 48" xfId="1090" xr:uid="{00000000-0005-0000-0000-00004B0D0000}"/>
    <cellStyle name="Nuovo 5" xfId="1091" xr:uid="{00000000-0005-0000-0000-00004C0D0000}"/>
    <cellStyle name="Nuovo 5 2" xfId="1092" xr:uid="{00000000-0005-0000-0000-00004D0D0000}"/>
    <cellStyle name="Nuovo 5 3" xfId="1093" xr:uid="{00000000-0005-0000-0000-00004E0D0000}"/>
    <cellStyle name="Nuovo 5 3 2" xfId="1094" xr:uid="{00000000-0005-0000-0000-00004F0D0000}"/>
    <cellStyle name="Nuovo 5 4" xfId="1095" xr:uid="{00000000-0005-0000-0000-0000500D0000}"/>
    <cellStyle name="Nuovo 5 5" xfId="1096" xr:uid="{00000000-0005-0000-0000-0000510D0000}"/>
    <cellStyle name="Nuovo 6" xfId="1097" xr:uid="{00000000-0005-0000-0000-0000520D0000}"/>
    <cellStyle name="Nuovo 6 2" xfId="1098" xr:uid="{00000000-0005-0000-0000-0000530D0000}"/>
    <cellStyle name="Nuovo 6 3" xfId="1099" xr:uid="{00000000-0005-0000-0000-0000540D0000}"/>
    <cellStyle name="Nuovo 6 3 2" xfId="1100" xr:uid="{00000000-0005-0000-0000-0000550D0000}"/>
    <cellStyle name="Nuovo 6 4" xfId="1101" xr:uid="{00000000-0005-0000-0000-0000560D0000}"/>
    <cellStyle name="Nuovo 6 5" xfId="1102" xr:uid="{00000000-0005-0000-0000-0000570D0000}"/>
    <cellStyle name="Nuovo 7" xfId="1103" xr:uid="{00000000-0005-0000-0000-0000580D0000}"/>
    <cellStyle name="Nuovo 7 2" xfId="1104" xr:uid="{00000000-0005-0000-0000-0000590D0000}"/>
    <cellStyle name="Nuovo 7 3" xfId="1105" xr:uid="{00000000-0005-0000-0000-00005A0D0000}"/>
    <cellStyle name="Nuovo 7 3 2" xfId="1106" xr:uid="{00000000-0005-0000-0000-00005B0D0000}"/>
    <cellStyle name="Nuovo 7 4" xfId="1107" xr:uid="{00000000-0005-0000-0000-00005C0D0000}"/>
    <cellStyle name="Nuovo 7 5" xfId="1108" xr:uid="{00000000-0005-0000-0000-00005D0D0000}"/>
    <cellStyle name="Nuovo 8" xfId="1109" xr:uid="{00000000-0005-0000-0000-00005E0D0000}"/>
    <cellStyle name="Nuovo 8 2" xfId="1110" xr:uid="{00000000-0005-0000-0000-00005F0D0000}"/>
    <cellStyle name="Nuovo 8 3" xfId="1111" xr:uid="{00000000-0005-0000-0000-0000600D0000}"/>
    <cellStyle name="Nuovo 8 3 2" xfId="1112" xr:uid="{00000000-0005-0000-0000-0000610D0000}"/>
    <cellStyle name="Nuovo 8 4" xfId="1113" xr:uid="{00000000-0005-0000-0000-0000620D0000}"/>
    <cellStyle name="Nuovo 8 5" xfId="1114" xr:uid="{00000000-0005-0000-0000-0000630D0000}"/>
    <cellStyle name="Nuovo 9" xfId="1115" xr:uid="{00000000-0005-0000-0000-0000640D0000}"/>
    <cellStyle name="Nuovo 9 2" xfId="1116" xr:uid="{00000000-0005-0000-0000-0000650D0000}"/>
    <cellStyle name="Nuovo 9 3" xfId="1117" xr:uid="{00000000-0005-0000-0000-0000660D0000}"/>
    <cellStyle name="Nuovo 9 3 2" xfId="1118" xr:uid="{00000000-0005-0000-0000-0000670D0000}"/>
    <cellStyle name="Nuovo 9 4" xfId="1119" xr:uid="{00000000-0005-0000-0000-0000680D0000}"/>
    <cellStyle name="Nuovo 9 5" xfId="1120" xr:uid="{00000000-0005-0000-0000-0000690D0000}"/>
    <cellStyle name="Output 2" xfId="1121" xr:uid="{00000000-0005-0000-0000-00006A0D0000}"/>
    <cellStyle name="Percen - Type1" xfId="1122" xr:uid="{00000000-0005-0000-0000-00006B0D0000}"/>
    <cellStyle name="Percen - Typografi2" xfId="3833" xr:uid="{00000000-0005-0000-0000-00006C0D0000}"/>
    <cellStyle name="Percent" xfId="3898" builtinId="5"/>
    <cellStyle name="Percent 2" xfId="1123" xr:uid="{00000000-0005-0000-0000-00006E0D0000}"/>
    <cellStyle name="Percent 3" xfId="1124" xr:uid="{00000000-0005-0000-0000-00006F0D0000}"/>
    <cellStyle name="Percent 3 2" xfId="1125" xr:uid="{00000000-0005-0000-0000-0000700D0000}"/>
    <cellStyle name="Percent 3 3" xfId="1126" xr:uid="{00000000-0005-0000-0000-0000710D0000}"/>
    <cellStyle name="Percent 3 3 2" xfId="1127" xr:uid="{00000000-0005-0000-0000-0000720D0000}"/>
    <cellStyle name="Percent 3 4" xfId="1128" xr:uid="{00000000-0005-0000-0000-0000730D0000}"/>
    <cellStyle name="Percent 4" xfId="1129" xr:uid="{00000000-0005-0000-0000-0000740D0000}"/>
    <cellStyle name="Percent 5" xfId="1130" xr:uid="{00000000-0005-0000-0000-0000750D0000}"/>
    <cellStyle name="Percentuale 10" xfId="1131" xr:uid="{00000000-0005-0000-0000-0000760D0000}"/>
    <cellStyle name="Percentuale 10 2" xfId="1132" xr:uid="{00000000-0005-0000-0000-0000770D0000}"/>
    <cellStyle name="Percentuale 10 3" xfId="1133" xr:uid="{00000000-0005-0000-0000-0000780D0000}"/>
    <cellStyle name="Percentuale 10 3 2" xfId="1134" xr:uid="{00000000-0005-0000-0000-0000790D0000}"/>
    <cellStyle name="Percentuale 10 4" xfId="1135" xr:uid="{00000000-0005-0000-0000-00007A0D0000}"/>
    <cellStyle name="Percentuale 10 5" xfId="1136" xr:uid="{00000000-0005-0000-0000-00007B0D0000}"/>
    <cellStyle name="Percentuale 11" xfId="1137" xr:uid="{00000000-0005-0000-0000-00007C0D0000}"/>
    <cellStyle name="Percentuale 11 2" xfId="1138" xr:uid="{00000000-0005-0000-0000-00007D0D0000}"/>
    <cellStyle name="Percentuale 11 3" xfId="1139" xr:uid="{00000000-0005-0000-0000-00007E0D0000}"/>
    <cellStyle name="Percentuale 11 3 2" xfId="1140" xr:uid="{00000000-0005-0000-0000-00007F0D0000}"/>
    <cellStyle name="Percentuale 11 4" xfId="1141" xr:uid="{00000000-0005-0000-0000-0000800D0000}"/>
    <cellStyle name="Percentuale 11 5" xfId="1142" xr:uid="{00000000-0005-0000-0000-0000810D0000}"/>
    <cellStyle name="Percentuale 12" xfId="1143" xr:uid="{00000000-0005-0000-0000-0000820D0000}"/>
    <cellStyle name="Percentuale 12 2" xfId="1144" xr:uid="{00000000-0005-0000-0000-0000830D0000}"/>
    <cellStyle name="Percentuale 12 3" xfId="1145" xr:uid="{00000000-0005-0000-0000-0000840D0000}"/>
    <cellStyle name="Percentuale 12 3 2" xfId="1146" xr:uid="{00000000-0005-0000-0000-0000850D0000}"/>
    <cellStyle name="Percentuale 12 4" xfId="1147" xr:uid="{00000000-0005-0000-0000-0000860D0000}"/>
    <cellStyle name="Percentuale 12 5" xfId="1148" xr:uid="{00000000-0005-0000-0000-0000870D0000}"/>
    <cellStyle name="Percentuale 13" xfId="1149" xr:uid="{00000000-0005-0000-0000-0000880D0000}"/>
    <cellStyle name="Percentuale 13 2" xfId="1150" xr:uid="{00000000-0005-0000-0000-0000890D0000}"/>
    <cellStyle name="Percentuale 13 3" xfId="1151" xr:uid="{00000000-0005-0000-0000-00008A0D0000}"/>
    <cellStyle name="Percentuale 13 3 2" xfId="1152" xr:uid="{00000000-0005-0000-0000-00008B0D0000}"/>
    <cellStyle name="Percentuale 13 4" xfId="1153" xr:uid="{00000000-0005-0000-0000-00008C0D0000}"/>
    <cellStyle name="Percentuale 13 5" xfId="1154" xr:uid="{00000000-0005-0000-0000-00008D0D0000}"/>
    <cellStyle name="Percentuale 14" xfId="1155" xr:uid="{00000000-0005-0000-0000-00008E0D0000}"/>
    <cellStyle name="Percentuale 14 2" xfId="1156" xr:uid="{00000000-0005-0000-0000-00008F0D0000}"/>
    <cellStyle name="Percentuale 14 3" xfId="1157" xr:uid="{00000000-0005-0000-0000-0000900D0000}"/>
    <cellStyle name="Percentuale 14 3 2" xfId="1158" xr:uid="{00000000-0005-0000-0000-0000910D0000}"/>
    <cellStyle name="Percentuale 14 4" xfId="1159" xr:uid="{00000000-0005-0000-0000-0000920D0000}"/>
    <cellStyle name="Percentuale 14 5" xfId="1160" xr:uid="{00000000-0005-0000-0000-0000930D0000}"/>
    <cellStyle name="Percentuale 15" xfId="1161" xr:uid="{00000000-0005-0000-0000-0000940D0000}"/>
    <cellStyle name="Percentuale 15 2" xfId="1162" xr:uid="{00000000-0005-0000-0000-0000950D0000}"/>
    <cellStyle name="Percentuale 15 3" xfId="1163" xr:uid="{00000000-0005-0000-0000-0000960D0000}"/>
    <cellStyle name="Percentuale 15 3 2" xfId="1164" xr:uid="{00000000-0005-0000-0000-0000970D0000}"/>
    <cellStyle name="Percentuale 15 4" xfId="1165" xr:uid="{00000000-0005-0000-0000-0000980D0000}"/>
    <cellStyle name="Percentuale 15 5" xfId="1166" xr:uid="{00000000-0005-0000-0000-0000990D0000}"/>
    <cellStyle name="Percentuale 16" xfId="1167" xr:uid="{00000000-0005-0000-0000-00009A0D0000}"/>
    <cellStyle name="Percentuale 16 2" xfId="1168" xr:uid="{00000000-0005-0000-0000-00009B0D0000}"/>
    <cellStyle name="Percentuale 16 3" xfId="1169" xr:uid="{00000000-0005-0000-0000-00009C0D0000}"/>
    <cellStyle name="Percentuale 16 3 2" xfId="1170" xr:uid="{00000000-0005-0000-0000-00009D0D0000}"/>
    <cellStyle name="Percentuale 16 4" xfId="1171" xr:uid="{00000000-0005-0000-0000-00009E0D0000}"/>
    <cellStyle name="Percentuale 16 5" xfId="1172" xr:uid="{00000000-0005-0000-0000-00009F0D0000}"/>
    <cellStyle name="Percentuale 17" xfId="1173" xr:uid="{00000000-0005-0000-0000-0000A00D0000}"/>
    <cellStyle name="Percentuale 17 2" xfId="1174" xr:uid="{00000000-0005-0000-0000-0000A10D0000}"/>
    <cellStyle name="Percentuale 17 3" xfId="1175" xr:uid="{00000000-0005-0000-0000-0000A20D0000}"/>
    <cellStyle name="Percentuale 17 3 2" xfId="1176" xr:uid="{00000000-0005-0000-0000-0000A30D0000}"/>
    <cellStyle name="Percentuale 17 4" xfId="1177" xr:uid="{00000000-0005-0000-0000-0000A40D0000}"/>
    <cellStyle name="Percentuale 17 5" xfId="1178" xr:uid="{00000000-0005-0000-0000-0000A50D0000}"/>
    <cellStyle name="Percentuale 18" xfId="1179" xr:uid="{00000000-0005-0000-0000-0000A60D0000}"/>
    <cellStyle name="Percentuale 18 2" xfId="1180" xr:uid="{00000000-0005-0000-0000-0000A70D0000}"/>
    <cellStyle name="Percentuale 18 3" xfId="1181" xr:uid="{00000000-0005-0000-0000-0000A80D0000}"/>
    <cellStyle name="Percentuale 18 3 2" xfId="1182" xr:uid="{00000000-0005-0000-0000-0000A90D0000}"/>
    <cellStyle name="Percentuale 18 4" xfId="1183" xr:uid="{00000000-0005-0000-0000-0000AA0D0000}"/>
    <cellStyle name="Percentuale 18 5" xfId="1184" xr:uid="{00000000-0005-0000-0000-0000AB0D0000}"/>
    <cellStyle name="Percentuale 19" xfId="1185" xr:uid="{00000000-0005-0000-0000-0000AC0D0000}"/>
    <cellStyle name="Percentuale 19 2" xfId="1186" xr:uid="{00000000-0005-0000-0000-0000AD0D0000}"/>
    <cellStyle name="Percentuale 19 3" xfId="1187" xr:uid="{00000000-0005-0000-0000-0000AE0D0000}"/>
    <cellStyle name="Percentuale 19 3 2" xfId="1188" xr:uid="{00000000-0005-0000-0000-0000AF0D0000}"/>
    <cellStyle name="Percentuale 19 4" xfId="1189" xr:uid="{00000000-0005-0000-0000-0000B00D0000}"/>
    <cellStyle name="Percentuale 19 5" xfId="1190" xr:uid="{00000000-0005-0000-0000-0000B10D0000}"/>
    <cellStyle name="Percentuale 2" xfId="1191" xr:uid="{00000000-0005-0000-0000-0000B20D0000}"/>
    <cellStyle name="Percentuale 2 2" xfId="1192" xr:uid="{00000000-0005-0000-0000-0000B30D0000}"/>
    <cellStyle name="Percentuale 2 3" xfId="1193" xr:uid="{00000000-0005-0000-0000-0000B40D0000}"/>
    <cellStyle name="Percentuale 2 3 2" xfId="1194" xr:uid="{00000000-0005-0000-0000-0000B50D0000}"/>
    <cellStyle name="Percentuale 2 4" xfId="1195" xr:uid="{00000000-0005-0000-0000-0000B60D0000}"/>
    <cellStyle name="Percentuale 2 5" xfId="1196" xr:uid="{00000000-0005-0000-0000-0000B70D0000}"/>
    <cellStyle name="Percentuale 20" xfId="1197" xr:uid="{00000000-0005-0000-0000-0000B80D0000}"/>
    <cellStyle name="Percentuale 20 2" xfId="1198" xr:uid="{00000000-0005-0000-0000-0000B90D0000}"/>
    <cellStyle name="Percentuale 20 3" xfId="1199" xr:uid="{00000000-0005-0000-0000-0000BA0D0000}"/>
    <cellStyle name="Percentuale 20 3 2" xfId="1200" xr:uid="{00000000-0005-0000-0000-0000BB0D0000}"/>
    <cellStyle name="Percentuale 20 4" xfId="1201" xr:uid="{00000000-0005-0000-0000-0000BC0D0000}"/>
    <cellStyle name="Percentuale 20 5" xfId="1202" xr:uid="{00000000-0005-0000-0000-0000BD0D0000}"/>
    <cellStyle name="Percentuale 21" xfId="1203" xr:uid="{00000000-0005-0000-0000-0000BE0D0000}"/>
    <cellStyle name="Percentuale 21 2" xfId="1204" xr:uid="{00000000-0005-0000-0000-0000BF0D0000}"/>
    <cellStyle name="Percentuale 21 3" xfId="1205" xr:uid="{00000000-0005-0000-0000-0000C00D0000}"/>
    <cellStyle name="Percentuale 21 3 2" xfId="1206" xr:uid="{00000000-0005-0000-0000-0000C10D0000}"/>
    <cellStyle name="Percentuale 21 4" xfId="1207" xr:uid="{00000000-0005-0000-0000-0000C20D0000}"/>
    <cellStyle name="Percentuale 21 5" xfId="1208" xr:uid="{00000000-0005-0000-0000-0000C30D0000}"/>
    <cellStyle name="Percentuale 22" xfId="1209" xr:uid="{00000000-0005-0000-0000-0000C40D0000}"/>
    <cellStyle name="Percentuale 22 2" xfId="1210" xr:uid="{00000000-0005-0000-0000-0000C50D0000}"/>
    <cellStyle name="Percentuale 22 3" xfId="1211" xr:uid="{00000000-0005-0000-0000-0000C60D0000}"/>
    <cellStyle name="Percentuale 22 3 2" xfId="1212" xr:uid="{00000000-0005-0000-0000-0000C70D0000}"/>
    <cellStyle name="Percentuale 22 4" xfId="1213" xr:uid="{00000000-0005-0000-0000-0000C80D0000}"/>
    <cellStyle name="Percentuale 22 5" xfId="1214" xr:uid="{00000000-0005-0000-0000-0000C90D0000}"/>
    <cellStyle name="Percentuale 23" xfId="1215" xr:uid="{00000000-0005-0000-0000-0000CA0D0000}"/>
    <cellStyle name="Percentuale 23 2" xfId="1216" xr:uid="{00000000-0005-0000-0000-0000CB0D0000}"/>
    <cellStyle name="Percentuale 23 3" xfId="1217" xr:uid="{00000000-0005-0000-0000-0000CC0D0000}"/>
    <cellStyle name="Percentuale 23 3 2" xfId="1218" xr:uid="{00000000-0005-0000-0000-0000CD0D0000}"/>
    <cellStyle name="Percentuale 23 4" xfId="1219" xr:uid="{00000000-0005-0000-0000-0000CE0D0000}"/>
    <cellStyle name="Percentuale 23 5" xfId="1220" xr:uid="{00000000-0005-0000-0000-0000CF0D0000}"/>
    <cellStyle name="Percentuale 24" xfId="1221" xr:uid="{00000000-0005-0000-0000-0000D00D0000}"/>
    <cellStyle name="Percentuale 24 2" xfId="1222" xr:uid="{00000000-0005-0000-0000-0000D10D0000}"/>
    <cellStyle name="Percentuale 24 3" xfId="1223" xr:uid="{00000000-0005-0000-0000-0000D20D0000}"/>
    <cellStyle name="Percentuale 24 3 2" xfId="1224" xr:uid="{00000000-0005-0000-0000-0000D30D0000}"/>
    <cellStyle name="Percentuale 24 4" xfId="1225" xr:uid="{00000000-0005-0000-0000-0000D40D0000}"/>
    <cellStyle name="Percentuale 24 5" xfId="1226" xr:uid="{00000000-0005-0000-0000-0000D50D0000}"/>
    <cellStyle name="Percentuale 25" xfId="1227" xr:uid="{00000000-0005-0000-0000-0000D60D0000}"/>
    <cellStyle name="Percentuale 25 2" xfId="1228" xr:uid="{00000000-0005-0000-0000-0000D70D0000}"/>
    <cellStyle name="Percentuale 25 3" xfId="1229" xr:uid="{00000000-0005-0000-0000-0000D80D0000}"/>
    <cellStyle name="Percentuale 25 3 2" xfId="1230" xr:uid="{00000000-0005-0000-0000-0000D90D0000}"/>
    <cellStyle name="Percentuale 25 4" xfId="1231" xr:uid="{00000000-0005-0000-0000-0000DA0D0000}"/>
    <cellStyle name="Percentuale 25 5" xfId="1232" xr:uid="{00000000-0005-0000-0000-0000DB0D0000}"/>
    <cellStyle name="Percentuale 26" xfId="1233" xr:uid="{00000000-0005-0000-0000-0000DC0D0000}"/>
    <cellStyle name="Percentuale 26 2" xfId="1234" xr:uid="{00000000-0005-0000-0000-0000DD0D0000}"/>
    <cellStyle name="Percentuale 26 3" xfId="1235" xr:uid="{00000000-0005-0000-0000-0000DE0D0000}"/>
    <cellStyle name="Percentuale 26 3 2" xfId="1236" xr:uid="{00000000-0005-0000-0000-0000DF0D0000}"/>
    <cellStyle name="Percentuale 26 4" xfId="1237" xr:uid="{00000000-0005-0000-0000-0000E00D0000}"/>
    <cellStyle name="Percentuale 26 5" xfId="1238" xr:uid="{00000000-0005-0000-0000-0000E10D0000}"/>
    <cellStyle name="Percentuale 27" xfId="1239" xr:uid="{00000000-0005-0000-0000-0000E20D0000}"/>
    <cellStyle name="Percentuale 27 2" xfId="1240" xr:uid="{00000000-0005-0000-0000-0000E30D0000}"/>
    <cellStyle name="Percentuale 27 3" xfId="1241" xr:uid="{00000000-0005-0000-0000-0000E40D0000}"/>
    <cellStyle name="Percentuale 27 3 2" xfId="1242" xr:uid="{00000000-0005-0000-0000-0000E50D0000}"/>
    <cellStyle name="Percentuale 27 4" xfId="1243" xr:uid="{00000000-0005-0000-0000-0000E60D0000}"/>
    <cellStyle name="Percentuale 27 5" xfId="1244" xr:uid="{00000000-0005-0000-0000-0000E70D0000}"/>
    <cellStyle name="Percentuale 28" xfId="1245" xr:uid="{00000000-0005-0000-0000-0000E80D0000}"/>
    <cellStyle name="Percentuale 28 2" xfId="1246" xr:uid="{00000000-0005-0000-0000-0000E90D0000}"/>
    <cellStyle name="Percentuale 28 3" xfId="1247" xr:uid="{00000000-0005-0000-0000-0000EA0D0000}"/>
    <cellStyle name="Percentuale 28 3 2" xfId="1248" xr:uid="{00000000-0005-0000-0000-0000EB0D0000}"/>
    <cellStyle name="Percentuale 28 4" xfId="1249" xr:uid="{00000000-0005-0000-0000-0000EC0D0000}"/>
    <cellStyle name="Percentuale 28 5" xfId="1250" xr:uid="{00000000-0005-0000-0000-0000ED0D0000}"/>
    <cellStyle name="Percentuale 29" xfId="1251" xr:uid="{00000000-0005-0000-0000-0000EE0D0000}"/>
    <cellStyle name="Percentuale 29 2" xfId="1252" xr:uid="{00000000-0005-0000-0000-0000EF0D0000}"/>
    <cellStyle name="Percentuale 29 3" xfId="1253" xr:uid="{00000000-0005-0000-0000-0000F00D0000}"/>
    <cellStyle name="Percentuale 29 3 2" xfId="1254" xr:uid="{00000000-0005-0000-0000-0000F10D0000}"/>
    <cellStyle name="Percentuale 29 4" xfId="1255" xr:uid="{00000000-0005-0000-0000-0000F20D0000}"/>
    <cellStyle name="Percentuale 29 5" xfId="1256" xr:uid="{00000000-0005-0000-0000-0000F30D0000}"/>
    <cellStyle name="Percentuale 3" xfId="1257" xr:uid="{00000000-0005-0000-0000-0000F40D0000}"/>
    <cellStyle name="Percentuale 3 2" xfId="1258" xr:uid="{00000000-0005-0000-0000-0000F50D0000}"/>
    <cellStyle name="Percentuale 3 3" xfId="1259" xr:uid="{00000000-0005-0000-0000-0000F60D0000}"/>
    <cellStyle name="Percentuale 3 3 2" xfId="1260" xr:uid="{00000000-0005-0000-0000-0000F70D0000}"/>
    <cellStyle name="Percentuale 3 4" xfId="1261" xr:uid="{00000000-0005-0000-0000-0000F80D0000}"/>
    <cellStyle name="Percentuale 3 5" xfId="1262" xr:uid="{00000000-0005-0000-0000-0000F90D0000}"/>
    <cellStyle name="Percentuale 30" xfId="1263" xr:uid="{00000000-0005-0000-0000-0000FA0D0000}"/>
    <cellStyle name="Percentuale 30 2" xfId="1264" xr:uid="{00000000-0005-0000-0000-0000FB0D0000}"/>
    <cellStyle name="Percentuale 30 3" xfId="1265" xr:uid="{00000000-0005-0000-0000-0000FC0D0000}"/>
    <cellStyle name="Percentuale 30 3 2" xfId="1266" xr:uid="{00000000-0005-0000-0000-0000FD0D0000}"/>
    <cellStyle name="Percentuale 30 4" xfId="1267" xr:uid="{00000000-0005-0000-0000-0000FE0D0000}"/>
    <cellStyle name="Percentuale 30 5" xfId="1268" xr:uid="{00000000-0005-0000-0000-0000FF0D0000}"/>
    <cellStyle name="Percentuale 31" xfId="1269" xr:uid="{00000000-0005-0000-0000-0000000E0000}"/>
    <cellStyle name="Percentuale 31 2" xfId="1270" xr:uid="{00000000-0005-0000-0000-0000010E0000}"/>
    <cellStyle name="Percentuale 31 3" xfId="1271" xr:uid="{00000000-0005-0000-0000-0000020E0000}"/>
    <cellStyle name="Percentuale 31 3 2" xfId="1272" xr:uid="{00000000-0005-0000-0000-0000030E0000}"/>
    <cellStyle name="Percentuale 31 4" xfId="1273" xr:uid="{00000000-0005-0000-0000-0000040E0000}"/>
    <cellStyle name="Percentuale 31 5" xfId="1274" xr:uid="{00000000-0005-0000-0000-0000050E0000}"/>
    <cellStyle name="Percentuale 32" xfId="1275" xr:uid="{00000000-0005-0000-0000-0000060E0000}"/>
    <cellStyle name="Percentuale 32 2" xfId="1276" xr:uid="{00000000-0005-0000-0000-0000070E0000}"/>
    <cellStyle name="Percentuale 32 3" xfId="1277" xr:uid="{00000000-0005-0000-0000-0000080E0000}"/>
    <cellStyle name="Percentuale 32 3 2" xfId="1278" xr:uid="{00000000-0005-0000-0000-0000090E0000}"/>
    <cellStyle name="Percentuale 32 4" xfId="1279" xr:uid="{00000000-0005-0000-0000-00000A0E0000}"/>
    <cellStyle name="Percentuale 32 5" xfId="1280" xr:uid="{00000000-0005-0000-0000-00000B0E0000}"/>
    <cellStyle name="Percentuale 33" xfId="1281" xr:uid="{00000000-0005-0000-0000-00000C0E0000}"/>
    <cellStyle name="Percentuale 33 2" xfId="1282" xr:uid="{00000000-0005-0000-0000-00000D0E0000}"/>
    <cellStyle name="Percentuale 33 3" xfId="1283" xr:uid="{00000000-0005-0000-0000-00000E0E0000}"/>
    <cellStyle name="Percentuale 33 3 2" xfId="1284" xr:uid="{00000000-0005-0000-0000-00000F0E0000}"/>
    <cellStyle name="Percentuale 33 4" xfId="1285" xr:uid="{00000000-0005-0000-0000-0000100E0000}"/>
    <cellStyle name="Percentuale 33 5" xfId="1286" xr:uid="{00000000-0005-0000-0000-0000110E0000}"/>
    <cellStyle name="Percentuale 34" xfId="1287" xr:uid="{00000000-0005-0000-0000-0000120E0000}"/>
    <cellStyle name="Percentuale 34 2" xfId="1288" xr:uid="{00000000-0005-0000-0000-0000130E0000}"/>
    <cellStyle name="Percentuale 34 3" xfId="1289" xr:uid="{00000000-0005-0000-0000-0000140E0000}"/>
    <cellStyle name="Percentuale 34 3 2" xfId="1290" xr:uid="{00000000-0005-0000-0000-0000150E0000}"/>
    <cellStyle name="Percentuale 34 4" xfId="1291" xr:uid="{00000000-0005-0000-0000-0000160E0000}"/>
    <cellStyle name="Percentuale 34 5" xfId="1292" xr:uid="{00000000-0005-0000-0000-0000170E0000}"/>
    <cellStyle name="Percentuale 35" xfId="1293" xr:uid="{00000000-0005-0000-0000-0000180E0000}"/>
    <cellStyle name="Percentuale 35 2" xfId="1294" xr:uid="{00000000-0005-0000-0000-0000190E0000}"/>
    <cellStyle name="Percentuale 35 3" xfId="1295" xr:uid="{00000000-0005-0000-0000-00001A0E0000}"/>
    <cellStyle name="Percentuale 35 3 2" xfId="1296" xr:uid="{00000000-0005-0000-0000-00001B0E0000}"/>
    <cellStyle name="Percentuale 35 4" xfId="1297" xr:uid="{00000000-0005-0000-0000-00001C0E0000}"/>
    <cellStyle name="Percentuale 35 5" xfId="1298" xr:uid="{00000000-0005-0000-0000-00001D0E0000}"/>
    <cellStyle name="Percentuale 36" xfId="1299" xr:uid="{00000000-0005-0000-0000-00001E0E0000}"/>
    <cellStyle name="Percentuale 36 2" xfId="1300" xr:uid="{00000000-0005-0000-0000-00001F0E0000}"/>
    <cellStyle name="Percentuale 36 3" xfId="1301" xr:uid="{00000000-0005-0000-0000-0000200E0000}"/>
    <cellStyle name="Percentuale 36 3 2" xfId="1302" xr:uid="{00000000-0005-0000-0000-0000210E0000}"/>
    <cellStyle name="Percentuale 36 4" xfId="1303" xr:uid="{00000000-0005-0000-0000-0000220E0000}"/>
    <cellStyle name="Percentuale 36 5" xfId="1304" xr:uid="{00000000-0005-0000-0000-0000230E0000}"/>
    <cellStyle name="Percentuale 37" xfId="1305" xr:uid="{00000000-0005-0000-0000-0000240E0000}"/>
    <cellStyle name="Percentuale 37 2" xfId="1306" xr:uid="{00000000-0005-0000-0000-0000250E0000}"/>
    <cellStyle name="Percentuale 37 3" xfId="1307" xr:uid="{00000000-0005-0000-0000-0000260E0000}"/>
    <cellStyle name="Percentuale 37 3 2" xfId="1308" xr:uid="{00000000-0005-0000-0000-0000270E0000}"/>
    <cellStyle name="Percentuale 37 4" xfId="1309" xr:uid="{00000000-0005-0000-0000-0000280E0000}"/>
    <cellStyle name="Percentuale 37 5" xfId="1310" xr:uid="{00000000-0005-0000-0000-0000290E0000}"/>
    <cellStyle name="Percentuale 38" xfId="1311" xr:uid="{00000000-0005-0000-0000-00002A0E0000}"/>
    <cellStyle name="Percentuale 38 2" xfId="1312" xr:uid="{00000000-0005-0000-0000-00002B0E0000}"/>
    <cellStyle name="Percentuale 38 3" xfId="1313" xr:uid="{00000000-0005-0000-0000-00002C0E0000}"/>
    <cellStyle name="Percentuale 38 3 2" xfId="1314" xr:uid="{00000000-0005-0000-0000-00002D0E0000}"/>
    <cellStyle name="Percentuale 38 4" xfId="1315" xr:uid="{00000000-0005-0000-0000-00002E0E0000}"/>
    <cellStyle name="Percentuale 38 5" xfId="1316" xr:uid="{00000000-0005-0000-0000-00002F0E0000}"/>
    <cellStyle name="Percentuale 39" xfId="1317" xr:uid="{00000000-0005-0000-0000-0000300E0000}"/>
    <cellStyle name="Percentuale 39 2" xfId="1318" xr:uid="{00000000-0005-0000-0000-0000310E0000}"/>
    <cellStyle name="Percentuale 39 3" xfId="1319" xr:uid="{00000000-0005-0000-0000-0000320E0000}"/>
    <cellStyle name="Percentuale 39 3 2" xfId="1320" xr:uid="{00000000-0005-0000-0000-0000330E0000}"/>
    <cellStyle name="Percentuale 39 4" xfId="1321" xr:uid="{00000000-0005-0000-0000-0000340E0000}"/>
    <cellStyle name="Percentuale 39 5" xfId="1322" xr:uid="{00000000-0005-0000-0000-0000350E0000}"/>
    <cellStyle name="Percentuale 4" xfId="1323" xr:uid="{00000000-0005-0000-0000-0000360E0000}"/>
    <cellStyle name="Percentuale 4 2" xfId="1324" xr:uid="{00000000-0005-0000-0000-0000370E0000}"/>
    <cellStyle name="Percentuale 4 3" xfId="1325" xr:uid="{00000000-0005-0000-0000-0000380E0000}"/>
    <cellStyle name="Percentuale 4 3 2" xfId="1326" xr:uid="{00000000-0005-0000-0000-0000390E0000}"/>
    <cellStyle name="Percentuale 4 4" xfId="1327" xr:uid="{00000000-0005-0000-0000-00003A0E0000}"/>
    <cellStyle name="Percentuale 4 5" xfId="1328" xr:uid="{00000000-0005-0000-0000-00003B0E0000}"/>
    <cellStyle name="Percentuale 40" xfId="1329" xr:uid="{00000000-0005-0000-0000-00003C0E0000}"/>
    <cellStyle name="Percentuale 40 2" xfId="1330" xr:uid="{00000000-0005-0000-0000-00003D0E0000}"/>
    <cellStyle name="Percentuale 40 3" xfId="1331" xr:uid="{00000000-0005-0000-0000-00003E0E0000}"/>
    <cellStyle name="Percentuale 40 3 2" xfId="1332" xr:uid="{00000000-0005-0000-0000-00003F0E0000}"/>
    <cellStyle name="Percentuale 40 4" xfId="1333" xr:uid="{00000000-0005-0000-0000-0000400E0000}"/>
    <cellStyle name="Percentuale 40 5" xfId="1334" xr:uid="{00000000-0005-0000-0000-0000410E0000}"/>
    <cellStyle name="Percentuale 41" xfId="1335" xr:uid="{00000000-0005-0000-0000-0000420E0000}"/>
    <cellStyle name="Percentuale 41 2" xfId="1336" xr:uid="{00000000-0005-0000-0000-0000430E0000}"/>
    <cellStyle name="Percentuale 41 3" xfId="1337" xr:uid="{00000000-0005-0000-0000-0000440E0000}"/>
    <cellStyle name="Percentuale 41 3 2" xfId="1338" xr:uid="{00000000-0005-0000-0000-0000450E0000}"/>
    <cellStyle name="Percentuale 41 4" xfId="1339" xr:uid="{00000000-0005-0000-0000-0000460E0000}"/>
    <cellStyle name="Percentuale 41 5" xfId="1340" xr:uid="{00000000-0005-0000-0000-0000470E0000}"/>
    <cellStyle name="Percentuale 42" xfId="1341" xr:uid="{00000000-0005-0000-0000-0000480E0000}"/>
    <cellStyle name="Percentuale 42 2" xfId="1342" xr:uid="{00000000-0005-0000-0000-0000490E0000}"/>
    <cellStyle name="Percentuale 42 3" xfId="1343" xr:uid="{00000000-0005-0000-0000-00004A0E0000}"/>
    <cellStyle name="Percentuale 42 3 2" xfId="1344" xr:uid="{00000000-0005-0000-0000-00004B0E0000}"/>
    <cellStyle name="Percentuale 42 4" xfId="1345" xr:uid="{00000000-0005-0000-0000-00004C0E0000}"/>
    <cellStyle name="Percentuale 42 5" xfId="1346" xr:uid="{00000000-0005-0000-0000-00004D0E0000}"/>
    <cellStyle name="Percentuale 43" xfId="1347" xr:uid="{00000000-0005-0000-0000-00004E0E0000}"/>
    <cellStyle name="Percentuale 43 2" xfId="1348" xr:uid="{00000000-0005-0000-0000-00004F0E0000}"/>
    <cellStyle name="Percentuale 43 3" xfId="1349" xr:uid="{00000000-0005-0000-0000-0000500E0000}"/>
    <cellStyle name="Percentuale 43 3 2" xfId="1350" xr:uid="{00000000-0005-0000-0000-0000510E0000}"/>
    <cellStyle name="Percentuale 43 4" xfId="1351" xr:uid="{00000000-0005-0000-0000-0000520E0000}"/>
    <cellStyle name="Percentuale 43 5" xfId="1352" xr:uid="{00000000-0005-0000-0000-0000530E0000}"/>
    <cellStyle name="Percentuale 44" xfId="1353" xr:uid="{00000000-0005-0000-0000-0000540E0000}"/>
    <cellStyle name="Percentuale 44 2" xfId="1354" xr:uid="{00000000-0005-0000-0000-0000550E0000}"/>
    <cellStyle name="Percentuale 44 3" xfId="1355" xr:uid="{00000000-0005-0000-0000-0000560E0000}"/>
    <cellStyle name="Percentuale 44 3 2" xfId="1356" xr:uid="{00000000-0005-0000-0000-0000570E0000}"/>
    <cellStyle name="Percentuale 44 4" xfId="1357" xr:uid="{00000000-0005-0000-0000-0000580E0000}"/>
    <cellStyle name="Percentuale 44 5" xfId="1358" xr:uid="{00000000-0005-0000-0000-0000590E0000}"/>
    <cellStyle name="Percentuale 45" xfId="1359" xr:uid="{00000000-0005-0000-0000-00005A0E0000}"/>
    <cellStyle name="Percentuale 45 2" xfId="1360" xr:uid="{00000000-0005-0000-0000-00005B0E0000}"/>
    <cellStyle name="Percentuale 45 3" xfId="1361" xr:uid="{00000000-0005-0000-0000-00005C0E0000}"/>
    <cellStyle name="Percentuale 45 3 2" xfId="1362" xr:uid="{00000000-0005-0000-0000-00005D0E0000}"/>
    <cellStyle name="Percentuale 45 4" xfId="1363" xr:uid="{00000000-0005-0000-0000-00005E0E0000}"/>
    <cellStyle name="Percentuale 45 5" xfId="1364" xr:uid="{00000000-0005-0000-0000-00005F0E0000}"/>
    <cellStyle name="Percentuale 46" xfId="1365" xr:uid="{00000000-0005-0000-0000-0000600E0000}"/>
    <cellStyle name="Percentuale 46 2" xfId="1366" xr:uid="{00000000-0005-0000-0000-0000610E0000}"/>
    <cellStyle name="Percentuale 46 3" xfId="1367" xr:uid="{00000000-0005-0000-0000-0000620E0000}"/>
    <cellStyle name="Percentuale 46 3 2" xfId="1368" xr:uid="{00000000-0005-0000-0000-0000630E0000}"/>
    <cellStyle name="Percentuale 46 4" xfId="1369" xr:uid="{00000000-0005-0000-0000-0000640E0000}"/>
    <cellStyle name="Percentuale 46 5" xfId="1370" xr:uid="{00000000-0005-0000-0000-0000650E0000}"/>
    <cellStyle name="Percentuale 47" xfId="1371" xr:uid="{00000000-0005-0000-0000-0000660E0000}"/>
    <cellStyle name="Percentuale 47 2" xfId="1372" xr:uid="{00000000-0005-0000-0000-0000670E0000}"/>
    <cellStyle name="Percentuale 47 3" xfId="1373" xr:uid="{00000000-0005-0000-0000-0000680E0000}"/>
    <cellStyle name="Percentuale 47 3 2" xfId="1374" xr:uid="{00000000-0005-0000-0000-0000690E0000}"/>
    <cellStyle name="Percentuale 47 4" xfId="1375" xr:uid="{00000000-0005-0000-0000-00006A0E0000}"/>
    <cellStyle name="Percentuale 47 5" xfId="1376" xr:uid="{00000000-0005-0000-0000-00006B0E0000}"/>
    <cellStyle name="Percentuale 48" xfId="1377" xr:uid="{00000000-0005-0000-0000-00006C0E0000}"/>
    <cellStyle name="Percentuale 48 2" xfId="1378" xr:uid="{00000000-0005-0000-0000-00006D0E0000}"/>
    <cellStyle name="Percentuale 48 3" xfId="1379" xr:uid="{00000000-0005-0000-0000-00006E0E0000}"/>
    <cellStyle name="Percentuale 48 3 2" xfId="1380" xr:uid="{00000000-0005-0000-0000-00006F0E0000}"/>
    <cellStyle name="Percentuale 48 4" xfId="1381" xr:uid="{00000000-0005-0000-0000-0000700E0000}"/>
    <cellStyle name="Percentuale 48 5" xfId="1382" xr:uid="{00000000-0005-0000-0000-0000710E0000}"/>
    <cellStyle name="Percentuale 49" xfId="1383" xr:uid="{00000000-0005-0000-0000-0000720E0000}"/>
    <cellStyle name="Percentuale 49 2" xfId="1384" xr:uid="{00000000-0005-0000-0000-0000730E0000}"/>
    <cellStyle name="Percentuale 49 3" xfId="1385" xr:uid="{00000000-0005-0000-0000-0000740E0000}"/>
    <cellStyle name="Percentuale 49 3 2" xfId="1386" xr:uid="{00000000-0005-0000-0000-0000750E0000}"/>
    <cellStyle name="Percentuale 49 4" xfId="1387" xr:uid="{00000000-0005-0000-0000-0000760E0000}"/>
    <cellStyle name="Percentuale 49 5" xfId="1388" xr:uid="{00000000-0005-0000-0000-0000770E0000}"/>
    <cellStyle name="Percentuale 5" xfId="1389" xr:uid="{00000000-0005-0000-0000-0000780E0000}"/>
    <cellStyle name="Percentuale 5 2" xfId="1390" xr:uid="{00000000-0005-0000-0000-0000790E0000}"/>
    <cellStyle name="Percentuale 5 3" xfId="1391" xr:uid="{00000000-0005-0000-0000-00007A0E0000}"/>
    <cellStyle name="Percentuale 5 3 2" xfId="1392" xr:uid="{00000000-0005-0000-0000-00007B0E0000}"/>
    <cellStyle name="Percentuale 5 4" xfId="1393" xr:uid="{00000000-0005-0000-0000-00007C0E0000}"/>
    <cellStyle name="Percentuale 5 5" xfId="1394" xr:uid="{00000000-0005-0000-0000-00007D0E0000}"/>
    <cellStyle name="Percentuale 50" xfId="1395" xr:uid="{00000000-0005-0000-0000-00007E0E0000}"/>
    <cellStyle name="Percentuale 50 2" xfId="1396" xr:uid="{00000000-0005-0000-0000-00007F0E0000}"/>
    <cellStyle name="Percentuale 50 3" xfId="1397" xr:uid="{00000000-0005-0000-0000-0000800E0000}"/>
    <cellStyle name="Percentuale 50 3 2" xfId="1398" xr:uid="{00000000-0005-0000-0000-0000810E0000}"/>
    <cellStyle name="Percentuale 50 4" xfId="1399" xr:uid="{00000000-0005-0000-0000-0000820E0000}"/>
    <cellStyle name="Percentuale 50 5" xfId="1400" xr:uid="{00000000-0005-0000-0000-0000830E0000}"/>
    <cellStyle name="Percentuale 51" xfId="1401" xr:uid="{00000000-0005-0000-0000-0000840E0000}"/>
    <cellStyle name="Percentuale 51 2" xfId="1402" xr:uid="{00000000-0005-0000-0000-0000850E0000}"/>
    <cellStyle name="Percentuale 51 3" xfId="1403" xr:uid="{00000000-0005-0000-0000-0000860E0000}"/>
    <cellStyle name="Percentuale 51 3 2" xfId="1404" xr:uid="{00000000-0005-0000-0000-0000870E0000}"/>
    <cellStyle name="Percentuale 51 4" xfId="1405" xr:uid="{00000000-0005-0000-0000-0000880E0000}"/>
    <cellStyle name="Percentuale 51 5" xfId="1406" xr:uid="{00000000-0005-0000-0000-0000890E0000}"/>
    <cellStyle name="Percentuale 52" xfId="1407" xr:uid="{00000000-0005-0000-0000-00008A0E0000}"/>
    <cellStyle name="Percentuale 52 2" xfId="1408" xr:uid="{00000000-0005-0000-0000-00008B0E0000}"/>
    <cellStyle name="Percentuale 52 3" xfId="1409" xr:uid="{00000000-0005-0000-0000-00008C0E0000}"/>
    <cellStyle name="Percentuale 52 3 2" xfId="1410" xr:uid="{00000000-0005-0000-0000-00008D0E0000}"/>
    <cellStyle name="Percentuale 52 4" xfId="1411" xr:uid="{00000000-0005-0000-0000-00008E0E0000}"/>
    <cellStyle name="Percentuale 52 5" xfId="1412" xr:uid="{00000000-0005-0000-0000-00008F0E0000}"/>
    <cellStyle name="Percentuale 53" xfId="1413" xr:uid="{00000000-0005-0000-0000-0000900E0000}"/>
    <cellStyle name="Percentuale 53 2" xfId="1414" xr:uid="{00000000-0005-0000-0000-0000910E0000}"/>
    <cellStyle name="Percentuale 53 3" xfId="1415" xr:uid="{00000000-0005-0000-0000-0000920E0000}"/>
    <cellStyle name="Percentuale 53 3 2" xfId="1416" xr:uid="{00000000-0005-0000-0000-0000930E0000}"/>
    <cellStyle name="Percentuale 53 4" xfId="1417" xr:uid="{00000000-0005-0000-0000-0000940E0000}"/>
    <cellStyle name="Percentuale 53 5" xfId="1418" xr:uid="{00000000-0005-0000-0000-0000950E0000}"/>
    <cellStyle name="Percentuale 54" xfId="1419" xr:uid="{00000000-0005-0000-0000-0000960E0000}"/>
    <cellStyle name="Percentuale 54 2" xfId="1420" xr:uid="{00000000-0005-0000-0000-0000970E0000}"/>
    <cellStyle name="Percentuale 54 3" xfId="1421" xr:uid="{00000000-0005-0000-0000-0000980E0000}"/>
    <cellStyle name="Percentuale 54 3 2" xfId="1422" xr:uid="{00000000-0005-0000-0000-0000990E0000}"/>
    <cellStyle name="Percentuale 54 4" xfId="1423" xr:uid="{00000000-0005-0000-0000-00009A0E0000}"/>
    <cellStyle name="Percentuale 54 5" xfId="1424" xr:uid="{00000000-0005-0000-0000-00009B0E0000}"/>
    <cellStyle name="Percentuale 55" xfId="1425" xr:uid="{00000000-0005-0000-0000-00009C0E0000}"/>
    <cellStyle name="Percentuale 55 2" xfId="1426" xr:uid="{00000000-0005-0000-0000-00009D0E0000}"/>
    <cellStyle name="Percentuale 55 3" xfId="1427" xr:uid="{00000000-0005-0000-0000-00009E0E0000}"/>
    <cellStyle name="Percentuale 55 3 2" xfId="1428" xr:uid="{00000000-0005-0000-0000-00009F0E0000}"/>
    <cellStyle name="Percentuale 55 4" xfId="1429" xr:uid="{00000000-0005-0000-0000-0000A00E0000}"/>
    <cellStyle name="Percentuale 55 5" xfId="1430" xr:uid="{00000000-0005-0000-0000-0000A10E0000}"/>
    <cellStyle name="Percentuale 56" xfId="1431" xr:uid="{00000000-0005-0000-0000-0000A20E0000}"/>
    <cellStyle name="Percentuale 56 2" xfId="1432" xr:uid="{00000000-0005-0000-0000-0000A30E0000}"/>
    <cellStyle name="Percentuale 56 3" xfId="1433" xr:uid="{00000000-0005-0000-0000-0000A40E0000}"/>
    <cellStyle name="Percentuale 56 3 2" xfId="1434" xr:uid="{00000000-0005-0000-0000-0000A50E0000}"/>
    <cellStyle name="Percentuale 56 4" xfId="1435" xr:uid="{00000000-0005-0000-0000-0000A60E0000}"/>
    <cellStyle name="Percentuale 56 5" xfId="1436" xr:uid="{00000000-0005-0000-0000-0000A70E0000}"/>
    <cellStyle name="Percentuale 57" xfId="1437" xr:uid="{00000000-0005-0000-0000-0000A80E0000}"/>
    <cellStyle name="Percentuale 57 2" xfId="1438" xr:uid="{00000000-0005-0000-0000-0000A90E0000}"/>
    <cellStyle name="Percentuale 57 3" xfId="1439" xr:uid="{00000000-0005-0000-0000-0000AA0E0000}"/>
    <cellStyle name="Percentuale 57 3 2" xfId="1440" xr:uid="{00000000-0005-0000-0000-0000AB0E0000}"/>
    <cellStyle name="Percentuale 57 4" xfId="1441" xr:uid="{00000000-0005-0000-0000-0000AC0E0000}"/>
    <cellStyle name="Percentuale 57 5" xfId="1442" xr:uid="{00000000-0005-0000-0000-0000AD0E0000}"/>
    <cellStyle name="Percentuale 58" xfId="1443" xr:uid="{00000000-0005-0000-0000-0000AE0E0000}"/>
    <cellStyle name="Percentuale 58 2" xfId="1444" xr:uid="{00000000-0005-0000-0000-0000AF0E0000}"/>
    <cellStyle name="Percentuale 58 3" xfId="1445" xr:uid="{00000000-0005-0000-0000-0000B00E0000}"/>
    <cellStyle name="Percentuale 58 3 2" xfId="1446" xr:uid="{00000000-0005-0000-0000-0000B10E0000}"/>
    <cellStyle name="Percentuale 58 4" xfId="1447" xr:uid="{00000000-0005-0000-0000-0000B20E0000}"/>
    <cellStyle name="Percentuale 58 5" xfId="1448" xr:uid="{00000000-0005-0000-0000-0000B30E0000}"/>
    <cellStyle name="Percentuale 59" xfId="1449" xr:uid="{00000000-0005-0000-0000-0000B40E0000}"/>
    <cellStyle name="Percentuale 59 2" xfId="1450" xr:uid="{00000000-0005-0000-0000-0000B50E0000}"/>
    <cellStyle name="Percentuale 59 3" xfId="1451" xr:uid="{00000000-0005-0000-0000-0000B60E0000}"/>
    <cellStyle name="Percentuale 59 3 2" xfId="1452" xr:uid="{00000000-0005-0000-0000-0000B70E0000}"/>
    <cellStyle name="Percentuale 59 4" xfId="1453" xr:uid="{00000000-0005-0000-0000-0000B80E0000}"/>
    <cellStyle name="Percentuale 59 5" xfId="1454" xr:uid="{00000000-0005-0000-0000-0000B90E0000}"/>
    <cellStyle name="Percentuale 6" xfId="1455" xr:uid="{00000000-0005-0000-0000-0000BA0E0000}"/>
    <cellStyle name="Percentuale 6 2" xfId="1456" xr:uid="{00000000-0005-0000-0000-0000BB0E0000}"/>
    <cellStyle name="Percentuale 6 3" xfId="1457" xr:uid="{00000000-0005-0000-0000-0000BC0E0000}"/>
    <cellStyle name="Percentuale 6 3 2" xfId="1458" xr:uid="{00000000-0005-0000-0000-0000BD0E0000}"/>
    <cellStyle name="Percentuale 6 4" xfId="1459" xr:uid="{00000000-0005-0000-0000-0000BE0E0000}"/>
    <cellStyle name="Percentuale 6 5" xfId="1460" xr:uid="{00000000-0005-0000-0000-0000BF0E0000}"/>
    <cellStyle name="Percentuale 60" xfId="1461" xr:uid="{00000000-0005-0000-0000-0000C00E0000}"/>
    <cellStyle name="Percentuale 60 2" xfId="1462" xr:uid="{00000000-0005-0000-0000-0000C10E0000}"/>
    <cellStyle name="Percentuale 60 3" xfId="1463" xr:uid="{00000000-0005-0000-0000-0000C20E0000}"/>
    <cellStyle name="Percentuale 60 3 2" xfId="1464" xr:uid="{00000000-0005-0000-0000-0000C30E0000}"/>
    <cellStyle name="Percentuale 60 4" xfId="1465" xr:uid="{00000000-0005-0000-0000-0000C40E0000}"/>
    <cellStyle name="Percentuale 60 5" xfId="1466" xr:uid="{00000000-0005-0000-0000-0000C50E0000}"/>
    <cellStyle name="Percentuale 61" xfId="1467" xr:uid="{00000000-0005-0000-0000-0000C60E0000}"/>
    <cellStyle name="Percentuale 61 2" xfId="1468" xr:uid="{00000000-0005-0000-0000-0000C70E0000}"/>
    <cellStyle name="Percentuale 61 3" xfId="1469" xr:uid="{00000000-0005-0000-0000-0000C80E0000}"/>
    <cellStyle name="Percentuale 61 3 2" xfId="1470" xr:uid="{00000000-0005-0000-0000-0000C90E0000}"/>
    <cellStyle name="Percentuale 61 4" xfId="1471" xr:uid="{00000000-0005-0000-0000-0000CA0E0000}"/>
    <cellStyle name="Percentuale 61 5" xfId="1472" xr:uid="{00000000-0005-0000-0000-0000CB0E0000}"/>
    <cellStyle name="Percentuale 62" xfId="1473" xr:uid="{00000000-0005-0000-0000-0000CC0E0000}"/>
    <cellStyle name="Percentuale 63" xfId="1474" xr:uid="{00000000-0005-0000-0000-0000CD0E0000}"/>
    <cellStyle name="Percentuale 64" xfId="1475" xr:uid="{00000000-0005-0000-0000-0000CE0E0000}"/>
    <cellStyle name="Percentuale 65" xfId="1476" xr:uid="{00000000-0005-0000-0000-0000CF0E0000}"/>
    <cellStyle name="Percentuale 66" xfId="1477" xr:uid="{00000000-0005-0000-0000-0000D00E0000}"/>
    <cellStyle name="Percentuale 67" xfId="1478" xr:uid="{00000000-0005-0000-0000-0000D10E0000}"/>
    <cellStyle name="Percentuale 68" xfId="1479" xr:uid="{00000000-0005-0000-0000-0000D20E0000}"/>
    <cellStyle name="Percentuale 68 2" xfId="1480" xr:uid="{00000000-0005-0000-0000-0000D30E0000}"/>
    <cellStyle name="Percentuale 68 3" xfId="1481" xr:uid="{00000000-0005-0000-0000-0000D40E0000}"/>
    <cellStyle name="Percentuale 68 3 2" xfId="1482" xr:uid="{00000000-0005-0000-0000-0000D50E0000}"/>
    <cellStyle name="Percentuale 68 4" xfId="1483" xr:uid="{00000000-0005-0000-0000-0000D60E0000}"/>
    <cellStyle name="Percentuale 68 5" xfId="1484" xr:uid="{00000000-0005-0000-0000-0000D70E0000}"/>
    <cellStyle name="Percentuale 69" xfId="1485" xr:uid="{00000000-0005-0000-0000-0000D80E0000}"/>
    <cellStyle name="Percentuale 69 2" xfId="1486" xr:uid="{00000000-0005-0000-0000-0000D90E0000}"/>
    <cellStyle name="Percentuale 69 3" xfId="1487" xr:uid="{00000000-0005-0000-0000-0000DA0E0000}"/>
    <cellStyle name="Percentuale 69 3 2" xfId="1488" xr:uid="{00000000-0005-0000-0000-0000DB0E0000}"/>
    <cellStyle name="Percentuale 69 4" xfId="1489" xr:uid="{00000000-0005-0000-0000-0000DC0E0000}"/>
    <cellStyle name="Percentuale 69 5" xfId="1490" xr:uid="{00000000-0005-0000-0000-0000DD0E0000}"/>
    <cellStyle name="Percentuale 7" xfId="1491" xr:uid="{00000000-0005-0000-0000-0000DE0E0000}"/>
    <cellStyle name="Percentuale 7 2" xfId="1492" xr:uid="{00000000-0005-0000-0000-0000DF0E0000}"/>
    <cellStyle name="Percentuale 7 3" xfId="1493" xr:uid="{00000000-0005-0000-0000-0000E00E0000}"/>
    <cellStyle name="Percentuale 7 3 2" xfId="1494" xr:uid="{00000000-0005-0000-0000-0000E10E0000}"/>
    <cellStyle name="Percentuale 7 4" xfId="1495" xr:uid="{00000000-0005-0000-0000-0000E20E0000}"/>
    <cellStyle name="Percentuale 7 5" xfId="1496" xr:uid="{00000000-0005-0000-0000-0000E30E0000}"/>
    <cellStyle name="Percentuale 8" xfId="1497" xr:uid="{00000000-0005-0000-0000-0000E40E0000}"/>
    <cellStyle name="Percentuale 8 2" xfId="1498" xr:uid="{00000000-0005-0000-0000-0000E50E0000}"/>
    <cellStyle name="Percentuale 8 3" xfId="1499" xr:uid="{00000000-0005-0000-0000-0000E60E0000}"/>
    <cellStyle name="Percentuale 8 3 2" xfId="1500" xr:uid="{00000000-0005-0000-0000-0000E70E0000}"/>
    <cellStyle name="Percentuale 8 4" xfId="1501" xr:uid="{00000000-0005-0000-0000-0000E80E0000}"/>
    <cellStyle name="Percentuale 8 5" xfId="1502" xr:uid="{00000000-0005-0000-0000-0000E90E0000}"/>
    <cellStyle name="Percentuale 9" xfId="1503" xr:uid="{00000000-0005-0000-0000-0000EA0E0000}"/>
    <cellStyle name="Percentuale 9 2" xfId="1504" xr:uid="{00000000-0005-0000-0000-0000EB0E0000}"/>
    <cellStyle name="Percentuale 9 3" xfId="1505" xr:uid="{00000000-0005-0000-0000-0000EC0E0000}"/>
    <cellStyle name="Percentuale 9 3 2" xfId="1506" xr:uid="{00000000-0005-0000-0000-0000ED0E0000}"/>
    <cellStyle name="Percentuale 9 4" xfId="1507" xr:uid="{00000000-0005-0000-0000-0000EE0E0000}"/>
    <cellStyle name="Percentuale 9 5" xfId="1508" xr:uid="{00000000-0005-0000-0000-0000EF0E0000}"/>
    <cellStyle name="Procent 10" xfId="3834" xr:uid="{00000000-0005-0000-0000-0000F00E0000}"/>
    <cellStyle name="Procent 2" xfId="3835" xr:uid="{00000000-0005-0000-0000-0000F10E0000}"/>
    <cellStyle name="Procent 2 2" xfId="3836" xr:uid="{00000000-0005-0000-0000-0000F20E0000}"/>
    <cellStyle name="Procent 3" xfId="3837" xr:uid="{00000000-0005-0000-0000-0000F30E0000}"/>
    <cellStyle name="Procent 3 2" xfId="3838" xr:uid="{00000000-0005-0000-0000-0000F40E0000}"/>
    <cellStyle name="Procent 4" xfId="3839" xr:uid="{00000000-0005-0000-0000-0000F50E0000}"/>
    <cellStyle name="Procent 4 2" xfId="3840" xr:uid="{00000000-0005-0000-0000-0000F60E0000}"/>
    <cellStyle name="Procent 4 3" xfId="3841" xr:uid="{00000000-0005-0000-0000-0000F70E0000}"/>
    <cellStyle name="Procent 5" xfId="3842" xr:uid="{00000000-0005-0000-0000-0000F80E0000}"/>
    <cellStyle name="Procent 6" xfId="3843" xr:uid="{00000000-0005-0000-0000-0000F90E0000}"/>
    <cellStyle name="Procent 7" xfId="3844" xr:uid="{00000000-0005-0000-0000-0000FA0E0000}"/>
    <cellStyle name="Procent 7 2" xfId="3845" xr:uid="{00000000-0005-0000-0000-0000FB0E0000}"/>
    <cellStyle name="Procent 8" xfId="3846" xr:uid="{00000000-0005-0000-0000-0000FC0E0000}"/>
    <cellStyle name="Procent 9" xfId="3847" xr:uid="{00000000-0005-0000-0000-0000FD0E0000}"/>
    <cellStyle name="SAPBEXaggData" xfId="3848" xr:uid="{00000000-0005-0000-0000-0000FE0E0000}"/>
    <cellStyle name="SAPBEXaggDataEmph" xfId="3849" xr:uid="{00000000-0005-0000-0000-0000FF0E0000}"/>
    <cellStyle name="SAPBEXaggItem" xfId="3850" xr:uid="{00000000-0005-0000-0000-0000000F0000}"/>
    <cellStyle name="SAPBEXaggItemX" xfId="3851" xr:uid="{00000000-0005-0000-0000-0000010F0000}"/>
    <cellStyle name="SAPBEXchaText" xfId="3852" xr:uid="{00000000-0005-0000-0000-0000020F0000}"/>
    <cellStyle name="SAPBEXexcBad" xfId="3853" xr:uid="{00000000-0005-0000-0000-0000030F0000}"/>
    <cellStyle name="SAPBEXexcBad7" xfId="3854" xr:uid="{00000000-0005-0000-0000-0000040F0000}"/>
    <cellStyle name="SAPBEXexcBad8" xfId="3855" xr:uid="{00000000-0005-0000-0000-0000050F0000}"/>
    <cellStyle name="SAPBEXexcBad9" xfId="3856" xr:uid="{00000000-0005-0000-0000-0000060F0000}"/>
    <cellStyle name="SAPBEXexcCritical" xfId="3857" xr:uid="{00000000-0005-0000-0000-0000070F0000}"/>
    <cellStyle name="SAPBEXexcCritical4" xfId="3858" xr:uid="{00000000-0005-0000-0000-0000080F0000}"/>
    <cellStyle name="SAPBEXexcCritical5" xfId="3859" xr:uid="{00000000-0005-0000-0000-0000090F0000}"/>
    <cellStyle name="SAPBEXexcCritical6" xfId="3860" xr:uid="{00000000-0005-0000-0000-00000A0F0000}"/>
    <cellStyle name="SAPBEXexcGood" xfId="3861" xr:uid="{00000000-0005-0000-0000-00000B0F0000}"/>
    <cellStyle name="SAPBEXexcGood1" xfId="3862" xr:uid="{00000000-0005-0000-0000-00000C0F0000}"/>
    <cellStyle name="SAPBEXexcGood2" xfId="3863" xr:uid="{00000000-0005-0000-0000-00000D0F0000}"/>
    <cellStyle name="SAPBEXexcGood3" xfId="3864" xr:uid="{00000000-0005-0000-0000-00000E0F0000}"/>
    <cellStyle name="SAPBEXexcVeryBad" xfId="3865" xr:uid="{00000000-0005-0000-0000-00000F0F0000}"/>
    <cellStyle name="SAPBEXfilterDrill" xfId="3866" xr:uid="{00000000-0005-0000-0000-0000100F0000}"/>
    <cellStyle name="SAPBEXfilterItem" xfId="3867" xr:uid="{00000000-0005-0000-0000-0000110F0000}"/>
    <cellStyle name="SAPBEXfilterText" xfId="3868" xr:uid="{00000000-0005-0000-0000-0000120F0000}"/>
    <cellStyle name="SAPBEXformats" xfId="3869" xr:uid="{00000000-0005-0000-0000-0000130F0000}"/>
    <cellStyle name="SAPBEXheaderData" xfId="3870" xr:uid="{00000000-0005-0000-0000-0000140F0000}"/>
    <cellStyle name="SAPBEXheaderItem" xfId="3871" xr:uid="{00000000-0005-0000-0000-0000150F0000}"/>
    <cellStyle name="SAPBEXheaderText" xfId="3872" xr:uid="{00000000-0005-0000-0000-0000160F0000}"/>
    <cellStyle name="SAPBEXHLevel0" xfId="3873" xr:uid="{00000000-0005-0000-0000-0000170F0000}"/>
    <cellStyle name="SAPBEXHLevel0X" xfId="3874" xr:uid="{00000000-0005-0000-0000-0000180F0000}"/>
    <cellStyle name="SAPBEXHLevel1" xfId="3875" xr:uid="{00000000-0005-0000-0000-0000190F0000}"/>
    <cellStyle name="SAPBEXHLevel1X" xfId="3876" xr:uid="{00000000-0005-0000-0000-00001A0F0000}"/>
    <cellStyle name="SAPBEXHLevel2" xfId="3877" xr:uid="{00000000-0005-0000-0000-00001B0F0000}"/>
    <cellStyle name="SAPBEXHLevel2X" xfId="3878" xr:uid="{00000000-0005-0000-0000-00001C0F0000}"/>
    <cellStyle name="SAPBEXHLevel3" xfId="3879" xr:uid="{00000000-0005-0000-0000-00001D0F0000}"/>
    <cellStyle name="SAPBEXHLevel3X" xfId="3880" xr:uid="{00000000-0005-0000-0000-00001E0F0000}"/>
    <cellStyle name="SAPBEXinputData" xfId="3881" xr:uid="{00000000-0005-0000-0000-00001F0F0000}"/>
    <cellStyle name="SAPBEXresData" xfId="3882" xr:uid="{00000000-0005-0000-0000-0000200F0000}"/>
    <cellStyle name="SAPBEXresDataEmph" xfId="3883" xr:uid="{00000000-0005-0000-0000-0000210F0000}"/>
    <cellStyle name="SAPBEXresItem" xfId="3884" xr:uid="{00000000-0005-0000-0000-0000220F0000}"/>
    <cellStyle name="SAPBEXresItemX" xfId="3885" xr:uid="{00000000-0005-0000-0000-0000230F0000}"/>
    <cellStyle name="SAPBEXstdData" xfId="3886" xr:uid="{00000000-0005-0000-0000-0000240F0000}"/>
    <cellStyle name="SAPBEXstdDataEmph" xfId="3887" xr:uid="{00000000-0005-0000-0000-0000250F0000}"/>
    <cellStyle name="SAPBEXstdItem" xfId="3888" xr:uid="{00000000-0005-0000-0000-0000260F0000}"/>
    <cellStyle name="SAPBEXstdItemX" xfId="3889" xr:uid="{00000000-0005-0000-0000-0000270F0000}"/>
    <cellStyle name="SAPBEXsubData" xfId="3890" xr:uid="{00000000-0005-0000-0000-0000280F0000}"/>
    <cellStyle name="SAPBEXsubDataEmph" xfId="3891" xr:uid="{00000000-0005-0000-0000-0000290F0000}"/>
    <cellStyle name="SAPBEXsubItem" xfId="3892" xr:uid="{00000000-0005-0000-0000-00002A0F0000}"/>
    <cellStyle name="SAPBEXtitle" xfId="3893" xr:uid="{00000000-0005-0000-0000-00002B0F0000}"/>
    <cellStyle name="SAPBEXundefined" xfId="3894" xr:uid="{00000000-0005-0000-0000-00002C0F0000}"/>
    <cellStyle name="Standard_Sce_D_Extraction" xfId="1509" xr:uid="{00000000-0005-0000-0000-00002D0F0000}"/>
    <cellStyle name="Testo avviso" xfId="1510" xr:uid="{00000000-0005-0000-0000-00002E0F0000}"/>
    <cellStyle name="Testo descrittivo" xfId="1511" xr:uid="{00000000-0005-0000-0000-00002F0F0000}"/>
    <cellStyle name="Titolo" xfId="1512" xr:uid="{00000000-0005-0000-0000-0000300F0000}"/>
    <cellStyle name="Titolo 1" xfId="1513" xr:uid="{00000000-0005-0000-0000-0000310F0000}"/>
    <cellStyle name="Titolo 2" xfId="1514" xr:uid="{00000000-0005-0000-0000-0000320F0000}"/>
    <cellStyle name="Titolo 3" xfId="1515" xr:uid="{00000000-0005-0000-0000-0000330F0000}"/>
    <cellStyle name="Titolo 4" xfId="1516" xr:uid="{00000000-0005-0000-0000-0000340F0000}"/>
    <cellStyle name="Total 2" xfId="3895" xr:uid="{00000000-0005-0000-0000-0000350F0000}"/>
    <cellStyle name="Totale" xfId="1517" xr:uid="{00000000-0005-0000-0000-0000360F0000}"/>
    <cellStyle name="Valore non valido" xfId="1518" xr:uid="{00000000-0005-0000-0000-0000370F0000}"/>
    <cellStyle name="Valore valido" xfId="1519" xr:uid="{00000000-0005-0000-0000-0000380F0000}"/>
    <cellStyle name="X08_Total Oil" xfId="3896" xr:uid="{00000000-0005-0000-0000-0000390F0000}"/>
    <cellStyle name="X12_Total Figs 1 dec" xfId="3897" xr:uid="{00000000-0005-0000-0000-00003A0F0000}"/>
    <cellStyle name="Обычный_CRF2002 (1)" xfId="1520" xr:uid="{00000000-0005-0000-0000-00003B0F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25</xdr:col>
      <xdr:colOff>0</xdr:colOff>
      <xdr:row>7</xdr:row>
      <xdr:rowOff>0</xdr:rowOff>
    </xdr:from>
    <xdr:ext cx="4865404" cy="2963333"/>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15240000" y="1333500"/>
          <a:ext cx="4865404" cy="2963333"/>
        </a:xfrm>
        <a:prstGeom prst="rect">
          <a:avLst/>
        </a:prstGeom>
      </xdr:spPr>
    </xdr:pic>
    <xdr:clientData/>
  </xdr:oneCellAnchor>
  <xdr:twoCellAnchor>
    <xdr:from>
      <xdr:col>25</xdr:col>
      <xdr:colOff>571499</xdr:colOff>
      <xdr:row>22</xdr:row>
      <xdr:rowOff>179918</xdr:rowOff>
    </xdr:from>
    <xdr:to>
      <xdr:col>32</xdr:col>
      <xdr:colOff>24794</xdr:colOff>
      <xdr:row>26</xdr:row>
      <xdr:rowOff>8468</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5811499" y="4370918"/>
          <a:ext cx="3720495"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RenewIT: this is the fraction of the installed IT power consumed by the servers (depending on the type of workload)</a:t>
          </a:r>
        </a:p>
      </xdr:txBody>
    </xdr:sp>
    <xdr:clientData/>
  </xdr:twoCellAnchor>
  <xdr:twoCellAnchor>
    <xdr:from>
      <xdr:col>25</xdr:col>
      <xdr:colOff>582082</xdr:colOff>
      <xdr:row>26</xdr:row>
      <xdr:rowOff>84668</xdr:rowOff>
    </xdr:from>
    <xdr:to>
      <xdr:col>32</xdr:col>
      <xdr:colOff>105833</xdr:colOff>
      <xdr:row>36</xdr:row>
      <xdr:rowOff>158750</xdr:rowOff>
    </xdr:to>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15822082" y="5037668"/>
          <a:ext cx="3790951" cy="19790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"Web" profile was chosen. In RenewIT project only the servers are considered in the "IT power", so the profile was translated by an 8% up to account for power transmission lossess. </a:t>
          </a:r>
        </a:p>
        <a:p>
          <a:endParaRPr lang="en-US" sz="1100" baseline="0"/>
        </a:p>
        <a:p>
          <a:r>
            <a:rPr lang="en-US" sz="1100"/>
            <a:t>8%</a:t>
          </a:r>
          <a:r>
            <a:rPr lang="en-US" sz="1100" baseline="0"/>
            <a:t> lossess estimated from paper: "Energy saving potential of various air-side economizers in a modular data center" - S. Ham et al.</a:t>
          </a:r>
        </a:p>
        <a:p>
          <a:r>
            <a:rPr lang="en-US" sz="1100" baseline="0"/>
            <a:t>(https://www.sciencedirect.com/science/article/pii/S0306261914011167)</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400050</xdr:colOff>
      <xdr:row>1</xdr:row>
      <xdr:rowOff>142875</xdr:rowOff>
    </xdr:from>
    <xdr:to>
      <xdr:col>8</xdr:col>
      <xdr:colOff>304800</xdr:colOff>
      <xdr:row>21</xdr:row>
      <xdr:rowOff>76200</xdr:rowOff>
    </xdr:to>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1676400" y="333375"/>
          <a:ext cx="6572250" cy="3743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Economic Projection. Authoritative</a:t>
          </a:r>
          <a:r>
            <a:rPr lang="en-US" sz="1100" baseline="0"/>
            <a:t> projection from the Ministry of Finance.</a:t>
          </a:r>
        </a:p>
        <a:p>
          <a:r>
            <a:rPr lang="en-US" sz="1100"/>
            <a:t>Data</a:t>
          </a:r>
          <a:r>
            <a:rPr lang="en-US" sz="1100" baseline="0"/>
            <a:t> from the Long term economic forecast for Public Budget Proposal 2016 (October 2015) run through the ADAM model.</a:t>
          </a:r>
        </a:p>
        <a:p>
          <a:r>
            <a:rPr lang="en-US" sz="1100" baseline="0"/>
            <a:t>Historical data from 2010-2014 while the latest years 2012-2014 are preliminary. The projection covers remaining years, however with the following caveats from the Ministry of Finance:</a:t>
          </a:r>
        </a:p>
        <a:p>
          <a:endParaRPr lang="en-US" sz="1100" baseline="0"/>
        </a:p>
        <a:p>
          <a:r>
            <a:rPr lang="en-US" sz="1100" baseline="0"/>
            <a:t>The Focus is on the economic development until 2020. After this the projection is mostly a mathematical extrapolation with relative flat growth rates.</a:t>
          </a:r>
        </a:p>
        <a:p>
          <a:r>
            <a:rPr lang="en-US" sz="1100" baseline="0"/>
            <a:t>The projection is made using the following fixation points</a:t>
          </a:r>
        </a:p>
        <a:p>
          <a:r>
            <a:rPr lang="en-US" sz="1100" baseline="0"/>
            <a:t>- The north sea oil extraction outlook </a:t>
          </a:r>
        </a:p>
        <a:p>
          <a:r>
            <a:rPr lang="en-US" sz="1100" baseline="0"/>
            <a:t>- Development in the workforce - including raising the pension age every five years</a:t>
          </a:r>
        </a:p>
        <a:p>
          <a:r>
            <a:rPr lang="en-US" sz="1100" baseline="0"/>
            <a:t>- Development in labour productivity in services and manufacturing respectively</a:t>
          </a:r>
        </a:p>
        <a:p>
          <a:r>
            <a:rPr lang="en-US" sz="1100" baseline="0"/>
            <a:t>- Development in the growth of the public sector is fixed by policy</a:t>
          </a:r>
        </a:p>
        <a:p>
          <a:endParaRPr lang="en-US" sz="1100" baseline="0"/>
        </a:p>
        <a:p>
          <a:r>
            <a:rPr lang="en-US" sz="1100" baseline="0"/>
            <a:t>This determines the total gross value added in the economy, and thus the development of the main sectors. I.e. the convergence programme lays down the growth path in: manufacturing, services and government production. The split on a more detailed level is </a:t>
          </a:r>
          <a:r>
            <a:rPr lang="en-US" sz="1100" i="1" baseline="0"/>
            <a:t>not</a:t>
          </a:r>
          <a:r>
            <a:rPr lang="en-US" sz="1100" i="0" baseline="0"/>
            <a:t> neccessarily considered authoritative.</a:t>
          </a:r>
          <a:endParaRPr lang="en-US" sz="1100" baseline="0"/>
        </a:p>
        <a:p>
          <a:r>
            <a:rPr lang="en-US" sz="1100" baseline="0"/>
            <a:t>------------</a:t>
          </a:r>
        </a:p>
        <a:p>
          <a:r>
            <a:rPr lang="en-US" sz="1100" baseline="0"/>
            <a:t>The agriculture, manufacturing, private service and the public service sectors are then used as drivers for the TIMES sectors.</a:t>
          </a:r>
        </a:p>
      </xdr:txBody>
    </xdr:sp>
    <xdr:clientData/>
  </xdr:twoCellAnchor>
  <xdr:twoCellAnchor>
    <xdr:from>
      <xdr:col>8</xdr:col>
      <xdr:colOff>571500</xdr:colOff>
      <xdr:row>4</xdr:row>
      <xdr:rowOff>66675</xdr:rowOff>
    </xdr:from>
    <xdr:to>
      <xdr:col>15</xdr:col>
      <xdr:colOff>209549</xdr:colOff>
      <xdr:row>14</xdr:row>
      <xdr:rowOff>38100</xdr:rowOff>
    </xdr:to>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8515350" y="828675"/>
          <a:ext cx="3905249" cy="1876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Exctracted</a:t>
          </a:r>
          <a:r>
            <a:rPr lang="en-US" sz="1100" baseline="0"/>
            <a:t> from Long term economic forecast for Public Budget Proposal 2016 (October 2015) using gekko software (v1.8) using the code:</a:t>
          </a:r>
        </a:p>
        <a:p>
          <a:endParaRPr lang="en-US" sz="1100" baseline="0"/>
        </a:p>
        <a:p>
          <a:r>
            <a:rPr lang="en-US" sz="1100" baseline="0"/>
            <a:t>closeall;</a:t>
          </a:r>
        </a:p>
        <a:p>
          <a:r>
            <a:rPr lang="en-US" sz="1100" baseline="0"/>
            <a:t>read kp15;</a:t>
          </a:r>
        </a:p>
        <a:p>
          <a:r>
            <a:rPr lang="en-US" sz="1100" baseline="0"/>
            <a:t>time 2010 2050;</a:t>
          </a:r>
        </a:p>
        <a:p>
          <a:r>
            <a:rPr lang="en-US" sz="1100" baseline="0"/>
            <a:t>wplot fx fxn fxq;</a:t>
          </a:r>
        </a:p>
        <a:p>
          <a:r>
            <a:rPr lang="en-US" sz="1100"/>
            <a:t>wplot fxa fxe fxng fxne fxnf fxnz fxb fxqz fxqs fxqf fxh fxo;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sLab/Modelling/VEDA/VEDA_Models/TIMES-DK_TRA/SubRES_TMPL/ad_beregningsmodel_version_2_1_maj_2013_(4)(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olex/(%5e_%5e)/ResLab/Modelling/TIMES/TIMES-DK/SubRES_TMPL/SubRes_ELC_Plants20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ex/(%5e_%5e)/ResLab/Modelling/TIMES/TIMES-DK/SubRES_TMPL/SubRes_ELC_Plants202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VEDA/VEDA_Models/Denmark/TIMES-DK-DEA_ws2016/VT_DK_ELC_v1p1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ELC_TechD"/>
      <sheetName val="ELC_ProcD"/>
      <sheetName val="Fuel"/>
      <sheetName val="O&amp;M waste and WIN "/>
    </sheetNames>
    <sheetDataSet>
      <sheetData sheetId="0"/>
      <sheetData sheetId="1"/>
      <sheetData sheetId="2"/>
      <sheetData sheetId="3"/>
      <sheetData sheetId="4">
        <row r="5">
          <cell r="E5">
            <v>0.29799999999999999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efreshError="1">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3:J38"/>
  <sheetViews>
    <sheetView topLeftCell="D1" workbookViewId="0">
      <selection activeCell="E4" sqref="E4"/>
    </sheetView>
  </sheetViews>
  <sheetFormatPr defaultRowHeight="14.4" x14ac:dyDescent="0.3"/>
  <cols>
    <col min="1" max="1" width="11.5546875" customWidth="1"/>
    <col min="2" max="2" width="15.6640625" customWidth="1"/>
    <col min="3" max="3" width="23.5546875" bestFit="1" customWidth="1"/>
    <col min="4" max="4" width="19.88671875" customWidth="1"/>
    <col min="5" max="5" width="132.6640625" bestFit="1" customWidth="1"/>
  </cols>
  <sheetData>
    <row r="3" spans="1:10" x14ac:dyDescent="0.3">
      <c r="A3" s="10" t="s">
        <v>143</v>
      </c>
      <c r="B3" s="10" t="s">
        <v>144</v>
      </c>
      <c r="C3" s="10" t="s">
        <v>145</v>
      </c>
      <c r="D3" s="10" t="s">
        <v>146</v>
      </c>
      <c r="E3" s="10" t="s">
        <v>147</v>
      </c>
    </row>
    <row r="4" spans="1:10" s="42" customFormat="1" x14ac:dyDescent="0.3">
      <c r="A4" s="43">
        <v>43437</v>
      </c>
      <c r="B4" s="42" t="s">
        <v>262</v>
      </c>
      <c r="C4" s="42" t="s">
        <v>263</v>
      </c>
      <c r="D4" s="42" t="str">
        <f>ADDRESS(ROW(DEM_Datacenter!B2),COLUMN(DEM_Datacenter!B2),4,1)</f>
        <v>B2</v>
      </c>
      <c r="E4" s="42" t="s">
        <v>264</v>
      </c>
    </row>
    <row r="5" spans="1:10" s="42" customFormat="1" x14ac:dyDescent="0.3">
      <c r="A5" s="43">
        <v>42843</v>
      </c>
      <c r="B5" s="42" t="s">
        <v>148</v>
      </c>
      <c r="C5" s="42" t="s">
        <v>229</v>
      </c>
      <c r="D5" s="42" t="str">
        <f>ADDRESS(ROW(DEM_Construction!A1),COLUMN(DEM_Construction!A1),4,1)</f>
        <v>A1</v>
      </c>
      <c r="E5" s="42" t="s">
        <v>230</v>
      </c>
    </row>
    <row r="6" spans="1:10" s="42" customFormat="1" x14ac:dyDescent="0.3">
      <c r="A6" s="43">
        <v>42762</v>
      </c>
      <c r="B6" s="42" t="s">
        <v>226</v>
      </c>
      <c r="C6" s="42" t="s">
        <v>228</v>
      </c>
      <c r="D6" s="42" t="str">
        <f>ADDRESS(ROW(DEM_Construction!B4),COLUMN(DEM_Construction!B4),4,1)</f>
        <v>B4</v>
      </c>
      <c r="E6" s="42" t="s">
        <v>227</v>
      </c>
    </row>
    <row r="7" spans="1:10" x14ac:dyDescent="0.3">
      <c r="A7" s="43">
        <v>42606</v>
      </c>
      <c r="B7" s="47" t="s">
        <v>193</v>
      </c>
      <c r="C7" s="42" t="s">
        <v>224</v>
      </c>
      <c r="D7" s="47"/>
      <c r="E7" s="47" t="s">
        <v>225</v>
      </c>
    </row>
    <row r="8" spans="1:10" s="42" customFormat="1" x14ac:dyDescent="0.3">
      <c r="A8" s="43">
        <v>42550</v>
      </c>
      <c r="B8" s="42" t="s">
        <v>220</v>
      </c>
      <c r="C8" s="42" t="s">
        <v>160</v>
      </c>
      <c r="D8" s="42" t="str">
        <f>ADDRESS(ROW(DEM_PublicService!B5),COLUMN(DEM_PublicService!B5),4,1)&amp;":"&amp;ADDRESS(ROW(DEM_PublicService!E5),COLUMN(DEM_PublicService!E5),4,1)</f>
        <v>B5:E5</v>
      </c>
      <c r="E8" s="42" t="s">
        <v>223</v>
      </c>
    </row>
    <row r="9" spans="1:10" s="42" customFormat="1" x14ac:dyDescent="0.3">
      <c r="A9" s="43">
        <v>42550</v>
      </c>
      <c r="B9" s="42" t="s">
        <v>220</v>
      </c>
      <c r="C9" s="42" t="s">
        <v>221</v>
      </c>
      <c r="D9" s="42" t="str">
        <f>ADDRESS(ROW(DEM_Construction!B4),COLUMN(DEM_Construction!B4),4,1)&amp;":"&amp;ADDRESS(ROW(DEM_Construction!E4),COLUMN(DEM_Construction!E4),4,1)</f>
        <v>B4:E4</v>
      </c>
      <c r="E9" s="42" t="s">
        <v>222</v>
      </c>
    </row>
    <row r="10" spans="1:10" x14ac:dyDescent="0.3">
      <c r="A10" s="43">
        <v>42521</v>
      </c>
      <c r="B10" s="47" t="s">
        <v>193</v>
      </c>
      <c r="C10" s="47" t="s">
        <v>204</v>
      </c>
      <c r="D10" s="47"/>
      <c r="E10" s="47" t="s">
        <v>205</v>
      </c>
    </row>
    <row r="11" spans="1:10" x14ac:dyDescent="0.3">
      <c r="A11" s="43">
        <v>42503</v>
      </c>
      <c r="B11" s="47" t="s">
        <v>193</v>
      </c>
      <c r="C11" s="47" t="s">
        <v>190</v>
      </c>
      <c r="D11" s="47" t="s">
        <v>201</v>
      </c>
      <c r="E11" s="47" t="s">
        <v>202</v>
      </c>
      <c r="J11" s="49"/>
    </row>
    <row r="12" spans="1:10" x14ac:dyDescent="0.3">
      <c r="A12" s="43">
        <v>42502</v>
      </c>
      <c r="B12" s="47" t="s">
        <v>193</v>
      </c>
      <c r="C12" s="47" t="s">
        <v>200</v>
      </c>
      <c r="D12" s="10"/>
      <c r="E12" s="47" t="s">
        <v>203</v>
      </c>
    </row>
    <row r="13" spans="1:10" s="47" customFormat="1" x14ac:dyDescent="0.3">
      <c r="A13" s="43">
        <v>42492</v>
      </c>
      <c r="B13" s="47" t="s">
        <v>193</v>
      </c>
      <c r="C13" s="47" t="s">
        <v>197</v>
      </c>
      <c r="E13" s="47" t="s">
        <v>198</v>
      </c>
    </row>
    <row r="14" spans="1:10" x14ac:dyDescent="0.3">
      <c r="A14" s="43">
        <v>42487</v>
      </c>
      <c r="B14" s="47" t="s">
        <v>193</v>
      </c>
      <c r="C14" s="47" t="s">
        <v>196</v>
      </c>
      <c r="D14" s="47"/>
      <c r="E14" s="47" t="s">
        <v>231</v>
      </c>
    </row>
    <row r="15" spans="1:10" s="47" customFormat="1" x14ac:dyDescent="0.3">
      <c r="A15" s="43">
        <v>42467</v>
      </c>
      <c r="B15" s="47" t="s">
        <v>193</v>
      </c>
      <c r="C15" s="47" t="s">
        <v>190</v>
      </c>
      <c r="D15" s="47" t="s">
        <v>194</v>
      </c>
      <c r="E15" s="47" t="s">
        <v>195</v>
      </c>
    </row>
    <row r="16" spans="1:10" x14ac:dyDescent="0.3">
      <c r="A16" s="43">
        <v>42425</v>
      </c>
      <c r="B16" s="42" t="s">
        <v>189</v>
      </c>
      <c r="C16" t="s">
        <v>190</v>
      </c>
      <c r="D16" t="s">
        <v>191</v>
      </c>
      <c r="E16" s="42" t="s">
        <v>192</v>
      </c>
    </row>
    <row r="17" spans="1:5" s="42" customFormat="1" x14ac:dyDescent="0.3">
      <c r="A17" s="43">
        <v>42324</v>
      </c>
      <c r="B17" s="42" t="s">
        <v>161</v>
      </c>
      <c r="C17" s="42" t="s">
        <v>162</v>
      </c>
      <c r="D17" s="42" t="e">
        <f>ADDRESS(ROW(#REF!),COLUMN(#REF!),4,1)</f>
        <v>#REF!</v>
      </c>
      <c r="E17" s="42" t="s">
        <v>186</v>
      </c>
    </row>
    <row r="18" spans="1:5" s="42" customFormat="1" x14ac:dyDescent="0.3">
      <c r="A18" s="43">
        <v>42312</v>
      </c>
      <c r="B18" s="42" t="s">
        <v>161</v>
      </c>
      <c r="C18" s="42" t="s">
        <v>162</v>
      </c>
      <c r="D18" s="42" t="e">
        <f>ADDRESS(ROW(#REF!),COLUMN(#REF!),4,1)&amp;":"&amp;ADDRESS(ROW(#REF!),COLUMN(#REF!),4,1)</f>
        <v>#REF!</v>
      </c>
      <c r="E18" s="42" t="s">
        <v>165</v>
      </c>
    </row>
    <row r="19" spans="1:5" s="42" customFormat="1" x14ac:dyDescent="0.3">
      <c r="A19" s="43">
        <v>42265</v>
      </c>
      <c r="B19" s="42" t="s">
        <v>161</v>
      </c>
      <c r="C19" s="42" t="s">
        <v>155</v>
      </c>
      <c r="D19" s="42" t="e">
        <f>ADDRESS(ROW(DEM_Agriculture!#REF!),COLUMN(DEM_Agriculture!#REF!),4,1)&amp;":"&amp;ADDRESS(ROW(DEM_Agriculture!#REF!),COLUMN(DEM_Agriculture!#REF!),4,1)</f>
        <v>#REF!</v>
      </c>
      <c r="E19" s="44" t="s">
        <v>164</v>
      </c>
    </row>
    <row r="20" spans="1:5" s="42" customFormat="1" x14ac:dyDescent="0.3">
      <c r="A20" s="43">
        <v>42265</v>
      </c>
      <c r="B20" s="42" t="s">
        <v>161</v>
      </c>
      <c r="C20" s="42" t="s">
        <v>162</v>
      </c>
      <c r="D20" s="42" t="e">
        <f>ADDRESS(ROW(#REF!),COLUMN(#REF!),4,1)&amp;":"&amp;ADDRESS(ROW(#REF!),COLUMN(#REF!),4,1)</f>
        <v>#REF!</v>
      </c>
      <c r="E20" s="42" t="s">
        <v>163</v>
      </c>
    </row>
    <row r="21" spans="1:5" s="42" customFormat="1" x14ac:dyDescent="0.3">
      <c r="A21" s="43">
        <v>42226</v>
      </c>
      <c r="B21" s="42" t="s">
        <v>148</v>
      </c>
      <c r="C21" s="42" t="s">
        <v>160</v>
      </c>
      <c r="D21" s="42" t="str">
        <f>ADDRESS(ROW(DEM_PublicService!H18),COLUMN(DEM_PublicService!H18),4,1)&amp;","&amp;ADDRESS(ROW(DEM_PublicService!H19),COLUMN(DEM_PublicService!H19),4,1)</f>
        <v>H18,H19</v>
      </c>
      <c r="E21" s="42" t="s">
        <v>150</v>
      </c>
    </row>
    <row r="22" spans="1:5" s="42" customFormat="1" x14ac:dyDescent="0.3">
      <c r="A22" s="43">
        <v>42226</v>
      </c>
      <c r="B22" s="42" t="s">
        <v>148</v>
      </c>
      <c r="C22" s="42" t="s">
        <v>159</v>
      </c>
      <c r="D22" s="42" t="str">
        <f>ADDRESS(ROW(DEM_PrivateService!H18),COLUMN(DEM_PrivateService!H18),4,1)&amp;","&amp;ADDRESS(ROW(DEM_PrivateService!H19),COLUMN(DEM_PrivateService!H19),4,1)</f>
        <v>H18,H19</v>
      </c>
      <c r="E22" s="42" t="s">
        <v>150</v>
      </c>
    </row>
    <row r="23" spans="1:5" s="42" customFormat="1" x14ac:dyDescent="0.3">
      <c r="A23" s="43">
        <v>42226</v>
      </c>
      <c r="B23" s="42" t="s">
        <v>148</v>
      </c>
      <c r="C23" s="42" t="s">
        <v>158</v>
      </c>
      <c r="D23" s="42" t="str">
        <f>ADDRESS(ROW('DEM_Wholesale&amp;Retail'!H18),COLUMN('DEM_Wholesale&amp;Retail'!H18),4,1)&amp;","&amp;ADDRESS(ROW('DEM_Wholesale&amp;Retail'!H19),COLUMN('DEM_Wholesale&amp;Retail'!H19),4,1)</f>
        <v>H18,H19</v>
      </c>
      <c r="E23" s="42" t="s">
        <v>150</v>
      </c>
    </row>
    <row r="24" spans="1:5" s="42" customFormat="1" x14ac:dyDescent="0.3">
      <c r="A24" s="43">
        <v>42226</v>
      </c>
      <c r="B24" s="42" t="s">
        <v>148</v>
      </c>
      <c r="C24" s="42" t="s">
        <v>157</v>
      </c>
      <c r="D24" s="42" t="str">
        <f>ADDRESS(ROW(DEM_MotorVehicles!H18),COLUMN(DEM_MotorVehicles!H18),4,1)&amp;","&amp;ADDRESS(ROW(DEM_MotorVehicles!H19),COLUMN(DEM_MotorVehicles!H19),4,1)</f>
        <v>H18,H19</v>
      </c>
      <c r="E24" s="42" t="s">
        <v>150</v>
      </c>
    </row>
    <row r="25" spans="1:5" s="42" customFormat="1" x14ac:dyDescent="0.3">
      <c r="A25" s="43">
        <v>42226</v>
      </c>
      <c r="B25" s="42" t="s">
        <v>148</v>
      </c>
      <c r="C25" s="42" t="s">
        <v>156</v>
      </c>
      <c r="D25" s="42" t="str">
        <f>ADDRESS(ROW(DEM_OtherCommodity!H18),COLUMN(DEM_OtherCommodity!H18),4,1)&amp;","&amp;ADDRESS(ROW(DEM_OtherCommodity!H19),COLUMN(DEM_OtherCommodity!H19),4,1)</f>
        <v>H18,H19</v>
      </c>
      <c r="E25" s="42" t="s">
        <v>150</v>
      </c>
    </row>
    <row r="26" spans="1:5" s="42" customFormat="1" x14ac:dyDescent="0.3">
      <c r="A26" s="43">
        <v>42226</v>
      </c>
      <c r="B26" s="42" t="s">
        <v>148</v>
      </c>
      <c r="C26" s="42" t="s">
        <v>155</v>
      </c>
      <c r="D26" s="42" t="str">
        <f>ADDRESS(ROW(DEM_Agriculture!H18),COLUMN(DEM_Agriculture!H18),4,1)&amp;","&amp;ADDRESS(ROW(DEM_Agriculture!H19),COLUMN(DEM_Agriculture!H19),4,1)</f>
        <v>H18,H19</v>
      </c>
      <c r="E26" s="42" t="s">
        <v>150</v>
      </c>
    </row>
    <row r="27" spans="1:5" s="42" customFormat="1" x14ac:dyDescent="0.3">
      <c r="A27" s="43">
        <v>42226</v>
      </c>
      <c r="B27" s="42" t="s">
        <v>148</v>
      </c>
      <c r="C27" s="42" t="s">
        <v>154</v>
      </c>
      <c r="D27" s="42" t="str">
        <f>ADDRESS(ROW(DEM_FOOD!H18),COLUMN(DEM_FOOD!H18),4,1)&amp;","&amp;ADDRESS(ROW(DEM_FOOD!H19),COLUMN(DEM_FOOD!H19),4,1)</f>
        <v>H18,H19</v>
      </c>
      <c r="E27" s="42" t="s">
        <v>150</v>
      </c>
    </row>
    <row r="28" spans="1:5" s="42" customFormat="1" x14ac:dyDescent="0.3">
      <c r="A28" s="43">
        <v>42226</v>
      </c>
      <c r="B28" s="42" t="s">
        <v>148</v>
      </c>
      <c r="C28" s="42" t="s">
        <v>153</v>
      </c>
      <c r="D28" s="42" t="str">
        <f>ADDRESS(ROW(DEM_Chemical!H18),COLUMN(DEM_Chemical!H18),4,1)&amp;","&amp;ADDRESS(ROW(DEM_Chemical!H19),COLUMN(DEM_Chemical!H19),4,1)</f>
        <v>H18,H19</v>
      </c>
      <c r="E28" s="42" t="s">
        <v>150</v>
      </c>
    </row>
    <row r="29" spans="1:5" s="42" customFormat="1" x14ac:dyDescent="0.3">
      <c r="A29" s="43">
        <v>42226</v>
      </c>
      <c r="B29" s="42" t="s">
        <v>148</v>
      </c>
      <c r="C29" s="42" t="s">
        <v>152</v>
      </c>
      <c r="D29" s="42" t="str">
        <f>ADDRESS(ROW(DEM_Metal!H18),COLUMN(DEM_Metal!H18),4,1)&amp;","&amp;ADDRESS(ROW(DEM_Metal!H19),COLUMN(DEM_Metal!H19),4,1)</f>
        <v>H18,H19</v>
      </c>
      <c r="E29" s="42" t="s">
        <v>150</v>
      </c>
    </row>
    <row r="30" spans="1:5" s="42" customFormat="1" x14ac:dyDescent="0.3">
      <c r="A30" s="43">
        <v>42226</v>
      </c>
      <c r="B30" s="42" t="s">
        <v>148</v>
      </c>
      <c r="C30" s="42" t="s">
        <v>149</v>
      </c>
      <c r="D30" s="42" t="e">
        <f>ADDRESS(ROW('DEM_Glass&amp;Concrete'!#REF!),COLUMN('DEM_Glass&amp;Concrete'!#REF!),4,1)&amp;","&amp;ADDRESS(ROW('DEM_Glass&amp;Concrete'!#REF!),COLUMN('DEM_Glass&amp;Concrete'!#REF!),4,1)&amp;","&amp;ADDRESS(ROW('DEM_Glass&amp;Concrete'!#REF!),COLUMN('DEM_Glass&amp;Concrete'!#REF!),4,1)</f>
        <v>#REF!</v>
      </c>
      <c r="E30" s="42" t="s">
        <v>151</v>
      </c>
    </row>
    <row r="31" spans="1:5" s="42" customFormat="1" x14ac:dyDescent="0.3">
      <c r="A31" s="43">
        <v>42226</v>
      </c>
      <c r="B31" s="42" t="s">
        <v>148</v>
      </c>
      <c r="C31" s="42" t="s">
        <v>149</v>
      </c>
      <c r="D31" s="42" t="str">
        <f>ADDRESS(ROW('DEM_Glass&amp;Concrete'!C239),COLUMN('DEM_Glass&amp;Concrete'!C239),4,1)&amp;","&amp;ADDRESS(ROW('DEM_Glass&amp;Concrete'!D239),COLUMN('DEM_Glass&amp;Concrete'!D239),4,1)&amp;","&amp;ADDRESS(ROW('DEM_Glass&amp;Concrete'!E239),COLUMN('DEM_Glass&amp;Concrete'!E239),4,1)</f>
        <v>C239,D239,E239</v>
      </c>
      <c r="E31" s="42" t="s">
        <v>151</v>
      </c>
    </row>
    <row r="32" spans="1:5" s="42" customFormat="1" x14ac:dyDescent="0.3">
      <c r="A32" s="43">
        <v>42226</v>
      </c>
      <c r="B32" s="42" t="s">
        <v>148</v>
      </c>
      <c r="C32" s="42" t="s">
        <v>149</v>
      </c>
      <c r="D32" s="42" t="str">
        <f>ADDRESS(ROW('DEM_Glass&amp;Concrete'!C202),COLUMN('DEM_Glass&amp;Concrete'!C202),4,1)&amp;","&amp;ADDRESS(ROW('DEM_Glass&amp;Concrete'!D202),COLUMN('DEM_Glass&amp;Concrete'!D202),4,1)&amp;","&amp;ADDRESS(ROW('DEM_Glass&amp;Concrete'!E202),COLUMN('DEM_Glass&amp;Concrete'!E202),4,1)</f>
        <v>C202,D202,E202</v>
      </c>
      <c r="E32" s="42" t="s">
        <v>151</v>
      </c>
    </row>
    <row r="33" spans="1:5" s="42" customFormat="1" x14ac:dyDescent="0.3">
      <c r="A33" s="43">
        <v>42226</v>
      </c>
      <c r="B33" s="42" t="s">
        <v>148</v>
      </c>
      <c r="C33" s="42" t="s">
        <v>149</v>
      </c>
      <c r="D33" s="42" t="str">
        <f>ADDRESS(ROW('DEM_Glass&amp;Concrete'!C165),COLUMN('DEM_Glass&amp;Concrete'!C165),4,1)&amp;","&amp;ADDRESS(ROW('DEM_Glass&amp;Concrete'!D165),COLUMN('DEM_Glass&amp;Concrete'!D165),4,1)&amp;","&amp;ADDRESS(ROW('DEM_Glass&amp;Concrete'!E165),COLUMN('DEM_Glass&amp;Concrete'!E165),4,1)</f>
        <v>C165,D165,E165</v>
      </c>
      <c r="E33" s="42" t="s">
        <v>151</v>
      </c>
    </row>
    <row r="34" spans="1:5" s="42" customFormat="1" x14ac:dyDescent="0.3">
      <c r="A34" s="43">
        <v>42226</v>
      </c>
      <c r="B34" s="42" t="s">
        <v>148</v>
      </c>
      <c r="C34" s="42" t="s">
        <v>149</v>
      </c>
      <c r="D34" s="42" t="str">
        <f>ADDRESS(ROW('DEM_Glass&amp;Concrete'!C128),COLUMN('DEM_Glass&amp;Concrete'!C128),4,1)&amp;","&amp;ADDRESS(ROW('DEM_Glass&amp;Concrete'!D128),COLUMN('DEM_Glass&amp;Concrete'!D128),4,1)&amp;","&amp;ADDRESS(ROW('DEM_Glass&amp;Concrete'!E128),COLUMN('DEM_Glass&amp;Concrete'!E128),4,1)</f>
        <v>C128,D128,E128</v>
      </c>
      <c r="E34" s="42" t="s">
        <v>151</v>
      </c>
    </row>
    <row r="35" spans="1:5" s="42" customFormat="1" x14ac:dyDescent="0.3">
      <c r="A35" s="43">
        <v>42226</v>
      </c>
      <c r="B35" s="42" t="s">
        <v>148</v>
      </c>
      <c r="C35" s="42" t="s">
        <v>149</v>
      </c>
      <c r="D35" s="42" t="str">
        <f>ADDRESS(ROW('DEM_Glass&amp;Concrete'!C91),COLUMN('DEM_Glass&amp;Concrete'!C91),4,1)&amp;","&amp;ADDRESS(ROW('DEM_Glass&amp;Concrete'!D91),COLUMN('DEM_Glass&amp;Concrete'!D91),4,1)&amp;","&amp;ADDRESS(ROW('DEM_Glass&amp;Concrete'!E91),COLUMN('DEM_Glass&amp;Concrete'!E91),4,1)</f>
        <v>C91,D91,E91</v>
      </c>
      <c r="E35" s="42" t="s">
        <v>151</v>
      </c>
    </row>
    <row r="36" spans="1:5" s="42" customFormat="1" x14ac:dyDescent="0.3">
      <c r="A36" s="43">
        <v>42226</v>
      </c>
      <c r="B36" s="42" t="s">
        <v>148</v>
      </c>
      <c r="C36" s="42" t="s">
        <v>149</v>
      </c>
      <c r="D36" s="42" t="str">
        <f>ADDRESS(ROW('DEM_Glass&amp;Concrete'!E54),COLUMN('DEM_Glass&amp;Concrete'!E54),4,1)&amp;","&amp;ADDRESS(ROW('DEM_Glass&amp;Concrete'!D54),COLUMN('DEM_Glass&amp;Concrete'!D54),4,1)&amp;","&amp;ADDRESS(ROW('DEM_Glass&amp;Concrete'!C54),COLUMN('DEM_Glass&amp;Concrete'!C54),4,1)</f>
        <v>E54,D54,C54</v>
      </c>
      <c r="E36" s="42" t="s">
        <v>151</v>
      </c>
    </row>
    <row r="37" spans="1:5" s="42" customFormat="1" x14ac:dyDescent="0.3">
      <c r="A37" s="43">
        <v>42226</v>
      </c>
      <c r="B37" s="42" t="s">
        <v>148</v>
      </c>
      <c r="C37" s="42" t="s">
        <v>149</v>
      </c>
      <c r="D37" s="42" t="str">
        <f>ADDRESS(ROW('DEM_Glass&amp;Concrete'!C17),COLUMN('DEM_Glass&amp;Concrete'!C17),4,1)&amp;","&amp;ADDRESS(ROW('DEM_Glass&amp;Concrete'!D17),COLUMN('DEM_Glass&amp;Concrete'!D17),4,1)&amp;","&amp;ADDRESS(ROW('DEM_Glass&amp;Concrete'!E17),COLUMN('DEM_Glass&amp;Concrete'!E17),4,1)</f>
        <v>C17,D17,E17</v>
      </c>
      <c r="E37" s="42" t="s">
        <v>151</v>
      </c>
    </row>
    <row r="38" spans="1:5" s="42" customFormat="1" x14ac:dyDescent="0.3">
      <c r="A38" s="43">
        <v>42226</v>
      </c>
      <c r="B38" s="42" t="s">
        <v>148</v>
      </c>
      <c r="C38" s="42" t="s">
        <v>149</v>
      </c>
      <c r="D38" s="42" t="str">
        <f>ADDRESS(ROW('DEM_Glass&amp;Concrete'!H18),COLUMN('DEM_Glass&amp;Concrete'!H18),4,1)&amp;","&amp;ADDRESS(ROW('DEM_Glass&amp;Concrete'!H19),COLUMN('DEM_Glass&amp;Concrete'!H19),4,1)</f>
        <v>H18,H19</v>
      </c>
      <c r="E38" s="42" t="s">
        <v>150</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sheetPr>
  <dimension ref="B2:AX262"/>
  <sheetViews>
    <sheetView zoomScaleNormal="100" workbookViewId="0">
      <selection activeCell="X35" sqref="X35"/>
    </sheetView>
  </sheetViews>
  <sheetFormatPr defaultRowHeight="14.4" x14ac:dyDescent="0.3"/>
  <cols>
    <col min="1" max="1" width="4.44140625" customWidth="1"/>
    <col min="2" max="2" width="11" bestFit="1" customWidth="1"/>
    <col min="3" max="3" width="5" bestFit="1" customWidth="1"/>
    <col min="4" max="4" width="4.5546875" bestFit="1" customWidth="1"/>
    <col min="5" max="5" width="5" bestFit="1" customWidth="1"/>
    <col min="6" max="6" width="8.33203125" bestFit="1" customWidth="1"/>
  </cols>
  <sheetData>
    <row r="2" spans="2:50" x14ac:dyDescent="0.3">
      <c r="B2" s="1" t="s">
        <v>90</v>
      </c>
    </row>
    <row r="3" spans="2:50" ht="15" thickBot="1" x14ac:dyDescent="0.35">
      <c r="B3" s="2" t="s">
        <v>2</v>
      </c>
      <c r="C3" s="2" t="s">
        <v>0</v>
      </c>
      <c r="D3" s="3" t="s">
        <v>10</v>
      </c>
      <c r="E3" s="3" t="s">
        <v>11</v>
      </c>
      <c r="F3" s="14" t="s">
        <v>1</v>
      </c>
      <c r="I3" s="10" t="s">
        <v>89</v>
      </c>
    </row>
    <row r="4" spans="2:50" ht="15.75" customHeight="1" x14ac:dyDescent="0.3">
      <c r="B4" t="s">
        <v>231</v>
      </c>
      <c r="C4">
        <f>$H$5</f>
        <v>2012</v>
      </c>
      <c r="D4" s="18">
        <f>BY_Demands_Drivers!$K$39*$I$5</f>
        <v>4.1667778883288227</v>
      </c>
      <c r="E4" s="18">
        <f>BY_Demands_Drivers!$L$39*$I$5</f>
        <v>3.158634594041736</v>
      </c>
      <c r="F4" t="str">
        <f>BY_Demands_Drivers!$H$40</f>
        <v>IODMT</v>
      </c>
      <c r="H4" s="10">
        <f>BY_Demands_Drivers!Q4</f>
        <v>2011</v>
      </c>
      <c r="I4" s="18">
        <f>BY_Demands_Drivers!Q26</f>
        <v>0.86950276868507248</v>
      </c>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row>
    <row r="5" spans="2:50" ht="15.75" customHeight="1" x14ac:dyDescent="0.3">
      <c r="B5" t="s">
        <v>231</v>
      </c>
      <c r="C5">
        <f>$H$8</f>
        <v>2015</v>
      </c>
      <c r="D5" s="18">
        <f>BY_Demands_Drivers!$K$39*$I$8</f>
        <v>4.2876712223263818</v>
      </c>
      <c r="E5" s="18">
        <f>BY_Demands_Drivers!$L$39*$I$8</f>
        <v>3.2502780358540102</v>
      </c>
      <c r="F5" t="str">
        <f>BY_Demands_Drivers!$H$40</f>
        <v>IODMT</v>
      </c>
      <c r="H5" s="10">
        <f>BY_Demands_Drivers!R4</f>
        <v>2012</v>
      </c>
      <c r="I5" s="18">
        <f>BY_Demands_Drivers!R26</f>
        <v>0.90943623858616729</v>
      </c>
    </row>
    <row r="6" spans="2:50" ht="15.75" customHeight="1" x14ac:dyDescent="0.3">
      <c r="B6" t="s">
        <v>231</v>
      </c>
      <c r="C6">
        <f>$H$9</f>
        <v>2016</v>
      </c>
      <c r="D6" s="18">
        <f>BY_Demands_Drivers!$K$39*$I$9</f>
        <v>4.381274295132533</v>
      </c>
      <c r="E6" s="18">
        <f>BY_Demands_Drivers!$L$39*$I$9</f>
        <v>3.3212340387410983</v>
      </c>
      <c r="F6" t="str">
        <f>BY_Demands_Drivers!$H$40</f>
        <v>IODMT</v>
      </c>
      <c r="H6" s="10">
        <f>BY_Demands_Drivers!S4</f>
        <v>2013</v>
      </c>
      <c r="I6" s="18">
        <f>BY_Demands_Drivers!S26</f>
        <v>0.92718429449754436</v>
      </c>
    </row>
    <row r="7" spans="2:50" ht="15.75" customHeight="1" x14ac:dyDescent="0.3">
      <c r="B7" t="s">
        <v>231</v>
      </c>
      <c r="C7">
        <f>$H$10</f>
        <v>2017</v>
      </c>
      <c r="D7" s="18">
        <f>BY_Demands_Drivers!$K$39*$I$10</f>
        <v>4.4608644997873839</v>
      </c>
      <c r="E7" s="18">
        <f>BY_Demands_Drivers!$L$39*$I$10</f>
        <v>3.381567557951191</v>
      </c>
      <c r="F7" t="str">
        <f>BY_Demands_Drivers!$H$40</f>
        <v>IODMT</v>
      </c>
      <c r="H7" s="10">
        <f>BY_Demands_Drivers!T4</f>
        <v>2014</v>
      </c>
      <c r="I7" s="18">
        <f>BY_Demands_Drivers!T26</f>
        <v>0.92113314557116655</v>
      </c>
    </row>
    <row r="8" spans="2:50" ht="15.75" customHeight="1" x14ac:dyDescent="0.3">
      <c r="B8" t="s">
        <v>231</v>
      </c>
      <c r="C8">
        <f>$H$11</f>
        <v>2018</v>
      </c>
      <c r="D8" s="40">
        <f>BY_Demands_Drivers!$K$39*$I$11</f>
        <v>4.5332111117311085</v>
      </c>
      <c r="E8" s="40">
        <f>BY_Demands_Drivers!$L$39*$I$11</f>
        <v>3.4364100567287807</v>
      </c>
      <c r="F8" t="str">
        <f>BY_Demands_Drivers!$H$40</f>
        <v>IODMT</v>
      </c>
      <c r="H8" s="10">
        <f>BY_Demands_Drivers!U4</f>
        <v>2015</v>
      </c>
      <c r="I8" s="18">
        <f>BY_Demands_Drivers!U26</f>
        <v>0.93582228120409461</v>
      </c>
    </row>
    <row r="9" spans="2:50" ht="15.75" customHeight="1" x14ac:dyDescent="0.3">
      <c r="B9" t="s">
        <v>231</v>
      </c>
      <c r="C9">
        <f>$H$12</f>
        <v>2019</v>
      </c>
      <c r="D9" s="40">
        <f>BY_Demands_Drivers!$K$39*$I$12</f>
        <v>4.810801018383577</v>
      </c>
      <c r="E9" s="40">
        <f>BY_Demands_Drivers!$L$39*$I$12</f>
        <v>3.6468376594491567</v>
      </c>
      <c r="F9" t="str">
        <f>BY_Demands_Drivers!$H$40</f>
        <v>IODMT</v>
      </c>
      <c r="H9" s="10">
        <f>BY_Demands_Drivers!V4</f>
        <v>2016</v>
      </c>
      <c r="I9" s="18">
        <f>BY_Demands_Drivers!V26</f>
        <v>0.95625198221872554</v>
      </c>
    </row>
    <row r="10" spans="2:50" ht="15.75" customHeight="1" x14ac:dyDescent="0.3">
      <c r="B10" t="s">
        <v>231</v>
      </c>
      <c r="C10">
        <f>$H$13</f>
        <v>2020</v>
      </c>
      <c r="D10" s="40">
        <f>BY_Demands_Drivers!$K$39*$I$13</f>
        <v>4.8390007758816411</v>
      </c>
      <c r="E10" s="40">
        <f>BY_Demands_Drivers!$L$39*$I$13</f>
        <v>3.6682145439301999</v>
      </c>
      <c r="F10" t="str">
        <f>BY_Demands_Drivers!$H$40</f>
        <v>IODMT</v>
      </c>
      <c r="H10" s="10">
        <f>BY_Demands_Drivers!W4</f>
        <v>2017</v>
      </c>
      <c r="I10" s="18">
        <f>BY_Demands_Drivers!W26</f>
        <v>0.97362325044791398</v>
      </c>
    </row>
    <row r="11" spans="2:50" ht="15.75" customHeight="1" x14ac:dyDescent="0.3">
      <c r="B11" t="s">
        <v>231</v>
      </c>
      <c r="C11">
        <f>$H$14</f>
        <v>2021</v>
      </c>
      <c r="D11" s="40">
        <f>BY_Demands_Drivers!$K$39*$I$14</f>
        <v>4.9164653523260426</v>
      </c>
      <c r="E11" s="40">
        <f>BY_Demands_Drivers!$L$39*$I$14</f>
        <v>3.7269367262801247</v>
      </c>
      <c r="F11" t="str">
        <f>BY_Demands_Drivers!$H$40</f>
        <v>IODMT</v>
      </c>
      <c r="H11" s="10">
        <f>BY_Demands_Drivers!X4</f>
        <v>2018</v>
      </c>
      <c r="I11" s="18">
        <f>BY_Demands_Drivers!X26</f>
        <v>0.98941354030829876</v>
      </c>
    </row>
    <row r="12" spans="2:50" ht="15.75" customHeight="1" x14ac:dyDescent="0.3">
      <c r="B12" t="s">
        <v>231</v>
      </c>
      <c r="C12">
        <f>$H$15</f>
        <v>2022</v>
      </c>
      <c r="D12" s="40">
        <f>BY_Demands_Drivers!$K$39*$I$15</f>
        <v>5.0066258914218782</v>
      </c>
      <c r="E12" s="40">
        <f>BY_Demands_Drivers!$L$39*$I$15</f>
        <v>3.7952831093698589</v>
      </c>
      <c r="F12" t="str">
        <f>BY_Demands_Drivers!$H$40</f>
        <v>IODMT</v>
      </c>
      <c r="H12" s="10">
        <f>BY_Demands_Drivers!Y4</f>
        <v>2019</v>
      </c>
      <c r="I12" s="18">
        <f>BY_Demands_Drivers!Y26</f>
        <v>1.05</v>
      </c>
    </row>
    <row r="13" spans="2:50" ht="15.75" customHeight="1" x14ac:dyDescent="0.3">
      <c r="B13" t="s">
        <v>231</v>
      </c>
      <c r="C13">
        <f>$H$16</f>
        <v>2023</v>
      </c>
      <c r="D13" s="18">
        <f>BY_Demands_Drivers!$K$39*$I$16</f>
        <v>5.0910836375942532</v>
      </c>
      <c r="E13" s="18">
        <f>BY_Demands_Drivers!$L$39*$I$16</f>
        <v>3.8593064784920985</v>
      </c>
      <c r="F13" t="str">
        <f>BY_Demands_Drivers!$H$40</f>
        <v>IODMT</v>
      </c>
      <c r="H13" s="10">
        <f>BY_Demands_Drivers!Z4</f>
        <v>2020</v>
      </c>
      <c r="I13" s="18">
        <f>BY_Demands_Drivers!Z26</f>
        <v>1.0561548472405777</v>
      </c>
    </row>
    <row r="14" spans="2:50" ht="15.75" customHeight="1" x14ac:dyDescent="0.3">
      <c r="B14" t="s">
        <v>231</v>
      </c>
      <c r="C14">
        <f>$H$17</f>
        <v>2024</v>
      </c>
      <c r="D14" s="18">
        <f>BY_Demands_Drivers!$K$39*$I$17</f>
        <v>5.1827980547943815</v>
      </c>
      <c r="E14" s="18">
        <f>BY_Demands_Drivers!$L$39*$I$17</f>
        <v>3.9288307820918011</v>
      </c>
      <c r="F14" t="str">
        <f>BY_Demands_Drivers!$H$40</f>
        <v>IODMT</v>
      </c>
      <c r="H14" s="10">
        <f>BY_Demands_Drivers!AA4</f>
        <v>2021</v>
      </c>
      <c r="I14" s="18">
        <f>BY_Demands_Drivers!AA26</f>
        <v>1.073062178255892</v>
      </c>
    </row>
    <row r="15" spans="2:50" ht="15.75" customHeight="1" x14ac:dyDescent="0.3">
      <c r="B15" t="s">
        <v>231</v>
      </c>
      <c r="C15">
        <f>$H$18</f>
        <v>2025</v>
      </c>
      <c r="D15" s="18">
        <f>BY_Demands_Drivers!$K$39*$I$18</f>
        <v>5.2538090465761664</v>
      </c>
      <c r="E15" s="18">
        <f>BY_Demands_Drivers!$L$39*$I$18</f>
        <v>3.9826608112439232</v>
      </c>
      <c r="F15" t="str">
        <f>BY_Demands_Drivers!$H$40</f>
        <v>IODMT</v>
      </c>
      <c r="H15" s="10">
        <f>BY_Demands_Drivers!AB4</f>
        <v>2022</v>
      </c>
      <c r="I15" s="18">
        <f>BY_Demands_Drivers!AB26</f>
        <v>1.0927405157487271</v>
      </c>
    </row>
    <row r="16" spans="2:50" ht="15.75" customHeight="1" x14ac:dyDescent="0.3">
      <c r="B16" t="s">
        <v>231</v>
      </c>
      <c r="C16">
        <f>$H$19</f>
        <v>2026</v>
      </c>
      <c r="D16" s="18">
        <f>BY_Demands_Drivers!$K$39*$I$19</f>
        <v>5.2996582142440456</v>
      </c>
      <c r="E16" s="18">
        <f>BY_Demands_Drivers!$L$39*$I$19</f>
        <v>4.0174168675985058</v>
      </c>
      <c r="F16" t="str">
        <f>BY_Demands_Drivers!$H$40</f>
        <v>IODMT</v>
      </c>
      <c r="H16" s="10">
        <f>BY_Demands_Drivers!AC4</f>
        <v>2023</v>
      </c>
      <c r="I16" s="18">
        <f>BY_Demands_Drivers!AC26</f>
        <v>1.1111741680952112</v>
      </c>
    </row>
    <row r="17" spans="2:9" ht="15.75" customHeight="1" x14ac:dyDescent="0.3">
      <c r="B17" t="s">
        <v>231</v>
      </c>
      <c r="C17">
        <f>$H$20</f>
        <v>2027</v>
      </c>
      <c r="D17" s="18">
        <f>BY_Demands_Drivers!$K$39*$I$20</f>
        <v>5.3794410714815148</v>
      </c>
      <c r="E17" s="18">
        <f>BY_Demands_Drivers!$L$39*$I$20</f>
        <v>4.0778964274972065</v>
      </c>
      <c r="F17" t="str">
        <f>BY_Demands_Drivers!$H$40</f>
        <v>IODMT</v>
      </c>
      <c r="H17" s="10">
        <f>BY_Demands_Drivers!AD4</f>
        <v>2024</v>
      </c>
      <c r="I17" s="18">
        <f>BY_Demands_Drivers!AD26</f>
        <v>1.1311916532691233</v>
      </c>
    </row>
    <row r="18" spans="2:9" ht="15.75" customHeight="1" x14ac:dyDescent="0.3">
      <c r="B18" t="s">
        <v>231</v>
      </c>
      <c r="C18">
        <f>$H$21</f>
        <v>2028</v>
      </c>
      <c r="D18" s="18">
        <f>BY_Demands_Drivers!$K$39*$I$21</f>
        <v>5.432155949987111</v>
      </c>
      <c r="E18" s="18">
        <f>BY_Demands_Drivers!$L$39*$I$21</f>
        <v>4.1178570501487926</v>
      </c>
      <c r="F18" t="str">
        <f>BY_Demands_Drivers!$H$40</f>
        <v>IODMT</v>
      </c>
      <c r="H18" s="10">
        <f>BY_Demands_Drivers!AE4</f>
        <v>2025</v>
      </c>
      <c r="I18" s="18">
        <f>BY_Demands_Drivers!AE26</f>
        <v>1.1466904321805667</v>
      </c>
    </row>
    <row r="19" spans="2:9" ht="15.75" customHeight="1" x14ac:dyDescent="0.3">
      <c r="B19" t="s">
        <v>231</v>
      </c>
      <c r="C19">
        <f>$H$22</f>
        <v>2029</v>
      </c>
      <c r="D19" s="18">
        <f>BY_Demands_Drivers!$K$39*$I$22</f>
        <v>5.4839596955878314</v>
      </c>
      <c r="E19" s="18">
        <f>BY_Demands_Drivers!$L$39*$I$22</f>
        <v>4.1571269866178566</v>
      </c>
      <c r="F19" t="str">
        <f>BY_Demands_Drivers!$H$40</f>
        <v>IODMT</v>
      </c>
      <c r="H19" s="10">
        <f>BY_Demands_Drivers!AF4</f>
        <v>2026</v>
      </c>
      <c r="I19" s="18">
        <f>BY_Demands_Drivers!AF26</f>
        <v>1.1566974197627404</v>
      </c>
    </row>
    <row r="20" spans="2:9" ht="15.75" customHeight="1" x14ac:dyDescent="0.3">
      <c r="B20" t="s">
        <v>231</v>
      </c>
      <c r="C20">
        <f>$H$23</f>
        <v>2030</v>
      </c>
      <c r="D20" s="18">
        <f>BY_Demands_Drivers!$K$39*$I$23</f>
        <v>5.5777680533756806</v>
      </c>
      <c r="E20" s="18">
        <f>BY_Demands_Drivers!$L$39*$I$23</f>
        <v>4.2282386062097963</v>
      </c>
      <c r="F20" t="str">
        <f>BY_Demands_Drivers!$H$40</f>
        <v>IODMT</v>
      </c>
      <c r="H20" s="10">
        <f>BY_Demands_Drivers!AG4</f>
        <v>2027</v>
      </c>
      <c r="I20" s="18">
        <f>BY_Demands_Drivers!AG26</f>
        <v>1.1741107361271512</v>
      </c>
    </row>
    <row r="21" spans="2:9" ht="15.75" customHeight="1" x14ac:dyDescent="0.3">
      <c r="B21" t="s">
        <v>231</v>
      </c>
      <c r="C21">
        <f>$H$24</f>
        <v>2031</v>
      </c>
      <c r="D21" s="18">
        <f>BY_Demands_Drivers!$K$39*$I$24</f>
        <v>5.6316105549183026</v>
      </c>
      <c r="E21" s="18">
        <f>BY_Demands_Drivers!$L$39*$I$24</f>
        <v>4.2690540258362262</v>
      </c>
      <c r="F21" t="str">
        <f>BY_Demands_Drivers!$H$40</f>
        <v>IODMT</v>
      </c>
      <c r="H21" s="10">
        <f>BY_Demands_Drivers!AH4</f>
        <v>2028</v>
      </c>
      <c r="I21" s="18">
        <f>BY_Demands_Drivers!AH26</f>
        <v>1.1856162260069787</v>
      </c>
    </row>
    <row r="22" spans="2:9" ht="15.75" customHeight="1" x14ac:dyDescent="0.3">
      <c r="B22" t="s">
        <v>231</v>
      </c>
      <c r="C22">
        <f>$H$25</f>
        <v>2032</v>
      </c>
      <c r="D22" s="18">
        <f>BY_Demands_Drivers!$K$39*$I$25</f>
        <v>5.6847381217514084</v>
      </c>
      <c r="E22" s="18">
        <f>BY_Demands_Drivers!$L$39*$I$25</f>
        <v>4.3093274877278116</v>
      </c>
      <c r="F22" t="str">
        <f>BY_Demands_Drivers!$H$40</f>
        <v>IODMT</v>
      </c>
      <c r="H22" s="10">
        <f>BY_Demands_Drivers!AI4</f>
        <v>2029</v>
      </c>
      <c r="I22" s="18">
        <f>BY_Demands_Drivers!AI26</f>
        <v>1.1969228530474445</v>
      </c>
    </row>
    <row r="23" spans="2:9" ht="15.75" customHeight="1" x14ac:dyDescent="0.3">
      <c r="B23" t="s">
        <v>231</v>
      </c>
      <c r="C23">
        <f>$H$26</f>
        <v>2033</v>
      </c>
      <c r="D23" s="18">
        <f>BY_Demands_Drivers!$K$39*$I$26</f>
        <v>5.7137071877146512</v>
      </c>
      <c r="E23" s="18">
        <f>BY_Demands_Drivers!$L$39*$I$26</f>
        <v>4.3312875480816109</v>
      </c>
      <c r="F23" t="str">
        <f>BY_Demands_Drivers!$H$40</f>
        <v>IODMT</v>
      </c>
      <c r="H23" s="10">
        <f>BY_Demands_Drivers!AJ4</f>
        <v>2030</v>
      </c>
      <c r="I23" s="18">
        <f>BY_Demands_Drivers!AJ26</f>
        <v>1.2173973593304621</v>
      </c>
    </row>
    <row r="24" spans="2:9" ht="15.75" customHeight="1" x14ac:dyDescent="0.3">
      <c r="B24" t="s">
        <v>231</v>
      </c>
      <c r="C24">
        <f>$H$27</f>
        <v>2034</v>
      </c>
      <c r="D24" s="18">
        <f>BY_Demands_Drivers!$K$39*$I$27</f>
        <v>5.7458459549320908</v>
      </c>
      <c r="E24" s="18">
        <f>BY_Demands_Drivers!$L$39*$I$27</f>
        <v>4.3556504070252577</v>
      </c>
      <c r="F24" t="str">
        <f>BY_Demands_Drivers!$H$40</f>
        <v>IODMT</v>
      </c>
      <c r="H24" s="10">
        <f>BY_Demands_Drivers!AK4</f>
        <v>2031</v>
      </c>
      <c r="I24" s="18">
        <f>BY_Demands_Drivers!AK26</f>
        <v>1.2291489629415273</v>
      </c>
    </row>
    <row r="25" spans="2:9" ht="15.75" customHeight="1" x14ac:dyDescent="0.3">
      <c r="B25" t="s">
        <v>231</v>
      </c>
      <c r="C25">
        <f>$H$28</f>
        <v>2035</v>
      </c>
      <c r="D25" s="18">
        <f>BY_Demands_Drivers!$K$39*$I$28</f>
        <v>5.8458816934897113</v>
      </c>
      <c r="E25" s="18">
        <f>BY_Demands_Drivers!$L$39*$I$28</f>
        <v>4.4314827054862977</v>
      </c>
      <c r="F25" t="str">
        <f>BY_Demands_Drivers!$H$40</f>
        <v>IODMT</v>
      </c>
      <c r="H25" s="10">
        <f>BY_Demands_Drivers!AL4</f>
        <v>2032</v>
      </c>
      <c r="I25" s="18">
        <f>BY_Demands_Drivers!AL26</f>
        <v>1.2407445257098881</v>
      </c>
    </row>
    <row r="26" spans="2:9" ht="15.75" customHeight="1" x14ac:dyDescent="0.3">
      <c r="B26" t="s">
        <v>231</v>
      </c>
      <c r="C26">
        <f>$H$29</f>
        <v>2036</v>
      </c>
      <c r="D26" s="18">
        <f>BY_Demands_Drivers!$K$39*$I$29</f>
        <v>5.9037003926464866</v>
      </c>
      <c r="E26" s="18">
        <f>BY_Demands_Drivers!$L$39*$I$29</f>
        <v>4.4753122899358617</v>
      </c>
      <c r="F26" t="str">
        <f>BY_Demands_Drivers!$H$40</f>
        <v>IODMT</v>
      </c>
      <c r="H26" s="10">
        <f>BY_Demands_Drivers!AM4</f>
        <v>2033</v>
      </c>
      <c r="I26" s="18">
        <f>BY_Demands_Drivers!AM26</f>
        <v>1.2470672813477062</v>
      </c>
    </row>
    <row r="27" spans="2:9" ht="15.75" customHeight="1" x14ac:dyDescent="0.3">
      <c r="B27" t="s">
        <v>231</v>
      </c>
      <c r="C27">
        <f>$H$30</f>
        <v>2037</v>
      </c>
      <c r="D27" s="18">
        <f>BY_Demands_Drivers!$K$39*$I$30</f>
        <v>5.9703697768245076</v>
      </c>
      <c r="E27" s="18">
        <f>BY_Demands_Drivers!$L$39*$I$30</f>
        <v>4.525851154466654</v>
      </c>
      <c r="F27" t="str">
        <f>BY_Demands_Drivers!$H$40</f>
        <v>IODMT</v>
      </c>
      <c r="H27" s="10">
        <f>BY_Demands_Drivers!AN4</f>
        <v>2034</v>
      </c>
      <c r="I27" s="18">
        <f>BY_Demands_Drivers!AN26</f>
        <v>1.2540818524034116</v>
      </c>
    </row>
    <row r="28" spans="2:9" ht="15.75" customHeight="1" x14ac:dyDescent="0.3">
      <c r="B28" t="s">
        <v>231</v>
      </c>
      <c r="C28">
        <f>$H$31</f>
        <v>2038</v>
      </c>
      <c r="D28" s="18">
        <f>BY_Demands_Drivers!$K$39*$I$31</f>
        <v>6.0386881764857421</v>
      </c>
      <c r="E28" s="18">
        <f>BY_Demands_Drivers!$L$39*$I$31</f>
        <v>4.5776400585942252</v>
      </c>
      <c r="F28" t="str">
        <f>BY_Demands_Drivers!$H$40</f>
        <v>IODMT</v>
      </c>
      <c r="H28" s="10">
        <f>BY_Demands_Drivers!AO4</f>
        <v>2035</v>
      </c>
      <c r="I28" s="18">
        <f>BY_Demands_Drivers!AO26</f>
        <v>1.2759155397839788</v>
      </c>
    </row>
    <row r="29" spans="2:9" ht="15.75" customHeight="1" x14ac:dyDescent="0.3">
      <c r="B29" t="s">
        <v>231</v>
      </c>
      <c r="C29">
        <f>$H$32</f>
        <v>2039</v>
      </c>
      <c r="D29" s="18">
        <f>BY_Demands_Drivers!$K$39*$I$32</f>
        <v>6.1125359528584138</v>
      </c>
      <c r="E29" s="18">
        <f>BY_Demands_Drivers!$L$39*$I$32</f>
        <v>4.63362051817119</v>
      </c>
      <c r="F29" t="str">
        <f>BY_Demands_Drivers!$H$40</f>
        <v>IODMT</v>
      </c>
      <c r="H29" s="10">
        <f>BY_Demands_Drivers!AP4</f>
        <v>2036</v>
      </c>
      <c r="I29" s="18">
        <f>BY_Demands_Drivers!AP26</f>
        <v>1.2885349837981095</v>
      </c>
    </row>
    <row r="30" spans="2:9" ht="15.75" customHeight="1" x14ac:dyDescent="0.3">
      <c r="B30" t="s">
        <v>231</v>
      </c>
      <c r="C30">
        <f>$H$33</f>
        <v>2040</v>
      </c>
      <c r="D30" s="18">
        <f>BY_Demands_Drivers!$K$39*$I$33</f>
        <v>6.2482589574464855</v>
      </c>
      <c r="E30" s="18">
        <f>BY_Demands_Drivers!$L$39*$I$33</f>
        <v>4.7365056224384361</v>
      </c>
      <c r="F30" t="str">
        <f>BY_Demands_Drivers!$H$40</f>
        <v>IODMT</v>
      </c>
      <c r="H30" s="10">
        <f>BY_Demands_Drivers!AQ4</f>
        <v>2037</v>
      </c>
      <c r="I30" s="18">
        <f>BY_Demands_Drivers!AQ26</f>
        <v>1.3030861683346178</v>
      </c>
    </row>
    <row r="31" spans="2:9" ht="15.75" customHeight="1" x14ac:dyDescent="0.3">
      <c r="B31" t="s">
        <v>231</v>
      </c>
      <c r="C31">
        <f>$H$34</f>
        <v>2041</v>
      </c>
      <c r="D31" s="18">
        <f>BY_Demands_Drivers!$K$39*$I$34</f>
        <v>6.3516997746409389</v>
      </c>
      <c r="E31" s="18">
        <f>BY_Demands_Drivers!$L$39*$I$34</f>
        <v>4.8149191478009294</v>
      </c>
      <c r="F31" t="str">
        <f>BY_Demands_Drivers!$H$40</f>
        <v>IODMT</v>
      </c>
      <c r="H31" s="10">
        <f>BY_Demands_Drivers!AR4</f>
        <v>2038</v>
      </c>
      <c r="I31" s="18">
        <f>BY_Demands_Drivers!AR26</f>
        <v>1.3179972651291385</v>
      </c>
    </row>
    <row r="32" spans="2:9" ht="15.75" customHeight="1" x14ac:dyDescent="0.3">
      <c r="B32" t="s">
        <v>231</v>
      </c>
      <c r="C32">
        <f>$H$35</f>
        <v>2042</v>
      </c>
      <c r="D32" s="18">
        <f>BY_Demands_Drivers!$K$39*$I$35</f>
        <v>6.4543263551959678</v>
      </c>
      <c r="E32" s="18">
        <f>BY_Demands_Drivers!$L$39*$I$35</f>
        <v>4.892715439395281</v>
      </c>
      <c r="F32" t="str">
        <f>BY_Demands_Drivers!$H$40</f>
        <v>IODMT</v>
      </c>
      <c r="H32" s="10">
        <f>BY_Demands_Drivers!AS4</f>
        <v>2039</v>
      </c>
      <c r="I32" s="18">
        <f>BY_Demands_Drivers!AS26</f>
        <v>1.3341151974433207</v>
      </c>
    </row>
    <row r="33" spans="2:9" ht="15.75" customHeight="1" x14ac:dyDescent="0.3">
      <c r="B33" t="s">
        <v>231</v>
      </c>
      <c r="C33">
        <f>$H$36</f>
        <v>2043</v>
      </c>
      <c r="D33" s="18">
        <f>BY_Demands_Drivers!$K$39*$I$36</f>
        <v>6.5505240493124939</v>
      </c>
      <c r="E33" s="18">
        <f>BY_Demands_Drivers!$L$39*$I$36</f>
        <v>4.9656383003316895</v>
      </c>
      <c r="F33" t="str">
        <f>BY_Demands_Drivers!$H$40</f>
        <v>IODMT</v>
      </c>
      <c r="H33" s="10">
        <f>BY_Demands_Drivers!AT4</f>
        <v>2040</v>
      </c>
      <c r="I33" s="18">
        <f>BY_Demands_Drivers!AT26</f>
        <v>1.3637379472250937</v>
      </c>
    </row>
    <row r="34" spans="2:9" ht="15.75" customHeight="1" x14ac:dyDescent="0.3">
      <c r="B34" t="s">
        <v>231</v>
      </c>
      <c r="C34">
        <f>$H$37</f>
        <v>2044</v>
      </c>
      <c r="D34" s="18">
        <f>BY_Demands_Drivers!$K$39*$I$37</f>
        <v>6.6520765184617696</v>
      </c>
      <c r="E34" s="18">
        <f>BY_Demands_Drivers!$L$39*$I$37</f>
        <v>5.0426203595539318</v>
      </c>
      <c r="F34" t="str">
        <f>BY_Demands_Drivers!$H$40</f>
        <v>IODMT</v>
      </c>
      <c r="H34" s="10">
        <f>BY_Demands_Drivers!AU4</f>
        <v>2041</v>
      </c>
      <c r="I34" s="18">
        <f>BY_Demands_Drivers!AU26</f>
        <v>1.3863148232253963</v>
      </c>
    </row>
    <row r="35" spans="2:9" ht="15.75" customHeight="1" x14ac:dyDescent="0.3">
      <c r="B35" t="s">
        <v>231</v>
      </c>
      <c r="C35">
        <f>$H$38</f>
        <v>2045</v>
      </c>
      <c r="D35" s="18">
        <f>BY_Demands_Drivers!$K$39*$I$38</f>
        <v>6.8204713465190627</v>
      </c>
      <c r="E35" s="18">
        <f>BY_Demands_Drivers!$L$39*$I$38</f>
        <v>5.1702724071587065</v>
      </c>
      <c r="F35" t="str">
        <f>BY_Demands_Drivers!$H$40</f>
        <v>IODMT</v>
      </c>
      <c r="H35" s="10">
        <f>BY_Demands_Drivers!AV4</f>
        <v>2042</v>
      </c>
      <c r="I35" s="18">
        <f>BY_Demands_Drivers!AV26</f>
        <v>1.4087139848558616</v>
      </c>
    </row>
    <row r="36" spans="2:9" x14ac:dyDescent="0.3">
      <c r="B36" t="s">
        <v>231</v>
      </c>
      <c r="C36">
        <f>$H$39</f>
        <v>2046</v>
      </c>
      <c r="D36" s="18">
        <f>BY_Demands_Drivers!$K$39*$I$39</f>
        <v>6.9457395523571064</v>
      </c>
      <c r="E36" s="18">
        <f>BY_Demands_Drivers!$L$39*$I$39</f>
        <v>5.2652322296157372</v>
      </c>
      <c r="F36" t="str">
        <f>BY_Demands_Drivers!$H$40</f>
        <v>IODMT</v>
      </c>
      <c r="H36" s="10">
        <f>BY_Demands_Drivers!AW4</f>
        <v>2043</v>
      </c>
      <c r="I36" s="18">
        <f>BY_Demands_Drivers!AW26</f>
        <v>1.4297099849889727</v>
      </c>
    </row>
    <row r="37" spans="2:9" x14ac:dyDescent="0.3">
      <c r="B37" t="s">
        <v>231</v>
      </c>
      <c r="C37">
        <f>$H$40</f>
        <v>2047</v>
      </c>
      <c r="D37" s="18">
        <f>BY_Demands_Drivers!$K$39*$I$40</f>
        <v>7.073003842025555</v>
      </c>
      <c r="E37" s="18">
        <f>BY_Demands_Drivers!$L$39*$I$40</f>
        <v>5.3617051875477797</v>
      </c>
      <c r="F37" t="str">
        <f>BY_Demands_Drivers!$H$40</f>
        <v>IODMT</v>
      </c>
      <c r="H37" s="10">
        <f>BY_Demands_Drivers!AX4</f>
        <v>2044</v>
      </c>
      <c r="I37" s="18">
        <f>BY_Demands_Drivers!AX26</f>
        <v>1.4518747122764395</v>
      </c>
    </row>
    <row r="38" spans="2:9" x14ac:dyDescent="0.3">
      <c r="B38" t="s">
        <v>231</v>
      </c>
      <c r="C38">
        <f>$H$41</f>
        <v>2048</v>
      </c>
      <c r="D38" s="18">
        <f>BY_Demands_Drivers!$K$39*$I$41</f>
        <v>7.1977481065992119</v>
      </c>
      <c r="E38" s="18">
        <f>BY_Demands_Drivers!$L$39*$I$41</f>
        <v>5.4562678352459697</v>
      </c>
      <c r="F38" t="str">
        <f>BY_Demands_Drivers!$H$40</f>
        <v>IODMT</v>
      </c>
      <c r="H38" s="10">
        <f>BY_Demands_Drivers!AY4</f>
        <v>2045</v>
      </c>
      <c r="I38" s="18">
        <f>BY_Demands_Drivers!AY26</f>
        <v>1.4886283773697355</v>
      </c>
    </row>
    <row r="39" spans="2:9" x14ac:dyDescent="0.3">
      <c r="B39" s="16" t="s">
        <v>231</v>
      </c>
      <c r="C39" s="16">
        <f>$H$42</f>
        <v>2049</v>
      </c>
      <c r="D39" s="40">
        <f>BY_Demands_Drivers!$K$39*$I$42</f>
        <v>7.3263753455971585</v>
      </c>
      <c r="E39" s="40">
        <f>BY_Demands_Drivers!$L$39*$I$42</f>
        <v>5.5537739797354568</v>
      </c>
      <c r="F39" s="16" t="str">
        <f>BY_Demands_Drivers!$H$40</f>
        <v>IODMT</v>
      </c>
      <c r="H39" s="10">
        <f>BY_Demands_Drivers!AZ4</f>
        <v>2046</v>
      </c>
      <c r="I39" s="18">
        <f>BY_Demands_Drivers!AZ26</f>
        <v>1.515969274577357</v>
      </c>
    </row>
    <row r="40" spans="2:9" x14ac:dyDescent="0.3">
      <c r="B40" s="15" t="s">
        <v>231</v>
      </c>
      <c r="C40" s="15">
        <f>$H$43</f>
        <v>2050</v>
      </c>
      <c r="D40" s="41">
        <f>BY_Demands_Drivers!$K$39*$I$43</f>
        <v>7.5075249615349104</v>
      </c>
      <c r="E40" s="41">
        <f>BY_Demands_Drivers!$L$39*$I$43</f>
        <v>5.6910948206665397</v>
      </c>
      <c r="F40" s="15" t="str">
        <f>BY_Demands_Drivers!$H$40</f>
        <v>IODMT</v>
      </c>
      <c r="H40" s="10">
        <f>BY_Demands_Drivers!BA4</f>
        <v>2047</v>
      </c>
      <c r="I40" s="18">
        <f>BY_Demands_Drivers!BA26</f>
        <v>1.5437458347886894</v>
      </c>
    </row>
    <row r="41" spans="2:9" x14ac:dyDescent="0.3">
      <c r="B41" s="16" t="s">
        <v>231</v>
      </c>
      <c r="C41" s="16">
        <f>$H$5</f>
        <v>2012</v>
      </c>
      <c r="D41" s="40">
        <f>BY_Demands_Drivers!$K$40*$I$5</f>
        <v>0.16464087165486246</v>
      </c>
      <c r="E41" s="40">
        <f>BY_Demands_Drivers!$L$40*$I$5</f>
        <v>0.12480635319172438</v>
      </c>
      <c r="F41" s="16" t="str">
        <f>BY_Demands_Drivers!$H$41</f>
        <v>IODHT</v>
      </c>
      <c r="H41" s="10">
        <f>BY_Demands_Drivers!BB4</f>
        <v>2048</v>
      </c>
      <c r="I41" s="18">
        <f>BY_Demands_Drivers!BB26</f>
        <v>1.5709723771673534</v>
      </c>
    </row>
    <row r="42" spans="2:9" x14ac:dyDescent="0.3">
      <c r="B42" s="16" t="s">
        <v>231</v>
      </c>
      <c r="C42" s="16">
        <f>$H$8</f>
        <v>2015</v>
      </c>
      <c r="D42" s="40">
        <f>BY_Demands_Drivers!$K$40*$I$8</f>
        <v>0.16941770027881475</v>
      </c>
      <c r="E42" s="40">
        <f>BY_Demands_Drivers!$L$40*$I$8</f>
        <v>0.12842743800732898</v>
      </c>
      <c r="F42" s="16" t="str">
        <f>BY_Demands_Drivers!$H$41</f>
        <v>IODHT</v>
      </c>
      <c r="H42" s="10">
        <f>BY_Demands_Drivers!BC4</f>
        <v>2049</v>
      </c>
      <c r="I42" s="18">
        <f>BY_Demands_Drivers!BC26</f>
        <v>1.5990464131608901</v>
      </c>
    </row>
    <row r="43" spans="2:9" x14ac:dyDescent="0.3">
      <c r="B43" s="16" t="s">
        <v>231</v>
      </c>
      <c r="C43" s="16">
        <f>$H$9</f>
        <v>2016</v>
      </c>
      <c r="D43" s="40">
        <f>BY_Demands_Drivers!$K$40*$I$9</f>
        <v>0.1731162155127427</v>
      </c>
      <c r="E43" s="40">
        <f>BY_Demands_Drivers!$L$40*$I$9</f>
        <v>0.13123110512795885</v>
      </c>
      <c r="F43" s="16" t="str">
        <f>BY_Demands_Drivers!$H$41</f>
        <v>IODHT</v>
      </c>
      <c r="H43" s="10">
        <f>BY_Demands_Drivers!BD4</f>
        <v>2050</v>
      </c>
      <c r="I43" s="18">
        <f>BY_Demands_Drivers!BD26</f>
        <v>1.6385839238597941</v>
      </c>
    </row>
    <row r="44" spans="2:9" x14ac:dyDescent="0.3">
      <c r="B44" s="16" t="s">
        <v>231</v>
      </c>
      <c r="C44" s="16">
        <f>$H$10</f>
        <v>2017</v>
      </c>
      <c r="D44" s="40">
        <f>BY_Demands_Drivers!$K$40*$I$10</f>
        <v>0.17626104372791285</v>
      </c>
      <c r="E44" s="40">
        <f>BY_Demands_Drivers!$L$40*$I$10</f>
        <v>0.13361504865914117</v>
      </c>
      <c r="F44" s="16" t="str">
        <f>BY_Demands_Drivers!$H$41</f>
        <v>IODHT</v>
      </c>
    </row>
    <row r="45" spans="2:9" x14ac:dyDescent="0.3">
      <c r="B45" s="16" t="s">
        <v>231</v>
      </c>
      <c r="C45" s="16">
        <f>$H$11</f>
        <v>2018</v>
      </c>
      <c r="D45" s="40">
        <f>BY_Demands_Drivers!$K$40*$I$11</f>
        <v>0.17911965764276883</v>
      </c>
      <c r="E45" s="40">
        <f>BY_Demands_Drivers!$L$40*$I$11</f>
        <v>0.13578202684815488</v>
      </c>
      <c r="F45" s="16" t="str">
        <f>BY_Demands_Drivers!$H$41</f>
        <v>IODHT</v>
      </c>
    </row>
    <row r="46" spans="2:9" x14ac:dyDescent="0.3">
      <c r="B46" s="16" t="s">
        <v>231</v>
      </c>
      <c r="C46" s="16">
        <f>$H$12</f>
        <v>2019</v>
      </c>
      <c r="D46" s="40">
        <f>BY_Demands_Drivers!$K$40*$I$12</f>
        <v>0.19008799946916369</v>
      </c>
      <c r="E46" s="40">
        <f>BY_Demands_Drivers!$L$40*$I$12</f>
        <v>0.14409660104928201</v>
      </c>
      <c r="F46" s="16" t="str">
        <f>BY_Demands_Drivers!$H$41</f>
        <v>IODHT</v>
      </c>
    </row>
    <row r="47" spans="2:9" x14ac:dyDescent="0.3">
      <c r="B47" s="16" t="s">
        <v>231</v>
      </c>
      <c r="C47" s="16">
        <f>$H$13</f>
        <v>2020</v>
      </c>
      <c r="D47" s="40">
        <f>BY_Demands_Drivers!$K$40*$I$13</f>
        <v>0.19120224956344914</v>
      </c>
      <c r="E47" s="40">
        <f>BY_Demands_Drivers!$L$40*$I$13</f>
        <v>0.14494126063722945</v>
      </c>
      <c r="F47" s="16" t="str">
        <f>BY_Demands_Drivers!$H$41</f>
        <v>IODHT</v>
      </c>
    </row>
    <row r="48" spans="2:9" x14ac:dyDescent="0.3">
      <c r="B48" s="16" t="s">
        <v>231</v>
      </c>
      <c r="C48" s="16">
        <f>$H$14</f>
        <v>2021</v>
      </c>
      <c r="D48" s="40">
        <f>BY_Demands_Drivers!$K$40*$I$14</f>
        <v>0.19426308835303394</v>
      </c>
      <c r="E48" s="40">
        <f>BY_Demands_Drivers!$L$40*$I$14</f>
        <v>0.14726153581067886</v>
      </c>
      <c r="F48" s="16" t="str">
        <f>BY_Demands_Drivers!$H$41</f>
        <v>IODHT</v>
      </c>
    </row>
    <row r="49" spans="2:6" x14ac:dyDescent="0.3">
      <c r="B49" s="16" t="s">
        <v>231</v>
      </c>
      <c r="C49" s="16">
        <f>$H$15</f>
        <v>2022</v>
      </c>
      <c r="D49" s="40">
        <f>BY_Demands_Drivers!$K$40*$I$15</f>
        <v>0.19782557959769304</v>
      </c>
      <c r="E49" s="40">
        <f>BY_Demands_Drivers!$L$40*$I$15</f>
        <v>0.1499620896649819</v>
      </c>
      <c r="F49" s="16" t="str">
        <f>BY_Demands_Drivers!$H$41</f>
        <v>IODHT</v>
      </c>
    </row>
    <row r="50" spans="2:6" x14ac:dyDescent="0.3">
      <c r="B50" s="16" t="s">
        <v>231</v>
      </c>
      <c r="C50" s="16">
        <f>$H$16</f>
        <v>2023</v>
      </c>
      <c r="D50" s="40">
        <f>BY_Demands_Drivers!$K$40*$I$16</f>
        <v>0.20116273778574373</v>
      </c>
      <c r="E50" s="40">
        <f>BY_Demands_Drivers!$L$40*$I$16</f>
        <v>0.1524918293297938</v>
      </c>
      <c r="F50" s="16" t="str">
        <f>BY_Demands_Drivers!$H$41</f>
        <v>IODHT</v>
      </c>
    </row>
    <row r="51" spans="2:6" x14ac:dyDescent="0.3">
      <c r="B51" s="16" t="s">
        <v>231</v>
      </c>
      <c r="C51" s="16">
        <f>$H$17</f>
        <v>2024</v>
      </c>
      <c r="D51" s="40">
        <f>BY_Demands_Drivers!$K$40*$I$17</f>
        <v>0.20478662703442238</v>
      </c>
      <c r="E51" s="40">
        <f>BY_Demands_Drivers!$L$40*$I$17</f>
        <v>0.15523892606799866</v>
      </c>
      <c r="F51" s="16" t="str">
        <f>BY_Demands_Drivers!$H$41</f>
        <v>IODHT</v>
      </c>
    </row>
    <row r="52" spans="2:6" x14ac:dyDescent="0.3">
      <c r="B52" s="16" t="s">
        <v>231</v>
      </c>
      <c r="C52" s="16">
        <f>$H$18</f>
        <v>2025</v>
      </c>
      <c r="D52" s="40">
        <f>BY_Demands_Drivers!$K$40*$I$18</f>
        <v>0.20759246691774727</v>
      </c>
      <c r="E52" s="40">
        <f>BY_Demands_Drivers!$L$40*$I$18</f>
        <v>0.1573658987932875</v>
      </c>
      <c r="F52" s="16" t="str">
        <f>BY_Demands_Drivers!$H$41</f>
        <v>IODHT</v>
      </c>
    </row>
    <row r="53" spans="2:6" x14ac:dyDescent="0.3">
      <c r="B53" s="16" t="s">
        <v>231</v>
      </c>
      <c r="C53" s="16">
        <f>$H$19</f>
        <v>2026</v>
      </c>
      <c r="D53" s="40">
        <f>BY_Demands_Drivers!$K$40*$I$19</f>
        <v>0.20940409382270744</v>
      </c>
      <c r="E53" s="40">
        <f>BY_Demands_Drivers!$L$40*$I$19</f>
        <v>0.15873920631455762</v>
      </c>
      <c r="F53" s="16" t="str">
        <f>BY_Demands_Drivers!$H$41</f>
        <v>IODHT</v>
      </c>
    </row>
    <row r="54" spans="2:6" x14ac:dyDescent="0.3">
      <c r="B54" s="16" t="s">
        <v>231</v>
      </c>
      <c r="C54" s="16">
        <f>$H$20</f>
        <v>2027</v>
      </c>
      <c r="D54" s="40">
        <f>BY_Demands_Drivers!$K$40*$I$20</f>
        <v>0.21255653427207363</v>
      </c>
      <c r="E54" s="40">
        <f>BY_Demands_Drivers!$L$40*$I$20</f>
        <v>0.16112892031561232</v>
      </c>
      <c r="F54" s="16" t="str">
        <f>BY_Demands_Drivers!$H$41</f>
        <v>IODHT</v>
      </c>
    </row>
    <row r="55" spans="2:6" x14ac:dyDescent="0.3">
      <c r="B55" s="16" t="s">
        <v>231</v>
      </c>
      <c r="C55" s="16">
        <f>$H$21</f>
        <v>2028</v>
      </c>
      <c r="D55" s="40">
        <f>BY_Demands_Drivers!$K$40*$I$21</f>
        <v>0.21463944432366328</v>
      </c>
      <c r="E55" s="40">
        <f>BY_Demands_Drivers!$L$40*$I$21</f>
        <v>0.16270787458712666</v>
      </c>
      <c r="F55" s="16" t="str">
        <f>BY_Demands_Drivers!$H$41</f>
        <v>IODHT</v>
      </c>
    </row>
    <row r="56" spans="2:6" x14ac:dyDescent="0.3">
      <c r="B56" s="16" t="s">
        <v>231</v>
      </c>
      <c r="C56" s="16">
        <f>$H$22</f>
        <v>2029</v>
      </c>
      <c r="D56" s="40">
        <f>BY_Demands_Drivers!$K$40*$I$22</f>
        <v>0.21668635300448813</v>
      </c>
      <c r="E56" s="40">
        <f>BY_Demands_Drivers!$L$40*$I$22</f>
        <v>0.16425953794509143</v>
      </c>
      <c r="F56" s="16" t="str">
        <f>BY_Demands_Drivers!$H$41</f>
        <v>IODHT</v>
      </c>
    </row>
    <row r="57" spans="2:6" x14ac:dyDescent="0.3">
      <c r="B57" s="16" t="s">
        <v>231</v>
      </c>
      <c r="C57" s="16">
        <f>$H$23</f>
        <v>2030</v>
      </c>
      <c r="D57" s="40">
        <f>BY_Demands_Drivers!$K$40*$I$23</f>
        <v>0.22039297961349538</v>
      </c>
      <c r="E57" s="40">
        <f>BY_Demands_Drivers!$L$40*$I$23</f>
        <v>0.16706935391037239</v>
      </c>
      <c r="F57" s="16" t="str">
        <f>BY_Demands_Drivers!$H$41</f>
        <v>IODHT</v>
      </c>
    </row>
    <row r="58" spans="2:6" x14ac:dyDescent="0.3">
      <c r="B58" s="16" t="s">
        <v>231</v>
      </c>
      <c r="C58" s="16">
        <f>$H$24</f>
        <v>2031</v>
      </c>
      <c r="D58" s="40">
        <f>BY_Demands_Drivers!$K$40*$I$24</f>
        <v>0.22252044515728775</v>
      </c>
      <c r="E58" s="40">
        <f>BY_Demands_Drivers!$L$40*$I$24</f>
        <v>0.16868208356487999</v>
      </c>
      <c r="F58" s="16" t="str">
        <f>BY_Demands_Drivers!$H$41</f>
        <v>IODHT</v>
      </c>
    </row>
    <row r="59" spans="2:6" x14ac:dyDescent="0.3">
      <c r="B59" s="16" t="s">
        <v>231</v>
      </c>
      <c r="C59" s="16">
        <f>$H$25</f>
        <v>2032</v>
      </c>
      <c r="D59" s="40">
        <f>BY_Demands_Drivers!$K$40*$I$25</f>
        <v>0.22461966166143713</v>
      </c>
      <c r="E59" s="40">
        <f>BY_Demands_Drivers!$L$40*$I$25</f>
        <v>0.17027339897647464</v>
      </c>
      <c r="F59" s="16" t="str">
        <f>BY_Demands_Drivers!$H$41</f>
        <v>IODHT</v>
      </c>
    </row>
    <row r="60" spans="2:6" x14ac:dyDescent="0.3">
      <c r="B60" s="16" t="s">
        <v>231</v>
      </c>
      <c r="C60" s="16">
        <f>$H$26</f>
        <v>2033</v>
      </c>
      <c r="D60" s="40">
        <f>BY_Demands_Drivers!$K$40*$I$26</f>
        <v>0.22576430925222302</v>
      </c>
      <c r="E60" s="40">
        <f>BY_Demands_Drivers!$L$40*$I$26</f>
        <v>0.17114110144949823</v>
      </c>
      <c r="F60" s="16" t="str">
        <f>BY_Demands_Drivers!$H$41</f>
        <v>IODHT</v>
      </c>
    </row>
    <row r="61" spans="2:6" x14ac:dyDescent="0.3">
      <c r="B61" s="16" t="s">
        <v>231</v>
      </c>
      <c r="C61" s="16">
        <f>$H$27</f>
        <v>2034</v>
      </c>
      <c r="D61" s="40">
        <f>BY_Demands_Drivers!$K$40*$I$27</f>
        <v>0.22703420047042622</v>
      </c>
      <c r="E61" s="40">
        <f>BY_Demands_Drivers!$L$40*$I$27</f>
        <v>0.17210374511325616</v>
      </c>
      <c r="F61" s="16" t="str">
        <f>BY_Demands_Drivers!$H$41</f>
        <v>IODHT</v>
      </c>
    </row>
    <row r="62" spans="2:6" x14ac:dyDescent="0.3">
      <c r="B62" s="16" t="s">
        <v>231</v>
      </c>
      <c r="C62" s="16">
        <f>$H$28</f>
        <v>2035</v>
      </c>
      <c r="D62" s="40">
        <f>BY_Demands_Drivers!$K$40*$I$28</f>
        <v>0.23098688804681397</v>
      </c>
      <c r="E62" s="40">
        <f>BY_Demands_Drivers!$L$40*$I$28</f>
        <v>0.17510008810364885</v>
      </c>
      <c r="F62" s="16" t="str">
        <f>BY_Demands_Drivers!$H$41</f>
        <v>IODHT</v>
      </c>
    </row>
    <row r="63" spans="2:6" x14ac:dyDescent="0.3">
      <c r="B63" s="16" t="s">
        <v>231</v>
      </c>
      <c r="C63" s="16">
        <f>$H$29</f>
        <v>2036</v>
      </c>
      <c r="D63" s="40">
        <f>BY_Demands_Drivers!$K$40*$I$29</f>
        <v>0.23327146411067989</v>
      </c>
      <c r="E63" s="40">
        <f>BY_Demands_Drivers!$L$40*$I$29</f>
        <v>0.17683191571276119</v>
      </c>
      <c r="F63" s="16" t="str">
        <f>BY_Demands_Drivers!$H$41</f>
        <v>IODHT</v>
      </c>
    </row>
    <row r="64" spans="2:6" x14ac:dyDescent="0.3">
      <c r="B64" s="16" t="s">
        <v>231</v>
      </c>
      <c r="C64" s="16">
        <f>$H$30</f>
        <v>2037</v>
      </c>
      <c r="D64" s="40">
        <f>BY_Demands_Drivers!$K$40*$I$30</f>
        <v>0.23590575511872894</v>
      </c>
      <c r="E64" s="40">
        <f>BY_Demands_Drivers!$L$40*$I$30</f>
        <v>0.17882884545842948</v>
      </c>
      <c r="F64" s="16" t="str">
        <f>BY_Demands_Drivers!$H$41</f>
        <v>IODHT</v>
      </c>
    </row>
    <row r="65" spans="2:6" x14ac:dyDescent="0.3">
      <c r="B65" s="16" t="s">
        <v>231</v>
      </c>
      <c r="C65" s="16">
        <f>$H$31</f>
        <v>2038</v>
      </c>
      <c r="D65" s="40">
        <f>BY_Demands_Drivers!$K$40*$I$31</f>
        <v>0.23860520327069226</v>
      </c>
      <c r="E65" s="40">
        <f>BY_Demands_Drivers!$L$40*$I$31</f>
        <v>0.18087516771176976</v>
      </c>
      <c r="F65" s="16" t="str">
        <f>BY_Demands_Drivers!$H$41</f>
        <v>IODHT</v>
      </c>
    </row>
    <row r="66" spans="2:6" x14ac:dyDescent="0.3">
      <c r="B66" s="16" t="s">
        <v>231</v>
      </c>
      <c r="C66" s="16">
        <f>$H$32</f>
        <v>2039</v>
      </c>
      <c r="D66" s="40">
        <f>BY_Demands_Drivers!$K$40*$I$32</f>
        <v>0.24152313232705636</v>
      </c>
      <c r="E66" s="40">
        <f>BY_Demands_Drivers!$L$40*$I$32</f>
        <v>0.18308710986645171</v>
      </c>
      <c r="F66" s="16" t="str">
        <f>BY_Demands_Drivers!$H$41</f>
        <v>IODHT</v>
      </c>
    </row>
    <row r="67" spans="2:6" x14ac:dyDescent="0.3">
      <c r="B67" s="16" t="s">
        <v>231</v>
      </c>
      <c r="C67" s="16">
        <f>$H$33</f>
        <v>2040</v>
      </c>
      <c r="D67" s="40">
        <f>BY_Demands_Drivers!$K$40*$I$33</f>
        <v>0.2468859220840019</v>
      </c>
      <c r="E67" s="40">
        <f>BY_Demands_Drivers!$L$40*$I$33</f>
        <v>0.18715238373053442</v>
      </c>
      <c r="F67" s="16" t="str">
        <f>BY_Demands_Drivers!$H$41</f>
        <v>IODHT</v>
      </c>
    </row>
    <row r="68" spans="2:6" x14ac:dyDescent="0.3">
      <c r="B68" s="16" t="s">
        <v>231</v>
      </c>
      <c r="C68" s="16">
        <f>$H$34</f>
        <v>2041</v>
      </c>
      <c r="D68" s="40">
        <f>BY_Demands_Drivers!$K$40*$I$34</f>
        <v>0.25097315369653611</v>
      </c>
      <c r="E68" s="40">
        <f>BY_Demands_Drivers!$L$40*$I$34</f>
        <v>0.19025071810572938</v>
      </c>
      <c r="F68" s="16" t="str">
        <f>BY_Demands_Drivers!$H$41</f>
        <v>IODHT</v>
      </c>
    </row>
    <row r="69" spans="2:6" x14ac:dyDescent="0.3">
      <c r="B69" s="16" t="s">
        <v>231</v>
      </c>
      <c r="C69" s="16">
        <f>$H$35</f>
        <v>2042</v>
      </c>
      <c r="D69" s="40">
        <f>BY_Demands_Drivers!$K$40*$I$35</f>
        <v>0.25502821257665192</v>
      </c>
      <c r="E69" s="40">
        <f>BY_Demands_Drivers!$L$40*$I$35</f>
        <v>0.19332466387458991</v>
      </c>
      <c r="F69" s="16" t="str">
        <f>BY_Demands_Drivers!$H$41</f>
        <v>IODHT</v>
      </c>
    </row>
    <row r="70" spans="2:6" x14ac:dyDescent="0.3">
      <c r="B70" s="16" t="s">
        <v>231</v>
      </c>
      <c r="C70" s="16">
        <f>$H$36</f>
        <v>2043</v>
      </c>
      <c r="D70" s="40">
        <f>BY_Demands_Drivers!$K$40*$I$36</f>
        <v>0.25882924844537319</v>
      </c>
      <c r="E70" s="40">
        <f>BY_Demands_Drivers!$L$40*$I$36</f>
        <v>0.19620604697441046</v>
      </c>
      <c r="F70" s="16" t="str">
        <f>BY_Demands_Drivers!$H$41</f>
        <v>IODHT</v>
      </c>
    </row>
    <row r="71" spans="2:6" x14ac:dyDescent="0.3">
      <c r="B71" s="16" t="s">
        <v>231</v>
      </c>
      <c r="C71" s="16">
        <f>$H$37</f>
        <v>2044</v>
      </c>
      <c r="D71" s="40">
        <f>BY_Demands_Drivers!$K$40*$I$37</f>
        <v>0.26284186622523431</v>
      </c>
      <c r="E71" s="40">
        <f>BY_Demands_Drivers!$L$40*$I$37</f>
        <v>0.19924782017946591</v>
      </c>
      <c r="F71" s="16" t="str">
        <f>BY_Demands_Drivers!$H$41</f>
        <v>IODHT</v>
      </c>
    </row>
    <row r="72" spans="2:6" x14ac:dyDescent="0.3">
      <c r="B72" s="16" t="s">
        <v>231</v>
      </c>
      <c r="C72" s="16">
        <f>$H$38</f>
        <v>2045</v>
      </c>
      <c r="D72" s="40">
        <f>BY_Demands_Drivers!$K$40*$I$38</f>
        <v>0.26949560972118125</v>
      </c>
      <c r="E72" s="40">
        <f>BY_Demands_Drivers!$L$40*$I$38</f>
        <v>0.20429170419474935</v>
      </c>
      <c r="F72" s="16" t="str">
        <f>BY_Demands_Drivers!$H$41</f>
        <v>IODHT</v>
      </c>
    </row>
    <row r="73" spans="2:6" x14ac:dyDescent="0.3">
      <c r="B73" s="16" t="s">
        <v>231</v>
      </c>
      <c r="C73" s="16">
        <f>$H$39</f>
        <v>2046</v>
      </c>
      <c r="D73" s="40">
        <f>BY_Demands_Drivers!$K$40*$I$39</f>
        <v>0.27444530158202773</v>
      </c>
      <c r="E73" s="40">
        <f>BY_Demands_Drivers!$L$40*$I$39</f>
        <v>0.20804382834451701</v>
      </c>
      <c r="F73" s="16" t="str">
        <f>BY_Demands_Drivers!$H$41</f>
        <v>IODHT</v>
      </c>
    </row>
    <row r="74" spans="2:6" x14ac:dyDescent="0.3">
      <c r="B74" s="16" t="s">
        <v>231</v>
      </c>
      <c r="C74" s="16">
        <f>$H$40</f>
        <v>2047</v>
      </c>
      <c r="D74" s="40">
        <f>BY_Demands_Drivers!$K$40*$I$40</f>
        <v>0.27947386421317721</v>
      </c>
      <c r="E74" s="40">
        <f>BY_Demands_Drivers!$L$40*$I$40</f>
        <v>0.21185574064479676</v>
      </c>
      <c r="F74" s="16" t="str">
        <f>BY_Demands_Drivers!$H$41</f>
        <v>IODHT</v>
      </c>
    </row>
    <row r="75" spans="2:6" x14ac:dyDescent="0.3">
      <c r="B75" s="16" t="s">
        <v>231</v>
      </c>
      <c r="C75" s="16">
        <f>$H$41</f>
        <v>2048</v>
      </c>
      <c r="D75" s="40">
        <f>BY_Demands_Drivers!$K$40*$I$41</f>
        <v>0.28440285371148449</v>
      </c>
      <c r="E75" s="40">
        <f>BY_Demands_Drivers!$L$40*$I$41</f>
        <v>0.21559217132583458</v>
      </c>
      <c r="F75" s="16" t="str">
        <f>BY_Demands_Drivers!$H$41</f>
        <v>IODHT</v>
      </c>
    </row>
    <row r="76" spans="2:6" x14ac:dyDescent="0.3">
      <c r="B76" s="16" t="s">
        <v>231</v>
      </c>
      <c r="C76" s="16">
        <f>$H$42</f>
        <v>2049</v>
      </c>
      <c r="D76" s="40">
        <f>BY_Demands_Drivers!$K$40*$I$42</f>
        <v>0.28948527022485276</v>
      </c>
      <c r="E76" s="40">
        <f>BY_Demands_Drivers!$L$40*$I$42</f>
        <v>0.21944490767288585</v>
      </c>
      <c r="F76" s="16" t="str">
        <f>BY_Demands_Drivers!$H$41</f>
        <v>IODHT</v>
      </c>
    </row>
    <row r="77" spans="2:6" x14ac:dyDescent="0.3">
      <c r="B77" s="15" t="s">
        <v>231</v>
      </c>
      <c r="C77" s="15">
        <f>$H$43</f>
        <v>2050</v>
      </c>
      <c r="D77" s="41">
        <f>BY_Demands_Drivers!$K$40*$I$43</f>
        <v>0.29664299052270543</v>
      </c>
      <c r="E77" s="41">
        <f>BY_Demands_Drivers!$L$40*$I$43</f>
        <v>0.22487083234494462</v>
      </c>
      <c r="F77" s="15" t="str">
        <f>BY_Demands_Drivers!$H$41</f>
        <v>IODHT</v>
      </c>
    </row>
    <row r="78" spans="2:6" x14ac:dyDescent="0.3">
      <c r="B78" s="16" t="s">
        <v>231</v>
      </c>
      <c r="C78" s="16">
        <f>$H$5</f>
        <v>2012</v>
      </c>
      <c r="D78" s="40">
        <f>BY_Demands_Drivers!$K$41*$I$5</f>
        <v>1.3236031926481608</v>
      </c>
      <c r="E78" s="40">
        <f>BY_Demands_Drivers!$L$41*$I$5</f>
        <v>1.0037533663547034</v>
      </c>
      <c r="F78" s="16" t="str">
        <f>BY_Demands_Drivers!$H$42</f>
        <v>IODRH</v>
      </c>
    </row>
    <row r="79" spans="2:6" x14ac:dyDescent="0.3">
      <c r="B79" s="16" t="s">
        <v>231</v>
      </c>
      <c r="C79" s="16">
        <f>$H$8</f>
        <v>2015</v>
      </c>
      <c r="D79" s="40">
        <f>BY_Demands_Drivers!$K$41*$I$8</f>
        <v>1.3620057202456246</v>
      </c>
      <c r="E79" s="40">
        <f>BY_Demands_Drivers!$L$41*$I$8</f>
        <v>1.0328758908141393</v>
      </c>
      <c r="F79" s="16" t="str">
        <f>BY_Demands_Drivers!$H$42</f>
        <v>IODRH</v>
      </c>
    </row>
    <row r="80" spans="2:6" x14ac:dyDescent="0.3">
      <c r="B80" s="16" t="s">
        <v>231</v>
      </c>
      <c r="C80" s="16">
        <f>$H$9</f>
        <v>2016</v>
      </c>
      <c r="D80" s="40">
        <f>BY_Demands_Drivers!$K$41*$I$9</f>
        <v>1.3917393248024996</v>
      </c>
      <c r="E80" s="40">
        <f>BY_Demands_Drivers!$L$41*$I$9</f>
        <v>1.0554243447870486</v>
      </c>
      <c r="F80" s="16" t="str">
        <f>BY_Demands_Drivers!$H$42</f>
        <v>IODRH</v>
      </c>
    </row>
    <row r="81" spans="2:6" x14ac:dyDescent="0.3">
      <c r="B81" s="16" t="s">
        <v>231</v>
      </c>
      <c r="C81" s="16">
        <f>$H$10</f>
        <v>2017</v>
      </c>
      <c r="D81" s="40">
        <f>BY_Demands_Drivers!$K$41*$I$10</f>
        <v>1.417021653692589</v>
      </c>
      <c r="E81" s="40">
        <f>BY_Demands_Drivers!$L$41*$I$10</f>
        <v>1.0745971776070884</v>
      </c>
      <c r="F81" s="16" t="str">
        <f>BY_Demands_Drivers!$H$42</f>
        <v>IODRH</v>
      </c>
    </row>
    <row r="82" spans="2:6" x14ac:dyDescent="0.3">
      <c r="B82" s="16" t="s">
        <v>231</v>
      </c>
      <c r="C82" s="16">
        <f>$H$11</f>
        <v>2018</v>
      </c>
      <c r="D82" s="40">
        <f>BY_Demands_Drivers!$K$41*$I$11</f>
        <v>1.4400030098177166</v>
      </c>
      <c r="E82" s="40">
        <f>BY_Demands_Drivers!$L$41*$I$11</f>
        <v>1.0920250696687881</v>
      </c>
      <c r="F82" s="16" t="str">
        <f>BY_Demands_Drivers!$H$42</f>
        <v>IODRH</v>
      </c>
    </row>
    <row r="83" spans="2:6" x14ac:dyDescent="0.3">
      <c r="B83" s="16" t="s">
        <v>231</v>
      </c>
      <c r="C83" s="16">
        <f>$H$12</f>
        <v>2019</v>
      </c>
      <c r="D83" s="40">
        <f>BY_Demands_Drivers!$K$41*$I$12</f>
        <v>1.5281811888661501</v>
      </c>
      <c r="E83" s="40">
        <f>BY_Demands_Drivers!$L$41*$I$12</f>
        <v>1.1588949174830796</v>
      </c>
      <c r="F83" s="16" t="str">
        <f>BY_Demands_Drivers!$H$42</f>
        <v>IODRH</v>
      </c>
    </row>
    <row r="84" spans="2:6" x14ac:dyDescent="0.3">
      <c r="B84" s="16" t="s">
        <v>231</v>
      </c>
      <c r="C84" s="16">
        <f>$H$13</f>
        <v>2020</v>
      </c>
      <c r="D84" s="40">
        <f>BY_Demands_Drivers!$K$41*$I$13</f>
        <v>1.5371390191265268</v>
      </c>
      <c r="E84" s="40">
        <f>BY_Demands_Drivers!$L$41*$I$13</f>
        <v>1.1656880805164036</v>
      </c>
      <c r="F84" s="16" t="str">
        <f>BY_Demands_Drivers!$H$42</f>
        <v>IODRH</v>
      </c>
    </row>
    <row r="85" spans="2:6" x14ac:dyDescent="0.3">
      <c r="B85" s="16" t="s">
        <v>231</v>
      </c>
      <c r="C85" s="16">
        <f>$H$14</f>
        <v>2021</v>
      </c>
      <c r="D85" s="40">
        <f>BY_Demands_Drivers!$K$41*$I$14</f>
        <v>1.5617461288517998</v>
      </c>
      <c r="E85" s="40">
        <f>BY_Demands_Drivers!$L$41*$I$14</f>
        <v>1.1843488614515005</v>
      </c>
      <c r="F85" s="16" t="str">
        <f>BY_Demands_Drivers!$H$42</f>
        <v>IODRH</v>
      </c>
    </row>
    <row r="86" spans="2:6" x14ac:dyDescent="0.3">
      <c r="B86" s="16" t="s">
        <v>231</v>
      </c>
      <c r="C86" s="16">
        <f>$H$15</f>
        <v>2022</v>
      </c>
      <c r="D86" s="40">
        <f>BY_Demands_Drivers!$K$41*$I$15</f>
        <v>1.5903861909324759</v>
      </c>
      <c r="E86" s="40">
        <f>BY_Demands_Drivers!$L$41*$I$15</f>
        <v>1.2060680284086083</v>
      </c>
      <c r="F86" s="16" t="str">
        <f>BY_Demands_Drivers!$H$42</f>
        <v>IODRH</v>
      </c>
    </row>
    <row r="87" spans="2:6" x14ac:dyDescent="0.3">
      <c r="B87" s="16" t="s">
        <v>231</v>
      </c>
      <c r="C87" s="16">
        <f>$H$16</f>
        <v>2023</v>
      </c>
      <c r="D87" s="40">
        <f>BY_Demands_Drivers!$K$41*$I$16</f>
        <v>1.6172147249877096</v>
      </c>
      <c r="E87" s="40">
        <f>BY_Demands_Drivers!$L$41*$I$16</f>
        <v>1.2264134246133611</v>
      </c>
      <c r="F87" s="16" t="str">
        <f>BY_Demands_Drivers!$H$42</f>
        <v>IODRH</v>
      </c>
    </row>
    <row r="88" spans="2:6" x14ac:dyDescent="0.3">
      <c r="B88" s="16" t="s">
        <v>231</v>
      </c>
      <c r="C88" s="16">
        <f>$H$17</f>
        <v>2024</v>
      </c>
      <c r="D88" s="40">
        <f>BY_Demands_Drivers!$K$41*$I$17</f>
        <v>1.6463483862174044</v>
      </c>
      <c r="E88" s="40">
        <f>BY_Demands_Drivers!$L$41*$I$17</f>
        <v>1.248506912069399</v>
      </c>
      <c r="F88" s="16" t="str">
        <f>BY_Demands_Drivers!$H$42</f>
        <v>IODRH</v>
      </c>
    </row>
    <row r="89" spans="2:6" x14ac:dyDescent="0.3">
      <c r="B89" s="16" t="s">
        <v>231</v>
      </c>
      <c r="C89" s="16">
        <f>$H$18</f>
        <v>2025</v>
      </c>
      <c r="D89" s="40">
        <f>BY_Demands_Drivers!$K$41*$I$18</f>
        <v>1.6689054742010836</v>
      </c>
      <c r="E89" s="40">
        <f>BY_Demands_Drivers!$L$41*$I$18</f>
        <v>1.2656130607433662</v>
      </c>
      <c r="F89" s="16" t="str">
        <f>BY_Demands_Drivers!$H$42</f>
        <v>IODRH</v>
      </c>
    </row>
    <row r="90" spans="2:6" x14ac:dyDescent="0.3">
      <c r="B90" s="16" t="s">
        <v>231</v>
      </c>
      <c r="C90" s="16">
        <f>$H$19</f>
        <v>2026</v>
      </c>
      <c r="D90" s="40">
        <f>BY_Demands_Drivers!$K$41*$I$19</f>
        <v>1.6834697505632694</v>
      </c>
      <c r="E90" s="40">
        <f>BY_Demands_Drivers!$L$41*$I$19</f>
        <v>1.2766578674560305</v>
      </c>
      <c r="F90" s="16" t="str">
        <f>BY_Demands_Drivers!$H$42</f>
        <v>IODRH</v>
      </c>
    </row>
    <row r="91" spans="2:6" x14ac:dyDescent="0.3">
      <c r="B91" s="16" t="s">
        <v>231</v>
      </c>
      <c r="C91" s="16">
        <f>$H$20</f>
        <v>2027</v>
      </c>
      <c r="D91" s="40">
        <f>BY_Demands_Drivers!$K$41*$I$20</f>
        <v>1.7088132767574291</v>
      </c>
      <c r="E91" s="40">
        <f>BY_Demands_Drivers!$L$41*$I$20</f>
        <v>1.2958771092000692</v>
      </c>
      <c r="F91" s="16" t="str">
        <f>BY_Demands_Drivers!$H$42</f>
        <v>IODRH</v>
      </c>
    </row>
    <row r="92" spans="2:6" x14ac:dyDescent="0.3">
      <c r="B92" s="16" t="s">
        <v>231</v>
      </c>
      <c r="C92" s="16">
        <f>$H$21</f>
        <v>2028</v>
      </c>
      <c r="D92" s="40">
        <f>BY_Demands_Drivers!$K$41*$I$21</f>
        <v>1.725558489331755</v>
      </c>
      <c r="E92" s="40">
        <f>BY_Demands_Drivers!$L$41*$I$21</f>
        <v>1.3085758270523407</v>
      </c>
      <c r="F92" s="16" t="str">
        <f>BY_Demands_Drivers!$H$42</f>
        <v>IODRH</v>
      </c>
    </row>
    <row r="93" spans="2:6" x14ac:dyDescent="0.3">
      <c r="B93" s="16" t="s">
        <v>231</v>
      </c>
      <c r="C93" s="16">
        <f>$H$22</f>
        <v>2029</v>
      </c>
      <c r="D93" s="40">
        <f>BY_Demands_Drivers!$K$41*$I$22</f>
        <v>1.7420142748105789</v>
      </c>
      <c r="E93" s="40">
        <f>BY_Demands_Drivers!$L$41*$I$22</f>
        <v>1.3210550581105049</v>
      </c>
      <c r="F93" s="16" t="str">
        <f>BY_Demands_Drivers!$H$42</f>
        <v>IODRH</v>
      </c>
    </row>
    <row r="94" spans="2:6" x14ac:dyDescent="0.3">
      <c r="B94" s="16" t="s">
        <v>231</v>
      </c>
      <c r="C94" s="16">
        <f>$H$23</f>
        <v>2030</v>
      </c>
      <c r="D94" s="40">
        <f>BY_Demands_Drivers!$K$41*$I$23</f>
        <v>1.7718130894325117</v>
      </c>
      <c r="E94" s="40">
        <f>BY_Demands_Drivers!$L$41*$I$23</f>
        <v>1.3436529640813284</v>
      </c>
      <c r="F94" s="16" t="str">
        <f>BY_Demands_Drivers!$H$42</f>
        <v>IODRH</v>
      </c>
    </row>
    <row r="95" spans="2:6" x14ac:dyDescent="0.3">
      <c r="B95" s="16" t="s">
        <v>231</v>
      </c>
      <c r="C95" s="16">
        <f>$H$24</f>
        <v>2031</v>
      </c>
      <c r="D95" s="40">
        <f>BY_Demands_Drivers!$K$41*$I$24</f>
        <v>1.7889164985538843</v>
      </c>
      <c r="E95" s="40">
        <f>BY_Demands_Drivers!$L$41*$I$24</f>
        <v>1.3566233199833657</v>
      </c>
      <c r="F95" s="16" t="str">
        <f>BY_Demands_Drivers!$H$42</f>
        <v>IODRH</v>
      </c>
    </row>
    <row r="96" spans="2:6" x14ac:dyDescent="0.3">
      <c r="B96" s="16" t="s">
        <v>231</v>
      </c>
      <c r="C96" s="16">
        <f>$H$25</f>
        <v>2032</v>
      </c>
      <c r="D96" s="40">
        <f>BY_Demands_Drivers!$K$41*$I$25</f>
        <v>1.805792804170004</v>
      </c>
      <c r="E96" s="40">
        <f>BY_Demands_Drivers!$L$41*$I$25</f>
        <v>1.36942145213347</v>
      </c>
      <c r="F96" s="16" t="str">
        <f>BY_Demands_Drivers!$H$42</f>
        <v>IODRH</v>
      </c>
    </row>
    <row r="97" spans="2:6" x14ac:dyDescent="0.3">
      <c r="B97" s="16" t="s">
        <v>231</v>
      </c>
      <c r="C97" s="16">
        <f>$H$26</f>
        <v>2033</v>
      </c>
      <c r="D97" s="40">
        <f>BY_Demands_Drivers!$K$41*$I$26</f>
        <v>1.8149950101009669</v>
      </c>
      <c r="E97" s="40">
        <f>BY_Demands_Drivers!$L$41*$I$26</f>
        <v>1.3763999372507603</v>
      </c>
      <c r="F97" s="16" t="str">
        <f>BY_Demands_Drivers!$H$42</f>
        <v>IODRH</v>
      </c>
    </row>
    <row r="98" spans="2:6" x14ac:dyDescent="0.3">
      <c r="B98" s="16" t="s">
        <v>231</v>
      </c>
      <c r="C98" s="16">
        <f>$H$27</f>
        <v>2034</v>
      </c>
      <c r="D98" s="40">
        <f>BY_Demands_Drivers!$K$41*$I$27</f>
        <v>1.8252040915631518</v>
      </c>
      <c r="E98" s="40">
        <f>BY_Demands_Drivers!$L$41*$I$27</f>
        <v>1.384141985579123</v>
      </c>
      <c r="F98" s="16" t="str">
        <f>BY_Demands_Drivers!$H$42</f>
        <v>IODRH</v>
      </c>
    </row>
    <row r="99" spans="2:6" x14ac:dyDescent="0.3">
      <c r="B99" s="16" t="s">
        <v>231</v>
      </c>
      <c r="C99" s="16">
        <f>$H$28</f>
        <v>2035</v>
      </c>
      <c r="D99" s="40">
        <f>BY_Demands_Drivers!$K$41*$I$28</f>
        <v>1.8569810728379774</v>
      </c>
      <c r="E99" s="40">
        <f>BY_Demands_Drivers!$L$41*$I$28</f>
        <v>1.408240032565079</v>
      </c>
      <c r="F99" s="16" t="str">
        <f>BY_Demands_Drivers!$H$42</f>
        <v>IODRH</v>
      </c>
    </row>
    <row r="100" spans="2:6" x14ac:dyDescent="0.3">
      <c r="B100" s="16" t="s">
        <v>231</v>
      </c>
      <c r="C100" s="16">
        <f>$H$29</f>
        <v>2036</v>
      </c>
      <c r="D100" s="40">
        <f>BY_Demands_Drivers!$K$41*$I$29</f>
        <v>1.8753475461297335</v>
      </c>
      <c r="E100" s="40">
        <f>BY_Demands_Drivers!$L$41*$I$29</f>
        <v>1.4221682321169249</v>
      </c>
      <c r="F100" s="16" t="str">
        <f>BY_Demands_Drivers!$H$42</f>
        <v>IODRH</v>
      </c>
    </row>
    <row r="101" spans="2:6" x14ac:dyDescent="0.3">
      <c r="B101" s="16" t="s">
        <v>231</v>
      </c>
      <c r="C101" s="16">
        <f>$H$30</f>
        <v>2037</v>
      </c>
      <c r="D101" s="40">
        <f>BY_Demands_Drivers!$K$41*$I$30</f>
        <v>1.896525495162507</v>
      </c>
      <c r="E101" s="40">
        <f>BY_Demands_Drivers!$L$41*$I$30</f>
        <v>1.4382285119290372</v>
      </c>
      <c r="F101" s="16" t="str">
        <f>BY_Demands_Drivers!$H$42</f>
        <v>IODRH</v>
      </c>
    </row>
    <row r="102" spans="2:6" x14ac:dyDescent="0.3">
      <c r="B102" s="16" t="s">
        <v>231</v>
      </c>
      <c r="C102" s="16">
        <f>$H$31</f>
        <v>2038</v>
      </c>
      <c r="D102" s="40">
        <f>BY_Demands_Drivers!$K$41*$I$31</f>
        <v>1.9182272643308393</v>
      </c>
      <c r="E102" s="40">
        <f>BY_Demands_Drivers!$L$41*$I$31</f>
        <v>1.4546860302997688</v>
      </c>
      <c r="F102" s="16" t="str">
        <f>BY_Demands_Drivers!$H$42</f>
        <v>IODRH</v>
      </c>
    </row>
    <row r="103" spans="2:6" x14ac:dyDescent="0.3">
      <c r="B103" s="16" t="s">
        <v>231</v>
      </c>
      <c r="C103" s="16">
        <f>$H$32</f>
        <v>2039</v>
      </c>
      <c r="D103" s="40">
        <f>BY_Demands_Drivers!$K$41*$I$32</f>
        <v>1.9416854747746022</v>
      </c>
      <c r="E103" s="40">
        <f>BY_Demands_Drivers!$L$41*$I$32</f>
        <v>1.4724755444323805</v>
      </c>
      <c r="F103" s="16" t="str">
        <f>BY_Demands_Drivers!$H$42</f>
        <v>IODRH</v>
      </c>
    </row>
    <row r="104" spans="2:6" x14ac:dyDescent="0.3">
      <c r="B104" s="16" t="s">
        <v>231</v>
      </c>
      <c r="C104" s="16">
        <f>$H$33</f>
        <v>2040</v>
      </c>
      <c r="D104" s="40">
        <f>BY_Demands_Drivers!$K$41*$I$33</f>
        <v>1.9847987404688825</v>
      </c>
      <c r="E104" s="40">
        <f>BY_Demands_Drivers!$L$41*$I$33</f>
        <v>1.5051704531599706</v>
      </c>
      <c r="F104" s="16" t="str">
        <f>BY_Demands_Drivers!$H$42</f>
        <v>IODRH</v>
      </c>
    </row>
    <row r="105" spans="2:6" x14ac:dyDescent="0.3">
      <c r="B105" s="16" t="s">
        <v>231</v>
      </c>
      <c r="C105" s="16">
        <f>$H$34</f>
        <v>2041</v>
      </c>
      <c r="D105" s="40">
        <f>BY_Demands_Drivers!$K$41*$I$34</f>
        <v>2.0176573663803361</v>
      </c>
      <c r="E105" s="40">
        <f>BY_Demands_Drivers!$L$41*$I$34</f>
        <v>1.53008876444511</v>
      </c>
      <c r="F105" s="16" t="str">
        <f>BY_Demands_Drivers!$H$42</f>
        <v>IODRH</v>
      </c>
    </row>
    <row r="106" spans="2:6" x14ac:dyDescent="0.3">
      <c r="B106" s="16" t="s">
        <v>231</v>
      </c>
      <c r="C106" s="16">
        <f>$H$35</f>
        <v>2042</v>
      </c>
      <c r="D106" s="40">
        <f>BY_Demands_Drivers!$K$41*$I$35</f>
        <v>2.0502573449041925</v>
      </c>
      <c r="E106" s="40">
        <f>BY_Demands_Drivers!$L$41*$I$35</f>
        <v>1.5548109307017084</v>
      </c>
      <c r="F106" s="16" t="str">
        <f>BY_Demands_Drivers!$H$42</f>
        <v>IODRH</v>
      </c>
    </row>
    <row r="107" spans="2:6" x14ac:dyDescent="0.3">
      <c r="B107" s="16" t="s">
        <v>231</v>
      </c>
      <c r="C107" s="16">
        <f>$H$36</f>
        <v>2043</v>
      </c>
      <c r="D107" s="40">
        <f>BY_Demands_Drivers!$K$41*$I$36</f>
        <v>2.0808151472326228</v>
      </c>
      <c r="E107" s="40">
        <f>BY_Demands_Drivers!$L$41*$I$36</f>
        <v>1.5779844143605051</v>
      </c>
      <c r="F107" s="16" t="str">
        <f>BY_Demands_Drivers!$H$42</f>
        <v>IODRH</v>
      </c>
    </row>
    <row r="108" spans="2:6" x14ac:dyDescent="0.3">
      <c r="B108" s="16" t="s">
        <v>231</v>
      </c>
      <c r="C108" s="16">
        <f>$H$37</f>
        <v>2044</v>
      </c>
      <c r="D108" s="40">
        <f>BY_Demands_Drivers!$K$41*$I$37</f>
        <v>2.1130739275155324</v>
      </c>
      <c r="E108" s="40">
        <f>BY_Demands_Drivers!$L$41*$I$37</f>
        <v>1.6024478332184515</v>
      </c>
      <c r="F108" s="16" t="str">
        <f>BY_Demands_Drivers!$H$42</f>
        <v>IODRH</v>
      </c>
    </row>
    <row r="109" spans="2:6" x14ac:dyDescent="0.3">
      <c r="B109" s="16" t="s">
        <v>231</v>
      </c>
      <c r="C109" s="16">
        <f>$H$38</f>
        <v>2045</v>
      </c>
      <c r="D109" s="40">
        <f>BY_Demands_Drivers!$K$41*$I$38</f>
        <v>2.1665656033416858</v>
      </c>
      <c r="E109" s="40">
        <f>BY_Demands_Drivers!$L$41*$I$38</f>
        <v>1.6430132005284477</v>
      </c>
      <c r="F109" s="16" t="str">
        <f>BY_Demands_Drivers!$H$42</f>
        <v>IODRH</v>
      </c>
    </row>
    <row r="110" spans="2:6" x14ac:dyDescent="0.3">
      <c r="B110" s="16" t="s">
        <v>231</v>
      </c>
      <c r="C110" s="16">
        <f>$H$39</f>
        <v>2046</v>
      </c>
      <c r="D110" s="40">
        <f>BY_Demands_Drivers!$K$41*$I$39</f>
        <v>2.2063578364839813</v>
      </c>
      <c r="E110" s="40">
        <f>BY_Demands_Drivers!$L$41*$I$39</f>
        <v>1.6731896070173429</v>
      </c>
      <c r="F110" s="16" t="str">
        <f>BY_Demands_Drivers!$H$42</f>
        <v>IODRH</v>
      </c>
    </row>
    <row r="111" spans="2:6" x14ac:dyDescent="0.3">
      <c r="B111" s="16" t="s">
        <v>231</v>
      </c>
      <c r="C111" s="16">
        <f>$H$40</f>
        <v>2047</v>
      </c>
      <c r="D111" s="40">
        <f>BY_Demands_Drivers!$K$41*$I$40</f>
        <v>2.2467841382043301</v>
      </c>
      <c r="E111" s="40">
        <f>BY_Demands_Drivers!$L$41*$I$40</f>
        <v>1.7038468588783675</v>
      </c>
      <c r="F111" s="16" t="str">
        <f>BY_Demands_Drivers!$H$42</f>
        <v>IODRH</v>
      </c>
    </row>
    <row r="112" spans="2:6" x14ac:dyDescent="0.3">
      <c r="B112" s="16" t="s">
        <v>231</v>
      </c>
      <c r="C112" s="16">
        <f>$H$41</f>
        <v>2048</v>
      </c>
      <c r="D112" s="40">
        <f>BY_Demands_Drivers!$K$41*$I$41</f>
        <v>2.2864099381099887</v>
      </c>
      <c r="E112" s="40">
        <f>BY_Demands_Drivers!$L$41*$I$41</f>
        <v>1.7338970508624354</v>
      </c>
      <c r="F112" s="16" t="str">
        <f>BY_Demands_Drivers!$H$42</f>
        <v>IODRH</v>
      </c>
    </row>
    <row r="113" spans="2:6" x14ac:dyDescent="0.3">
      <c r="B113" s="16" t="s">
        <v>231</v>
      </c>
      <c r="C113" s="16">
        <f>$H$42</f>
        <v>2049</v>
      </c>
      <c r="D113" s="40">
        <f>BY_Demands_Drivers!$K$41*$I$42</f>
        <v>2.3272691892536783</v>
      </c>
      <c r="E113" s="40">
        <f>BY_Demands_Drivers!$L$41*$I$42</f>
        <v>1.7648826295540039</v>
      </c>
      <c r="F113" s="16" t="str">
        <f>BY_Demands_Drivers!$H$42</f>
        <v>IODRH</v>
      </c>
    </row>
    <row r="114" spans="2:6" x14ac:dyDescent="0.3">
      <c r="B114" s="15" t="s">
        <v>231</v>
      </c>
      <c r="C114" s="15">
        <f>$H$43</f>
        <v>2050</v>
      </c>
      <c r="D114" s="41">
        <f>BY_Demands_Drivers!$K$41*$I$43</f>
        <v>2.3848125036390679</v>
      </c>
      <c r="E114" s="41">
        <f>BY_Demands_Drivers!$L$41*$I$43</f>
        <v>1.8085205535529492</v>
      </c>
      <c r="F114" s="15" t="str">
        <f>BY_Demands_Drivers!$H$42</f>
        <v>IODRH</v>
      </c>
    </row>
    <row r="115" spans="2:6" x14ac:dyDescent="0.3">
      <c r="B115" s="16" t="s">
        <v>231</v>
      </c>
      <c r="C115" s="16">
        <f>$H$5</f>
        <v>2012</v>
      </c>
      <c r="D115" s="40">
        <f>BY_Demands_Drivers!$K$42*$I$5</f>
        <v>0.37624088571238956</v>
      </c>
      <c r="E115" s="40">
        <f>BY_Demands_Drivers!$L$42*$I$5</f>
        <v>0.28777450868599119</v>
      </c>
      <c r="F115" s="16" t="str">
        <f>BY_Demands_Drivers!$H$43</f>
        <v>IODLA</v>
      </c>
    </row>
    <row r="116" spans="2:6" x14ac:dyDescent="0.3">
      <c r="B116" s="16" t="s">
        <v>231</v>
      </c>
      <c r="C116" s="16">
        <f>$H$8</f>
        <v>2015</v>
      </c>
      <c r="D116" s="40">
        <f>BY_Demands_Drivers!$K$42*$I$8</f>
        <v>0.38715699794082614</v>
      </c>
      <c r="E116" s="40">
        <f>BY_Demands_Drivers!$L$42*$I$8</f>
        <v>0.29612389056497407</v>
      </c>
      <c r="F116" s="16" t="str">
        <f>BY_Demands_Drivers!$H$43</f>
        <v>IODLA</v>
      </c>
    </row>
    <row r="117" spans="2:6" x14ac:dyDescent="0.3">
      <c r="B117" s="16" t="s">
        <v>231</v>
      </c>
      <c r="C117" s="16">
        <f>$H$9</f>
        <v>2016</v>
      </c>
      <c r="D117" s="40">
        <f>BY_Demands_Drivers!$K$42*$I$9</f>
        <v>0.39560892505617146</v>
      </c>
      <c r="E117" s="40">
        <f>BY_Demands_Drivers!$L$42*$I$9</f>
        <v>0.30258849679314348</v>
      </c>
      <c r="F117" s="16" t="str">
        <f>BY_Demands_Drivers!$H$43</f>
        <v>IODLA</v>
      </c>
    </row>
    <row r="118" spans="2:6" x14ac:dyDescent="0.3">
      <c r="B118" s="16" t="s">
        <v>231</v>
      </c>
      <c r="C118" s="16">
        <f>$H$10</f>
        <v>2017</v>
      </c>
      <c r="D118" s="40">
        <f>BY_Demands_Drivers!$K$42*$I$10</f>
        <v>0.40279555460444855</v>
      </c>
      <c r="E118" s="40">
        <f>BY_Demands_Drivers!$L$42*$I$10</f>
        <v>0.30808531775519232</v>
      </c>
      <c r="F118" s="16" t="str">
        <f>BY_Demands_Drivers!$H$43</f>
        <v>IODLA</v>
      </c>
    </row>
    <row r="119" spans="2:6" x14ac:dyDescent="0.3">
      <c r="B119" s="16" t="s">
        <v>231</v>
      </c>
      <c r="C119" s="16">
        <f>$H$11</f>
        <v>2018</v>
      </c>
      <c r="D119" s="40">
        <f>BY_Demands_Drivers!$K$42*$I$11</f>
        <v>0.40932812103479282</v>
      </c>
      <c r="E119" s="40">
        <f>BY_Demands_Drivers!$L$42*$I$11</f>
        <v>0.31308186695103907</v>
      </c>
      <c r="F119" s="16" t="str">
        <f>BY_Demands_Drivers!$H$43</f>
        <v>IODLA</v>
      </c>
    </row>
    <row r="120" spans="2:6" x14ac:dyDescent="0.3">
      <c r="B120" s="16" t="s">
        <v>231</v>
      </c>
      <c r="C120" s="16">
        <f>$H$12</f>
        <v>2019</v>
      </c>
      <c r="D120" s="40">
        <f>BY_Demands_Drivers!$K$42*$I$12</f>
        <v>0.43439321332979697</v>
      </c>
      <c r="E120" s="40">
        <f>BY_Demands_Drivers!$L$42*$I$12</f>
        <v>0.33225334696365461</v>
      </c>
      <c r="F120" s="16" t="str">
        <f>BY_Demands_Drivers!$H$43</f>
        <v>IODLA</v>
      </c>
    </row>
    <row r="121" spans="2:6" x14ac:dyDescent="0.3">
      <c r="B121" s="16" t="s">
        <v>231</v>
      </c>
      <c r="C121" s="16">
        <f>$H$13</f>
        <v>2020</v>
      </c>
      <c r="D121" s="40">
        <f>BY_Demands_Drivers!$K$42*$I$13</f>
        <v>0.43693952177778606</v>
      </c>
      <c r="E121" s="40">
        <f>BY_Demands_Drivers!$L$42*$I$13</f>
        <v>0.33420093610244694</v>
      </c>
      <c r="F121" s="16" t="str">
        <f>BY_Demands_Drivers!$H$43</f>
        <v>IODLA</v>
      </c>
    </row>
    <row r="122" spans="2:6" x14ac:dyDescent="0.3">
      <c r="B122" s="16" t="s">
        <v>231</v>
      </c>
      <c r="C122" s="16">
        <f>$H$14</f>
        <v>2021</v>
      </c>
      <c r="D122" s="40">
        <f>BY_Demands_Drivers!$K$42*$I$14</f>
        <v>0.44393421687166501</v>
      </c>
      <c r="E122" s="40">
        <f>BY_Demands_Drivers!$L$42*$I$14</f>
        <v>0.33955095259583795</v>
      </c>
      <c r="F122" s="16" t="str">
        <f>BY_Demands_Drivers!$H$43</f>
        <v>IODLA</v>
      </c>
    </row>
    <row r="123" spans="2:6" x14ac:dyDescent="0.3">
      <c r="B123" s="16" t="s">
        <v>231</v>
      </c>
      <c r="C123" s="16">
        <f>$H$15</f>
        <v>2022</v>
      </c>
      <c r="D123" s="40">
        <f>BY_Demands_Drivers!$K$42*$I$15</f>
        <v>0.45207529902071347</v>
      </c>
      <c r="E123" s="40">
        <f>BY_Demands_Drivers!$L$42*$I$15</f>
        <v>0.3457778035431473</v>
      </c>
      <c r="F123" s="16" t="str">
        <f>BY_Demands_Drivers!$H$43</f>
        <v>IODLA</v>
      </c>
    </row>
    <row r="124" spans="2:6" x14ac:dyDescent="0.3">
      <c r="B124" s="16" t="s">
        <v>231</v>
      </c>
      <c r="C124" s="16">
        <f>$H$16</f>
        <v>2023</v>
      </c>
      <c r="D124" s="40">
        <f>BY_Demands_Drivers!$K$42*$I$16</f>
        <v>0.45970144518851686</v>
      </c>
      <c r="E124" s="40">
        <f>BY_Demands_Drivers!$L$42*$I$16</f>
        <v>0.35161079658017946</v>
      </c>
      <c r="F124" s="16" t="str">
        <f>BY_Demands_Drivers!$H$43</f>
        <v>IODLA</v>
      </c>
    </row>
    <row r="125" spans="2:6" x14ac:dyDescent="0.3">
      <c r="B125" s="16" t="s">
        <v>231</v>
      </c>
      <c r="C125" s="16">
        <f>$H$17</f>
        <v>2024</v>
      </c>
      <c r="D125" s="40">
        <f>BY_Demands_Drivers!$K$42*$I$17</f>
        <v>0.46798283538611424</v>
      </c>
      <c r="E125" s="40">
        <f>BY_Demands_Drivers!$L$42*$I$17</f>
        <v>0.35794496462477721</v>
      </c>
      <c r="F125" s="16" t="str">
        <f>BY_Demands_Drivers!$H$43</f>
        <v>IODLA</v>
      </c>
    </row>
    <row r="126" spans="2:6" x14ac:dyDescent="0.3">
      <c r="B126" s="16" t="s">
        <v>231</v>
      </c>
      <c r="C126" s="16">
        <f>$H$18</f>
        <v>2025</v>
      </c>
      <c r="D126" s="40">
        <f>BY_Demands_Drivers!$K$42*$I$18</f>
        <v>0.474394801456619</v>
      </c>
      <c r="E126" s="40">
        <f>BY_Demands_Drivers!$L$42*$I$18</f>
        <v>0.36284927049827886</v>
      </c>
      <c r="F126" s="16" t="str">
        <f>BY_Demands_Drivers!$H$43</f>
        <v>IODLA</v>
      </c>
    </row>
    <row r="127" spans="2:6" x14ac:dyDescent="0.3">
      <c r="B127" s="16" t="s">
        <v>231</v>
      </c>
      <c r="C127" s="16">
        <f>$H$19</f>
        <v>2026</v>
      </c>
      <c r="D127" s="40">
        <f>BY_Demands_Drivers!$K$42*$I$19</f>
        <v>0.47853477049621118</v>
      </c>
      <c r="E127" s="40">
        <f>BY_Demands_Drivers!$L$42*$I$19</f>
        <v>0.36601579918132743</v>
      </c>
      <c r="F127" s="16" t="str">
        <f>BY_Demands_Drivers!$H$43</f>
        <v>IODLA</v>
      </c>
    </row>
    <row r="128" spans="2:6" x14ac:dyDescent="0.3">
      <c r="B128" s="16" t="s">
        <v>231</v>
      </c>
      <c r="C128" s="16">
        <f>$H$20</f>
        <v>2027</v>
      </c>
      <c r="D128" s="40">
        <f>BY_Demands_Drivers!$K$42*$I$20</f>
        <v>0.48573879568693951</v>
      </c>
      <c r="E128" s="40">
        <f>BY_Demands_Drivers!$L$42*$I$20</f>
        <v>0.37152592550876784</v>
      </c>
      <c r="F128" s="16" t="str">
        <f>BY_Demands_Drivers!$H$43</f>
        <v>IODLA</v>
      </c>
    </row>
    <row r="129" spans="2:6" x14ac:dyDescent="0.3">
      <c r="B129" s="16" t="s">
        <v>231</v>
      </c>
      <c r="C129" s="16">
        <f>$H$21</f>
        <v>2028</v>
      </c>
      <c r="D129" s="40">
        <f>BY_Demands_Drivers!$K$42*$I$21</f>
        <v>0.49049870684868402</v>
      </c>
      <c r="E129" s="40">
        <f>BY_Demands_Drivers!$L$42*$I$21</f>
        <v>0.37516662790974797</v>
      </c>
      <c r="F129" s="16" t="str">
        <f>BY_Demands_Drivers!$H$43</f>
        <v>IODLA</v>
      </c>
    </row>
    <row r="130" spans="2:6" x14ac:dyDescent="0.3">
      <c r="B130" s="16" t="s">
        <v>231</v>
      </c>
      <c r="C130" s="16">
        <f>$H$22</f>
        <v>2029</v>
      </c>
      <c r="D130" s="40">
        <f>BY_Demands_Drivers!$K$42*$I$22</f>
        <v>0.49517634689823592</v>
      </c>
      <c r="E130" s="40">
        <f>BY_Demands_Drivers!$L$42*$I$22</f>
        <v>0.37874440379266661</v>
      </c>
      <c r="F130" s="16" t="str">
        <f>BY_Demands_Drivers!$H$43</f>
        <v>IODLA</v>
      </c>
    </row>
    <row r="131" spans="2:6" x14ac:dyDescent="0.3">
      <c r="B131" s="16" t="s">
        <v>231</v>
      </c>
      <c r="C131" s="16">
        <f>$H$23</f>
        <v>2030</v>
      </c>
      <c r="D131" s="40">
        <f>BY_Demands_Drivers!$K$42*$I$23</f>
        <v>0.50364681030358938</v>
      </c>
      <c r="E131" s="40">
        <f>BY_Demands_Drivers!$L$42*$I$23</f>
        <v>0.38522318783072468</v>
      </c>
      <c r="F131" s="16" t="str">
        <f>BY_Demands_Drivers!$H$43</f>
        <v>IODLA</v>
      </c>
    </row>
    <row r="132" spans="2:6" x14ac:dyDescent="0.3">
      <c r="B132" s="16" t="s">
        <v>231</v>
      </c>
      <c r="C132" s="16">
        <f>$H$24</f>
        <v>2031</v>
      </c>
      <c r="D132" s="40">
        <f>BY_Demands_Drivers!$K$42*$I$24</f>
        <v>0.5085085406411024</v>
      </c>
      <c r="E132" s="40">
        <f>BY_Demands_Drivers!$L$42*$I$24</f>
        <v>0.38894176843259759</v>
      </c>
      <c r="F132" s="16" t="str">
        <f>BY_Demands_Drivers!$H$43</f>
        <v>IODLA</v>
      </c>
    </row>
    <row r="133" spans="2:6" x14ac:dyDescent="0.3">
      <c r="B133" s="16" t="s">
        <v>231</v>
      </c>
      <c r="C133" s="16">
        <f>$H$25</f>
        <v>2032</v>
      </c>
      <c r="D133" s="40">
        <f>BY_Demands_Drivers!$K$42*$I$25</f>
        <v>0.51330571566140304</v>
      </c>
      <c r="E133" s="40">
        <f>BY_Demands_Drivers!$L$42*$I$25</f>
        <v>0.39261097275613571</v>
      </c>
      <c r="F133" s="16" t="str">
        <f>BY_Demands_Drivers!$H$43</f>
        <v>IODLA</v>
      </c>
    </row>
    <row r="134" spans="2:6" x14ac:dyDescent="0.3">
      <c r="B134" s="16" t="s">
        <v>231</v>
      </c>
      <c r="C134" s="16">
        <f>$H$26</f>
        <v>2033</v>
      </c>
      <c r="D134" s="40">
        <f>BY_Demands_Drivers!$K$42*$I$26</f>
        <v>0.51592148912674662</v>
      </c>
      <c r="E134" s="40">
        <f>BY_Demands_Drivers!$L$42*$I$26</f>
        <v>0.39461169344441988</v>
      </c>
      <c r="F134" s="16" t="str">
        <f>BY_Demands_Drivers!$H$43</f>
        <v>IODLA</v>
      </c>
    </row>
    <row r="135" spans="2:6" x14ac:dyDescent="0.3">
      <c r="B135" s="16" t="s">
        <v>231</v>
      </c>
      <c r="C135" s="16">
        <f>$H$27</f>
        <v>2034</v>
      </c>
      <c r="D135" s="40">
        <f>BY_Demands_Drivers!$K$42*$I$27</f>
        <v>0.51882347204200197</v>
      </c>
      <c r="E135" s="40">
        <f>BY_Demands_Drivers!$L$42*$I$27</f>
        <v>0.39683132650229846</v>
      </c>
      <c r="F135" s="16" t="str">
        <f>BY_Demands_Drivers!$H$43</f>
        <v>IODLA</v>
      </c>
    </row>
    <row r="136" spans="2:6" x14ac:dyDescent="0.3">
      <c r="B136" s="16" t="s">
        <v>231</v>
      </c>
      <c r="C136" s="16">
        <f>$H$28</f>
        <v>2035</v>
      </c>
      <c r="D136" s="40">
        <f>BY_Demands_Drivers!$K$42*$I$28</f>
        <v>0.52785623929922365</v>
      </c>
      <c r="E136" s="40">
        <f>BY_Demands_Drivers!$L$42*$I$28</f>
        <v>0.40374019860587135</v>
      </c>
      <c r="F136" s="16" t="str">
        <f>BY_Demands_Drivers!$H$43</f>
        <v>IODLA</v>
      </c>
    </row>
    <row r="137" spans="2:6" x14ac:dyDescent="0.3">
      <c r="B137" s="16" t="s">
        <v>231</v>
      </c>
      <c r="C137" s="16">
        <f>$H$29</f>
        <v>2036</v>
      </c>
      <c r="D137" s="40">
        <f>BY_Demands_Drivers!$K$42*$I$29</f>
        <v>0.53307700199992247</v>
      </c>
      <c r="E137" s="40">
        <f>BY_Demands_Drivers!$L$42*$I$29</f>
        <v>0.40773339147302884</v>
      </c>
      <c r="F137" s="16" t="str">
        <f>BY_Demands_Drivers!$H$43</f>
        <v>IODLA</v>
      </c>
    </row>
    <row r="138" spans="2:6" x14ac:dyDescent="0.3">
      <c r="B138" s="16" t="s">
        <v>231</v>
      </c>
      <c r="C138" s="16">
        <f>$H$30</f>
        <v>2037</v>
      </c>
      <c r="D138" s="40">
        <f>BY_Demands_Drivers!$K$42*$I$30</f>
        <v>0.53909694086522597</v>
      </c>
      <c r="E138" s="40">
        <f>BY_Demands_Drivers!$L$42*$I$30</f>
        <v>0.41233784839163901</v>
      </c>
      <c r="F138" s="16" t="str">
        <f>BY_Demands_Drivers!$H$43</f>
        <v>IODLA</v>
      </c>
    </row>
    <row r="139" spans="2:6" x14ac:dyDescent="0.3">
      <c r="B139" s="16" t="s">
        <v>231</v>
      </c>
      <c r="C139" s="16">
        <f>$H$31</f>
        <v>2038</v>
      </c>
      <c r="D139" s="40">
        <f>BY_Demands_Drivers!$K$42*$I$31</f>
        <v>0.54526577824698175</v>
      </c>
      <c r="E139" s="40">
        <f>BY_Demands_Drivers!$L$42*$I$31</f>
        <v>0.41705619297914237</v>
      </c>
      <c r="F139" s="16" t="str">
        <f>BY_Demands_Drivers!$H$43</f>
        <v>IODLA</v>
      </c>
    </row>
    <row r="140" spans="2:6" x14ac:dyDescent="0.3">
      <c r="B140" s="16" t="s">
        <v>231</v>
      </c>
      <c r="C140" s="16">
        <f>$H$32</f>
        <v>2039</v>
      </c>
      <c r="D140" s="40">
        <f>BY_Demands_Drivers!$K$42*$I$32</f>
        <v>0.55193389292335293</v>
      </c>
      <c r="E140" s="40">
        <f>BY_Demands_Drivers!$L$42*$I$32</f>
        <v>0.4221564186529716</v>
      </c>
      <c r="F140" s="16" t="str">
        <f>BY_Demands_Drivers!$H$43</f>
        <v>IODLA</v>
      </c>
    </row>
    <row r="141" spans="2:6" x14ac:dyDescent="0.3">
      <c r="B141" s="16" t="s">
        <v>231</v>
      </c>
      <c r="C141" s="16">
        <f>$H$33</f>
        <v>2040</v>
      </c>
      <c r="D141" s="40">
        <f>BY_Demands_Drivers!$K$42*$I$33</f>
        <v>0.5641890562237043</v>
      </c>
      <c r="E141" s="40">
        <f>BY_Demands_Drivers!$L$42*$I$33</f>
        <v>0.43152999747322007</v>
      </c>
      <c r="F141" s="16" t="str">
        <f>BY_Demands_Drivers!$H$43</f>
        <v>IODLA</v>
      </c>
    </row>
    <row r="142" spans="2:6" x14ac:dyDescent="0.3">
      <c r="B142" s="16" t="s">
        <v>231</v>
      </c>
      <c r="C142" s="16">
        <f>$H$34</f>
        <v>2041</v>
      </c>
      <c r="D142" s="40">
        <f>BY_Demands_Drivers!$K$42*$I$34</f>
        <v>0.57352928642629453</v>
      </c>
      <c r="E142" s="40">
        <f>BY_Demands_Drivers!$L$42*$I$34</f>
        <v>0.43867403805901434</v>
      </c>
      <c r="F142" s="16" t="str">
        <f>BY_Demands_Drivers!$H$43</f>
        <v>IODLA</v>
      </c>
    </row>
    <row r="143" spans="2:6" x14ac:dyDescent="0.3">
      <c r="B143" s="16" t="s">
        <v>231</v>
      </c>
      <c r="C143" s="16">
        <f>$H$35</f>
        <v>2042</v>
      </c>
      <c r="D143" s="40">
        <f>BY_Demands_Drivers!$K$42*$I$35</f>
        <v>0.58279599480396249</v>
      </c>
      <c r="E143" s="40">
        <f>BY_Demands_Drivers!$L$42*$I$35</f>
        <v>0.44576184417415909</v>
      </c>
      <c r="F143" s="16" t="str">
        <f>BY_Demands_Drivers!$H$43</f>
        <v>IODLA</v>
      </c>
    </row>
    <row r="144" spans="2:6" x14ac:dyDescent="0.3">
      <c r="B144" s="16" t="s">
        <v>231</v>
      </c>
      <c r="C144" s="16">
        <f>$H$36</f>
        <v>2043</v>
      </c>
      <c r="D144" s="40">
        <f>BY_Demands_Drivers!$K$42*$I$36</f>
        <v>0.59148220429433862</v>
      </c>
      <c r="E144" s="40">
        <f>BY_Demands_Drivers!$L$42*$I$36</f>
        <v>0.45240564542851669</v>
      </c>
      <c r="F144" s="16" t="str">
        <f>BY_Demands_Drivers!$H$43</f>
        <v>IODLA</v>
      </c>
    </row>
    <row r="145" spans="2:6" x14ac:dyDescent="0.3">
      <c r="B145" s="16" t="s">
        <v>231</v>
      </c>
      <c r="C145" s="16">
        <f>$H$37</f>
        <v>2044</v>
      </c>
      <c r="D145" s="40">
        <f>BY_Demands_Drivers!$K$42*$I$37</f>
        <v>0.60065192535051137</v>
      </c>
      <c r="E145" s="40">
        <f>BY_Demands_Drivers!$L$42*$I$37</f>
        <v>0.45941926907213332</v>
      </c>
      <c r="F145" s="16" t="str">
        <f>BY_Demands_Drivers!$H$43</f>
        <v>IODLA</v>
      </c>
    </row>
    <row r="146" spans="2:6" x14ac:dyDescent="0.3">
      <c r="B146" s="16" t="s">
        <v>231</v>
      </c>
      <c r="C146" s="16">
        <f>$H$38</f>
        <v>2045</v>
      </c>
      <c r="D146" s="40">
        <f>BY_Demands_Drivers!$K$42*$I$38</f>
        <v>0.61585720409481992</v>
      </c>
      <c r="E146" s="40">
        <f>BY_Demands_Drivers!$L$42*$I$38</f>
        <v>0.47104929596777984</v>
      </c>
      <c r="F146" s="16" t="str">
        <f>BY_Demands_Drivers!$H$43</f>
        <v>IODLA</v>
      </c>
    </row>
    <row r="147" spans="2:6" x14ac:dyDescent="0.3">
      <c r="B147" s="16" t="s">
        <v>231</v>
      </c>
      <c r="C147" s="16">
        <f>$H$39</f>
        <v>2046</v>
      </c>
      <c r="D147" s="40">
        <f>BY_Demands_Drivers!$K$42*$I$39</f>
        <v>0.62716834713609459</v>
      </c>
      <c r="E147" s="40">
        <f>BY_Demands_Drivers!$L$42*$I$39</f>
        <v>0.47970082416418125</v>
      </c>
      <c r="F147" s="16" t="str">
        <f>BY_Demands_Drivers!$H$43</f>
        <v>IODLA</v>
      </c>
    </row>
    <row r="148" spans="2:6" x14ac:dyDescent="0.3">
      <c r="B148" s="16" t="s">
        <v>231</v>
      </c>
      <c r="C148" s="16">
        <f>$H$40</f>
        <v>2047</v>
      </c>
      <c r="D148" s="40">
        <f>BY_Demands_Drivers!$K$42*$I$40</f>
        <v>0.63865972736985577</v>
      </c>
      <c r="E148" s="40">
        <f>BY_Demands_Drivers!$L$42*$I$40</f>
        <v>0.48849020997118381</v>
      </c>
      <c r="F148" s="16" t="str">
        <f>BY_Demands_Drivers!$H$43</f>
        <v>IODLA</v>
      </c>
    </row>
    <row r="149" spans="2:6" x14ac:dyDescent="0.3">
      <c r="B149" s="16" t="s">
        <v>231</v>
      </c>
      <c r="C149" s="16">
        <f>$H$41</f>
        <v>2048</v>
      </c>
      <c r="D149" s="40">
        <f>BY_Demands_Drivers!$K$42*$I$41</f>
        <v>0.64992356092388226</v>
      </c>
      <c r="E149" s="40">
        <f>BY_Demands_Drivers!$L$42*$I$41</f>
        <v>0.49710555266790657</v>
      </c>
      <c r="F149" s="16" t="str">
        <f>BY_Demands_Drivers!$H$43</f>
        <v>IODLA</v>
      </c>
    </row>
    <row r="150" spans="2:6" x14ac:dyDescent="0.3">
      <c r="B150" s="16" t="s">
        <v>231</v>
      </c>
      <c r="C150" s="16">
        <f>$H$42</f>
        <v>2049</v>
      </c>
      <c r="D150" s="40">
        <f>BY_Demands_Drivers!$K$42*$I$42</f>
        <v>0.66153800921566208</v>
      </c>
      <c r="E150" s="40">
        <f>BY_Demands_Drivers!$L$42*$I$42</f>
        <v>0.50598906925993581</v>
      </c>
      <c r="F150" s="16" t="str">
        <f>BY_Demands_Drivers!$H$43</f>
        <v>IODLA</v>
      </c>
    </row>
    <row r="151" spans="2:6" x14ac:dyDescent="0.3">
      <c r="B151" s="15" t="s">
        <v>231</v>
      </c>
      <c r="C151" s="15">
        <f>$H$43</f>
        <v>2050</v>
      </c>
      <c r="D151" s="41">
        <f>BY_Demands_Drivers!$K$42*$I$43</f>
        <v>0.6778949866628603</v>
      </c>
      <c r="E151" s="41">
        <f>BY_Demands_Drivers!$L$42*$I$43</f>
        <v>0.5184999933173855</v>
      </c>
      <c r="F151" s="15" t="str">
        <f>BY_Demands_Drivers!$H$43</f>
        <v>IODLA</v>
      </c>
    </row>
    <row r="152" spans="2:6" x14ac:dyDescent="0.3">
      <c r="B152" s="16" t="s">
        <v>231</v>
      </c>
      <c r="C152" s="16">
        <f>$H$5</f>
        <v>2012</v>
      </c>
      <c r="D152" s="40">
        <f>BY_Demands_Drivers!$K$43*$I$5</f>
        <v>1.6306288860004481</v>
      </c>
      <c r="E152" s="40">
        <f>BY_Demands_Drivers!$L$43*$I$5</f>
        <v>1.2472153993297699</v>
      </c>
      <c r="F152" s="16" t="str">
        <f>BY_Demands_Drivers!$H$44</f>
        <v>IODEM</v>
      </c>
    </row>
    <row r="153" spans="2:6" x14ac:dyDescent="0.3">
      <c r="B153" s="16" t="s">
        <v>231</v>
      </c>
      <c r="C153" s="16">
        <f>$H$8</f>
        <v>2015</v>
      </c>
      <c r="D153" s="40">
        <f>BY_Demands_Drivers!$K$43*$I$8</f>
        <v>1.6779393421429483</v>
      </c>
      <c r="E153" s="40">
        <f>BY_Demands_Drivers!$L$43*$I$8</f>
        <v>1.2834016400843851</v>
      </c>
      <c r="F153" s="16" t="str">
        <f>BY_Demands_Drivers!$H$44</f>
        <v>IODEM</v>
      </c>
    </row>
    <row r="154" spans="2:6" x14ac:dyDescent="0.3">
      <c r="B154" s="16" t="s">
        <v>231</v>
      </c>
      <c r="C154" s="16">
        <f>$H$9</f>
        <v>2016</v>
      </c>
      <c r="D154" s="40">
        <f>BY_Demands_Drivers!$K$43*$I$9</f>
        <v>1.7145700141937996</v>
      </c>
      <c r="E154" s="40">
        <f>BY_Demands_Drivers!$L$43*$I$9</f>
        <v>1.3114192587233375</v>
      </c>
      <c r="F154" s="16" t="str">
        <f>BY_Demands_Drivers!$H$44</f>
        <v>IODEM</v>
      </c>
    </row>
    <row r="155" spans="2:6" x14ac:dyDescent="0.3">
      <c r="B155" s="16" t="s">
        <v>231</v>
      </c>
      <c r="C155" s="16">
        <f>$H$10</f>
        <v>2017</v>
      </c>
      <c r="D155" s="40">
        <f>BY_Demands_Drivers!$K$43*$I$10</f>
        <v>1.745716883604912</v>
      </c>
      <c r="E155" s="40">
        <f>BY_Demands_Drivers!$L$43*$I$10</f>
        <v>1.3352424937365077</v>
      </c>
      <c r="F155" s="16" t="str">
        <f>BY_Demands_Drivers!$H$44</f>
        <v>IODEM</v>
      </c>
    </row>
    <row r="156" spans="2:6" x14ac:dyDescent="0.3">
      <c r="B156" s="16" t="s">
        <v>231</v>
      </c>
      <c r="C156" s="16">
        <f>$H$11</f>
        <v>2018</v>
      </c>
      <c r="D156" s="40">
        <f>BY_Demands_Drivers!$K$43*$I$11</f>
        <v>1.7740290419203668</v>
      </c>
      <c r="E156" s="40">
        <f>BY_Demands_Drivers!$L$43*$I$11</f>
        <v>1.3568975497351221</v>
      </c>
      <c r="F156" s="16" t="str">
        <f>BY_Demands_Drivers!$H$44</f>
        <v>IODEM</v>
      </c>
    </row>
    <row r="157" spans="2:6" x14ac:dyDescent="0.3">
      <c r="B157" s="16" t="s">
        <v>231</v>
      </c>
      <c r="C157" s="16">
        <f>$H$12</f>
        <v>2019</v>
      </c>
      <c r="D157" s="40">
        <f>BY_Demands_Drivers!$K$43*$I$12</f>
        <v>1.8826612110401917</v>
      </c>
      <c r="E157" s="40">
        <f>BY_Demands_Drivers!$L$43*$I$12</f>
        <v>1.4399867893236353</v>
      </c>
      <c r="F157" s="16" t="str">
        <f>BY_Demands_Drivers!$H$44</f>
        <v>IODEM</v>
      </c>
    </row>
    <row r="158" spans="2:6" x14ac:dyDescent="0.3">
      <c r="B158" s="16" t="s">
        <v>231</v>
      </c>
      <c r="C158" s="16">
        <f>$H$13</f>
        <v>2020</v>
      </c>
      <c r="D158" s="40">
        <f>BY_Demands_Drivers!$K$43*$I$13</f>
        <v>1.8936969178589664</v>
      </c>
      <c r="E158" s="40">
        <f>BY_Demands_Drivers!$L$43*$I$13</f>
        <v>1.448427645244337</v>
      </c>
      <c r="F158" s="16" t="str">
        <f>BY_Demands_Drivers!$H$44</f>
        <v>IODEM</v>
      </c>
    </row>
    <row r="159" spans="2:6" x14ac:dyDescent="0.3">
      <c r="B159" s="16" t="s">
        <v>231</v>
      </c>
      <c r="C159" s="16">
        <f>$H$14</f>
        <v>2021</v>
      </c>
      <c r="D159" s="40">
        <f>BY_Demands_Drivers!$K$43*$I$14</f>
        <v>1.9240119428920606</v>
      </c>
      <c r="E159" s="40">
        <f>BY_Demands_Drivers!$L$43*$I$14</f>
        <v>1.4716146293441221</v>
      </c>
      <c r="F159" s="16" t="str">
        <f>BY_Demands_Drivers!$H$44</f>
        <v>IODEM</v>
      </c>
    </row>
    <row r="160" spans="2:6" x14ac:dyDescent="0.3">
      <c r="B160" s="16" t="s">
        <v>231</v>
      </c>
      <c r="C160" s="16">
        <f>$H$15</f>
        <v>2022</v>
      </c>
      <c r="D160" s="40">
        <f>BY_Demands_Drivers!$K$43*$I$15</f>
        <v>1.9592954121258879</v>
      </c>
      <c r="E160" s="40">
        <f>BY_Demands_Drivers!$L$43*$I$15</f>
        <v>1.4986018160351073</v>
      </c>
      <c r="F160" s="16" t="str">
        <f>BY_Demands_Drivers!$H$44</f>
        <v>IODEM</v>
      </c>
    </row>
    <row r="161" spans="2:6" x14ac:dyDescent="0.3">
      <c r="B161" s="16" t="s">
        <v>231</v>
      </c>
      <c r="C161" s="16">
        <f>$H$16</f>
        <v>2023</v>
      </c>
      <c r="D161" s="40">
        <f>BY_Demands_Drivers!$K$43*$I$16</f>
        <v>1.9923471476025789</v>
      </c>
      <c r="E161" s="40">
        <f>BY_Demands_Drivers!$L$43*$I$16</f>
        <v>1.5238820216140805</v>
      </c>
      <c r="F161" s="16" t="str">
        <f>BY_Demands_Drivers!$H$44</f>
        <v>IODEM</v>
      </c>
    </row>
    <row r="162" spans="2:6" x14ac:dyDescent="0.3">
      <c r="B162" s="16" t="s">
        <v>231</v>
      </c>
      <c r="C162" s="16">
        <f>$H$17</f>
        <v>2024</v>
      </c>
      <c r="D162" s="40">
        <f>BY_Demands_Drivers!$K$43*$I$17</f>
        <v>2.0282387122497183</v>
      </c>
      <c r="E162" s="40">
        <f>BY_Demands_Drivers!$L$43*$I$17</f>
        <v>1.5513343208578092</v>
      </c>
      <c r="F162" s="16" t="str">
        <f>BY_Demands_Drivers!$H$44</f>
        <v>IODEM</v>
      </c>
    </row>
    <row r="163" spans="2:6" x14ac:dyDescent="0.3">
      <c r="B163" s="16" t="s">
        <v>231</v>
      </c>
      <c r="C163" s="16">
        <f>$H$18</f>
        <v>2025</v>
      </c>
      <c r="D163" s="40">
        <f>BY_Demands_Drivers!$K$43*$I$18</f>
        <v>2.0560281883212062</v>
      </c>
      <c r="E163" s="40">
        <f>BY_Demands_Drivers!$L$43*$I$18</f>
        <v>1.572589594079834</v>
      </c>
      <c r="F163" s="16" t="str">
        <f>BY_Demands_Drivers!$H$44</f>
        <v>IODEM</v>
      </c>
    </row>
    <row r="164" spans="2:6" x14ac:dyDescent="0.3">
      <c r="B164" s="16" t="s">
        <v>231</v>
      </c>
      <c r="C164" s="16">
        <f>$H$19</f>
        <v>2026</v>
      </c>
      <c r="D164" s="40">
        <f>BY_Demands_Drivers!$K$43*$I$19</f>
        <v>2.0739708239024628</v>
      </c>
      <c r="E164" s="40">
        <f>BY_Demands_Drivers!$L$43*$I$19</f>
        <v>1.5863133368600779</v>
      </c>
      <c r="F164" s="16" t="str">
        <f>BY_Demands_Drivers!$H$44</f>
        <v>IODEM</v>
      </c>
    </row>
    <row r="165" spans="2:6" x14ac:dyDescent="0.3">
      <c r="B165" s="16" t="s">
        <v>231</v>
      </c>
      <c r="C165" s="16">
        <f>$H$20</f>
        <v>2027</v>
      </c>
      <c r="D165" s="40">
        <f>BY_Demands_Drivers!$K$43*$I$20</f>
        <v>2.1051930860689843</v>
      </c>
      <c r="E165" s="40">
        <f>BY_Demands_Drivers!$L$43*$I$20</f>
        <v>1.6101942373582345</v>
      </c>
      <c r="F165" s="16" t="str">
        <f>BY_Demands_Drivers!$H$44</f>
        <v>IODEM</v>
      </c>
    </row>
    <row r="166" spans="2:6" x14ac:dyDescent="0.3">
      <c r="B166" s="16" t="s">
        <v>231</v>
      </c>
      <c r="C166" s="16">
        <f>$H$21</f>
        <v>2028</v>
      </c>
      <c r="D166" s="40">
        <f>BY_Demands_Drivers!$K$43*$I$21</f>
        <v>2.1258225522697143</v>
      </c>
      <c r="E166" s="40">
        <f>BY_Demands_Drivers!$L$43*$I$21</f>
        <v>1.6259730501502807</v>
      </c>
      <c r="F166" s="16" t="str">
        <f>BY_Demands_Drivers!$H$44</f>
        <v>IODEM</v>
      </c>
    </row>
    <row r="167" spans="2:6" x14ac:dyDescent="0.3">
      <c r="B167" s="16" t="s">
        <v>231</v>
      </c>
      <c r="C167" s="16">
        <f>$H$22</f>
        <v>2029</v>
      </c>
      <c r="D167" s="40">
        <f>BY_Demands_Drivers!$K$43*$I$22</f>
        <v>2.1460954552761744</v>
      </c>
      <c r="E167" s="40">
        <f>BY_Demands_Drivers!$L$43*$I$22</f>
        <v>1.6414791392646426</v>
      </c>
      <c r="F167" s="16" t="str">
        <f>BY_Demands_Drivers!$H$44</f>
        <v>IODEM</v>
      </c>
    </row>
    <row r="168" spans="2:6" x14ac:dyDescent="0.3">
      <c r="B168" s="16" t="s">
        <v>231</v>
      </c>
      <c r="C168" s="16">
        <f>$H$23</f>
        <v>2030</v>
      </c>
      <c r="D168" s="40">
        <f>BY_Demands_Drivers!$K$43*$I$23</f>
        <v>2.1828064636516373</v>
      </c>
      <c r="E168" s="40">
        <f>BY_Demands_Drivers!$L$43*$I$23</f>
        <v>1.6695582045650894</v>
      </c>
      <c r="F168" s="16" t="str">
        <f>BY_Demands_Drivers!$H$44</f>
        <v>IODEM</v>
      </c>
    </row>
    <row r="169" spans="2:6" x14ac:dyDescent="0.3">
      <c r="B169" s="16" t="s">
        <v>231</v>
      </c>
      <c r="C169" s="16">
        <f>$H$24</f>
        <v>2031</v>
      </c>
      <c r="D169" s="40">
        <f>BY_Demands_Drivers!$K$43*$I$24</f>
        <v>2.2038772144002778</v>
      </c>
      <c r="E169" s="40">
        <f>BY_Demands_Drivers!$L$43*$I$24</f>
        <v>1.6856745416634722</v>
      </c>
      <c r="F169" s="16" t="str">
        <f>BY_Demands_Drivers!$H$44</f>
        <v>IODEM</v>
      </c>
    </row>
    <row r="170" spans="2:6" x14ac:dyDescent="0.3">
      <c r="B170" s="16" t="s">
        <v>231</v>
      </c>
      <c r="C170" s="16">
        <f>$H$25</f>
        <v>2032</v>
      </c>
      <c r="D170" s="40">
        <f>BY_Demands_Drivers!$K$43*$I$25</f>
        <v>2.2246681822518726</v>
      </c>
      <c r="E170" s="40">
        <f>BY_Demands_Drivers!$L$43*$I$25</f>
        <v>1.7015768818551031</v>
      </c>
      <c r="F170" s="16" t="str">
        <f>BY_Demands_Drivers!$H$44</f>
        <v>IODEM</v>
      </c>
    </row>
    <row r="171" spans="2:6" x14ac:dyDescent="0.3">
      <c r="B171" s="16" t="s">
        <v>231</v>
      </c>
      <c r="C171" s="16">
        <f>$H$26</f>
        <v>2033</v>
      </c>
      <c r="D171" s="40">
        <f>BY_Demands_Drivers!$K$43*$I$26</f>
        <v>2.2360049506196877</v>
      </c>
      <c r="E171" s="40">
        <f>BY_Demands_Drivers!$L$43*$I$26</f>
        <v>1.7102480100366075</v>
      </c>
      <c r="F171" s="16" t="str">
        <f>BY_Demands_Drivers!$H$44</f>
        <v>IODEM</v>
      </c>
    </row>
    <row r="172" spans="2:6" x14ac:dyDescent="0.3">
      <c r="B172" s="16" t="s">
        <v>231</v>
      </c>
      <c r="C172" s="16">
        <f>$H$27</f>
        <v>2034</v>
      </c>
      <c r="D172" s="40">
        <f>BY_Demands_Drivers!$K$43*$I$27</f>
        <v>2.2485821514184132</v>
      </c>
      <c r="E172" s="40">
        <f>BY_Demands_Drivers!$L$43*$I$27</f>
        <v>1.7198679049442149</v>
      </c>
      <c r="F172" s="16" t="str">
        <f>BY_Demands_Drivers!$H$44</f>
        <v>IODEM</v>
      </c>
    </row>
    <row r="173" spans="2:6" x14ac:dyDescent="0.3">
      <c r="B173" s="16" t="s">
        <v>231</v>
      </c>
      <c r="C173" s="16">
        <f>$H$28</f>
        <v>2035</v>
      </c>
      <c r="D173" s="40">
        <f>BY_Demands_Drivers!$K$43*$I$28</f>
        <v>2.2877301860140049</v>
      </c>
      <c r="E173" s="40">
        <f>BY_Demands_Drivers!$L$43*$I$28</f>
        <v>1.7498109729349185</v>
      </c>
      <c r="F173" s="16" t="str">
        <f>BY_Demands_Drivers!$H$44</f>
        <v>IODEM</v>
      </c>
    </row>
    <row r="174" spans="2:6" x14ac:dyDescent="0.3">
      <c r="B174" s="16" t="s">
        <v>231</v>
      </c>
      <c r="C174" s="16">
        <f>$H$29</f>
        <v>2036</v>
      </c>
      <c r="D174" s="40">
        <f>BY_Demands_Drivers!$K$43*$I$29</f>
        <v>2.3103569838714311</v>
      </c>
      <c r="E174" s="40">
        <f>BY_Demands_Drivers!$L$43*$I$29</f>
        <v>1.7671174802386875</v>
      </c>
      <c r="F174" s="16" t="str">
        <f>BY_Demands_Drivers!$H$44</f>
        <v>IODEM</v>
      </c>
    </row>
    <row r="175" spans="2:6" x14ac:dyDescent="0.3">
      <c r="B175" s="16" t="s">
        <v>231</v>
      </c>
      <c r="C175" s="16">
        <f>$H$30</f>
        <v>2037</v>
      </c>
      <c r="D175" s="40">
        <f>BY_Demands_Drivers!$K$43*$I$30</f>
        <v>2.3364474131110233</v>
      </c>
      <c r="E175" s="40">
        <f>BY_Demands_Drivers!$L$43*$I$30</f>
        <v>1.7870732073830518</v>
      </c>
      <c r="F175" s="16" t="str">
        <f>BY_Demands_Drivers!$H$44</f>
        <v>IODEM</v>
      </c>
    </row>
    <row r="176" spans="2:6" x14ac:dyDescent="0.3">
      <c r="B176" s="16" t="s">
        <v>231</v>
      </c>
      <c r="C176" s="16">
        <f>$H$31</f>
        <v>2038</v>
      </c>
      <c r="D176" s="40">
        <f>BY_Demands_Drivers!$K$43*$I$31</f>
        <v>2.3631831688720806</v>
      </c>
      <c r="E176" s="40">
        <f>BY_Demands_Drivers!$L$43*$I$31</f>
        <v>1.8075225239529906</v>
      </c>
      <c r="F176" s="16" t="str">
        <f>BY_Demands_Drivers!$H$44</f>
        <v>IODEM</v>
      </c>
    </row>
    <row r="177" spans="2:6" x14ac:dyDescent="0.3">
      <c r="B177" s="16" t="s">
        <v>231</v>
      </c>
      <c r="C177" s="16">
        <f>$H$32</f>
        <v>2039</v>
      </c>
      <c r="D177" s="40">
        <f>BY_Demands_Drivers!$K$43*$I$32</f>
        <v>2.3920827936054923</v>
      </c>
      <c r="E177" s="40">
        <f>BY_Demands_Drivers!$L$43*$I$32</f>
        <v>1.8296269140516905</v>
      </c>
      <c r="F177" s="16" t="str">
        <f>BY_Demands_Drivers!$H$44</f>
        <v>IODEM</v>
      </c>
    </row>
    <row r="178" spans="2:6" x14ac:dyDescent="0.3">
      <c r="B178" s="16" t="s">
        <v>231</v>
      </c>
      <c r="C178" s="16">
        <f>$H$33</f>
        <v>2040</v>
      </c>
      <c r="D178" s="40">
        <f>BY_Demands_Drivers!$K$43*$I$33</f>
        <v>2.4451967002516759</v>
      </c>
      <c r="E178" s="40">
        <f>BY_Demands_Drivers!$L$43*$I$33</f>
        <v>1.8702520267652074</v>
      </c>
      <c r="F178" s="16" t="str">
        <f>BY_Demands_Drivers!$H$44</f>
        <v>IODEM</v>
      </c>
    </row>
    <row r="179" spans="2:6" x14ac:dyDescent="0.3">
      <c r="B179" s="16" t="s">
        <v>231</v>
      </c>
      <c r="C179" s="16">
        <f>$H$34</f>
        <v>2041</v>
      </c>
      <c r="D179" s="40">
        <f>BY_Demands_Drivers!$K$43*$I$34</f>
        <v>2.4856772799776135</v>
      </c>
      <c r="E179" s="40">
        <f>BY_Demands_Drivers!$L$43*$I$34</f>
        <v>1.9012143155124774</v>
      </c>
      <c r="F179" s="16" t="str">
        <f>BY_Demands_Drivers!$H$44</f>
        <v>IODEM</v>
      </c>
    </row>
    <row r="180" spans="2:6" x14ac:dyDescent="0.3">
      <c r="B180" s="16" t="s">
        <v>231</v>
      </c>
      <c r="C180" s="16">
        <f>$H$35</f>
        <v>2042</v>
      </c>
      <c r="D180" s="40">
        <f>BY_Demands_Drivers!$K$43*$I$35</f>
        <v>2.5258392159409437</v>
      </c>
      <c r="E180" s="40">
        <f>BY_Demands_Drivers!$L$43*$I$35</f>
        <v>1.9319328839313297</v>
      </c>
      <c r="F180" s="16" t="str">
        <f>BY_Demands_Drivers!$H$44</f>
        <v>IODEM</v>
      </c>
    </row>
    <row r="181" spans="2:6" x14ac:dyDescent="0.3">
      <c r="B181" s="16" t="s">
        <v>231</v>
      </c>
      <c r="C181" s="16">
        <f>$H$36</f>
        <v>2043</v>
      </c>
      <c r="D181" s="40">
        <f>BY_Demands_Drivers!$K$43*$I$36</f>
        <v>2.5634852683577081</v>
      </c>
      <c r="E181" s="40">
        <f>BY_Demands_Drivers!$L$43*$I$36</f>
        <v>1.9607271342363939</v>
      </c>
      <c r="F181" s="16" t="str">
        <f>BY_Demands_Drivers!$H$44</f>
        <v>IODEM</v>
      </c>
    </row>
    <row r="182" spans="2:6" x14ac:dyDescent="0.3">
      <c r="B182" s="16" t="s">
        <v>231</v>
      </c>
      <c r="C182" s="16">
        <f>$H$37</f>
        <v>2044</v>
      </c>
      <c r="D182" s="40">
        <f>BY_Demands_Drivers!$K$43*$I$37</f>
        <v>2.6032268610409441</v>
      </c>
      <c r="E182" s="40">
        <f>BY_Demands_Drivers!$L$43*$I$37</f>
        <v>1.991124195648692</v>
      </c>
      <c r="F182" s="16" t="str">
        <f>BY_Demands_Drivers!$H$44</f>
        <v>IODEM</v>
      </c>
    </row>
    <row r="183" spans="2:6" x14ac:dyDescent="0.3">
      <c r="B183" s="16" t="s">
        <v>231</v>
      </c>
      <c r="C183" s="16">
        <f>$H$38</f>
        <v>2045</v>
      </c>
      <c r="D183" s="40">
        <f>BY_Demands_Drivers!$K$43*$I$38</f>
        <v>2.6691265749787636</v>
      </c>
      <c r="E183" s="40">
        <f>BY_Demands_Drivers!$L$43*$I$38</f>
        <v>2.0415287596425697</v>
      </c>
      <c r="F183" s="16" t="str">
        <f>BY_Demands_Drivers!$H$44</f>
        <v>IODEM</v>
      </c>
    </row>
    <row r="184" spans="2:6" x14ac:dyDescent="0.3">
      <c r="B184" s="16" t="s">
        <v>231</v>
      </c>
      <c r="C184" s="16">
        <f>$H$39</f>
        <v>2046</v>
      </c>
      <c r="D184" s="40">
        <f>BY_Demands_Drivers!$K$43*$I$39</f>
        <v>2.7181490955957406</v>
      </c>
      <c r="E184" s="40">
        <f>BY_Demands_Drivers!$L$43*$I$39</f>
        <v>2.0790245032494559</v>
      </c>
      <c r="F184" s="16" t="str">
        <f>BY_Demands_Drivers!$H$44</f>
        <v>IODEM</v>
      </c>
    </row>
    <row r="185" spans="2:6" x14ac:dyDescent="0.3">
      <c r="B185" s="16" t="s">
        <v>231</v>
      </c>
      <c r="C185" s="16">
        <f>$H$40</f>
        <v>2047</v>
      </c>
      <c r="D185" s="40">
        <f>BY_Demands_Drivers!$K$43*$I$40</f>
        <v>2.7679527646300244</v>
      </c>
      <c r="E185" s="40">
        <f>BY_Demands_Drivers!$L$43*$I$40</f>
        <v>2.1171177220658093</v>
      </c>
      <c r="F185" s="16" t="str">
        <f>BY_Demands_Drivers!$H$44</f>
        <v>IODEM</v>
      </c>
    </row>
    <row r="186" spans="2:6" x14ac:dyDescent="0.3">
      <c r="B186" s="16" t="s">
        <v>231</v>
      </c>
      <c r="C186" s="16">
        <f>$H$41</f>
        <v>2048</v>
      </c>
      <c r="D186" s="40">
        <f>BY_Demands_Drivers!$K$43*$I$41</f>
        <v>2.8167702458176938</v>
      </c>
      <c r="E186" s="40">
        <f>BY_Demands_Drivers!$L$43*$I$41</f>
        <v>2.1544566376317484</v>
      </c>
      <c r="F186" s="16" t="str">
        <f>BY_Demands_Drivers!$H$44</f>
        <v>IODEM</v>
      </c>
    </row>
    <row r="187" spans="2:6" x14ac:dyDescent="0.3">
      <c r="B187" s="16" t="s">
        <v>231</v>
      </c>
      <c r="C187" s="16">
        <f>$H$42</f>
        <v>2049</v>
      </c>
      <c r="D187" s="40">
        <f>BY_Demands_Drivers!$K$43*$I$42</f>
        <v>2.8671072921056724</v>
      </c>
      <c r="E187" s="40">
        <f>BY_Demands_Drivers!$L$43*$I$42</f>
        <v>2.1929578194924049</v>
      </c>
      <c r="F187" s="16" t="str">
        <f>BY_Demands_Drivers!$H$44</f>
        <v>IODEM</v>
      </c>
    </row>
    <row r="188" spans="2:6" x14ac:dyDescent="0.3">
      <c r="B188" s="15" t="s">
        <v>231</v>
      </c>
      <c r="C188" s="15">
        <f>$H$43</f>
        <v>2050</v>
      </c>
      <c r="D188" s="41">
        <f>BY_Demands_Drivers!$K$43*$I$43</f>
        <v>2.9379984709379707</v>
      </c>
      <c r="E188" s="41">
        <f>BY_Demands_Drivers!$L$43*$I$43</f>
        <v>2.2471801938630369</v>
      </c>
      <c r="F188" s="15" t="str">
        <f>BY_Demands_Drivers!$H$44</f>
        <v>IODEM</v>
      </c>
    </row>
    <row r="189" spans="2:6" x14ac:dyDescent="0.3">
      <c r="B189" s="16" t="s">
        <v>231</v>
      </c>
      <c r="C189" s="16">
        <f>$H$5</f>
        <v>2012</v>
      </c>
      <c r="D189" s="40">
        <f>BY_Demands_Drivers!$K$44*$I$5</f>
        <v>0.48365852265575421</v>
      </c>
      <c r="E189" s="40">
        <f>BY_Demands_Drivers!$L$44*$I$5</f>
        <v>0.36993479181698841</v>
      </c>
      <c r="F189" s="16" t="str">
        <f>BY_Demands_Drivers!$H$45</f>
        <v>IODTF</v>
      </c>
    </row>
    <row r="190" spans="2:6" x14ac:dyDescent="0.3">
      <c r="B190" s="16" t="s">
        <v>231</v>
      </c>
      <c r="C190" s="16">
        <f>$H$8</f>
        <v>2015</v>
      </c>
      <c r="D190" s="40">
        <f>BY_Demands_Drivers!$K$44*$I$8</f>
        <v>0.49769120999528488</v>
      </c>
      <c r="E190" s="40">
        <f>BY_Demands_Drivers!$L$44*$I$8</f>
        <v>0.38066794139755933</v>
      </c>
      <c r="F190" s="16" t="str">
        <f>BY_Demands_Drivers!$H$45</f>
        <v>IODTF</v>
      </c>
    </row>
    <row r="191" spans="2:6" x14ac:dyDescent="0.3">
      <c r="B191" s="16" t="s">
        <v>231</v>
      </c>
      <c r="C191" s="16">
        <f>$H$9</f>
        <v>2016</v>
      </c>
      <c r="D191" s="40">
        <f>BY_Demands_Drivers!$K$44*$I$9</f>
        <v>0.50855618171270445</v>
      </c>
      <c r="E191" s="40">
        <f>BY_Demands_Drivers!$L$44*$I$9</f>
        <v>0.3889782075504456</v>
      </c>
      <c r="F191" s="16" t="str">
        <f>BY_Demands_Drivers!$H$45</f>
        <v>IODTF</v>
      </c>
    </row>
    <row r="192" spans="2:6" x14ac:dyDescent="0.3">
      <c r="B192" s="16" t="s">
        <v>231</v>
      </c>
      <c r="C192" s="16">
        <f>$H$10</f>
        <v>2017</v>
      </c>
      <c r="D192" s="40">
        <f>BY_Demands_Drivers!$K$44*$I$10</f>
        <v>0.51779461050178344</v>
      </c>
      <c r="E192" s="40">
        <f>BY_Demands_Drivers!$L$44*$I$10</f>
        <v>0.3960443835211242</v>
      </c>
      <c r="F192" s="16" t="str">
        <f>BY_Demands_Drivers!$H$45</f>
        <v>IODTF</v>
      </c>
    </row>
    <row r="193" spans="2:6" x14ac:dyDescent="0.3">
      <c r="B193" s="16" t="s">
        <v>231</v>
      </c>
      <c r="C193" s="16">
        <f>$H$11</f>
        <v>2018</v>
      </c>
      <c r="D193" s="40">
        <f>BY_Demands_Drivers!$K$44*$I$11</f>
        <v>0.52619223965064232</v>
      </c>
      <c r="E193" s="40">
        <f>BY_Demands_Drivers!$L$44*$I$11</f>
        <v>0.40246745898742897</v>
      </c>
      <c r="F193" s="16" t="str">
        <f>BY_Demands_Drivers!$H$45</f>
        <v>IODTF</v>
      </c>
    </row>
    <row r="194" spans="2:6" x14ac:dyDescent="0.3">
      <c r="B194" s="16" t="s">
        <v>231</v>
      </c>
      <c r="C194" s="16">
        <f>$H$12</f>
        <v>2019</v>
      </c>
      <c r="D194" s="40">
        <f>BY_Demands_Drivers!$K$44*$I$12</f>
        <v>0.55841347336020519</v>
      </c>
      <c r="E194" s="40">
        <f>BY_Demands_Drivers!$L$44*$I$12</f>
        <v>0.427112440572748</v>
      </c>
      <c r="F194" s="16" t="str">
        <f>BY_Demands_Drivers!$H$45</f>
        <v>IODTF</v>
      </c>
    </row>
    <row r="195" spans="2:6" x14ac:dyDescent="0.3">
      <c r="B195" s="16" t="s">
        <v>231</v>
      </c>
      <c r="C195" s="16">
        <f>$H$13</f>
        <v>2020</v>
      </c>
      <c r="D195" s="40">
        <f>BY_Demands_Drivers!$K$44*$I$13</f>
        <v>0.56168675871793128</v>
      </c>
      <c r="E195" s="40">
        <f>BY_Demands_Drivers!$L$44*$I$13</f>
        <v>0.42961607088348663</v>
      </c>
      <c r="F195" s="16" t="str">
        <f>BY_Demands_Drivers!$H$45</f>
        <v>IODTF</v>
      </c>
    </row>
    <row r="196" spans="2:6" x14ac:dyDescent="0.3">
      <c r="B196" s="16" t="s">
        <v>231</v>
      </c>
      <c r="C196" s="16">
        <f>$H$14</f>
        <v>2021</v>
      </c>
      <c r="D196" s="40">
        <f>BY_Demands_Drivers!$K$44*$I$14</f>
        <v>0.57067845532508599</v>
      </c>
      <c r="E196" s="40">
        <f>BY_Demands_Drivers!$L$44*$I$14</f>
        <v>0.43649352937255542</v>
      </c>
      <c r="F196" s="16" t="str">
        <f>BY_Demands_Drivers!$H$45</f>
        <v>IODTF</v>
      </c>
    </row>
    <row r="197" spans="2:6" x14ac:dyDescent="0.3">
      <c r="B197" s="16" t="s">
        <v>231</v>
      </c>
      <c r="C197" s="16">
        <f>$H$15</f>
        <v>2022</v>
      </c>
      <c r="D197" s="40">
        <f>BY_Demands_Drivers!$K$44*$I$15</f>
        <v>0.58114383512444634</v>
      </c>
      <c r="E197" s="40">
        <f>BY_Demands_Drivers!$L$44*$I$15</f>
        <v>0.44449816056586877</v>
      </c>
      <c r="F197" s="16" t="str">
        <f>BY_Demands_Drivers!$H$45</f>
        <v>IODTF</v>
      </c>
    </row>
    <row r="198" spans="2:6" x14ac:dyDescent="0.3">
      <c r="B198" s="16" t="s">
        <v>231</v>
      </c>
      <c r="C198" s="16">
        <f>$H$16</f>
        <v>2023</v>
      </c>
      <c r="D198" s="40">
        <f>BY_Demands_Drivers!$K$44*$I$16</f>
        <v>0.59094726353731741</v>
      </c>
      <c r="E198" s="40">
        <f>BY_Demands_Drivers!$L$44*$I$16</f>
        <v>0.45199648651098912</v>
      </c>
      <c r="F198" s="16" t="str">
        <f>BY_Demands_Drivers!$H$45</f>
        <v>IODTF</v>
      </c>
    </row>
    <row r="199" spans="2:6" x14ac:dyDescent="0.3">
      <c r="B199" s="16" t="s">
        <v>231</v>
      </c>
      <c r="C199" s="16">
        <f>$H$17</f>
        <v>2024</v>
      </c>
      <c r="D199" s="40">
        <f>BY_Demands_Drivers!$K$44*$I$17</f>
        <v>0.60159300965531814</v>
      </c>
      <c r="E199" s="40">
        <f>BY_Demands_Drivers!$L$44*$I$17</f>
        <v>0.46013907407933041</v>
      </c>
      <c r="F199" s="16" t="str">
        <f>BY_Demands_Drivers!$H$45</f>
        <v>IODTF</v>
      </c>
    </row>
    <row r="200" spans="2:6" x14ac:dyDescent="0.3">
      <c r="B200" s="16" t="s">
        <v>231</v>
      </c>
      <c r="C200" s="16">
        <f>$H$18</f>
        <v>2025</v>
      </c>
      <c r="D200" s="40">
        <f>BY_Demands_Drivers!$K$44*$I$18</f>
        <v>0.60983560676463333</v>
      </c>
      <c r="E200" s="40">
        <f>BY_Demands_Drivers!$L$44*$I$18</f>
        <v>0.46644357054291519</v>
      </c>
      <c r="F200" s="16" t="str">
        <f>BY_Demands_Drivers!$H$45</f>
        <v>IODTF</v>
      </c>
    </row>
    <row r="201" spans="2:6" x14ac:dyDescent="0.3">
      <c r="B201" s="16" t="s">
        <v>231</v>
      </c>
      <c r="C201" s="16">
        <f>$H$19</f>
        <v>2026</v>
      </c>
      <c r="D201" s="40">
        <f>BY_Demands_Drivers!$K$44*$I$19</f>
        <v>0.61515754647285625</v>
      </c>
      <c r="E201" s="40">
        <f>BY_Demands_Drivers!$L$44*$I$19</f>
        <v>0.47051415043720418</v>
      </c>
      <c r="F201" s="16" t="str">
        <f>BY_Demands_Drivers!$H$45</f>
        <v>IODTF</v>
      </c>
    </row>
    <row r="202" spans="2:6" x14ac:dyDescent="0.3">
      <c r="B202" s="16" t="s">
        <v>231</v>
      </c>
      <c r="C202" s="16">
        <f>$H$20</f>
        <v>2027</v>
      </c>
      <c r="D202" s="40">
        <f>BY_Demands_Drivers!$K$44*$I$20</f>
        <v>0.62441833740025698</v>
      </c>
      <c r="E202" s="40">
        <f>BY_Demands_Drivers!$L$44*$I$20</f>
        <v>0.47759743048565073</v>
      </c>
      <c r="F202" s="16" t="str">
        <f>BY_Demands_Drivers!$H$45</f>
        <v>IODTF</v>
      </c>
    </row>
    <row r="203" spans="2:6" x14ac:dyDescent="0.3">
      <c r="B203" s="16" t="s">
        <v>231</v>
      </c>
      <c r="C203" s="16">
        <f>$H$21</f>
        <v>2028</v>
      </c>
      <c r="D203" s="40">
        <f>BY_Demands_Drivers!$K$44*$I$21</f>
        <v>0.63053721413026187</v>
      </c>
      <c r="E203" s="40">
        <f>BY_Demands_Drivers!$L$44*$I$21</f>
        <v>0.48227756178332515</v>
      </c>
      <c r="F203" s="16" t="str">
        <f>BY_Demands_Drivers!$H$45</f>
        <v>IODTF</v>
      </c>
    </row>
    <row r="204" spans="2:6" x14ac:dyDescent="0.3">
      <c r="B204" s="16" t="s">
        <v>231</v>
      </c>
      <c r="C204" s="16">
        <f>$H$22</f>
        <v>2029</v>
      </c>
      <c r="D204" s="40">
        <f>BY_Demands_Drivers!$K$44*$I$22</f>
        <v>0.63655033115659987</v>
      </c>
      <c r="E204" s="40">
        <f>BY_Demands_Drivers!$L$44*$I$22</f>
        <v>0.48687680089751484</v>
      </c>
      <c r="F204" s="16" t="str">
        <f>BY_Demands_Drivers!$H$45</f>
        <v>IODTF</v>
      </c>
    </row>
    <row r="205" spans="2:6" x14ac:dyDescent="0.3">
      <c r="B205" s="16" t="s">
        <v>231</v>
      </c>
      <c r="C205" s="16">
        <f>$H$23</f>
        <v>2030</v>
      </c>
      <c r="D205" s="40">
        <f>BY_Demands_Drivers!$K$44*$I$23</f>
        <v>0.64743913131739539</v>
      </c>
      <c r="E205" s="40">
        <f>BY_Demands_Drivers!$L$44*$I$23</f>
        <v>0.49520529265757363</v>
      </c>
      <c r="F205" s="16" t="str">
        <f>BY_Demands_Drivers!$H$45</f>
        <v>IODTF</v>
      </c>
    </row>
    <row r="206" spans="2:6" x14ac:dyDescent="0.3">
      <c r="B206" s="16" t="s">
        <v>231</v>
      </c>
      <c r="C206" s="16">
        <f>$H$24</f>
        <v>2031</v>
      </c>
      <c r="D206" s="40">
        <f>BY_Demands_Drivers!$K$44*$I$24</f>
        <v>0.65368889683168796</v>
      </c>
      <c r="E206" s="40">
        <f>BY_Demands_Drivers!$L$44*$I$24</f>
        <v>0.49998553656135036</v>
      </c>
      <c r="F206" s="16" t="str">
        <f>BY_Demands_Drivers!$H$45</f>
        <v>IODTF</v>
      </c>
    </row>
    <row r="207" spans="2:6" x14ac:dyDescent="0.3">
      <c r="B207" s="16" t="s">
        <v>231</v>
      </c>
      <c r="C207" s="16">
        <f>$H$25</f>
        <v>2032</v>
      </c>
      <c r="D207" s="40">
        <f>BY_Demands_Drivers!$K$44*$I$25</f>
        <v>0.65985567633744668</v>
      </c>
      <c r="E207" s="40">
        <f>BY_Demands_Drivers!$L$44*$I$25</f>
        <v>0.50470230714593045</v>
      </c>
      <c r="F207" s="16" t="str">
        <f>BY_Demands_Drivers!$H$45</f>
        <v>IODTF</v>
      </c>
    </row>
    <row r="208" spans="2:6" x14ac:dyDescent="0.3">
      <c r="B208" s="16" t="s">
        <v>231</v>
      </c>
      <c r="C208" s="16">
        <f>$H$26</f>
        <v>2033</v>
      </c>
      <c r="D208" s="40">
        <f>BY_Demands_Drivers!$K$44*$I$26</f>
        <v>0.66321825913451504</v>
      </c>
      <c r="E208" s="40">
        <f>BY_Demands_Drivers!$L$44*$I$26</f>
        <v>0.50727423818556239</v>
      </c>
      <c r="F208" s="16" t="str">
        <f>BY_Demands_Drivers!$H$45</f>
        <v>IODTF</v>
      </c>
    </row>
    <row r="209" spans="2:6" x14ac:dyDescent="0.3">
      <c r="B209" s="16" t="s">
        <v>231</v>
      </c>
      <c r="C209" s="16">
        <f>$H$27</f>
        <v>2034</v>
      </c>
      <c r="D209" s="40">
        <f>BY_Demands_Drivers!$K$44*$I$27</f>
        <v>0.6669487648367517</v>
      </c>
      <c r="E209" s="40">
        <f>BY_Demands_Drivers!$L$44*$I$27</f>
        <v>0.5101275815790608</v>
      </c>
      <c r="F209" s="16" t="str">
        <f>BY_Demands_Drivers!$H$45</f>
        <v>IODTF</v>
      </c>
    </row>
    <row r="210" spans="2:6" x14ac:dyDescent="0.3">
      <c r="B210" s="16" t="s">
        <v>231</v>
      </c>
      <c r="C210" s="16">
        <f>$H$28</f>
        <v>2035</v>
      </c>
      <c r="D210" s="40">
        <f>BY_Demands_Drivers!$K$44*$I$28</f>
        <v>0.6785604078905072</v>
      </c>
      <c r="E210" s="40">
        <f>BY_Demands_Drivers!$L$44*$I$28</f>
        <v>0.51900895253507651</v>
      </c>
      <c r="F210" s="16" t="str">
        <f>BY_Demands_Drivers!$H$45</f>
        <v>IODTF</v>
      </c>
    </row>
    <row r="211" spans="2:6" x14ac:dyDescent="0.3">
      <c r="B211" s="16" t="s">
        <v>231</v>
      </c>
      <c r="C211" s="16">
        <f>$H$29</f>
        <v>2036</v>
      </c>
      <c r="D211" s="40">
        <f>BY_Demands_Drivers!$K$44*$I$29</f>
        <v>0.68527171033222667</v>
      </c>
      <c r="E211" s="40">
        <f>BY_Demands_Drivers!$L$44*$I$29</f>
        <v>0.52414221113654935</v>
      </c>
      <c r="F211" s="16" t="str">
        <f>BY_Demands_Drivers!$H$45</f>
        <v>IODTF</v>
      </c>
    </row>
    <row r="212" spans="2:6" x14ac:dyDescent="0.3">
      <c r="B212" s="16" t="s">
        <v>231</v>
      </c>
      <c r="C212" s="16">
        <f>$H$30</f>
        <v>2037</v>
      </c>
      <c r="D212" s="40">
        <f>BY_Demands_Drivers!$K$44*$I$30</f>
        <v>0.69301035556892843</v>
      </c>
      <c r="E212" s="40">
        <f>BY_Demands_Drivers!$L$44*$I$30</f>
        <v>0.5300612510799898</v>
      </c>
      <c r="F212" s="16" t="str">
        <f>BY_Demands_Drivers!$H$45</f>
        <v>IODTF</v>
      </c>
    </row>
    <row r="213" spans="2:6" x14ac:dyDescent="0.3">
      <c r="B213" s="16" t="s">
        <v>231</v>
      </c>
      <c r="C213" s="16">
        <f>$H$31</f>
        <v>2038</v>
      </c>
      <c r="D213" s="40">
        <f>BY_Demands_Drivers!$K$44*$I$31</f>
        <v>0.70094041019048903</v>
      </c>
      <c r="E213" s="40">
        <f>BY_Demands_Drivers!$L$44*$I$31</f>
        <v>0.53612669388334622</v>
      </c>
      <c r="F213" s="16" t="str">
        <f>BY_Demands_Drivers!$H$45</f>
        <v>IODTF</v>
      </c>
    </row>
    <row r="214" spans="2:6" x14ac:dyDescent="0.3">
      <c r="B214" s="16" t="s">
        <v>231</v>
      </c>
      <c r="C214" s="16">
        <f>$H$32</f>
        <v>2039</v>
      </c>
      <c r="D214" s="40">
        <f>BY_Demands_Drivers!$K$44*$I$32</f>
        <v>0.70951228692091484</v>
      </c>
      <c r="E214" s="40">
        <f>BY_Demands_Drivers!$L$44*$I$32</f>
        <v>0.54268304570020021</v>
      </c>
      <c r="F214" s="16" t="str">
        <f>BY_Demands_Drivers!$H$45</f>
        <v>IODTF</v>
      </c>
    </row>
    <row r="215" spans="2:6" x14ac:dyDescent="0.3">
      <c r="B215" s="16" t="s">
        <v>231</v>
      </c>
      <c r="C215" s="16">
        <f>$H$33</f>
        <v>2040</v>
      </c>
      <c r="D215" s="40">
        <f>BY_Demands_Drivers!$K$44*$I$33</f>
        <v>0.72526632748864828</v>
      </c>
      <c r="E215" s="40">
        <f>BY_Demands_Drivers!$L$44*$I$33</f>
        <v>0.55473280280093251</v>
      </c>
      <c r="F215" s="16" t="str">
        <f>BY_Demands_Drivers!$H$45</f>
        <v>IODTF</v>
      </c>
    </row>
    <row r="216" spans="2:6" x14ac:dyDescent="0.3">
      <c r="B216" s="16" t="s">
        <v>231</v>
      </c>
      <c r="C216" s="16">
        <f>$H$34</f>
        <v>2041</v>
      </c>
      <c r="D216" s="40">
        <f>BY_Demands_Drivers!$K$44*$I$34</f>
        <v>0.73727321486479269</v>
      </c>
      <c r="E216" s="40">
        <f>BY_Demands_Drivers!$L$44*$I$34</f>
        <v>0.56391648338093026</v>
      </c>
      <c r="F216" s="16" t="str">
        <f>BY_Demands_Drivers!$H$45</f>
        <v>IODTF</v>
      </c>
    </row>
    <row r="217" spans="2:6" x14ac:dyDescent="0.3">
      <c r="B217" s="16" t="s">
        <v>231</v>
      </c>
      <c r="C217" s="16">
        <f>$H$35</f>
        <v>2042</v>
      </c>
      <c r="D217" s="40">
        <f>BY_Demands_Drivers!$K$44*$I$35</f>
        <v>0.74918558976614968</v>
      </c>
      <c r="E217" s="40">
        <f>BY_Demands_Drivers!$L$44*$I$35</f>
        <v>0.57302787441976022</v>
      </c>
      <c r="F217" s="16" t="str">
        <f>BY_Demands_Drivers!$H$45</f>
        <v>IODTF</v>
      </c>
    </row>
    <row r="218" spans="2:6" x14ac:dyDescent="0.3">
      <c r="B218" s="16" t="s">
        <v>231</v>
      </c>
      <c r="C218" s="16">
        <f>$H$36</f>
        <v>2043</v>
      </c>
      <c r="D218" s="40">
        <f>BY_Demands_Drivers!$K$44*$I$36</f>
        <v>0.76035173201472284</v>
      </c>
      <c r="E218" s="40">
        <f>BY_Demands_Drivers!$L$44*$I$36</f>
        <v>0.58156849619034956</v>
      </c>
      <c r="F218" s="16" t="str">
        <f>BY_Demands_Drivers!$H$45</f>
        <v>IODTF</v>
      </c>
    </row>
    <row r="219" spans="2:6" x14ac:dyDescent="0.3">
      <c r="B219" s="16" t="s">
        <v>231</v>
      </c>
      <c r="C219" s="16">
        <f>$H$37</f>
        <v>2044</v>
      </c>
      <c r="D219" s="40">
        <f>BY_Demands_Drivers!$K$44*$I$37</f>
        <v>0.77213942949155723</v>
      </c>
      <c r="E219" s="40">
        <f>BY_Demands_Drivers!$L$44*$I$37</f>
        <v>0.59058452549166318</v>
      </c>
      <c r="F219" s="16" t="str">
        <f>BY_Demands_Drivers!$H$45</f>
        <v>IODTF</v>
      </c>
    </row>
    <row r="220" spans="2:6" x14ac:dyDescent="0.3">
      <c r="B220" s="16" t="s">
        <v>231</v>
      </c>
      <c r="C220" s="16">
        <f>$H$38</f>
        <v>2045</v>
      </c>
      <c r="D220" s="40">
        <f>BY_Demands_Drivers!$K$44*$I$38</f>
        <v>0.79168585023771454</v>
      </c>
      <c r="E220" s="40">
        <f>BY_Demands_Drivers!$L$44*$I$38</f>
        <v>0.60553495177546424</v>
      </c>
      <c r="F220" s="16" t="str">
        <f>BY_Demands_Drivers!$H$45</f>
        <v>IODTF</v>
      </c>
    </row>
    <row r="221" spans="2:6" x14ac:dyDescent="0.3">
      <c r="B221" s="16" t="s">
        <v>231</v>
      </c>
      <c r="C221" s="16">
        <f>$H$39</f>
        <v>2046</v>
      </c>
      <c r="D221" s="40">
        <f>BY_Demands_Drivers!$K$44*$I$39</f>
        <v>0.80622635059437375</v>
      </c>
      <c r="E221" s="40">
        <f>BY_Demands_Drivers!$L$44*$I$39</f>
        <v>0.61665651114098408</v>
      </c>
      <c r="F221" s="16" t="str">
        <f>BY_Demands_Drivers!$H$45</f>
        <v>IODTF</v>
      </c>
    </row>
    <row r="222" spans="2:6" x14ac:dyDescent="0.3">
      <c r="B222" s="16" t="s">
        <v>231</v>
      </c>
      <c r="C222" s="16">
        <f>$H$40</f>
        <v>2047</v>
      </c>
      <c r="D222" s="40">
        <f>BY_Demands_Drivers!$K$44*$I$40</f>
        <v>0.82099854627590618</v>
      </c>
      <c r="E222" s="40">
        <f>BY_Demands_Drivers!$L$44*$I$40</f>
        <v>0.62795528678153456</v>
      </c>
      <c r="F222" s="16" t="str">
        <f>BY_Demands_Drivers!$H$45</f>
        <v>IODTF</v>
      </c>
    </row>
    <row r="223" spans="2:6" x14ac:dyDescent="0.3">
      <c r="B223" s="16" t="s">
        <v>231</v>
      </c>
      <c r="C223" s="16">
        <f>$H$41</f>
        <v>2048</v>
      </c>
      <c r="D223" s="40">
        <f>BY_Demands_Drivers!$K$44*$I$41</f>
        <v>0.83547823017805722</v>
      </c>
      <c r="E223" s="40">
        <f>BY_Demands_Drivers!$L$44*$I$41</f>
        <v>0.6390303296041141</v>
      </c>
      <c r="F223" s="16" t="str">
        <f>BY_Demands_Drivers!$H$45</f>
        <v>IODTF</v>
      </c>
    </row>
    <row r="224" spans="2:6" x14ac:dyDescent="0.3">
      <c r="B224" s="16" t="s">
        <v>231</v>
      </c>
      <c r="C224" s="16">
        <f>$H$42</f>
        <v>2049</v>
      </c>
      <c r="D224" s="40">
        <f>BY_Demands_Drivers!$K$44*$I$42</f>
        <v>0.85040863013080981</v>
      </c>
      <c r="E224" s="40">
        <f>BY_Demands_Drivers!$L$44*$I$42</f>
        <v>0.65045011058499669</v>
      </c>
      <c r="F224" s="16" t="str">
        <f>BY_Demands_Drivers!$H$45</f>
        <v>IODTF</v>
      </c>
    </row>
    <row r="225" spans="2:6" x14ac:dyDescent="0.3">
      <c r="B225" s="15" t="s">
        <v>231</v>
      </c>
      <c r="C225" s="15">
        <f>$H$43</f>
        <v>2050</v>
      </c>
      <c r="D225" s="41">
        <f>BY_Demands_Drivers!$K$44*$I$43</f>
        <v>0.87143556220451579</v>
      </c>
      <c r="E225" s="41">
        <f>BY_Demands_Drivers!$L$44*$I$43</f>
        <v>0.66653293219335863</v>
      </c>
      <c r="F225" s="15" t="str">
        <f>BY_Demands_Drivers!$H$45</f>
        <v>IODTF</v>
      </c>
    </row>
    <row r="226" spans="2:6" x14ac:dyDescent="0.3">
      <c r="B226" s="16" t="s">
        <v>231</v>
      </c>
      <c r="C226" s="16">
        <f>$H$5</f>
        <v>2012</v>
      </c>
      <c r="D226" s="40">
        <f>BY_Demands_Drivers!$K$45*$I$5</f>
        <v>7.6153177403335201E-2</v>
      </c>
      <c r="E226" s="40">
        <f>BY_Demands_Drivers!$L$45*$I$5</f>
        <v>5.824710722394584E-2</v>
      </c>
      <c r="F226" s="16" t="str">
        <f>BY_Demands_Drivers!$H$46</f>
        <v>IODFL</v>
      </c>
    </row>
    <row r="227" spans="2:6" x14ac:dyDescent="0.3">
      <c r="B227" s="16" t="s">
        <v>231</v>
      </c>
      <c r="C227" s="16">
        <f>$H$8</f>
        <v>2015</v>
      </c>
      <c r="D227" s="40">
        <f>BY_Demands_Drivers!$K$45*$I$8</f>
        <v>7.8362657187843035E-2</v>
      </c>
      <c r="E227" s="40">
        <f>BY_Demands_Drivers!$L$45*$I$8</f>
        <v>5.9937066990637493E-2</v>
      </c>
      <c r="F227" s="16" t="str">
        <f>BY_Demands_Drivers!$H$46</f>
        <v>IODFL</v>
      </c>
    </row>
    <row r="228" spans="2:6" x14ac:dyDescent="0.3">
      <c r="B228" s="16" t="s">
        <v>231</v>
      </c>
      <c r="C228" s="16">
        <f>$H$9</f>
        <v>2016</v>
      </c>
      <c r="D228" s="40">
        <f>BY_Demands_Drivers!$K$45*$I$9</f>
        <v>8.0073372661511585E-2</v>
      </c>
      <c r="E228" s="40">
        <f>BY_Demands_Drivers!$L$45*$I$9</f>
        <v>6.1245538035734973E-2</v>
      </c>
      <c r="F228" s="16" t="str">
        <f>BY_Demands_Drivers!$H$46</f>
        <v>IODFL</v>
      </c>
    </row>
    <row r="229" spans="2:6" x14ac:dyDescent="0.3">
      <c r="B229" s="16" t="s">
        <v>231</v>
      </c>
      <c r="C229" s="16">
        <f>$H$10</f>
        <v>2017</v>
      </c>
      <c r="D229" s="40">
        <f>BY_Demands_Drivers!$K$45*$I$10</f>
        <v>8.1527985107167911E-2</v>
      </c>
      <c r="E229" s="40">
        <f>BY_Demands_Drivers!$L$45*$I$10</f>
        <v>6.2358124141534403E-2</v>
      </c>
      <c r="F229" s="16" t="str">
        <f>BY_Demands_Drivers!$H$46</f>
        <v>IODFL</v>
      </c>
    </row>
    <row r="230" spans="2:6" x14ac:dyDescent="0.3">
      <c r="B230" s="16" t="s">
        <v>231</v>
      </c>
      <c r="C230" s="16">
        <f>$H$11</f>
        <v>2018</v>
      </c>
      <c r="D230" s="40">
        <f>BY_Demands_Drivers!$K$45*$I$11</f>
        <v>8.285021166244283E-2</v>
      </c>
      <c r="E230" s="40">
        <f>BY_Demands_Drivers!$L$45*$I$11</f>
        <v>6.3369452553106026E-2</v>
      </c>
      <c r="F230" s="16" t="str">
        <f>BY_Demands_Drivers!$H$46</f>
        <v>IODFL</v>
      </c>
    </row>
    <row r="231" spans="2:6" x14ac:dyDescent="0.3">
      <c r="B231" s="16" t="s">
        <v>231</v>
      </c>
      <c r="C231" s="16">
        <f>$H$12</f>
        <v>2019</v>
      </c>
      <c r="D231" s="40">
        <f>BY_Demands_Drivers!$K$45*$I$12</f>
        <v>8.7923521057189355E-2</v>
      </c>
      <c r="E231" s="40">
        <f>BY_Demands_Drivers!$L$45*$I$12</f>
        <v>6.7249863146231326E-2</v>
      </c>
      <c r="F231" s="16" t="str">
        <f>BY_Demands_Drivers!$H$46</f>
        <v>IODFL</v>
      </c>
    </row>
    <row r="232" spans="2:6" x14ac:dyDescent="0.3">
      <c r="B232" s="16" t="s">
        <v>231</v>
      </c>
      <c r="C232" s="16">
        <f>$H$13</f>
        <v>2020</v>
      </c>
      <c r="D232" s="40">
        <f>BY_Demands_Drivers!$K$45*$I$13</f>
        <v>8.8438907572390035E-2</v>
      </c>
      <c r="E232" s="40">
        <f>BY_Demands_Drivers!$L$45*$I$13</f>
        <v>6.7644065655388289E-2</v>
      </c>
      <c r="F232" s="16" t="str">
        <f>BY_Demands_Drivers!$H$46</f>
        <v>IODFL</v>
      </c>
    </row>
    <row r="233" spans="2:6" x14ac:dyDescent="0.3">
      <c r="B233" s="16" t="s">
        <v>231</v>
      </c>
      <c r="C233" s="16">
        <f>$H$14</f>
        <v>2021</v>
      </c>
      <c r="D233" s="40">
        <f>BY_Demands_Drivers!$K$45*$I$14</f>
        <v>8.9854671452909901E-2</v>
      </c>
      <c r="E233" s="40">
        <f>BY_Demands_Drivers!$L$45*$I$14</f>
        <v>6.8726937747719638E-2</v>
      </c>
      <c r="F233" s="16" t="str">
        <f>BY_Demands_Drivers!$H$46</f>
        <v>IODFL</v>
      </c>
    </row>
    <row r="234" spans="2:6" x14ac:dyDescent="0.3">
      <c r="B234" s="16" t="s">
        <v>231</v>
      </c>
      <c r="C234" s="16">
        <f>$H$15</f>
        <v>2022</v>
      </c>
      <c r="D234" s="40">
        <f>BY_Demands_Drivers!$K$45*$I$15</f>
        <v>9.1502470234740146E-2</v>
      </c>
      <c r="E234" s="40">
        <f>BY_Demands_Drivers!$L$45*$I$15</f>
        <v>6.9987285846137268E-2</v>
      </c>
      <c r="F234" s="16" t="str">
        <f>BY_Demands_Drivers!$H$46</f>
        <v>IODFL</v>
      </c>
    </row>
    <row r="235" spans="2:6" x14ac:dyDescent="0.3">
      <c r="B235" s="16" t="s">
        <v>231</v>
      </c>
      <c r="C235" s="16">
        <f>$H$16</f>
        <v>2023</v>
      </c>
      <c r="D235" s="40">
        <f>BY_Demands_Drivers!$K$45*$I$16</f>
        <v>9.3046043206403958E-2</v>
      </c>
      <c r="E235" s="40">
        <f>BY_Demands_Drivers!$L$45*$I$16</f>
        <v>7.1167914986695613E-2</v>
      </c>
      <c r="F235" s="16" t="str">
        <f>BY_Demands_Drivers!$H$46</f>
        <v>IODFL</v>
      </c>
    </row>
    <row r="236" spans="2:6" x14ac:dyDescent="0.3">
      <c r="B236" s="16" t="s">
        <v>231</v>
      </c>
      <c r="C236" s="16">
        <f>$H$17</f>
        <v>2024</v>
      </c>
      <c r="D236" s="40">
        <f>BY_Demands_Drivers!$K$45*$I$17</f>
        <v>9.4722241091356754E-2</v>
      </c>
      <c r="E236" s="40">
        <f>BY_Demands_Drivers!$L$45*$I$17</f>
        <v>7.244998464238829E-2</v>
      </c>
      <c r="F236" s="16" t="str">
        <f>BY_Demands_Drivers!$H$46</f>
        <v>IODFL</v>
      </c>
    </row>
    <row r="237" spans="2:6" x14ac:dyDescent="0.3">
      <c r="B237" s="16" t="s">
        <v>231</v>
      </c>
      <c r="C237" s="16">
        <f>$H$18</f>
        <v>2025</v>
      </c>
      <c r="D237" s="40">
        <f>BY_Demands_Drivers!$K$45*$I$18</f>
        <v>9.6020057485624394E-2</v>
      </c>
      <c r="E237" s="40">
        <f>BY_Demands_Drivers!$L$45*$I$18</f>
        <v>7.3442642509748537E-2</v>
      </c>
      <c r="F237" s="16" t="str">
        <f>BY_Demands_Drivers!$H$46</f>
        <v>IODFL</v>
      </c>
    </row>
    <row r="238" spans="2:6" x14ac:dyDescent="0.3">
      <c r="B238" s="16" t="s">
        <v>231</v>
      </c>
      <c r="C238" s="16">
        <f>$H$19</f>
        <v>2026</v>
      </c>
      <c r="D238" s="40">
        <f>BY_Demands_Drivers!$K$45*$I$19</f>
        <v>9.685800946981514E-2</v>
      </c>
      <c r="E238" s="40">
        <f>BY_Demands_Drivers!$L$45*$I$19</f>
        <v>7.4083564933945883E-2</v>
      </c>
      <c r="F238" s="16" t="str">
        <f>BY_Demands_Drivers!$H$46</f>
        <v>IODFL</v>
      </c>
    </row>
    <row r="239" spans="2:6" x14ac:dyDescent="0.3">
      <c r="B239" s="16" t="s">
        <v>231</v>
      </c>
      <c r="C239" s="16">
        <f>$H$20</f>
        <v>2027</v>
      </c>
      <c r="D239" s="40">
        <f>BY_Demands_Drivers!$K$45*$I$20</f>
        <v>9.8316142886997776E-2</v>
      </c>
      <c r="E239" s="40">
        <f>BY_Demands_Drivers!$L$45*$I$20</f>
        <v>7.5198844117211283E-2</v>
      </c>
      <c r="F239" s="16" t="str">
        <f>BY_Demands_Drivers!$H$46</f>
        <v>IODFL</v>
      </c>
    </row>
    <row r="240" spans="2:6" x14ac:dyDescent="0.3">
      <c r="B240" s="16" t="s">
        <v>231</v>
      </c>
      <c r="C240" s="16">
        <f>$H$21</f>
        <v>2028</v>
      </c>
      <c r="D240" s="40">
        <f>BY_Demands_Drivers!$K$45*$I$21</f>
        <v>9.9279574488638056E-2</v>
      </c>
      <c r="E240" s="40">
        <f>BY_Demands_Drivers!$L$45*$I$21</f>
        <v>7.5935741850400557E-2</v>
      </c>
      <c r="F240" s="16" t="str">
        <f>BY_Demands_Drivers!$H$46</f>
        <v>IODFL</v>
      </c>
    </row>
    <row r="241" spans="2:6" x14ac:dyDescent="0.3">
      <c r="B241" s="16" t="s">
        <v>231</v>
      </c>
      <c r="C241" s="16">
        <f>$H$22</f>
        <v>2029</v>
      </c>
      <c r="D241" s="40">
        <f>BY_Demands_Drivers!$K$45*$I$22</f>
        <v>0.10022635397499823</v>
      </c>
      <c r="E241" s="40">
        <f>BY_Demands_Drivers!$L$45*$I$22</f>
        <v>7.6659902918130851E-2</v>
      </c>
      <c r="F241" s="16" t="str">
        <f>BY_Demands_Drivers!$H$46</f>
        <v>IODFL</v>
      </c>
    </row>
    <row r="242" spans="2:6" x14ac:dyDescent="0.3">
      <c r="B242" s="16" t="s">
        <v>231</v>
      </c>
      <c r="C242" s="16">
        <f>$H$23</f>
        <v>2030</v>
      </c>
      <c r="D242" s="40">
        <f>BY_Demands_Drivers!$K$45*$I$23</f>
        <v>0.10194082129338913</v>
      </c>
      <c r="E242" s="40">
        <f>BY_Demands_Drivers!$L$45*$I$23</f>
        <v>7.79712436281495E-2</v>
      </c>
      <c r="F242" s="16" t="str">
        <f>BY_Demands_Drivers!$H$46</f>
        <v>IODFL</v>
      </c>
    </row>
    <row r="243" spans="2:6" x14ac:dyDescent="0.3">
      <c r="B243" s="16" t="s">
        <v>231</v>
      </c>
      <c r="C243" s="16">
        <f>$H$24</f>
        <v>2031</v>
      </c>
      <c r="D243" s="40">
        <f>BY_Demands_Drivers!$K$45*$I$24</f>
        <v>0.10292486164343984</v>
      </c>
      <c r="E243" s="40">
        <f>BY_Demands_Drivers!$L$45*$I$24</f>
        <v>7.8723904327761787E-2</v>
      </c>
      <c r="F243" s="16" t="str">
        <f>BY_Demands_Drivers!$H$46</f>
        <v>IODFL</v>
      </c>
    </row>
    <row r="244" spans="2:6" x14ac:dyDescent="0.3">
      <c r="B244" s="16" t="s">
        <v>231</v>
      </c>
      <c r="C244" s="16">
        <f>$H$25</f>
        <v>2032</v>
      </c>
      <c r="D244" s="40">
        <f>BY_Demands_Drivers!$K$45*$I$25</f>
        <v>0.1038958356503293</v>
      </c>
      <c r="E244" s="40">
        <f>BY_Demands_Drivers!$L$45*$I$25</f>
        <v>7.9466571003262543E-2</v>
      </c>
      <c r="F244" s="16" t="str">
        <f>BY_Demands_Drivers!$H$46</f>
        <v>IODFL</v>
      </c>
    </row>
    <row r="245" spans="2:6" x14ac:dyDescent="0.3">
      <c r="B245" s="16" t="s">
        <v>231</v>
      </c>
      <c r="C245" s="16">
        <f>$H$26</f>
        <v>2033</v>
      </c>
      <c r="D245" s="40">
        <f>BY_Demands_Drivers!$K$45*$I$26</f>
        <v>0.10442528225838754</v>
      </c>
      <c r="E245" s="40">
        <f>BY_Demands_Drivers!$L$45*$I$26</f>
        <v>7.9871527623596186E-2</v>
      </c>
      <c r="F245" s="16" t="str">
        <f>BY_Demands_Drivers!$H$46</f>
        <v>IODFL</v>
      </c>
    </row>
    <row r="246" spans="2:6" x14ac:dyDescent="0.3">
      <c r="B246" s="16" t="s">
        <v>231</v>
      </c>
      <c r="C246" s="16">
        <f>$H$27</f>
        <v>2034</v>
      </c>
      <c r="D246" s="40">
        <f>BY_Demands_Drivers!$K$45*$I$27</f>
        <v>0.10501265919736227</v>
      </c>
      <c r="E246" s="40">
        <f>BY_Demands_Drivers!$L$45*$I$27</f>
        <v>8.0320793284096859E-2</v>
      </c>
      <c r="F246" s="16" t="str">
        <f>BY_Demands_Drivers!$H$46</f>
        <v>IODFL</v>
      </c>
    </row>
    <row r="247" spans="2:6" x14ac:dyDescent="0.3">
      <c r="B247" s="16" t="s">
        <v>231</v>
      </c>
      <c r="C247" s="16">
        <f>$H$28</f>
        <v>2035</v>
      </c>
      <c r="D247" s="40">
        <f>BY_Demands_Drivers!$K$45*$I$28</f>
        <v>0.10684093983751597</v>
      </c>
      <c r="E247" s="40">
        <f>BY_Demands_Drivers!$L$45*$I$28</f>
        <v>8.1719186130116611E-2</v>
      </c>
      <c r="F247" s="16" t="str">
        <f>BY_Demands_Drivers!$H$46</f>
        <v>IODFL</v>
      </c>
    </row>
    <row r="248" spans="2:6" x14ac:dyDescent="0.3">
      <c r="B248" s="16" t="s">
        <v>231</v>
      </c>
      <c r="C248" s="16">
        <f>$H$29</f>
        <v>2036</v>
      </c>
      <c r="D248" s="40">
        <f>BY_Demands_Drivers!$K$45*$I$29</f>
        <v>0.10789765026752211</v>
      </c>
      <c r="E248" s="40">
        <f>BY_Demands_Drivers!$L$45*$I$29</f>
        <v>8.2527429828146912E-2</v>
      </c>
      <c r="F248" s="16" t="str">
        <f>BY_Demands_Drivers!$H$46</f>
        <v>IODFL</v>
      </c>
    </row>
    <row r="249" spans="2:6" x14ac:dyDescent="0.3">
      <c r="B249" s="16" t="s">
        <v>231</v>
      </c>
      <c r="C249" s="16">
        <f>$H$30</f>
        <v>2037</v>
      </c>
      <c r="D249" s="40">
        <f>BY_Demands_Drivers!$K$45*$I$30</f>
        <v>0.1091161182484771</v>
      </c>
      <c r="E249" s="40">
        <f>BY_Demands_Drivers!$L$45*$I$30</f>
        <v>8.3459396655476192E-2</v>
      </c>
      <c r="F249" s="16" t="str">
        <f>BY_Demands_Drivers!$H$46</f>
        <v>IODFL</v>
      </c>
    </row>
    <row r="250" spans="2:6" x14ac:dyDescent="0.3">
      <c r="B250" s="16" t="s">
        <v>231</v>
      </c>
      <c r="C250" s="16">
        <f>$H$31</f>
        <v>2038</v>
      </c>
      <c r="D250" s="40">
        <f>BY_Demands_Drivers!$K$45*$I$31</f>
        <v>0.11036472408942836</v>
      </c>
      <c r="E250" s="40">
        <f>BY_Demands_Drivers!$L$45*$I$31</f>
        <v>8.4414414959087358E-2</v>
      </c>
      <c r="F250" s="16" t="str">
        <f>BY_Demands_Drivers!$H$46</f>
        <v>IODFL</v>
      </c>
    </row>
    <row r="251" spans="2:6" x14ac:dyDescent="0.3">
      <c r="B251" s="16" t="s">
        <v>231</v>
      </c>
      <c r="C251" s="16">
        <f>$H$32</f>
        <v>2039</v>
      </c>
      <c r="D251" s="40">
        <f>BY_Demands_Drivers!$K$45*$I$32</f>
        <v>0.11171438633821347</v>
      </c>
      <c r="E251" s="40">
        <f>BY_Demands_Drivers!$L$45*$I$32</f>
        <v>8.5446728047019721E-2</v>
      </c>
      <c r="F251" s="16" t="str">
        <f>BY_Demands_Drivers!$H$46</f>
        <v>IODFL</v>
      </c>
    </row>
    <row r="252" spans="2:6" x14ac:dyDescent="0.3">
      <c r="B252" s="16" t="s">
        <v>231</v>
      </c>
      <c r="C252" s="16">
        <f>$H$33</f>
        <v>2040</v>
      </c>
      <c r="D252" s="40">
        <f>BY_Demands_Drivers!$K$45*$I$33</f>
        <v>0.11419489725650829</v>
      </c>
      <c r="E252" s="40">
        <f>BY_Demands_Drivers!$L$45*$I$33</f>
        <v>8.7343990779247607E-2</v>
      </c>
      <c r="F252" s="16" t="str">
        <f>BY_Demands_Drivers!$H$46</f>
        <v>IODFL</v>
      </c>
    </row>
    <row r="253" spans="2:6" x14ac:dyDescent="0.3">
      <c r="B253" s="16" t="s">
        <v>231</v>
      </c>
      <c r="C253" s="16">
        <f>$H$34</f>
        <v>2041</v>
      </c>
      <c r="D253" s="40">
        <f>BY_Demands_Drivers!$K$45*$I$34</f>
        <v>0.11608541004928749</v>
      </c>
      <c r="E253" s="40">
        <f>BY_Demands_Drivers!$L$45*$I$34</f>
        <v>8.8789982989999794E-2</v>
      </c>
      <c r="F253" s="16" t="str">
        <f>BY_Demands_Drivers!$H$46</f>
        <v>IODFL</v>
      </c>
    </row>
    <row r="254" spans="2:6" x14ac:dyDescent="0.3">
      <c r="B254" s="16" t="s">
        <v>231</v>
      </c>
      <c r="C254" s="16">
        <f>$H$35</f>
        <v>2042</v>
      </c>
      <c r="D254" s="40">
        <f>BY_Demands_Drivers!$K$45*$I$35</f>
        <v>0.11796104162955377</v>
      </c>
      <c r="E254" s="40">
        <f>BY_Demands_Drivers!$L$45*$I$35</f>
        <v>9.0224593041656073E-2</v>
      </c>
      <c r="F254" s="16" t="str">
        <f>BY_Demands_Drivers!$H$46</f>
        <v>IODFL</v>
      </c>
    </row>
    <row r="255" spans="2:6" x14ac:dyDescent="0.3">
      <c r="B255" s="16" t="s">
        <v>231</v>
      </c>
      <c r="C255" s="16">
        <f>$H$36</f>
        <v>2043</v>
      </c>
      <c r="D255" s="40">
        <f>BY_Demands_Drivers!$K$45*$I$36</f>
        <v>0.11971917711509697</v>
      </c>
      <c r="E255" s="40">
        <f>BY_Demands_Drivers!$L$45*$I$36</f>
        <v>9.1569334123151297E-2</v>
      </c>
      <c r="F255" s="16" t="str">
        <f>BY_Demands_Drivers!$H$46</f>
        <v>IODFL</v>
      </c>
    </row>
    <row r="256" spans="2:6" x14ac:dyDescent="0.3">
      <c r="B256" s="16" t="s">
        <v>231</v>
      </c>
      <c r="C256" s="16">
        <f>$H$37</f>
        <v>2044</v>
      </c>
      <c r="D256" s="40">
        <f>BY_Demands_Drivers!$K$45*$I$37</f>
        <v>0.12157517794022692</v>
      </c>
      <c r="E256" s="40">
        <f>BY_Demands_Drivers!$L$45*$I$37</f>
        <v>9.2988929243870991E-2</v>
      </c>
      <c r="F256" s="16" t="str">
        <f>BY_Demands_Drivers!$H$46</f>
        <v>IODFL</v>
      </c>
    </row>
    <row r="257" spans="2:6" x14ac:dyDescent="0.3">
      <c r="B257" s="16" t="s">
        <v>231</v>
      </c>
      <c r="C257" s="16">
        <f>$H$38</f>
        <v>2045</v>
      </c>
      <c r="D257" s="40">
        <f>BY_Demands_Drivers!$K$45*$I$38</f>
        <v>0.12465280807999767</v>
      </c>
      <c r="E257" s="40">
        <f>BY_Demands_Drivers!$L$45*$I$38</f>
        <v>9.5342909194010589E-2</v>
      </c>
      <c r="F257" s="16" t="str">
        <f>BY_Demands_Drivers!$H$46</f>
        <v>IODFL</v>
      </c>
    </row>
    <row r="258" spans="2:6" x14ac:dyDescent="0.3">
      <c r="B258" s="16" t="s">
        <v>231</v>
      </c>
      <c r="C258" s="16">
        <f>$H$39</f>
        <v>2046</v>
      </c>
      <c r="D258" s="40">
        <f>BY_Demands_Drivers!$K$45*$I$39</f>
        <v>0.12694224422414696</v>
      </c>
      <c r="E258" s="40">
        <f>BY_Demands_Drivers!$L$45*$I$39</f>
        <v>9.709402499925604E-2</v>
      </c>
      <c r="F258" s="16" t="str">
        <f>BY_Demands_Drivers!$H$46</f>
        <v>IODFL</v>
      </c>
    </row>
    <row r="259" spans="2:6" x14ac:dyDescent="0.3">
      <c r="B259" s="16" t="s">
        <v>231</v>
      </c>
      <c r="C259" s="16">
        <f>$H$40</f>
        <v>2047</v>
      </c>
      <c r="D259" s="40">
        <f>BY_Demands_Drivers!$K$45*$I$40</f>
        <v>0.129268161344754</v>
      </c>
      <c r="E259" s="40">
        <f>BY_Demands_Drivers!$L$45*$I$40</f>
        <v>9.8873043925813336E-2</v>
      </c>
      <c r="F259" s="16" t="str">
        <f>BY_Demands_Drivers!$H$46</f>
        <v>IODFL</v>
      </c>
    </row>
    <row r="260" spans="2:6" x14ac:dyDescent="0.3">
      <c r="B260" s="16" t="s">
        <v>231</v>
      </c>
      <c r="C260" s="16">
        <f>$H$41</f>
        <v>2048</v>
      </c>
      <c r="D260" s="40">
        <f>BY_Demands_Drivers!$K$45*$I$41</f>
        <v>0.13154802179441583</v>
      </c>
      <c r="E260" s="40">
        <f>BY_Demands_Drivers!$L$45*$I$41</f>
        <v>0.10061683559144211</v>
      </c>
      <c r="F260" s="16" t="str">
        <f>BY_Demands_Drivers!$H$46</f>
        <v>IODFL</v>
      </c>
    </row>
    <row r="261" spans="2:6" x14ac:dyDescent="0.3">
      <c r="B261" s="16" t="s">
        <v>231</v>
      </c>
      <c r="C261" s="16">
        <f>$H$42</f>
        <v>2049</v>
      </c>
      <c r="D261" s="40">
        <f>BY_Demands_Drivers!$K$45*$I$42</f>
        <v>0.13389884855140441</v>
      </c>
      <c r="E261" s="40">
        <f>BY_Demands_Drivers!$L$45*$I$42</f>
        <v>0.10241490709480185</v>
      </c>
      <c r="F261" s="16" t="str">
        <f>BY_Demands_Drivers!$H$46</f>
        <v>IODFL</v>
      </c>
    </row>
    <row r="262" spans="2:6" x14ac:dyDescent="0.3">
      <c r="B262" s="15" t="s">
        <v>231</v>
      </c>
      <c r="C262" s="15">
        <f>$H$43</f>
        <v>2050</v>
      </c>
      <c r="D262" s="41">
        <f>BY_Demands_Drivers!$K$45*$I$43</f>
        <v>0.13720958869853195</v>
      </c>
      <c r="E262" s="41">
        <f>BY_Demands_Drivers!$L$45*$I$43</f>
        <v>0.10494718536493894</v>
      </c>
      <c r="F262" s="15" t="str">
        <f>BY_Demands_Drivers!$H$46</f>
        <v>IODFL</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sheetPr>
  <dimension ref="B2:AX262"/>
  <sheetViews>
    <sheetView zoomScaleNormal="100" workbookViewId="0">
      <selection activeCell="X35" sqref="X35"/>
    </sheetView>
  </sheetViews>
  <sheetFormatPr defaultRowHeight="14.4" x14ac:dyDescent="0.3"/>
  <cols>
    <col min="1" max="1" width="4.109375" customWidth="1"/>
    <col min="2" max="2" width="11" bestFit="1" customWidth="1"/>
    <col min="3" max="3" width="5" bestFit="1" customWidth="1"/>
    <col min="4" max="4" width="4.5546875" bestFit="1" customWidth="1"/>
    <col min="5" max="5" width="5" bestFit="1" customWidth="1"/>
    <col min="6" max="6" width="8.33203125" bestFit="1" customWidth="1"/>
  </cols>
  <sheetData>
    <row r="2" spans="2:50" x14ac:dyDescent="0.3">
      <c r="B2" s="1" t="s">
        <v>90</v>
      </c>
    </row>
    <row r="3" spans="2:50" ht="15" thickBot="1" x14ac:dyDescent="0.35">
      <c r="B3" s="2" t="s">
        <v>2</v>
      </c>
      <c r="C3" s="2" t="s">
        <v>0</v>
      </c>
      <c r="D3" s="3" t="s">
        <v>10</v>
      </c>
      <c r="E3" s="3" t="s">
        <v>11</v>
      </c>
      <c r="F3" s="14" t="s">
        <v>1</v>
      </c>
      <c r="I3" s="10" t="s">
        <v>89</v>
      </c>
    </row>
    <row r="4" spans="2:50" ht="15.75" customHeight="1" x14ac:dyDescent="0.3">
      <c r="B4" t="s">
        <v>231</v>
      </c>
      <c r="C4">
        <f>$H$5</f>
        <v>2012</v>
      </c>
      <c r="D4" s="18">
        <f>BY_Demands_Drivers!$K$46*$I$5</f>
        <v>2.1165650137177215E-2</v>
      </c>
      <c r="E4" s="18">
        <f>BY_Demands_Drivers!$L$46*$I$5</f>
        <v>1.6654972989928126E-2</v>
      </c>
      <c r="F4" t="str">
        <f>BY_Demands_Drivers!$H$47</f>
        <v>IVDMT</v>
      </c>
      <c r="H4" s="10">
        <f>BY_Demands_Drivers!Q4</f>
        <v>2011</v>
      </c>
      <c r="I4" s="18">
        <f>BY_Demands_Drivers!Q27</f>
        <v>0.84186464430503505</v>
      </c>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row>
    <row r="5" spans="2:50" ht="15.75" customHeight="1" x14ac:dyDescent="0.3">
      <c r="B5" t="s">
        <v>231</v>
      </c>
      <c r="C5">
        <f>$H$8</f>
        <v>2015</v>
      </c>
      <c r="D5" s="18">
        <f>BY_Demands_Drivers!$K$46*$I$8</f>
        <v>2.2482739452927419E-2</v>
      </c>
      <c r="E5" s="18">
        <f>BY_Demands_Drivers!$L$46*$I$8</f>
        <v>1.7691373329013962E-2</v>
      </c>
      <c r="F5" t="str">
        <f>BY_Demands_Drivers!$H$47</f>
        <v>IVDMT</v>
      </c>
      <c r="H5" s="10">
        <f>BY_Demands_Drivers!R4</f>
        <v>2012</v>
      </c>
      <c r="I5" s="18">
        <f>BY_Demands_Drivers!R27</f>
        <v>0.84083994879341006</v>
      </c>
    </row>
    <row r="6" spans="2:50" ht="15.75" customHeight="1" x14ac:dyDescent="0.3">
      <c r="B6" t="s">
        <v>231</v>
      </c>
      <c r="C6">
        <f>$H$9</f>
        <v>2016</v>
      </c>
      <c r="D6" s="18">
        <f>BY_Demands_Drivers!$K$46*$I$9</f>
        <v>2.3030894725803441E-2</v>
      </c>
      <c r="E6" s="18">
        <f>BY_Demands_Drivers!$L$46*$I$9</f>
        <v>1.8122709536731053E-2</v>
      </c>
      <c r="F6" t="str">
        <f>BY_Demands_Drivers!$H$47</f>
        <v>IVDMT</v>
      </c>
      <c r="H6" s="10">
        <f>BY_Demands_Drivers!S4</f>
        <v>2013</v>
      </c>
      <c r="I6" s="18">
        <f>BY_Demands_Drivers!S27</f>
        <v>0.85109620631304805</v>
      </c>
    </row>
    <row r="7" spans="2:50" ht="15.75" customHeight="1" x14ac:dyDescent="0.3">
      <c r="B7" t="s">
        <v>231</v>
      </c>
      <c r="C7">
        <f>$H$10</f>
        <v>2017</v>
      </c>
      <c r="D7" s="18">
        <f>BY_Demands_Drivers!$K$46*$I$10</f>
        <v>2.3672589966876E-2</v>
      </c>
      <c r="E7" s="18">
        <f>BY_Demands_Drivers!$L$46*$I$10</f>
        <v>1.8627651120786466E-2</v>
      </c>
      <c r="F7" t="str">
        <f>BY_Demands_Drivers!$H$47</f>
        <v>IVDMT</v>
      </c>
      <c r="H7" s="10">
        <f>BY_Demands_Drivers!T4</f>
        <v>2014</v>
      </c>
      <c r="I7" s="18">
        <f>BY_Demands_Drivers!T27</f>
        <v>0.8709017386948622</v>
      </c>
    </row>
    <row r="8" spans="2:50" ht="15.75" customHeight="1" x14ac:dyDescent="0.3">
      <c r="B8" t="s">
        <v>231</v>
      </c>
      <c r="C8">
        <f>$H$11</f>
        <v>2018</v>
      </c>
      <c r="D8" s="40">
        <f>BY_Demands_Drivers!$K$46*$I$11</f>
        <v>2.43902788773507E-2</v>
      </c>
      <c r="E8" s="40">
        <f>BY_Demands_Drivers!$L$46*$I$11</f>
        <v>1.9192391128376955E-2</v>
      </c>
      <c r="F8" t="str">
        <f>BY_Demands_Drivers!$H$47</f>
        <v>IVDMT</v>
      </c>
      <c r="H8" s="10">
        <f>BY_Demands_Drivers!U4</f>
        <v>2015</v>
      </c>
      <c r="I8" s="18">
        <f>BY_Demands_Drivers!U27</f>
        <v>0.89316346853573569</v>
      </c>
    </row>
    <row r="9" spans="2:50" ht="15.75" customHeight="1" x14ac:dyDescent="0.3">
      <c r="B9" t="s">
        <v>231</v>
      </c>
      <c r="C9">
        <f>$H$12</f>
        <v>2019</v>
      </c>
      <c r="D9" s="40">
        <f>BY_Demands_Drivers!$K$46*$I$12</f>
        <v>2.6430633649039886E-2</v>
      </c>
      <c r="E9" s="40">
        <f>BY_Demands_Drivers!$L$46*$I$12</f>
        <v>2.0797919585670371E-2</v>
      </c>
      <c r="F9" t="str">
        <f>BY_Demands_Drivers!$H$47</f>
        <v>IVDMT</v>
      </c>
      <c r="H9" s="10">
        <f>BY_Demands_Drivers!V4</f>
        <v>2016</v>
      </c>
      <c r="I9" s="18">
        <f>BY_Demands_Drivers!V27</f>
        <v>0.91493983016831915</v>
      </c>
    </row>
    <row r="10" spans="2:50" ht="15.75" customHeight="1" x14ac:dyDescent="0.3">
      <c r="B10" t="s">
        <v>231</v>
      </c>
      <c r="C10">
        <f>$H$13</f>
        <v>2020</v>
      </c>
      <c r="D10" s="40">
        <f>BY_Demands_Drivers!$K$46*$I$13</f>
        <v>2.7042351879479808E-2</v>
      </c>
      <c r="E10" s="40">
        <f>BY_Demands_Drivers!$L$46*$I$13</f>
        <v>2.1279272652521275E-2</v>
      </c>
      <c r="F10" t="str">
        <f>BY_Demands_Drivers!$H$47</f>
        <v>IVDMT</v>
      </c>
      <c r="H10" s="10">
        <f>BY_Demands_Drivers!W4</f>
        <v>2017</v>
      </c>
      <c r="I10" s="18">
        <f>BY_Demands_Drivers!W27</f>
        <v>0.94043221949477274</v>
      </c>
    </row>
    <row r="11" spans="2:50" ht="15.75" customHeight="1" x14ac:dyDescent="0.3">
      <c r="B11" t="s">
        <v>231</v>
      </c>
      <c r="C11">
        <f>$H$14</f>
        <v>2021</v>
      </c>
      <c r="D11" s="40">
        <f>BY_Demands_Drivers!$K$46*$I$14</f>
        <v>2.7546784417350683E-2</v>
      </c>
      <c r="E11" s="40">
        <f>BY_Demands_Drivers!$L$46*$I$14</f>
        <v>2.167620401248567E-2</v>
      </c>
      <c r="F11" t="str">
        <f>BY_Demands_Drivers!$H$47</f>
        <v>IVDMT</v>
      </c>
      <c r="H11" s="10">
        <f>BY_Demands_Drivers!X4</f>
        <v>2018</v>
      </c>
      <c r="I11" s="18">
        <f>BY_Demands_Drivers!X27</f>
        <v>0.96894358119743884</v>
      </c>
    </row>
    <row r="12" spans="2:50" ht="15.75" customHeight="1" x14ac:dyDescent="0.3">
      <c r="B12" t="s">
        <v>231</v>
      </c>
      <c r="C12">
        <f>$H$15</f>
        <v>2022</v>
      </c>
      <c r="D12" s="40">
        <f>BY_Demands_Drivers!$K$46*$I$15</f>
        <v>2.8057798502433007E-2</v>
      </c>
      <c r="E12" s="40">
        <f>BY_Demands_Drivers!$L$46*$I$15</f>
        <v>2.2078314305784417E-2</v>
      </c>
      <c r="F12" t="str">
        <f>BY_Demands_Drivers!$H$47</f>
        <v>IVDMT</v>
      </c>
      <c r="H12" s="10">
        <f>BY_Demands_Drivers!Y4</f>
        <v>2019</v>
      </c>
      <c r="I12" s="18">
        <f>BY_Demands_Drivers!Y27</f>
        <v>1.05</v>
      </c>
    </row>
    <row r="13" spans="2:50" ht="15.75" customHeight="1" x14ac:dyDescent="0.3">
      <c r="B13" t="s">
        <v>231</v>
      </c>
      <c r="C13">
        <f>$H$16</f>
        <v>2023</v>
      </c>
      <c r="D13" s="18">
        <f>BY_Demands_Drivers!$K$46*$I$16</f>
        <v>2.8454731492391423E-2</v>
      </c>
      <c r="E13" s="18">
        <f>BY_Demands_Drivers!$L$46*$I$16</f>
        <v>2.2390655678892389E-2</v>
      </c>
      <c r="F13" t="str">
        <f>BY_Demands_Drivers!$H$47</f>
        <v>IVDMT</v>
      </c>
      <c r="H13" s="10">
        <f>BY_Demands_Drivers!Z4</f>
        <v>2020</v>
      </c>
      <c r="I13" s="18">
        <f>BY_Demands_Drivers!Z27</f>
        <v>1.0743015037206742</v>
      </c>
    </row>
    <row r="14" spans="2:50" ht="15.75" customHeight="1" x14ac:dyDescent="0.3">
      <c r="B14" t="s">
        <v>231</v>
      </c>
      <c r="C14">
        <f>$H$17</f>
        <v>2024</v>
      </c>
      <c r="D14" s="18">
        <f>BY_Demands_Drivers!$K$46*$I$17</f>
        <v>2.875408512081689E-2</v>
      </c>
      <c r="E14" s="18">
        <f>BY_Demands_Drivers!$L$46*$I$17</f>
        <v>2.2626213129929799E-2</v>
      </c>
      <c r="F14" t="str">
        <f>BY_Demands_Drivers!$H$47</f>
        <v>IVDMT</v>
      </c>
      <c r="H14" s="10">
        <f>BY_Demands_Drivers!AA4</f>
        <v>2021</v>
      </c>
      <c r="I14" s="18">
        <f>BY_Demands_Drivers!AA27</f>
        <v>1.0943409084431432</v>
      </c>
    </row>
    <row r="15" spans="2:50" ht="15.75" customHeight="1" x14ac:dyDescent="0.3">
      <c r="B15" t="s">
        <v>231</v>
      </c>
      <c r="C15">
        <f>$H$18</f>
        <v>2025</v>
      </c>
      <c r="D15" s="18">
        <f>BY_Demands_Drivers!$K$46*$I$18</f>
        <v>2.9052679889641653E-2</v>
      </c>
      <c r="E15" s="18">
        <f>BY_Demands_Drivers!$L$46*$I$18</f>
        <v>2.2861173444282491E-2</v>
      </c>
      <c r="F15" t="str">
        <f>BY_Demands_Drivers!$H$47</f>
        <v>IVDMT</v>
      </c>
      <c r="H15" s="10">
        <f>BY_Demands_Drivers!AB4</f>
        <v>2022</v>
      </c>
      <c r="I15" s="18">
        <f>BY_Demands_Drivers!AB27</f>
        <v>1.1146417758556024</v>
      </c>
    </row>
    <row r="16" spans="2:50" ht="15.75" customHeight="1" x14ac:dyDescent="0.3">
      <c r="B16" t="s">
        <v>231</v>
      </c>
      <c r="C16">
        <f>$H$19</f>
        <v>2026</v>
      </c>
      <c r="D16" s="18">
        <f>BY_Demands_Drivers!$K$46*$I$19</f>
        <v>2.9392230681634986E-2</v>
      </c>
      <c r="E16" s="18">
        <f>BY_Demands_Drivers!$L$46*$I$19</f>
        <v>2.3128361517065779E-2</v>
      </c>
      <c r="F16" t="str">
        <f>BY_Demands_Drivers!$H$47</f>
        <v>IVDMT</v>
      </c>
      <c r="H16" s="10">
        <f>BY_Demands_Drivers!AC4</f>
        <v>2023</v>
      </c>
      <c r="I16" s="18">
        <f>BY_Demands_Drivers!AC27</f>
        <v>1.1304105858277946</v>
      </c>
    </row>
    <row r="17" spans="2:9" ht="15.75" customHeight="1" x14ac:dyDescent="0.3">
      <c r="B17" t="s">
        <v>231</v>
      </c>
      <c r="C17">
        <f>$H$20</f>
        <v>2027</v>
      </c>
      <c r="D17" s="18">
        <f>BY_Demands_Drivers!$K$46*$I$20</f>
        <v>2.979989982746177E-2</v>
      </c>
      <c r="E17" s="18">
        <f>BY_Demands_Drivers!$L$46*$I$20</f>
        <v>2.3449151030667633E-2</v>
      </c>
      <c r="F17" t="str">
        <f>BY_Demands_Drivers!$H$47</f>
        <v>IVDMT</v>
      </c>
      <c r="H17" s="10">
        <f>BY_Demands_Drivers!AD4</f>
        <v>2024</v>
      </c>
      <c r="I17" s="18">
        <f>BY_Demands_Drivers!AD27</f>
        <v>1.1423028966221731</v>
      </c>
    </row>
    <row r="18" spans="2:9" ht="15.75" customHeight="1" x14ac:dyDescent="0.3">
      <c r="B18" t="s">
        <v>231</v>
      </c>
      <c r="C18">
        <f>$H$21</f>
        <v>2028</v>
      </c>
      <c r="D18" s="18">
        <f>BY_Demands_Drivers!$K$46*$I$21</f>
        <v>3.0084776025635036E-2</v>
      </c>
      <c r="E18" s="18">
        <f>BY_Demands_Drivers!$L$46*$I$21</f>
        <v>2.3673316381379698E-2</v>
      </c>
      <c r="F18" t="str">
        <f>BY_Demands_Drivers!$H$47</f>
        <v>IVDMT</v>
      </c>
      <c r="H18" s="10">
        <f>BY_Demands_Drivers!AE4</f>
        <v>2025</v>
      </c>
      <c r="I18" s="18">
        <f>BY_Demands_Drivers!AE27</f>
        <v>1.154165060482077</v>
      </c>
    </row>
    <row r="19" spans="2:9" ht="15.75" customHeight="1" x14ac:dyDescent="0.3">
      <c r="B19" t="s">
        <v>231</v>
      </c>
      <c r="C19">
        <f>$H$22</f>
        <v>2029</v>
      </c>
      <c r="D19" s="18">
        <f>BY_Demands_Drivers!$K$46*$I$22</f>
        <v>3.0392497388084597E-2</v>
      </c>
      <c r="E19" s="18">
        <f>BY_Demands_Drivers!$L$46*$I$22</f>
        <v>2.3915458292769375E-2</v>
      </c>
      <c r="F19" t="str">
        <f>BY_Demands_Drivers!$H$47</f>
        <v>IVDMT</v>
      </c>
      <c r="H19" s="10">
        <f>BY_Demands_Drivers!AF4</f>
        <v>2026</v>
      </c>
      <c r="I19" s="18">
        <f>BY_Demands_Drivers!AF27</f>
        <v>1.1676542691150282</v>
      </c>
    </row>
    <row r="20" spans="2:9" ht="15.75" customHeight="1" x14ac:dyDescent="0.3">
      <c r="B20" t="s">
        <v>231</v>
      </c>
      <c r="C20">
        <f>$H$23</f>
        <v>2030</v>
      </c>
      <c r="D20" s="18">
        <f>BY_Demands_Drivers!$K$46*$I$23</f>
        <v>3.0925646207623454E-2</v>
      </c>
      <c r="E20" s="18">
        <f>BY_Demands_Drivers!$L$46*$I$23</f>
        <v>2.4334986118821591E-2</v>
      </c>
      <c r="F20" t="str">
        <f>BY_Demands_Drivers!$H$47</f>
        <v>IVDMT</v>
      </c>
      <c r="H20" s="10">
        <f>BY_Demands_Drivers!AG4</f>
        <v>2027</v>
      </c>
      <c r="I20" s="18">
        <f>BY_Demands_Drivers!AG27</f>
        <v>1.1838495903775463</v>
      </c>
    </row>
    <row r="21" spans="2:9" ht="15.75" customHeight="1" x14ac:dyDescent="0.3">
      <c r="B21" t="s">
        <v>231</v>
      </c>
      <c r="C21">
        <f>$H$24</f>
        <v>2031</v>
      </c>
      <c r="D21" s="18">
        <f>BY_Demands_Drivers!$K$46*$I$24</f>
        <v>3.1227478673495981E-2</v>
      </c>
      <c r="E21" s="18">
        <f>BY_Demands_Drivers!$L$46*$I$24</f>
        <v>2.4572494134592882E-2</v>
      </c>
      <c r="F21" t="str">
        <f>BY_Demands_Drivers!$H$47</f>
        <v>IVDMT</v>
      </c>
      <c r="H21" s="10">
        <f>BY_Demands_Drivers!AH4</f>
        <v>2028</v>
      </c>
      <c r="I21" s="18">
        <f>BY_Demands_Drivers!AH27</f>
        <v>1.1951667616589392</v>
      </c>
    </row>
    <row r="22" spans="2:9" ht="15.75" customHeight="1" x14ac:dyDescent="0.3">
      <c r="B22" t="s">
        <v>231</v>
      </c>
      <c r="C22">
        <f>$H$25</f>
        <v>2032</v>
      </c>
      <c r="D22" s="18">
        <f>BY_Demands_Drivers!$K$46*$I$25</f>
        <v>3.153133724028212E-2</v>
      </c>
      <c r="E22" s="18">
        <f>BY_Demands_Drivers!$L$46*$I$25</f>
        <v>2.4811596462647162E-2</v>
      </c>
      <c r="F22" t="str">
        <f>BY_Demands_Drivers!$H$47</f>
        <v>IVDMT</v>
      </c>
      <c r="H22" s="10">
        <f>BY_Demands_Drivers!AI4</f>
        <v>2029</v>
      </c>
      <c r="I22" s="18">
        <f>BY_Demands_Drivers!AI27</f>
        <v>1.2073914943256785</v>
      </c>
    </row>
    <row r="23" spans="2:9" ht="15.75" customHeight="1" x14ac:dyDescent="0.3">
      <c r="B23" t="s">
        <v>231</v>
      </c>
      <c r="C23">
        <f>$H$26</f>
        <v>2033</v>
      </c>
      <c r="D23" s="18">
        <f>BY_Demands_Drivers!$K$46*$I$26</f>
        <v>3.1718548972757873E-2</v>
      </c>
      <c r="E23" s="18">
        <f>BY_Demands_Drivers!$L$46*$I$26</f>
        <v>2.4958910923935766E-2</v>
      </c>
      <c r="F23" t="str">
        <f>BY_Demands_Drivers!$H$47</f>
        <v>IVDMT</v>
      </c>
      <c r="H23" s="10">
        <f>BY_Demands_Drivers!AJ4</f>
        <v>2030</v>
      </c>
      <c r="I23" s="18">
        <f>BY_Demands_Drivers!AJ27</f>
        <v>1.2285717001409915</v>
      </c>
    </row>
    <row r="24" spans="2:9" ht="15.75" customHeight="1" x14ac:dyDescent="0.3">
      <c r="B24" t="s">
        <v>231</v>
      </c>
      <c r="C24">
        <f>$H$27</f>
        <v>2034</v>
      </c>
      <c r="D24" s="18">
        <f>BY_Demands_Drivers!$K$46*$I$27</f>
        <v>3.1914058007794184E-2</v>
      </c>
      <c r="E24" s="18">
        <f>BY_Demands_Drivers!$L$46*$I$27</f>
        <v>2.5112754423980074E-2</v>
      </c>
      <c r="F24" t="str">
        <f>BY_Demands_Drivers!$H$47</f>
        <v>IVDMT</v>
      </c>
      <c r="H24" s="10">
        <f>BY_Demands_Drivers!AK4</f>
        <v>2031</v>
      </c>
      <c r="I24" s="18">
        <f>BY_Demands_Drivers!AK27</f>
        <v>1.240562486793118</v>
      </c>
    </row>
    <row r="25" spans="2:9" ht="15.75" customHeight="1" x14ac:dyDescent="0.3">
      <c r="B25" t="s">
        <v>231</v>
      </c>
      <c r="C25">
        <f>$H$28</f>
        <v>2035</v>
      </c>
      <c r="D25" s="18">
        <f>BY_Demands_Drivers!$K$46*$I$28</f>
        <v>3.2465313307817809E-2</v>
      </c>
      <c r="E25" s="18">
        <f>BY_Demands_Drivers!$L$46*$I$28</f>
        <v>2.5546530002473724E-2</v>
      </c>
      <c r="F25" t="str">
        <f>BY_Demands_Drivers!$H$47</f>
        <v>IVDMT</v>
      </c>
      <c r="H25" s="10">
        <f>BY_Demands_Drivers!AL4</f>
        <v>2032</v>
      </c>
      <c r="I25" s="18">
        <f>BY_Demands_Drivers!AL27</f>
        <v>1.2526337636063032</v>
      </c>
    </row>
    <row r="26" spans="2:9" ht="15.75" customHeight="1" x14ac:dyDescent="0.3">
      <c r="B26" t="s">
        <v>231</v>
      </c>
      <c r="C26">
        <f>$H$29</f>
        <v>2036</v>
      </c>
      <c r="D26" s="18">
        <f>BY_Demands_Drivers!$K$46*$I$29</f>
        <v>3.2746265274337799E-2</v>
      </c>
      <c r="E26" s="18">
        <f>BY_Demands_Drivers!$L$46*$I$29</f>
        <v>2.5767607426674298E-2</v>
      </c>
      <c r="F26" t="str">
        <f>BY_Demands_Drivers!$H$47</f>
        <v>IVDMT</v>
      </c>
      <c r="H26" s="10">
        <f>BY_Demands_Drivers!AM4</f>
        <v>2033</v>
      </c>
      <c r="I26" s="18">
        <f>BY_Demands_Drivers!AM27</f>
        <v>1.260071054808237</v>
      </c>
    </row>
    <row r="27" spans="2:9" ht="15.75" customHeight="1" x14ac:dyDescent="0.3">
      <c r="B27" t="s">
        <v>231</v>
      </c>
      <c r="C27">
        <f>$H$30</f>
        <v>2037</v>
      </c>
      <c r="D27" s="18">
        <f>BY_Demands_Drivers!$K$46*$I$30</f>
        <v>3.3080859487475897E-2</v>
      </c>
      <c r="E27" s="18">
        <f>BY_Demands_Drivers!$L$46*$I$30</f>
        <v>2.6030895232448469E-2</v>
      </c>
      <c r="F27" t="str">
        <f>BY_Demands_Drivers!$H$47</f>
        <v>IVDMT</v>
      </c>
      <c r="H27" s="10">
        <f>BY_Demands_Drivers!AN4</f>
        <v>2034</v>
      </c>
      <c r="I27" s="18">
        <f>BY_Demands_Drivers!AN27</f>
        <v>1.267837969877849</v>
      </c>
    </row>
    <row r="28" spans="2:9" ht="15.75" customHeight="1" x14ac:dyDescent="0.3">
      <c r="B28" t="s">
        <v>231</v>
      </c>
      <c r="C28">
        <f>$H$31</f>
        <v>2038</v>
      </c>
      <c r="D28" s="18">
        <f>BY_Demands_Drivers!$K$46*$I$31</f>
        <v>3.3412658919143301E-2</v>
      </c>
      <c r="E28" s="18">
        <f>BY_Demands_Drivers!$L$46*$I$31</f>
        <v>2.6291983861272943E-2</v>
      </c>
      <c r="F28" t="str">
        <f>BY_Demands_Drivers!$H$47</f>
        <v>IVDMT</v>
      </c>
      <c r="H28" s="10">
        <f>BY_Demands_Drivers!AO4</f>
        <v>2035</v>
      </c>
      <c r="I28" s="18">
        <f>BY_Demands_Drivers!AO27</f>
        <v>1.2897374851414884</v>
      </c>
    </row>
    <row r="29" spans="2:9" ht="15.75" customHeight="1" x14ac:dyDescent="0.3">
      <c r="B29" t="s">
        <v>231</v>
      </c>
      <c r="C29">
        <f>$H$32</f>
        <v>2039</v>
      </c>
      <c r="D29" s="18">
        <f>BY_Demands_Drivers!$K$46*$I$32</f>
        <v>3.3750545806679862E-2</v>
      </c>
      <c r="E29" s="18">
        <f>BY_Demands_Drivers!$L$46*$I$32</f>
        <v>2.6557862629423213E-2</v>
      </c>
      <c r="F29" t="str">
        <f>BY_Demands_Drivers!$H$47</f>
        <v>IVDMT</v>
      </c>
      <c r="H29" s="10">
        <f>BY_Demands_Drivers!AP4</f>
        <v>2036</v>
      </c>
      <c r="I29" s="18">
        <f>BY_Demands_Drivers!AP27</f>
        <v>1.3008987599244979</v>
      </c>
    </row>
    <row r="30" spans="2:9" ht="15.75" customHeight="1" x14ac:dyDescent="0.3">
      <c r="B30" t="s">
        <v>231</v>
      </c>
      <c r="C30">
        <f>$H$33</f>
        <v>2040</v>
      </c>
      <c r="D30" s="18">
        <f>BY_Demands_Drivers!$K$46*$I$33</f>
        <v>3.4397547430036667E-2</v>
      </c>
      <c r="E30" s="18">
        <f>BY_Demands_Drivers!$L$46*$I$33</f>
        <v>2.7066979736226359E-2</v>
      </c>
      <c r="F30" t="str">
        <f>BY_Demands_Drivers!$H$47</f>
        <v>IVDMT</v>
      </c>
      <c r="H30" s="10">
        <f>BY_Demands_Drivers!AQ4</f>
        <v>2037</v>
      </c>
      <c r="I30" s="18">
        <f>BY_Demands_Drivers!AQ27</f>
        <v>1.314191060383884</v>
      </c>
    </row>
    <row r="31" spans="2:9" ht="15.75" customHeight="1" x14ac:dyDescent="0.3">
      <c r="B31" t="s">
        <v>231</v>
      </c>
      <c r="C31">
        <f>$H$34</f>
        <v>2041</v>
      </c>
      <c r="D31" s="18">
        <f>BY_Demands_Drivers!$K$46*$I$34</f>
        <v>3.4839186921661207E-2</v>
      </c>
      <c r="E31" s="18">
        <f>BY_Demands_Drivers!$L$46*$I$34</f>
        <v>2.7414500070192974E-2</v>
      </c>
      <c r="F31" t="str">
        <f>BY_Demands_Drivers!$H$47</f>
        <v>IVDMT</v>
      </c>
      <c r="H31" s="10">
        <f>BY_Demands_Drivers!AR4</f>
        <v>2038</v>
      </c>
      <c r="I31" s="18">
        <f>BY_Demands_Drivers!AR27</f>
        <v>1.3273723335942382</v>
      </c>
    </row>
    <row r="32" spans="2:9" ht="15.75" customHeight="1" x14ac:dyDescent="0.3">
      <c r="B32" t="s">
        <v>231</v>
      </c>
      <c r="C32">
        <f>$H$35</f>
        <v>2042</v>
      </c>
      <c r="D32" s="18">
        <f>BY_Demands_Drivers!$K$46*$I$35</f>
        <v>3.5270889238977685E-2</v>
      </c>
      <c r="E32" s="18">
        <f>BY_Demands_Drivers!$L$46*$I$35</f>
        <v>2.7754200971795148E-2</v>
      </c>
      <c r="F32" t="str">
        <f>BY_Demands_Drivers!$H$47</f>
        <v>IVDMT</v>
      </c>
      <c r="H32" s="10">
        <f>BY_Demands_Drivers!AS4</f>
        <v>2039</v>
      </c>
      <c r="I32" s="18">
        <f>BY_Demands_Drivers!AS27</f>
        <v>1.340795440910709</v>
      </c>
    </row>
    <row r="33" spans="2:9" ht="15.75" customHeight="1" x14ac:dyDescent="0.3">
      <c r="B33" t="s">
        <v>231</v>
      </c>
      <c r="C33">
        <f>$H$36</f>
        <v>2043</v>
      </c>
      <c r="D33" s="18">
        <f>BY_Demands_Drivers!$K$46*$I$36</f>
        <v>3.5677032550951282E-2</v>
      </c>
      <c r="E33" s="18">
        <f>BY_Demands_Drivers!$L$46*$I$36</f>
        <v>2.8073789826714313E-2</v>
      </c>
      <c r="F33" t="str">
        <f>BY_Demands_Drivers!$H$47</f>
        <v>IVDMT</v>
      </c>
      <c r="H33" s="10">
        <f>BY_Demands_Drivers!AT4</f>
        <v>2040</v>
      </c>
      <c r="I33" s="18">
        <f>BY_Demands_Drivers!AT27</f>
        <v>1.3664986349220765</v>
      </c>
    </row>
    <row r="34" spans="2:9" ht="15.75" customHeight="1" x14ac:dyDescent="0.3">
      <c r="B34" t="s">
        <v>231</v>
      </c>
      <c r="C34">
        <f>$H$37</f>
        <v>2044</v>
      </c>
      <c r="D34" s="18">
        <f>BY_Demands_Drivers!$K$46*$I$37</f>
        <v>3.6107267121448197E-2</v>
      </c>
      <c r="E34" s="18">
        <f>BY_Demands_Drivers!$L$46*$I$37</f>
        <v>2.8412335777560086E-2</v>
      </c>
      <c r="F34" t="str">
        <f>BY_Demands_Drivers!$H$47</f>
        <v>IVDMT</v>
      </c>
      <c r="H34" s="10">
        <f>BY_Demands_Drivers!AU4</f>
        <v>2041</v>
      </c>
      <c r="I34" s="18">
        <f>BY_Demands_Drivers!AU27</f>
        <v>1.3840434835383946</v>
      </c>
    </row>
    <row r="35" spans="2:9" ht="15.75" customHeight="1" x14ac:dyDescent="0.3">
      <c r="B35" t="s">
        <v>231</v>
      </c>
      <c r="C35">
        <f>$H$38</f>
        <v>2045</v>
      </c>
      <c r="D35" s="18">
        <f>BY_Demands_Drivers!$K$46*$I$38</f>
        <v>3.6886097925139125E-2</v>
      </c>
      <c r="E35" s="18">
        <f>BY_Demands_Drivers!$L$46*$I$38</f>
        <v>2.9025187540446036E-2</v>
      </c>
      <c r="F35" t="str">
        <f>BY_Demands_Drivers!$H$47</f>
        <v>IVDMT</v>
      </c>
      <c r="H35" s="10">
        <f>BY_Demands_Drivers!AV4</f>
        <v>2042</v>
      </c>
      <c r="I35" s="18">
        <f>BY_Demands_Drivers!AV27</f>
        <v>1.4011935617090996</v>
      </c>
    </row>
    <row r="36" spans="2:9" x14ac:dyDescent="0.3">
      <c r="B36" t="s">
        <v>231</v>
      </c>
      <c r="C36">
        <f>$H$39</f>
        <v>2046</v>
      </c>
      <c r="D36" s="18">
        <f>BY_Demands_Drivers!$K$46*$I$39</f>
        <v>3.7437097675076351E-2</v>
      </c>
      <c r="E36" s="18">
        <f>BY_Demands_Drivers!$L$46*$I$39</f>
        <v>2.9458762029922387E-2</v>
      </c>
      <c r="F36" t="str">
        <f>BY_Demands_Drivers!$H$47</f>
        <v>IVDMT</v>
      </c>
      <c r="H36" s="10">
        <f>BY_Demands_Drivers!AW4</f>
        <v>2043</v>
      </c>
      <c r="I36" s="18">
        <f>BY_Demands_Drivers!AW27</f>
        <v>1.4173282667349008</v>
      </c>
    </row>
    <row r="37" spans="2:9" x14ac:dyDescent="0.3">
      <c r="B37" t="s">
        <v>231</v>
      </c>
      <c r="C37">
        <f>$H$40</f>
        <v>2047</v>
      </c>
      <c r="D37" s="18">
        <f>BY_Demands_Drivers!$K$46*$I$40</f>
        <v>3.8007010506005356E-2</v>
      </c>
      <c r="E37" s="18">
        <f>BY_Demands_Drivers!$L$46*$I$40</f>
        <v>2.9907218975219037E-2</v>
      </c>
      <c r="F37" t="str">
        <f>BY_Demands_Drivers!$H$47</f>
        <v>IVDMT</v>
      </c>
      <c r="H37" s="10">
        <f>BY_Demands_Drivers!AX4</f>
        <v>2044</v>
      </c>
      <c r="I37" s="18">
        <f>BY_Demands_Drivers!AX27</f>
        <v>1.4344200362709738</v>
      </c>
    </row>
    <row r="38" spans="2:9" x14ac:dyDescent="0.3">
      <c r="B38" t="s">
        <v>231</v>
      </c>
      <c r="C38">
        <f>$H$41</f>
        <v>2048</v>
      </c>
      <c r="D38" s="18">
        <f>BY_Demands_Drivers!$K$46*$I$41</f>
        <v>3.8563862361124204E-2</v>
      </c>
      <c r="E38" s="18">
        <f>BY_Demands_Drivers!$L$46*$I$41</f>
        <v>3.0345398409646399E-2</v>
      </c>
      <c r="F38" t="str">
        <f>BY_Demands_Drivers!$H$47</f>
        <v>IVDMT</v>
      </c>
      <c r="H38" s="10">
        <f>BY_Demands_Drivers!AY4</f>
        <v>2045</v>
      </c>
      <c r="I38" s="18">
        <f>BY_Demands_Drivers!AY27</f>
        <v>1.4653603593345177</v>
      </c>
    </row>
    <row r="39" spans="2:9" x14ac:dyDescent="0.3">
      <c r="B39" s="16" t="s">
        <v>231</v>
      </c>
      <c r="C39" s="16">
        <f>$H$42</f>
        <v>2049</v>
      </c>
      <c r="D39" s="40">
        <f>BY_Demands_Drivers!$K$46*$I$42</f>
        <v>3.9139262638860653E-2</v>
      </c>
      <c r="E39" s="40">
        <f>BY_Demands_Drivers!$L$46*$I$42</f>
        <v>3.0798173354993567E-2</v>
      </c>
      <c r="F39" s="16" t="str">
        <f>BY_Demands_Drivers!$H$47</f>
        <v>IVDMT</v>
      </c>
      <c r="H39" s="10">
        <f>BY_Demands_Drivers!AZ4</f>
        <v>2046</v>
      </c>
      <c r="I39" s="18">
        <f>BY_Demands_Drivers!AZ27</f>
        <v>1.4872497224544634</v>
      </c>
    </row>
    <row r="40" spans="2:9" x14ac:dyDescent="0.3">
      <c r="B40" s="15" t="s">
        <v>231</v>
      </c>
      <c r="C40" s="15">
        <f>$H$43</f>
        <v>2050</v>
      </c>
      <c r="D40" s="41">
        <f>BY_Demands_Drivers!$K$46*$I$43</f>
        <v>3.9993466214007636E-2</v>
      </c>
      <c r="E40" s="41">
        <f>BY_Demands_Drivers!$L$46*$I$43</f>
        <v>3.1470334964949692E-2</v>
      </c>
      <c r="F40" s="15" t="str">
        <f>BY_Demands_Drivers!$H$47</f>
        <v>IVDMT</v>
      </c>
      <c r="H40" s="10">
        <f>BY_Demands_Drivers!BA4</f>
        <v>2047</v>
      </c>
      <c r="I40" s="18">
        <f>BY_Demands_Drivers!BA27</f>
        <v>1.5098904385425242</v>
      </c>
    </row>
    <row r="41" spans="2:9" x14ac:dyDescent="0.3">
      <c r="B41" s="16" t="s">
        <v>231</v>
      </c>
      <c r="C41" s="16">
        <f>$H$5</f>
        <v>2012</v>
      </c>
      <c r="D41" s="40">
        <f>BY_Demands_Drivers!$K$47*$I$5</f>
        <v>0</v>
      </c>
      <c r="E41" s="40">
        <f>BY_Demands_Drivers!$L$47*$I$5</f>
        <v>0</v>
      </c>
      <c r="F41" s="16" t="str">
        <f>BY_Demands_Drivers!$H$48</f>
        <v>IVDHT</v>
      </c>
      <c r="H41" s="10">
        <f>BY_Demands_Drivers!BB4</f>
        <v>2048</v>
      </c>
      <c r="I41" s="18">
        <f>BY_Demands_Drivers!BB27</f>
        <v>1.5320122860789349</v>
      </c>
    </row>
    <row r="42" spans="2:9" x14ac:dyDescent="0.3">
      <c r="B42" s="16" t="s">
        <v>231</v>
      </c>
      <c r="C42" s="16">
        <f>$H$8</f>
        <v>2015</v>
      </c>
      <c r="D42" s="40">
        <f>BY_Demands_Drivers!$K$47*$I$8</f>
        <v>0</v>
      </c>
      <c r="E42" s="40">
        <f>BY_Demands_Drivers!$L$47*$I$8</f>
        <v>0</v>
      </c>
      <c r="F42" s="16" t="str">
        <f>BY_Demands_Drivers!$H$48</f>
        <v>IVDHT</v>
      </c>
      <c r="H42" s="10">
        <f>BY_Demands_Drivers!BC4</f>
        <v>2049</v>
      </c>
      <c r="I42" s="18">
        <f>BY_Demands_Drivers!BC27</f>
        <v>1.5548709999352037</v>
      </c>
    </row>
    <row r="43" spans="2:9" x14ac:dyDescent="0.3">
      <c r="B43" s="16" t="s">
        <v>231</v>
      </c>
      <c r="C43" s="16">
        <f>$H$9</f>
        <v>2016</v>
      </c>
      <c r="D43" s="40">
        <f>BY_Demands_Drivers!$K$47*$I$9</f>
        <v>0</v>
      </c>
      <c r="E43" s="40">
        <f>BY_Demands_Drivers!$L$47*$I$9</f>
        <v>0</v>
      </c>
      <c r="F43" s="16" t="str">
        <f>BY_Demands_Drivers!$H$48</f>
        <v>IVDHT</v>
      </c>
      <c r="H43" s="10">
        <f>BY_Demands_Drivers!BD4</f>
        <v>2050</v>
      </c>
      <c r="I43" s="18">
        <f>BY_Demands_Drivers!BD27</f>
        <v>1.5888056291920742</v>
      </c>
    </row>
    <row r="44" spans="2:9" x14ac:dyDescent="0.3">
      <c r="B44" s="16" t="s">
        <v>231</v>
      </c>
      <c r="C44" s="16">
        <f>$H$10</f>
        <v>2017</v>
      </c>
      <c r="D44" s="40">
        <f>BY_Demands_Drivers!$K$47*$I$10</f>
        <v>0</v>
      </c>
      <c r="E44" s="40">
        <f>BY_Demands_Drivers!$L$47*$I$10</f>
        <v>0</v>
      </c>
      <c r="F44" s="16" t="str">
        <f>BY_Demands_Drivers!$H$48</f>
        <v>IVDHT</v>
      </c>
    </row>
    <row r="45" spans="2:9" x14ac:dyDescent="0.3">
      <c r="B45" s="16" t="s">
        <v>231</v>
      </c>
      <c r="C45" s="16">
        <f>$H$11</f>
        <v>2018</v>
      </c>
      <c r="D45" s="40">
        <f>BY_Demands_Drivers!$K$47*$I$11</f>
        <v>0</v>
      </c>
      <c r="E45" s="40">
        <f>BY_Demands_Drivers!$L$47*$I$11</f>
        <v>0</v>
      </c>
      <c r="F45" s="16" t="str">
        <f>BY_Demands_Drivers!$H$48</f>
        <v>IVDHT</v>
      </c>
    </row>
    <row r="46" spans="2:9" x14ac:dyDescent="0.3">
      <c r="B46" s="16" t="s">
        <v>231</v>
      </c>
      <c r="C46" s="16">
        <f>$H$12</f>
        <v>2019</v>
      </c>
      <c r="D46" s="40">
        <f>BY_Demands_Drivers!$K$47*$I$12</f>
        <v>0</v>
      </c>
      <c r="E46" s="40">
        <f>BY_Demands_Drivers!$L$47*$I$12</f>
        <v>0</v>
      </c>
      <c r="F46" s="16" t="str">
        <f>BY_Demands_Drivers!$H$48</f>
        <v>IVDHT</v>
      </c>
    </row>
    <row r="47" spans="2:9" x14ac:dyDescent="0.3">
      <c r="B47" s="16" t="s">
        <v>231</v>
      </c>
      <c r="C47" s="16">
        <f>$H$13</f>
        <v>2020</v>
      </c>
      <c r="D47" s="40">
        <f>BY_Demands_Drivers!$K$47*$I$13</f>
        <v>0</v>
      </c>
      <c r="E47" s="40">
        <f>BY_Demands_Drivers!$L$47*$I$13</f>
        <v>0</v>
      </c>
      <c r="F47" s="16" t="str">
        <f>BY_Demands_Drivers!$H$48</f>
        <v>IVDHT</v>
      </c>
    </row>
    <row r="48" spans="2:9" x14ac:dyDescent="0.3">
      <c r="B48" s="16" t="s">
        <v>231</v>
      </c>
      <c r="C48" s="16">
        <f>$H$14</f>
        <v>2021</v>
      </c>
      <c r="D48" s="40">
        <f>BY_Demands_Drivers!$K$47*$I$14</f>
        <v>0</v>
      </c>
      <c r="E48" s="40">
        <f>BY_Demands_Drivers!$L$47*$I$14</f>
        <v>0</v>
      </c>
      <c r="F48" s="16" t="str">
        <f>BY_Demands_Drivers!$H$48</f>
        <v>IVDHT</v>
      </c>
    </row>
    <row r="49" spans="2:6" x14ac:dyDescent="0.3">
      <c r="B49" s="16" t="s">
        <v>231</v>
      </c>
      <c r="C49" s="16">
        <f>$H$15</f>
        <v>2022</v>
      </c>
      <c r="D49" s="40">
        <f>BY_Demands_Drivers!$K$47*$I$15</f>
        <v>0</v>
      </c>
      <c r="E49" s="40">
        <f>BY_Demands_Drivers!$L$47*$I$15</f>
        <v>0</v>
      </c>
      <c r="F49" s="16" t="str">
        <f>BY_Demands_Drivers!$H$48</f>
        <v>IVDHT</v>
      </c>
    </row>
    <row r="50" spans="2:6" x14ac:dyDescent="0.3">
      <c r="B50" s="16" t="s">
        <v>231</v>
      </c>
      <c r="C50" s="16">
        <f>$H$16</f>
        <v>2023</v>
      </c>
      <c r="D50" s="40">
        <f>BY_Demands_Drivers!$K$47*$I$16</f>
        <v>0</v>
      </c>
      <c r="E50" s="40">
        <f>BY_Demands_Drivers!$L$47*$I$16</f>
        <v>0</v>
      </c>
      <c r="F50" s="16" t="str">
        <f>BY_Demands_Drivers!$H$48</f>
        <v>IVDHT</v>
      </c>
    </row>
    <row r="51" spans="2:6" x14ac:dyDescent="0.3">
      <c r="B51" s="16" t="s">
        <v>231</v>
      </c>
      <c r="C51" s="16">
        <f>$H$17</f>
        <v>2024</v>
      </c>
      <c r="D51" s="40">
        <f>BY_Demands_Drivers!$K$47*$I$17</f>
        <v>0</v>
      </c>
      <c r="E51" s="40">
        <f>BY_Demands_Drivers!$L$47*$I$17</f>
        <v>0</v>
      </c>
      <c r="F51" s="16" t="str">
        <f>BY_Demands_Drivers!$H$48</f>
        <v>IVDHT</v>
      </c>
    </row>
    <row r="52" spans="2:6" x14ac:dyDescent="0.3">
      <c r="B52" s="16" t="s">
        <v>231</v>
      </c>
      <c r="C52" s="16">
        <f>$H$18</f>
        <v>2025</v>
      </c>
      <c r="D52" s="40">
        <f>BY_Demands_Drivers!$K$47*$I$18</f>
        <v>0</v>
      </c>
      <c r="E52" s="40">
        <f>BY_Demands_Drivers!$L$47*$I$18</f>
        <v>0</v>
      </c>
      <c r="F52" s="16" t="str">
        <f>BY_Demands_Drivers!$H$48</f>
        <v>IVDHT</v>
      </c>
    </row>
    <row r="53" spans="2:6" x14ac:dyDescent="0.3">
      <c r="B53" s="16" t="s">
        <v>231</v>
      </c>
      <c r="C53" s="16">
        <f>$H$19</f>
        <v>2026</v>
      </c>
      <c r="D53" s="40">
        <f>BY_Demands_Drivers!$K$47*$I$19</f>
        <v>0</v>
      </c>
      <c r="E53" s="40">
        <f>BY_Demands_Drivers!$L$47*$I$19</f>
        <v>0</v>
      </c>
      <c r="F53" s="16" t="str">
        <f>BY_Demands_Drivers!$H$48</f>
        <v>IVDHT</v>
      </c>
    </row>
    <row r="54" spans="2:6" x14ac:dyDescent="0.3">
      <c r="B54" s="16" t="s">
        <v>231</v>
      </c>
      <c r="C54" s="16">
        <f>$H$20</f>
        <v>2027</v>
      </c>
      <c r="D54" s="40">
        <f>BY_Demands_Drivers!$K$47*$I$20</f>
        <v>0</v>
      </c>
      <c r="E54" s="40">
        <f>BY_Demands_Drivers!$L$47*$I$20</f>
        <v>0</v>
      </c>
      <c r="F54" s="16" t="str">
        <f>BY_Demands_Drivers!$H$48</f>
        <v>IVDHT</v>
      </c>
    </row>
    <row r="55" spans="2:6" x14ac:dyDescent="0.3">
      <c r="B55" s="16" t="s">
        <v>231</v>
      </c>
      <c r="C55" s="16">
        <f>$H$21</f>
        <v>2028</v>
      </c>
      <c r="D55" s="40">
        <f>BY_Demands_Drivers!$K$47*$I$21</f>
        <v>0</v>
      </c>
      <c r="E55" s="40">
        <f>BY_Demands_Drivers!$L$47*$I$21</f>
        <v>0</v>
      </c>
      <c r="F55" s="16" t="str">
        <f>BY_Demands_Drivers!$H$48</f>
        <v>IVDHT</v>
      </c>
    </row>
    <row r="56" spans="2:6" x14ac:dyDescent="0.3">
      <c r="B56" s="16" t="s">
        <v>231</v>
      </c>
      <c r="C56" s="16">
        <f>$H$22</f>
        <v>2029</v>
      </c>
      <c r="D56" s="40">
        <f>BY_Demands_Drivers!$K$47*$I$22</f>
        <v>0</v>
      </c>
      <c r="E56" s="40">
        <f>BY_Demands_Drivers!$L$47*$I$22</f>
        <v>0</v>
      </c>
      <c r="F56" s="16" t="str">
        <f>BY_Demands_Drivers!$H$48</f>
        <v>IVDHT</v>
      </c>
    </row>
    <row r="57" spans="2:6" x14ac:dyDescent="0.3">
      <c r="B57" s="16" t="s">
        <v>231</v>
      </c>
      <c r="C57" s="16">
        <f>$H$23</f>
        <v>2030</v>
      </c>
      <c r="D57" s="40">
        <f>BY_Demands_Drivers!$K$47*$I$23</f>
        <v>0</v>
      </c>
      <c r="E57" s="40">
        <f>BY_Demands_Drivers!$L$47*$I$23</f>
        <v>0</v>
      </c>
      <c r="F57" s="16" t="str">
        <f>BY_Demands_Drivers!$H$48</f>
        <v>IVDHT</v>
      </c>
    </row>
    <row r="58" spans="2:6" x14ac:dyDescent="0.3">
      <c r="B58" s="16" t="s">
        <v>231</v>
      </c>
      <c r="C58" s="16">
        <f>$H$24</f>
        <v>2031</v>
      </c>
      <c r="D58" s="40">
        <f>BY_Demands_Drivers!$K$47*$I$24</f>
        <v>0</v>
      </c>
      <c r="E58" s="40">
        <f>BY_Demands_Drivers!$L$47*$I$24</f>
        <v>0</v>
      </c>
      <c r="F58" s="16" t="str">
        <f>BY_Demands_Drivers!$H$48</f>
        <v>IVDHT</v>
      </c>
    </row>
    <row r="59" spans="2:6" x14ac:dyDescent="0.3">
      <c r="B59" s="16" t="s">
        <v>231</v>
      </c>
      <c r="C59" s="16">
        <f>$H$25</f>
        <v>2032</v>
      </c>
      <c r="D59" s="40">
        <f>BY_Demands_Drivers!$K$47*$I$25</f>
        <v>0</v>
      </c>
      <c r="E59" s="40">
        <f>BY_Demands_Drivers!$L$47*$I$25</f>
        <v>0</v>
      </c>
      <c r="F59" s="16" t="str">
        <f>BY_Demands_Drivers!$H$48</f>
        <v>IVDHT</v>
      </c>
    </row>
    <row r="60" spans="2:6" x14ac:dyDescent="0.3">
      <c r="B60" s="16" t="s">
        <v>231</v>
      </c>
      <c r="C60" s="16">
        <f>$H$26</f>
        <v>2033</v>
      </c>
      <c r="D60" s="40">
        <f>BY_Demands_Drivers!$K$47*$I$26</f>
        <v>0</v>
      </c>
      <c r="E60" s="40">
        <f>BY_Demands_Drivers!$L$47*$I$26</f>
        <v>0</v>
      </c>
      <c r="F60" s="16" t="str">
        <f>BY_Demands_Drivers!$H$48</f>
        <v>IVDHT</v>
      </c>
    </row>
    <row r="61" spans="2:6" x14ac:dyDescent="0.3">
      <c r="B61" s="16" t="s">
        <v>231</v>
      </c>
      <c r="C61" s="16">
        <f>$H$27</f>
        <v>2034</v>
      </c>
      <c r="D61" s="40">
        <f>BY_Demands_Drivers!$K$47*$I$27</f>
        <v>0</v>
      </c>
      <c r="E61" s="40">
        <f>BY_Demands_Drivers!$L$47*$I$27</f>
        <v>0</v>
      </c>
      <c r="F61" s="16" t="str">
        <f>BY_Demands_Drivers!$H$48</f>
        <v>IVDHT</v>
      </c>
    </row>
    <row r="62" spans="2:6" x14ac:dyDescent="0.3">
      <c r="B62" s="16" t="s">
        <v>231</v>
      </c>
      <c r="C62" s="16">
        <f>$H$28</f>
        <v>2035</v>
      </c>
      <c r="D62" s="40">
        <f>BY_Demands_Drivers!$K$47*$I$28</f>
        <v>0</v>
      </c>
      <c r="E62" s="40">
        <f>BY_Demands_Drivers!$L$47*$I$28</f>
        <v>0</v>
      </c>
      <c r="F62" s="16" t="str">
        <f>BY_Demands_Drivers!$H$48</f>
        <v>IVDHT</v>
      </c>
    </row>
    <row r="63" spans="2:6" x14ac:dyDescent="0.3">
      <c r="B63" s="16" t="s">
        <v>231</v>
      </c>
      <c r="C63" s="16">
        <f>$H$29</f>
        <v>2036</v>
      </c>
      <c r="D63" s="40">
        <f>BY_Demands_Drivers!$K$47*$I$29</f>
        <v>0</v>
      </c>
      <c r="E63" s="40">
        <f>BY_Demands_Drivers!$L$47*$I$29</f>
        <v>0</v>
      </c>
      <c r="F63" s="16" t="str">
        <f>BY_Demands_Drivers!$H$48</f>
        <v>IVDHT</v>
      </c>
    </row>
    <row r="64" spans="2:6" x14ac:dyDescent="0.3">
      <c r="B64" s="16" t="s">
        <v>231</v>
      </c>
      <c r="C64" s="16">
        <f>$H$30</f>
        <v>2037</v>
      </c>
      <c r="D64" s="40">
        <f>BY_Demands_Drivers!$K$47*$I$30</f>
        <v>0</v>
      </c>
      <c r="E64" s="40">
        <f>BY_Demands_Drivers!$L$47*$I$30</f>
        <v>0</v>
      </c>
      <c r="F64" s="16" t="str">
        <f>BY_Demands_Drivers!$H$48</f>
        <v>IVDHT</v>
      </c>
    </row>
    <row r="65" spans="2:6" x14ac:dyDescent="0.3">
      <c r="B65" s="16" t="s">
        <v>231</v>
      </c>
      <c r="C65" s="16">
        <f>$H$31</f>
        <v>2038</v>
      </c>
      <c r="D65" s="40">
        <f>BY_Demands_Drivers!$K$47*$I$31</f>
        <v>0</v>
      </c>
      <c r="E65" s="40">
        <f>BY_Demands_Drivers!$L$47*$I$31</f>
        <v>0</v>
      </c>
      <c r="F65" s="16" t="str">
        <f>BY_Demands_Drivers!$H$48</f>
        <v>IVDHT</v>
      </c>
    </row>
    <row r="66" spans="2:6" x14ac:dyDescent="0.3">
      <c r="B66" s="16" t="s">
        <v>231</v>
      </c>
      <c r="C66" s="16">
        <f>$H$32</f>
        <v>2039</v>
      </c>
      <c r="D66" s="40">
        <f>BY_Demands_Drivers!$K$47*$I$32</f>
        <v>0</v>
      </c>
      <c r="E66" s="40">
        <f>BY_Demands_Drivers!$L$47*$I$32</f>
        <v>0</v>
      </c>
      <c r="F66" s="16" t="str">
        <f>BY_Demands_Drivers!$H$48</f>
        <v>IVDHT</v>
      </c>
    </row>
    <row r="67" spans="2:6" x14ac:dyDescent="0.3">
      <c r="B67" s="16" t="s">
        <v>231</v>
      </c>
      <c r="C67" s="16">
        <f>$H$33</f>
        <v>2040</v>
      </c>
      <c r="D67" s="40">
        <f>BY_Demands_Drivers!$K$47*$I$33</f>
        <v>0</v>
      </c>
      <c r="E67" s="40">
        <f>BY_Demands_Drivers!$L$47*$I$33</f>
        <v>0</v>
      </c>
      <c r="F67" s="16" t="str">
        <f>BY_Demands_Drivers!$H$48</f>
        <v>IVDHT</v>
      </c>
    </row>
    <row r="68" spans="2:6" x14ac:dyDescent="0.3">
      <c r="B68" s="16" t="s">
        <v>231</v>
      </c>
      <c r="C68" s="16">
        <f>$H$34</f>
        <v>2041</v>
      </c>
      <c r="D68" s="40">
        <f>BY_Demands_Drivers!$K$47*$I$34</f>
        <v>0</v>
      </c>
      <c r="E68" s="40">
        <f>BY_Demands_Drivers!$L$47*$I$34</f>
        <v>0</v>
      </c>
      <c r="F68" s="16" t="str">
        <f>BY_Demands_Drivers!$H$48</f>
        <v>IVDHT</v>
      </c>
    </row>
    <row r="69" spans="2:6" x14ac:dyDescent="0.3">
      <c r="B69" s="16" t="s">
        <v>231</v>
      </c>
      <c r="C69" s="16">
        <f>$H$35</f>
        <v>2042</v>
      </c>
      <c r="D69" s="40">
        <f>BY_Demands_Drivers!$K$47*$I$35</f>
        <v>0</v>
      </c>
      <c r="E69" s="40">
        <f>BY_Demands_Drivers!$L$47*$I$35</f>
        <v>0</v>
      </c>
      <c r="F69" s="16" t="str">
        <f>BY_Demands_Drivers!$H$48</f>
        <v>IVDHT</v>
      </c>
    </row>
    <row r="70" spans="2:6" x14ac:dyDescent="0.3">
      <c r="B70" s="16" t="s">
        <v>231</v>
      </c>
      <c r="C70" s="16">
        <f>$H$36</f>
        <v>2043</v>
      </c>
      <c r="D70" s="40">
        <f>BY_Demands_Drivers!$K$47*$I$36</f>
        <v>0</v>
      </c>
      <c r="E70" s="40">
        <f>BY_Demands_Drivers!$L$47*$I$36</f>
        <v>0</v>
      </c>
      <c r="F70" s="16" t="str">
        <f>BY_Demands_Drivers!$H$48</f>
        <v>IVDHT</v>
      </c>
    </row>
    <row r="71" spans="2:6" x14ac:dyDescent="0.3">
      <c r="B71" s="16" t="s">
        <v>231</v>
      </c>
      <c r="C71" s="16">
        <f>$H$37</f>
        <v>2044</v>
      </c>
      <c r="D71" s="40">
        <f>BY_Demands_Drivers!$K$47*$I$37</f>
        <v>0</v>
      </c>
      <c r="E71" s="40">
        <f>BY_Demands_Drivers!$L$47*$I$37</f>
        <v>0</v>
      </c>
      <c r="F71" s="16" t="str">
        <f>BY_Demands_Drivers!$H$48</f>
        <v>IVDHT</v>
      </c>
    </row>
    <row r="72" spans="2:6" x14ac:dyDescent="0.3">
      <c r="B72" s="16" t="s">
        <v>231</v>
      </c>
      <c r="C72" s="16">
        <f>$H$38</f>
        <v>2045</v>
      </c>
      <c r="D72" s="40">
        <f>BY_Demands_Drivers!$K$47*$I$38</f>
        <v>0</v>
      </c>
      <c r="E72" s="40">
        <f>BY_Demands_Drivers!$L$47*$I$38</f>
        <v>0</v>
      </c>
      <c r="F72" s="16" t="str">
        <f>BY_Demands_Drivers!$H$48</f>
        <v>IVDHT</v>
      </c>
    </row>
    <row r="73" spans="2:6" x14ac:dyDescent="0.3">
      <c r="B73" s="16" t="s">
        <v>231</v>
      </c>
      <c r="C73" s="16">
        <f>$H$39</f>
        <v>2046</v>
      </c>
      <c r="D73" s="40">
        <f>BY_Demands_Drivers!$K$47*$I$39</f>
        <v>0</v>
      </c>
      <c r="E73" s="40">
        <f>BY_Demands_Drivers!$L$47*$I$39</f>
        <v>0</v>
      </c>
      <c r="F73" s="16" t="str">
        <f>BY_Demands_Drivers!$H$48</f>
        <v>IVDHT</v>
      </c>
    </row>
    <row r="74" spans="2:6" x14ac:dyDescent="0.3">
      <c r="B74" s="16" t="s">
        <v>231</v>
      </c>
      <c r="C74" s="16">
        <f>$H$40</f>
        <v>2047</v>
      </c>
      <c r="D74" s="40">
        <f>BY_Demands_Drivers!$K$47*$I$40</f>
        <v>0</v>
      </c>
      <c r="E74" s="40">
        <f>BY_Demands_Drivers!$L$47*$I$40</f>
        <v>0</v>
      </c>
      <c r="F74" s="16" t="str">
        <f>BY_Demands_Drivers!$H$48</f>
        <v>IVDHT</v>
      </c>
    </row>
    <row r="75" spans="2:6" x14ac:dyDescent="0.3">
      <c r="B75" s="16" t="s">
        <v>231</v>
      </c>
      <c r="C75" s="16">
        <f>$H$41</f>
        <v>2048</v>
      </c>
      <c r="D75" s="40">
        <f>BY_Demands_Drivers!$K$47*$I$41</f>
        <v>0</v>
      </c>
      <c r="E75" s="40">
        <f>BY_Demands_Drivers!$L$47*$I$41</f>
        <v>0</v>
      </c>
      <c r="F75" s="16" t="str">
        <f>BY_Demands_Drivers!$H$48</f>
        <v>IVDHT</v>
      </c>
    </row>
    <row r="76" spans="2:6" x14ac:dyDescent="0.3">
      <c r="B76" s="16" t="s">
        <v>231</v>
      </c>
      <c r="C76" s="16">
        <f>$H$42</f>
        <v>2049</v>
      </c>
      <c r="D76" s="40">
        <f>BY_Demands_Drivers!$K$47*$I$42</f>
        <v>0</v>
      </c>
      <c r="E76" s="40">
        <f>BY_Demands_Drivers!$L$47*$I$42</f>
        <v>0</v>
      </c>
      <c r="F76" s="16" t="str">
        <f>BY_Demands_Drivers!$H$48</f>
        <v>IVDHT</v>
      </c>
    </row>
    <row r="77" spans="2:6" x14ac:dyDescent="0.3">
      <c r="B77" s="15" t="s">
        <v>231</v>
      </c>
      <c r="C77" s="15">
        <f>$H$43</f>
        <v>2050</v>
      </c>
      <c r="D77" s="41">
        <f>BY_Demands_Drivers!$K$47*$I$43</f>
        <v>0</v>
      </c>
      <c r="E77" s="41">
        <f>BY_Demands_Drivers!$L$47*$I$43</f>
        <v>0</v>
      </c>
      <c r="F77" s="15" t="str">
        <f>BY_Demands_Drivers!$H$48</f>
        <v>IVDHT</v>
      </c>
    </row>
    <row r="78" spans="2:6" x14ac:dyDescent="0.3">
      <c r="B78" s="16" t="s">
        <v>231</v>
      </c>
      <c r="C78" s="16">
        <f>$H$5</f>
        <v>2012</v>
      </c>
      <c r="D78" s="40">
        <f>BY_Demands_Drivers!$K$48*$I$5</f>
        <v>9.3614399178756247E-2</v>
      </c>
      <c r="E78" s="40">
        <f>BY_Demands_Drivers!$L$48*$I$5</f>
        <v>7.368341375645189E-2</v>
      </c>
      <c r="F78" s="16" t="str">
        <f>BY_Demands_Drivers!$H$49</f>
        <v>IVDRH</v>
      </c>
    </row>
    <row r="79" spans="2:6" x14ac:dyDescent="0.3">
      <c r="B79" s="16" t="s">
        <v>231</v>
      </c>
      <c r="C79" s="16">
        <f>$H$8</f>
        <v>2015</v>
      </c>
      <c r="D79" s="40">
        <f>BY_Demands_Drivers!$K$48*$I$8</f>
        <v>9.9439806107416678E-2</v>
      </c>
      <c r="E79" s="40">
        <f>BY_Demands_Drivers!$L$48*$I$8</f>
        <v>7.8268561690847782E-2</v>
      </c>
      <c r="F79" s="16" t="str">
        <f>BY_Demands_Drivers!$H$49</f>
        <v>IVDRH</v>
      </c>
    </row>
    <row r="80" spans="2:6" x14ac:dyDescent="0.3">
      <c r="B80" s="16" t="s">
        <v>231</v>
      </c>
      <c r="C80" s="16">
        <f>$H$9</f>
        <v>2016</v>
      </c>
      <c r="D80" s="40">
        <f>BY_Demands_Drivers!$K$48*$I$9</f>
        <v>0.10186426395276399</v>
      </c>
      <c r="E80" s="40">
        <f>BY_Demands_Drivers!$L$48*$I$9</f>
        <v>8.0176840033933508E-2</v>
      </c>
      <c r="F80" s="16" t="str">
        <f>BY_Demands_Drivers!$H$49</f>
        <v>IVDRH</v>
      </c>
    </row>
    <row r="81" spans="2:6" x14ac:dyDescent="0.3">
      <c r="B81" s="16" t="s">
        <v>231</v>
      </c>
      <c r="C81" s="16">
        <f>$H$10</f>
        <v>2017</v>
      </c>
      <c r="D81" s="40">
        <f>BY_Demands_Drivers!$K$48*$I$10</f>
        <v>0.10470244345868709</v>
      </c>
      <c r="E81" s="40">
        <f>BY_Demands_Drivers!$L$48*$I$10</f>
        <v>8.2410756575454949E-2</v>
      </c>
      <c r="F81" s="16" t="str">
        <f>BY_Demands_Drivers!$H$49</f>
        <v>IVDRH</v>
      </c>
    </row>
    <row r="82" spans="2:6" x14ac:dyDescent="0.3">
      <c r="B82" s="16" t="s">
        <v>231</v>
      </c>
      <c r="C82" s="16">
        <f>$H$11</f>
        <v>2018</v>
      </c>
      <c r="D82" s="40">
        <f>BY_Demands_Drivers!$K$48*$I$11</f>
        <v>0.10787673839958918</v>
      </c>
      <c r="E82" s="40">
        <f>BY_Demands_Drivers!$L$48*$I$11</f>
        <v>8.4909227853029276E-2</v>
      </c>
      <c r="F82" s="16" t="str">
        <f>BY_Demands_Drivers!$H$49</f>
        <v>IVDRH</v>
      </c>
    </row>
    <row r="83" spans="2:6" x14ac:dyDescent="0.3">
      <c r="B83" s="16" t="s">
        <v>231</v>
      </c>
      <c r="C83" s="16">
        <f>$H$12</f>
        <v>2019</v>
      </c>
      <c r="D83" s="40">
        <f>BY_Demands_Drivers!$K$48*$I$12</f>
        <v>0.11690110499476834</v>
      </c>
      <c r="E83" s="40">
        <f>BY_Demands_Drivers!$L$48*$I$12</f>
        <v>9.2012260544108965E-2</v>
      </c>
      <c r="F83" s="16" t="str">
        <f>BY_Demands_Drivers!$H$49</f>
        <v>IVDRH</v>
      </c>
    </row>
    <row r="84" spans="2:6" x14ac:dyDescent="0.3">
      <c r="B84" s="16" t="s">
        <v>231</v>
      </c>
      <c r="C84" s="16">
        <f>$H$13</f>
        <v>2020</v>
      </c>
      <c r="D84" s="40">
        <f>BY_Demands_Drivers!$K$48*$I$13</f>
        <v>0.11960669798332195</v>
      </c>
      <c r="E84" s="40">
        <f>BY_Demands_Drivers!$L$48*$I$13</f>
        <v>9.4141818917404488E-2</v>
      </c>
      <c r="F84" s="16" t="str">
        <f>BY_Demands_Drivers!$H$49</f>
        <v>IVDRH</v>
      </c>
    </row>
    <row r="85" spans="2:6" x14ac:dyDescent="0.3">
      <c r="B85" s="16" t="s">
        <v>231</v>
      </c>
      <c r="C85" s="16">
        <f>$H$14</f>
        <v>2021</v>
      </c>
      <c r="D85" s="40">
        <f>BY_Demands_Drivers!$K$48*$I$14</f>
        <v>0.12183777279807814</v>
      </c>
      <c r="E85" s="40">
        <f>BY_Demands_Drivers!$L$48*$I$14</f>
        <v>9.5897886468330834E-2</v>
      </c>
      <c r="F85" s="16" t="str">
        <f>BY_Demands_Drivers!$H$49</f>
        <v>IVDRH</v>
      </c>
    </row>
    <row r="86" spans="2:6" x14ac:dyDescent="0.3">
      <c r="B86" s="16" t="s">
        <v>231</v>
      </c>
      <c r="C86" s="16">
        <f>$H$15</f>
        <v>2022</v>
      </c>
      <c r="D86" s="40">
        <f>BY_Demands_Drivers!$K$48*$I$15</f>
        <v>0.1240979574008103</v>
      </c>
      <c r="E86" s="40">
        <f>BY_Demands_Drivers!$L$48*$I$15</f>
        <v>9.7676866184165698E-2</v>
      </c>
      <c r="F86" s="16" t="str">
        <f>BY_Demands_Drivers!$H$49</f>
        <v>IVDRH</v>
      </c>
    </row>
    <row r="87" spans="2:6" x14ac:dyDescent="0.3">
      <c r="B87" s="16" t="s">
        <v>231</v>
      </c>
      <c r="C87" s="16">
        <f>$H$16</f>
        <v>2023</v>
      </c>
      <c r="D87" s="40">
        <f>BY_Demands_Drivers!$K$48*$I$16</f>
        <v>0.12585356817243104</v>
      </c>
      <c r="E87" s="40">
        <f>BY_Demands_Drivers!$L$48*$I$16</f>
        <v>9.9058698423815122E-2</v>
      </c>
      <c r="F87" s="16" t="str">
        <f>BY_Demands_Drivers!$H$49</f>
        <v>IVDRH</v>
      </c>
    </row>
    <row r="88" spans="2:6" x14ac:dyDescent="0.3">
      <c r="B88" s="16" t="s">
        <v>231</v>
      </c>
      <c r="C88" s="16">
        <f>$H$17</f>
        <v>2024</v>
      </c>
      <c r="D88" s="40">
        <f>BY_Demands_Drivers!$K$48*$I$17</f>
        <v>0.1271775912893873</v>
      </c>
      <c r="E88" s="40">
        <f>BY_Demands_Drivers!$L$48*$I$17</f>
        <v>0.10010083023265691</v>
      </c>
      <c r="F88" s="16" t="str">
        <f>BY_Demands_Drivers!$H$49</f>
        <v>IVDRH</v>
      </c>
    </row>
    <row r="89" spans="2:6" x14ac:dyDescent="0.3">
      <c r="B89" s="16" t="s">
        <v>231</v>
      </c>
      <c r="C89" s="16">
        <f>$H$18</f>
        <v>2025</v>
      </c>
      <c r="D89" s="40">
        <f>BY_Demands_Drivers!$K$48*$I$18</f>
        <v>0.1284982580159128</v>
      </c>
      <c r="E89" s="40">
        <f>BY_Demands_Drivers!$L$48*$I$18</f>
        <v>0.10114032024379442</v>
      </c>
      <c r="F89" s="16" t="str">
        <f>BY_Demands_Drivers!$H$49</f>
        <v>IVDRH</v>
      </c>
    </row>
    <row r="90" spans="2:6" x14ac:dyDescent="0.3">
      <c r="B90" s="16" t="s">
        <v>231</v>
      </c>
      <c r="C90" s="16">
        <f>$H$19</f>
        <v>2026</v>
      </c>
      <c r="D90" s="40">
        <f>BY_Demands_Drivers!$K$48*$I$19</f>
        <v>0.13000007077276704</v>
      </c>
      <c r="E90" s="40">
        <f>BY_Demands_Drivers!$L$48*$I$19</f>
        <v>0.10232238936690771</v>
      </c>
      <c r="F90" s="16" t="str">
        <f>BY_Demands_Drivers!$H$49</f>
        <v>IVDRH</v>
      </c>
    </row>
    <row r="91" spans="2:6" x14ac:dyDescent="0.3">
      <c r="B91" s="16" t="s">
        <v>231</v>
      </c>
      <c r="C91" s="16">
        <f>$H$20</f>
        <v>2027</v>
      </c>
      <c r="D91" s="40">
        <f>BY_Demands_Drivers!$K$48*$I$20</f>
        <v>0.13180316691689431</v>
      </c>
      <c r="E91" s="40">
        <f>BY_Demands_Drivers!$L$48*$I$20</f>
        <v>0.10374159709986233</v>
      </c>
      <c r="F91" s="16" t="str">
        <f>BY_Demands_Drivers!$H$49</f>
        <v>IVDRH</v>
      </c>
    </row>
    <row r="92" spans="2:6" x14ac:dyDescent="0.3">
      <c r="B92" s="16" t="s">
        <v>231</v>
      </c>
      <c r="C92" s="16">
        <f>$H$21</f>
        <v>2028</v>
      </c>
      <c r="D92" s="40">
        <f>BY_Demands_Drivers!$K$48*$I$21</f>
        <v>0.13306315722947515</v>
      </c>
      <c r="E92" s="40">
        <f>BY_Demands_Drivers!$L$48*$I$21</f>
        <v>0.1047333290165917</v>
      </c>
      <c r="F92" s="16" t="str">
        <f>BY_Demands_Drivers!$H$49</f>
        <v>IVDRH</v>
      </c>
    </row>
    <row r="93" spans="2:6" x14ac:dyDescent="0.3">
      <c r="B93" s="16" t="s">
        <v>231</v>
      </c>
      <c r="C93" s="16">
        <f>$H$22</f>
        <v>2029</v>
      </c>
      <c r="D93" s="40">
        <f>BY_Demands_Drivers!$K$48*$I$22</f>
        <v>0.13442419033138703</v>
      </c>
      <c r="E93" s="40">
        <f>BY_Demands_Drivers!$L$48*$I$22</f>
        <v>0.10580459119489084</v>
      </c>
      <c r="F93" s="16" t="str">
        <f>BY_Demands_Drivers!$H$49</f>
        <v>IVDRH</v>
      </c>
    </row>
    <row r="94" spans="2:6" x14ac:dyDescent="0.3">
      <c r="B94" s="16" t="s">
        <v>231</v>
      </c>
      <c r="C94" s="16">
        <f>$H$23</f>
        <v>2030</v>
      </c>
      <c r="D94" s="40">
        <f>BY_Demands_Drivers!$K$48*$I$23</f>
        <v>0.1367822755350315</v>
      </c>
      <c r="E94" s="40">
        <f>BY_Demands_Drivers!$L$48*$I$23</f>
        <v>0.10766062797189696</v>
      </c>
      <c r="F94" s="16" t="str">
        <f>BY_Demands_Drivers!$H$49</f>
        <v>IVDRH</v>
      </c>
    </row>
    <row r="95" spans="2:6" x14ac:dyDescent="0.3">
      <c r="B95" s="16" t="s">
        <v>231</v>
      </c>
      <c r="C95" s="16">
        <f>$H$24</f>
        <v>2031</v>
      </c>
      <c r="D95" s="40">
        <f>BY_Demands_Drivers!$K$48*$I$24</f>
        <v>0.13811726240111732</v>
      </c>
      <c r="E95" s="40">
        <f>BY_Demands_Drivers!$L$48*$I$24</f>
        <v>0.108711389291482</v>
      </c>
      <c r="F95" s="16" t="str">
        <f>BY_Demands_Drivers!$H$49</f>
        <v>IVDRH</v>
      </c>
    </row>
    <row r="96" spans="2:6" x14ac:dyDescent="0.3">
      <c r="B96" s="16" t="s">
        <v>231</v>
      </c>
      <c r="C96" s="16">
        <f>$H$25</f>
        <v>2032</v>
      </c>
      <c r="D96" s="40">
        <f>BY_Demands_Drivers!$K$48*$I$25</f>
        <v>0.13946121058984026</v>
      </c>
      <c r="E96" s="40">
        <f>BY_Demands_Drivers!$L$48*$I$25</f>
        <v>0.10976920402218186</v>
      </c>
      <c r="F96" s="16" t="str">
        <f>BY_Demands_Drivers!$H$49</f>
        <v>IVDRH</v>
      </c>
    </row>
    <row r="97" spans="2:6" x14ac:dyDescent="0.3">
      <c r="B97" s="16" t="s">
        <v>231</v>
      </c>
      <c r="C97" s="16">
        <f>$H$26</f>
        <v>2033</v>
      </c>
      <c r="D97" s="40">
        <f>BY_Demands_Drivers!$K$48*$I$26</f>
        <v>0.14028923683714878</v>
      </c>
      <c r="E97" s="40">
        <f>BY_Demands_Drivers!$L$48*$I$26</f>
        <v>0.11042093923724353</v>
      </c>
      <c r="F97" s="16" t="str">
        <f>BY_Demands_Drivers!$H$49</f>
        <v>IVDRH</v>
      </c>
    </row>
    <row r="98" spans="2:6" x14ac:dyDescent="0.3">
      <c r="B98" s="16" t="s">
        <v>231</v>
      </c>
      <c r="C98" s="16">
        <f>$H$27</f>
        <v>2034</v>
      </c>
      <c r="D98" s="40">
        <f>BY_Demands_Drivers!$K$48*$I$27</f>
        <v>0.14115396155528034</v>
      </c>
      <c r="E98" s="40">
        <f>BY_Demands_Drivers!$L$48*$I$27</f>
        <v>0.11110155963058553</v>
      </c>
      <c r="F98" s="16" t="str">
        <f>BY_Demands_Drivers!$H$49</f>
        <v>IVDRH</v>
      </c>
    </row>
    <row r="99" spans="2:6" x14ac:dyDescent="0.3">
      <c r="B99" s="16" t="s">
        <v>231</v>
      </c>
      <c r="C99" s="16">
        <f>$H$28</f>
        <v>2035</v>
      </c>
      <c r="D99" s="40">
        <f>BY_Demands_Drivers!$K$48*$I$28</f>
        <v>0.14359213063448914</v>
      </c>
      <c r="E99" s="40">
        <f>BY_Demands_Drivers!$L$48*$I$28</f>
        <v>0.11302063001556427</v>
      </c>
      <c r="F99" s="16" t="str">
        <f>BY_Demands_Drivers!$H$49</f>
        <v>IVDRH</v>
      </c>
    </row>
    <row r="100" spans="2:6" x14ac:dyDescent="0.3">
      <c r="B100" s="16" t="s">
        <v>231</v>
      </c>
      <c r="C100" s="16">
        <f>$H$29</f>
        <v>2036</v>
      </c>
      <c r="D100" s="40">
        <f>BY_Demands_Drivers!$K$48*$I$29</f>
        <v>0.14483476430618825</v>
      </c>
      <c r="E100" s="40">
        <f>BY_Demands_Drivers!$L$48*$I$29</f>
        <v>0.11399870060922014</v>
      </c>
      <c r="F100" s="16" t="str">
        <f>BY_Demands_Drivers!$H$49</f>
        <v>IVDRH</v>
      </c>
    </row>
    <row r="101" spans="2:6" x14ac:dyDescent="0.3">
      <c r="B101" s="16" t="s">
        <v>231</v>
      </c>
      <c r="C101" s="16">
        <f>$H$30</f>
        <v>2037</v>
      </c>
      <c r="D101" s="40">
        <f>BY_Demands_Drivers!$K$48*$I$30</f>
        <v>0.1463146544124975</v>
      </c>
      <c r="E101" s="40">
        <f>BY_Demands_Drivers!$L$48*$I$30</f>
        <v>0.11516351452645787</v>
      </c>
      <c r="F101" s="16" t="str">
        <f>BY_Demands_Drivers!$H$49</f>
        <v>IVDRH</v>
      </c>
    </row>
    <row r="102" spans="2:6" x14ac:dyDescent="0.3">
      <c r="B102" s="16" t="s">
        <v>231</v>
      </c>
      <c r="C102" s="16">
        <f>$H$31</f>
        <v>2038</v>
      </c>
      <c r="D102" s="40">
        <f>BY_Demands_Drivers!$K$48*$I$31</f>
        <v>0.14778218336823876</v>
      </c>
      <c r="E102" s="40">
        <f>BY_Demands_Drivers!$L$48*$I$31</f>
        <v>0.11631859904544281</v>
      </c>
      <c r="F102" s="16" t="str">
        <f>BY_Demands_Drivers!$H$49</f>
        <v>IVDRH</v>
      </c>
    </row>
    <row r="103" spans="2:6" x14ac:dyDescent="0.3">
      <c r="B103" s="16" t="s">
        <v>231</v>
      </c>
      <c r="C103" s="16">
        <f>$H$32</f>
        <v>2039</v>
      </c>
      <c r="D103" s="40">
        <f>BY_Demands_Drivers!$K$48*$I$32</f>
        <v>0.14927663677562811</v>
      </c>
      <c r="E103" s="40">
        <f>BY_Demands_Drivers!$L$48*$I$32</f>
        <v>0.11749487566231391</v>
      </c>
      <c r="F103" s="16" t="str">
        <f>BY_Demands_Drivers!$H$49</f>
        <v>IVDRH</v>
      </c>
    </row>
    <row r="104" spans="2:6" x14ac:dyDescent="0.3">
      <c r="B104" s="16" t="s">
        <v>231</v>
      </c>
      <c r="C104" s="16">
        <f>$H$33</f>
        <v>2040</v>
      </c>
      <c r="D104" s="40">
        <f>BY_Demands_Drivers!$K$48*$I$33</f>
        <v>0.15213828609165073</v>
      </c>
      <c r="E104" s="40">
        <f>BY_Demands_Drivers!$L$48*$I$33</f>
        <v>0.11974726517106603</v>
      </c>
      <c r="F104" s="16" t="str">
        <f>BY_Demands_Drivers!$H$49</f>
        <v>IVDRH</v>
      </c>
    </row>
    <row r="105" spans="2:6" x14ac:dyDescent="0.3">
      <c r="B105" s="16" t="s">
        <v>231</v>
      </c>
      <c r="C105" s="16">
        <f>$H$34</f>
        <v>2041</v>
      </c>
      <c r="D105" s="40">
        <f>BY_Demands_Drivers!$K$48*$I$34</f>
        <v>0.15409163103471124</v>
      </c>
      <c r="E105" s="40">
        <f>BY_Demands_Drivers!$L$48*$I$34</f>
        <v>0.12128473296353422</v>
      </c>
      <c r="F105" s="16" t="str">
        <f>BY_Demands_Drivers!$H$49</f>
        <v>IVDRH</v>
      </c>
    </row>
    <row r="106" spans="2:6" x14ac:dyDescent="0.3">
      <c r="B106" s="16" t="s">
        <v>231</v>
      </c>
      <c r="C106" s="16">
        <f>$H$35</f>
        <v>2042</v>
      </c>
      <c r="D106" s="40">
        <f>BY_Demands_Drivers!$K$48*$I$35</f>
        <v>0.15600102445271319</v>
      </c>
      <c r="E106" s="40">
        <f>BY_Demands_Drivers!$L$48*$I$35</f>
        <v>0.12278760673591017</v>
      </c>
      <c r="F106" s="16" t="str">
        <f>BY_Demands_Drivers!$H$49</f>
        <v>IVDRH</v>
      </c>
    </row>
    <row r="107" spans="2:6" x14ac:dyDescent="0.3">
      <c r="B107" s="16" t="s">
        <v>231</v>
      </c>
      <c r="C107" s="16">
        <f>$H$36</f>
        <v>2043</v>
      </c>
      <c r="D107" s="40">
        <f>BY_Demands_Drivers!$K$48*$I$36</f>
        <v>0.15779737192536158</v>
      </c>
      <c r="E107" s="40">
        <f>BY_Demands_Drivers!$L$48*$I$36</f>
        <v>0.12420150262413528</v>
      </c>
      <c r="F107" s="16" t="str">
        <f>BY_Demands_Drivers!$H$49</f>
        <v>IVDRH</v>
      </c>
    </row>
    <row r="108" spans="2:6" x14ac:dyDescent="0.3">
      <c r="B108" s="16" t="s">
        <v>231</v>
      </c>
      <c r="C108" s="16">
        <f>$H$37</f>
        <v>2044</v>
      </c>
      <c r="D108" s="40">
        <f>BY_Demands_Drivers!$K$48*$I$37</f>
        <v>0.15970027358734526</v>
      </c>
      <c r="E108" s="40">
        <f>BY_Demands_Drivers!$L$48*$I$37</f>
        <v>0.12569926676862386</v>
      </c>
      <c r="F108" s="16" t="str">
        <f>BY_Demands_Drivers!$H$49</f>
        <v>IVDRH</v>
      </c>
    </row>
    <row r="109" spans="2:6" x14ac:dyDescent="0.3">
      <c r="B109" s="16" t="s">
        <v>231</v>
      </c>
      <c r="C109" s="16">
        <f>$H$38</f>
        <v>2045</v>
      </c>
      <c r="D109" s="40">
        <f>BY_Demands_Drivers!$K$48*$I$38</f>
        <v>0.1631449954492723</v>
      </c>
      <c r="E109" s="40">
        <f>BY_Demands_Drivers!$L$48*$I$38</f>
        <v>0.12841058968961597</v>
      </c>
      <c r="F109" s="16" t="str">
        <f>BY_Demands_Drivers!$H$49</f>
        <v>IVDRH</v>
      </c>
    </row>
    <row r="110" spans="2:6" x14ac:dyDescent="0.3">
      <c r="B110" s="16" t="s">
        <v>231</v>
      </c>
      <c r="C110" s="16">
        <f>$H$39</f>
        <v>2046</v>
      </c>
      <c r="D110" s="40">
        <f>BY_Demands_Drivers!$K$48*$I$39</f>
        <v>0.16558203424579934</v>
      </c>
      <c r="E110" s="40">
        <f>BY_Demands_Drivers!$L$48*$I$39</f>
        <v>0.13032877043488936</v>
      </c>
      <c r="F110" s="16" t="str">
        <f>BY_Demands_Drivers!$H$49</f>
        <v>IVDRH</v>
      </c>
    </row>
    <row r="111" spans="2:6" x14ac:dyDescent="0.3">
      <c r="B111" s="16" t="s">
        <v>231</v>
      </c>
      <c r="C111" s="16">
        <f>$H$40</f>
        <v>2047</v>
      </c>
      <c r="D111" s="40">
        <f>BY_Demands_Drivers!$K$48*$I$40</f>
        <v>0.16810272446348232</v>
      </c>
      <c r="E111" s="40">
        <f>BY_Demands_Drivers!$L$48*$I$40</f>
        <v>0.13231279278498445</v>
      </c>
      <c r="F111" s="16" t="str">
        <f>BY_Demands_Drivers!$H$49</f>
        <v>IVDRH</v>
      </c>
    </row>
    <row r="112" spans="2:6" x14ac:dyDescent="0.3">
      <c r="B112" s="16" t="s">
        <v>231</v>
      </c>
      <c r="C112" s="16">
        <f>$H$41</f>
        <v>2048</v>
      </c>
      <c r="D112" s="40">
        <f>BY_Demands_Drivers!$K$48*$I$41</f>
        <v>0.17056564676970346</v>
      </c>
      <c r="E112" s="40">
        <f>BY_Demands_Drivers!$L$48*$I$41</f>
        <v>0.13425134630806757</v>
      </c>
      <c r="F112" s="16" t="str">
        <f>BY_Demands_Drivers!$H$49</f>
        <v>IVDRH</v>
      </c>
    </row>
    <row r="113" spans="2:6" x14ac:dyDescent="0.3">
      <c r="B113" s="16" t="s">
        <v>231</v>
      </c>
      <c r="C113" s="16">
        <f>$H$42</f>
        <v>2049</v>
      </c>
      <c r="D113" s="40">
        <f>BY_Demands_Drivers!$K$48*$I$42</f>
        <v>0.17311060763499589</v>
      </c>
      <c r="E113" s="40">
        <f>BY_Demands_Drivers!$L$48*$I$42</f>
        <v>0.13625447196049256</v>
      </c>
      <c r="F113" s="16" t="str">
        <f>BY_Demands_Drivers!$H$49</f>
        <v>IVDRH</v>
      </c>
    </row>
    <row r="114" spans="2:6" x14ac:dyDescent="0.3">
      <c r="B114" s="15" t="s">
        <v>231</v>
      </c>
      <c r="C114" s="15">
        <f>$H$43</f>
        <v>2050</v>
      </c>
      <c r="D114" s="41">
        <f>BY_Demands_Drivers!$K$48*$I$43</f>
        <v>0.17688869873758251</v>
      </c>
      <c r="E114" s="41">
        <f>BY_Demands_Drivers!$L$48*$I$43</f>
        <v>0.13922818810206486</v>
      </c>
      <c r="F114" s="15" t="str">
        <f>BY_Demands_Drivers!$H$49</f>
        <v>IVDRH</v>
      </c>
    </row>
    <row r="115" spans="2:6" x14ac:dyDescent="0.3">
      <c r="B115" s="16" t="s">
        <v>231</v>
      </c>
      <c r="C115" s="16">
        <f>$H$5</f>
        <v>2012</v>
      </c>
      <c r="D115" s="40">
        <f>BY_Demands_Drivers!$K$49*$I$5</f>
        <v>7.8811773195056056E-2</v>
      </c>
      <c r="E115" s="40">
        <f>BY_Demands_Drivers!$L$49*$I$5</f>
        <v>6.2573538501444051E-2</v>
      </c>
      <c r="F115" s="16" t="str">
        <f>BY_Demands_Drivers!$H$50</f>
        <v>IVDLA</v>
      </c>
    </row>
    <row r="116" spans="2:6" x14ac:dyDescent="0.3">
      <c r="B116" s="16" t="s">
        <v>231</v>
      </c>
      <c r="C116" s="16">
        <f>$H$8</f>
        <v>2015</v>
      </c>
      <c r="D116" s="40">
        <f>BY_Demands_Drivers!$K$49*$I$8</f>
        <v>8.3716047042435279E-2</v>
      </c>
      <c r="E116" s="40">
        <f>BY_Demands_Drivers!$L$49*$I$8</f>
        <v>6.6467344667321057E-2</v>
      </c>
      <c r="F116" s="16" t="str">
        <f>BY_Demands_Drivers!$H$50</f>
        <v>IVDLA</v>
      </c>
    </row>
    <row r="117" spans="2:6" x14ac:dyDescent="0.3">
      <c r="B117" s="16" t="s">
        <v>231</v>
      </c>
      <c r="C117" s="16">
        <f>$H$9</f>
        <v>2016</v>
      </c>
      <c r="D117" s="40">
        <f>BY_Demands_Drivers!$K$49*$I$9</f>
        <v>8.5757141398695891E-2</v>
      </c>
      <c r="E117" s="40">
        <f>BY_Demands_Drivers!$L$49*$I$9</f>
        <v>6.8087895647318111E-2</v>
      </c>
      <c r="F117" s="16" t="str">
        <f>BY_Demands_Drivers!$H$50</f>
        <v>IVDLA</v>
      </c>
    </row>
    <row r="118" spans="2:6" x14ac:dyDescent="0.3">
      <c r="B118" s="16" t="s">
        <v>231</v>
      </c>
      <c r="C118" s="16">
        <f>$H$10</f>
        <v>2017</v>
      </c>
      <c r="D118" s="40">
        <f>BY_Demands_Drivers!$K$49*$I$10</f>
        <v>8.8146538344784794E-2</v>
      </c>
      <c r="E118" s="40">
        <f>BY_Demands_Drivers!$L$49*$I$10</f>
        <v>6.9984985583758041E-2</v>
      </c>
      <c r="F118" s="16" t="str">
        <f>BY_Demands_Drivers!$H$50</f>
        <v>IVDLA</v>
      </c>
    </row>
    <row r="119" spans="2:6" x14ac:dyDescent="0.3">
      <c r="B119" s="16" t="s">
        <v>231</v>
      </c>
      <c r="C119" s="16">
        <f>$H$11</f>
        <v>2018</v>
      </c>
      <c r="D119" s="40">
        <f>BY_Demands_Drivers!$K$49*$I$11</f>
        <v>9.0818903014443009E-2</v>
      </c>
      <c r="E119" s="40">
        <f>BY_Demands_Drivers!$L$49*$I$11</f>
        <v>7.2106741087633014E-2</v>
      </c>
      <c r="F119" s="16" t="str">
        <f>BY_Demands_Drivers!$H$50</f>
        <v>IVDLA</v>
      </c>
    </row>
    <row r="120" spans="2:6" x14ac:dyDescent="0.3">
      <c r="B120" s="16" t="s">
        <v>231</v>
      </c>
      <c r="C120" s="16">
        <f>$H$12</f>
        <v>2019</v>
      </c>
      <c r="D120" s="40">
        <f>BY_Demands_Drivers!$K$49*$I$12</f>
        <v>9.8416306187113251E-2</v>
      </c>
      <c r="E120" s="40">
        <f>BY_Demands_Drivers!$L$49*$I$12</f>
        <v>7.8138789101062256E-2</v>
      </c>
      <c r="F120" s="16" t="str">
        <f>BY_Demands_Drivers!$H$50</f>
        <v>IVDLA</v>
      </c>
    </row>
    <row r="121" spans="2:6" x14ac:dyDescent="0.3">
      <c r="B121" s="16" t="s">
        <v>231</v>
      </c>
      <c r="C121" s="16">
        <f>$H$13</f>
        <v>2020</v>
      </c>
      <c r="D121" s="40">
        <f>BY_Demands_Drivers!$K$49*$I$13</f>
        <v>0.10069408164519052</v>
      </c>
      <c r="E121" s="40">
        <f>BY_Demands_Drivers!$L$49*$I$13</f>
        <v>7.9947255838270295E-2</v>
      </c>
      <c r="F121" s="16" t="str">
        <f>BY_Demands_Drivers!$H$50</f>
        <v>IVDLA</v>
      </c>
    </row>
    <row r="122" spans="2:6" x14ac:dyDescent="0.3">
      <c r="B122" s="16" t="s">
        <v>231</v>
      </c>
      <c r="C122" s="16">
        <f>$H$14</f>
        <v>2021</v>
      </c>
      <c r="D122" s="40">
        <f>BY_Demands_Drivers!$K$49*$I$14</f>
        <v>0.10257237135088004</v>
      </c>
      <c r="E122" s="40">
        <f>BY_Demands_Drivers!$L$49*$I$14</f>
        <v>8.1438546142384424E-2</v>
      </c>
      <c r="F122" s="16" t="str">
        <f>BY_Demands_Drivers!$H$50</f>
        <v>IVDLA</v>
      </c>
    </row>
    <row r="123" spans="2:6" x14ac:dyDescent="0.3">
      <c r="B123" s="16" t="s">
        <v>231</v>
      </c>
      <c r="C123" s="16">
        <f>$H$15</f>
        <v>2022</v>
      </c>
      <c r="D123" s="40">
        <f>BY_Demands_Drivers!$K$49*$I$15</f>
        <v>0.10447516790624059</v>
      </c>
      <c r="E123" s="40">
        <f>BY_Demands_Drivers!$L$49*$I$15</f>
        <v>8.294929394934708E-2</v>
      </c>
      <c r="F123" s="16" t="str">
        <f>BY_Demands_Drivers!$H$50</f>
        <v>IVDLA</v>
      </c>
    </row>
    <row r="124" spans="2:6" x14ac:dyDescent="0.3">
      <c r="B124" s="16" t="s">
        <v>231</v>
      </c>
      <c r="C124" s="16">
        <f>$H$16</f>
        <v>2023</v>
      </c>
      <c r="D124" s="40">
        <f>BY_Demands_Drivers!$K$49*$I$16</f>
        <v>0.10595317555426885</v>
      </c>
      <c r="E124" s="40">
        <f>BY_Demands_Drivers!$L$49*$I$16</f>
        <v>8.4122775584386938E-2</v>
      </c>
      <c r="F124" s="16" t="str">
        <f>BY_Demands_Drivers!$H$50</f>
        <v>IVDLA</v>
      </c>
    </row>
    <row r="125" spans="2:6" x14ac:dyDescent="0.3">
      <c r="B125" s="16" t="s">
        <v>231</v>
      </c>
      <c r="C125" s="16">
        <f>$H$17</f>
        <v>2024</v>
      </c>
      <c r="D125" s="40">
        <f>BY_Demands_Drivers!$K$49*$I$17</f>
        <v>0.10706783964989919</v>
      </c>
      <c r="E125" s="40">
        <f>BY_Demands_Drivers!$L$49*$I$17</f>
        <v>8.500777631304049E-2</v>
      </c>
      <c r="F125" s="16" t="str">
        <f>BY_Demands_Drivers!$H$50</f>
        <v>IVDLA</v>
      </c>
    </row>
    <row r="126" spans="2:6" x14ac:dyDescent="0.3">
      <c r="B126" s="16" t="s">
        <v>231</v>
      </c>
      <c r="C126" s="16">
        <f>$H$18</f>
        <v>2025</v>
      </c>
      <c r="D126" s="40">
        <f>BY_Demands_Drivers!$K$49*$I$18</f>
        <v>0.10817967807892587</v>
      </c>
      <c r="E126" s="40">
        <f>BY_Demands_Drivers!$L$49*$I$18</f>
        <v>8.5890533570308361E-2</v>
      </c>
      <c r="F126" s="16" t="str">
        <f>BY_Demands_Drivers!$H$50</f>
        <v>IVDLA</v>
      </c>
    </row>
    <row r="127" spans="2:6" x14ac:dyDescent="0.3">
      <c r="B127" s="16" t="s">
        <v>231</v>
      </c>
      <c r="C127" s="16">
        <f>$H$19</f>
        <v>2026</v>
      </c>
      <c r="D127" s="40">
        <f>BY_Demands_Drivers!$K$49*$I$19</f>
        <v>0.10944401911420433</v>
      </c>
      <c r="E127" s="40">
        <f>BY_Demands_Drivers!$L$49*$I$19</f>
        <v>8.689437207365161E-2</v>
      </c>
      <c r="F127" s="16" t="str">
        <f>BY_Demands_Drivers!$H$50</f>
        <v>IVDLA</v>
      </c>
    </row>
    <row r="128" spans="2:6" x14ac:dyDescent="0.3">
      <c r="B128" s="16" t="s">
        <v>231</v>
      </c>
      <c r="C128" s="16">
        <f>$H$20</f>
        <v>2027</v>
      </c>
      <c r="D128" s="40">
        <f>BY_Demands_Drivers!$K$49*$I$20</f>
        <v>0.11096200358674779</v>
      </c>
      <c r="E128" s="40">
        <f>BY_Demands_Drivers!$L$49*$I$20</f>
        <v>8.8099593780847654E-2</v>
      </c>
      <c r="F128" s="16" t="str">
        <f>BY_Demands_Drivers!$H$50</f>
        <v>IVDLA</v>
      </c>
    </row>
    <row r="129" spans="2:6" x14ac:dyDescent="0.3">
      <c r="B129" s="16" t="s">
        <v>231</v>
      </c>
      <c r="C129" s="16">
        <f>$H$21</f>
        <v>2028</v>
      </c>
      <c r="D129" s="40">
        <f>BY_Demands_Drivers!$K$49*$I$21</f>
        <v>0.11202275996198738</v>
      </c>
      <c r="E129" s="40">
        <f>BY_Demands_Drivers!$L$49*$I$21</f>
        <v>8.8941793837968949E-2</v>
      </c>
      <c r="F129" s="16" t="str">
        <f>BY_Demands_Drivers!$H$50</f>
        <v>IVDLA</v>
      </c>
    </row>
    <row r="130" spans="2:6" x14ac:dyDescent="0.3">
      <c r="B130" s="16" t="s">
        <v>231</v>
      </c>
      <c r="C130" s="16">
        <f>$H$22</f>
        <v>2029</v>
      </c>
      <c r="D130" s="40">
        <f>BY_Demands_Drivers!$K$49*$I$22</f>
        <v>0.11316858189835445</v>
      </c>
      <c r="E130" s="40">
        <f>BY_Demands_Drivers!$L$49*$I$22</f>
        <v>8.98515327024101E-2</v>
      </c>
      <c r="F130" s="16" t="str">
        <f>BY_Demands_Drivers!$H$50</f>
        <v>IVDLA</v>
      </c>
    </row>
    <row r="131" spans="2:6" x14ac:dyDescent="0.3">
      <c r="B131" s="16" t="s">
        <v>231</v>
      </c>
      <c r="C131" s="16">
        <f>$H$23</f>
        <v>2030</v>
      </c>
      <c r="D131" s="40">
        <f>BY_Demands_Drivers!$K$49*$I$23</f>
        <v>0.11515379867990294</v>
      </c>
      <c r="E131" s="40">
        <f>BY_Demands_Drivers!$L$49*$I$23</f>
        <v>9.1427719021762319E-2</v>
      </c>
      <c r="F131" s="16" t="str">
        <f>BY_Demands_Drivers!$H$50</f>
        <v>IVDLA</v>
      </c>
    </row>
    <row r="132" spans="2:6" x14ac:dyDescent="0.3">
      <c r="B132" s="16" t="s">
        <v>231</v>
      </c>
      <c r="C132" s="16">
        <f>$H$24</f>
        <v>2031</v>
      </c>
      <c r="D132" s="40">
        <f>BY_Demands_Drivers!$K$49*$I$24</f>
        <v>0.11627769289950297</v>
      </c>
      <c r="E132" s="40">
        <f>BY_Demands_Drivers!$L$49*$I$24</f>
        <v>9.2320048116396936E-2</v>
      </c>
      <c r="F132" s="16" t="str">
        <f>BY_Demands_Drivers!$H$50</f>
        <v>IVDLA</v>
      </c>
    </row>
    <row r="133" spans="2:6" x14ac:dyDescent="0.3">
      <c r="B133" s="16" t="s">
        <v>231</v>
      </c>
      <c r="C133" s="16">
        <f>$H$25</f>
        <v>2032</v>
      </c>
      <c r="D133" s="40">
        <f>BY_Demands_Drivers!$K$49*$I$25</f>
        <v>0.11740913144704186</v>
      </c>
      <c r="E133" s="40">
        <f>BY_Demands_Drivers!$L$49*$I$25</f>
        <v>9.3218367119335996E-2</v>
      </c>
      <c r="F133" s="16" t="str">
        <f>BY_Demands_Drivers!$H$50</f>
        <v>IVDLA</v>
      </c>
    </row>
    <row r="134" spans="2:6" x14ac:dyDescent="0.3">
      <c r="B134" s="16" t="s">
        <v>231</v>
      </c>
      <c r="C134" s="16">
        <f>$H$26</f>
        <v>2033</v>
      </c>
      <c r="D134" s="40">
        <f>BY_Demands_Drivers!$K$49*$I$26</f>
        <v>0.11810622737859638</v>
      </c>
      <c r="E134" s="40">
        <f>BY_Demands_Drivers!$L$49*$I$26</f>
        <v>9.3771834670489426E-2</v>
      </c>
      <c r="F134" s="16" t="str">
        <f>BY_Demands_Drivers!$H$50</f>
        <v>IVDLA</v>
      </c>
    </row>
    <row r="135" spans="2:6" x14ac:dyDescent="0.3">
      <c r="B135" s="16" t="s">
        <v>231</v>
      </c>
      <c r="C135" s="16">
        <f>$H$27</f>
        <v>2034</v>
      </c>
      <c r="D135" s="40">
        <f>BY_Demands_Drivers!$K$49*$I$27</f>
        <v>0.11883421889442518</v>
      </c>
      <c r="E135" s="40">
        <f>BY_Demands_Drivers!$L$49*$I$27</f>
        <v>9.4349832135813494E-2</v>
      </c>
      <c r="F135" s="16" t="str">
        <f>BY_Demands_Drivers!$H$50</f>
        <v>IVDLA</v>
      </c>
    </row>
    <row r="136" spans="2:6" x14ac:dyDescent="0.3">
      <c r="B136" s="16" t="s">
        <v>231</v>
      </c>
      <c r="C136" s="16">
        <f>$H$28</f>
        <v>2035</v>
      </c>
      <c r="D136" s="40">
        <f>BY_Demands_Drivers!$K$49*$I$28</f>
        <v>0.12088685641779251</v>
      </c>
      <c r="E136" s="40">
        <f>BY_Demands_Drivers!$L$49*$I$28</f>
        <v>9.5979547949719218E-2</v>
      </c>
      <c r="F136" s="16" t="str">
        <f>BY_Demands_Drivers!$H$50</f>
        <v>IVDLA</v>
      </c>
    </row>
    <row r="137" spans="2:6" x14ac:dyDescent="0.3">
      <c r="B137" s="16" t="s">
        <v>231</v>
      </c>
      <c r="C137" s="16">
        <f>$H$29</f>
        <v>2036</v>
      </c>
      <c r="D137" s="40">
        <f>BY_Demands_Drivers!$K$49*$I$29</f>
        <v>0.12193300064301457</v>
      </c>
      <c r="E137" s="40">
        <f>BY_Demands_Drivers!$L$49*$I$29</f>
        <v>9.6810146517689294E-2</v>
      </c>
      <c r="F137" s="16" t="str">
        <f>BY_Demands_Drivers!$H$50</f>
        <v>IVDLA</v>
      </c>
    </row>
    <row r="138" spans="2:6" x14ac:dyDescent="0.3">
      <c r="B138" s="16" t="s">
        <v>231</v>
      </c>
      <c r="C138" s="16">
        <f>$H$30</f>
        <v>2037</v>
      </c>
      <c r="D138" s="40">
        <f>BY_Demands_Drivers!$K$49*$I$30</f>
        <v>0.12317888551153081</v>
      </c>
      <c r="E138" s="40">
        <f>BY_Demands_Drivers!$L$49*$I$30</f>
        <v>9.7799331529369232E-2</v>
      </c>
      <c r="F138" s="16" t="str">
        <f>BY_Demands_Drivers!$H$50</f>
        <v>IVDLA</v>
      </c>
    </row>
    <row r="139" spans="2:6" x14ac:dyDescent="0.3">
      <c r="B139" s="16" t="s">
        <v>231</v>
      </c>
      <c r="C139" s="16">
        <f>$H$31</f>
        <v>2038</v>
      </c>
      <c r="D139" s="40">
        <f>BY_Demands_Drivers!$K$49*$I$31</f>
        <v>0.12441436381648911</v>
      </c>
      <c r="E139" s="40">
        <f>BY_Demands_Drivers!$L$49*$I$31</f>
        <v>9.8780254126957179E-2</v>
      </c>
      <c r="F139" s="16" t="str">
        <f>BY_Demands_Drivers!$H$50</f>
        <v>IVDLA</v>
      </c>
    </row>
    <row r="140" spans="2:6" x14ac:dyDescent="0.3">
      <c r="B140" s="16" t="s">
        <v>231</v>
      </c>
      <c r="C140" s="16">
        <f>$H$32</f>
        <v>2039</v>
      </c>
      <c r="D140" s="40">
        <f>BY_Demands_Drivers!$K$49*$I$32</f>
        <v>0.12567250918757508</v>
      </c>
      <c r="E140" s="40">
        <f>BY_Demands_Drivers!$L$49*$I$32</f>
        <v>9.977917350951207E-2</v>
      </c>
      <c r="F140" s="16" t="str">
        <f>BY_Demands_Drivers!$H$50</f>
        <v>IVDLA</v>
      </c>
    </row>
    <row r="141" spans="2:6" x14ac:dyDescent="0.3">
      <c r="B141" s="16" t="s">
        <v>231</v>
      </c>
      <c r="C141" s="16">
        <f>$H$33</f>
        <v>2040</v>
      </c>
      <c r="D141" s="40">
        <f>BY_Demands_Drivers!$K$49*$I$33</f>
        <v>0.12808166481786987</v>
      </c>
      <c r="E141" s="40">
        <f>BY_Demands_Drivers!$L$49*$I$33</f>
        <v>0.10169195108672914</v>
      </c>
      <c r="F141" s="16" t="str">
        <f>BY_Demands_Drivers!$H$50</f>
        <v>IVDLA</v>
      </c>
    </row>
    <row r="142" spans="2:6" x14ac:dyDescent="0.3">
      <c r="B142" s="16" t="s">
        <v>231</v>
      </c>
      <c r="C142" s="16">
        <f>$H$34</f>
        <v>2041</v>
      </c>
      <c r="D142" s="40">
        <f>BY_Demands_Drivers!$K$49*$I$34</f>
        <v>0.12972614024018425</v>
      </c>
      <c r="E142" s="40">
        <f>BY_Demands_Drivers!$L$49*$I$34</f>
        <v>0.10299760177800585</v>
      </c>
      <c r="F142" s="16" t="str">
        <f>BY_Demands_Drivers!$H$50</f>
        <v>IVDLA</v>
      </c>
    </row>
    <row r="143" spans="2:6" x14ac:dyDescent="0.3">
      <c r="B143" s="16" t="s">
        <v>231</v>
      </c>
      <c r="C143" s="16">
        <f>$H$35</f>
        <v>2042</v>
      </c>
      <c r="D143" s="40">
        <f>BY_Demands_Drivers!$K$49*$I$35</f>
        <v>0.13133361390149953</v>
      </c>
      <c r="E143" s="40">
        <f>BY_Demands_Drivers!$L$49*$I$35</f>
        <v>0.10427387448395581</v>
      </c>
      <c r="F143" s="16" t="str">
        <f>BY_Demands_Drivers!$H$50</f>
        <v>IVDLA</v>
      </c>
    </row>
    <row r="144" spans="2:6" x14ac:dyDescent="0.3">
      <c r="B144" s="16" t="s">
        <v>231</v>
      </c>
      <c r="C144" s="16">
        <f>$H$36</f>
        <v>2043</v>
      </c>
      <c r="D144" s="40">
        <f>BY_Demands_Drivers!$K$49*$I$36</f>
        <v>0.13284591682536429</v>
      </c>
      <c r="E144" s="40">
        <f>BY_Demands_Drivers!$L$49*$I$36</f>
        <v>0.10547458525845002</v>
      </c>
      <c r="F144" s="16" t="str">
        <f>BY_Demands_Drivers!$H$50</f>
        <v>IVDLA</v>
      </c>
    </row>
    <row r="145" spans="2:6" x14ac:dyDescent="0.3">
      <c r="B145" s="16" t="s">
        <v>231</v>
      </c>
      <c r="C145" s="16">
        <f>$H$37</f>
        <v>2044</v>
      </c>
      <c r="D145" s="40">
        <f>BY_Demands_Drivers!$K$49*$I$37</f>
        <v>0.13444792522911833</v>
      </c>
      <c r="E145" s="40">
        <f>BY_Demands_Drivers!$L$49*$I$37</f>
        <v>0.10674651875858637</v>
      </c>
      <c r="F145" s="16" t="str">
        <f>BY_Demands_Drivers!$H$50</f>
        <v>IVDLA</v>
      </c>
    </row>
    <row r="146" spans="2:6" x14ac:dyDescent="0.3">
      <c r="B146" s="16" t="s">
        <v>231</v>
      </c>
      <c r="C146" s="16">
        <f>$H$38</f>
        <v>2045</v>
      </c>
      <c r="D146" s="40">
        <f>BY_Demands_Drivers!$K$49*$I$38</f>
        <v>0.13734795599878494</v>
      </c>
      <c r="E146" s="40">
        <f>BY_Demands_Drivers!$L$49*$I$38</f>
        <v>0.10904903245247304</v>
      </c>
      <c r="F146" s="16" t="str">
        <f>BY_Demands_Drivers!$H$50</f>
        <v>IVDLA</v>
      </c>
    </row>
    <row r="147" spans="2:6" x14ac:dyDescent="0.3">
      <c r="B147" s="16" t="s">
        <v>231</v>
      </c>
      <c r="C147" s="16">
        <f>$H$39</f>
        <v>2046</v>
      </c>
      <c r="D147" s="40">
        <f>BY_Demands_Drivers!$K$49*$I$39</f>
        <v>0.13939964196359778</v>
      </c>
      <c r="E147" s="40">
        <f>BY_Demands_Drivers!$L$49*$I$39</f>
        <v>0.11067799276522161</v>
      </c>
      <c r="F147" s="16" t="str">
        <f>BY_Demands_Drivers!$H$50</f>
        <v>IVDLA</v>
      </c>
    </row>
    <row r="148" spans="2:6" x14ac:dyDescent="0.3">
      <c r="B148" s="16" t="s">
        <v>231</v>
      </c>
      <c r="C148" s="16">
        <f>$H$40</f>
        <v>2047</v>
      </c>
      <c r="D148" s="40">
        <f>BY_Demands_Drivers!$K$49*$I$40</f>
        <v>0.14152175210342452</v>
      </c>
      <c r="E148" s="40">
        <f>BY_Demands_Drivers!$L$49*$I$40</f>
        <v>0.11236286718379496</v>
      </c>
      <c r="F148" s="16" t="str">
        <f>BY_Demands_Drivers!$H$50</f>
        <v>IVDLA</v>
      </c>
    </row>
    <row r="149" spans="2:6" x14ac:dyDescent="0.3">
      <c r="B149" s="16" t="s">
        <v>231</v>
      </c>
      <c r="C149" s="16">
        <f>$H$41</f>
        <v>2048</v>
      </c>
      <c r="D149" s="40">
        <f>BY_Demands_Drivers!$K$49*$I$41</f>
        <v>0.14359522878967979</v>
      </c>
      <c r="E149" s="40">
        <f>BY_Demands_Drivers!$L$49*$I$41</f>
        <v>0.11400912849729349</v>
      </c>
      <c r="F149" s="16" t="str">
        <f>BY_Demands_Drivers!$H$50</f>
        <v>IVDLA</v>
      </c>
    </row>
    <row r="150" spans="2:6" x14ac:dyDescent="0.3">
      <c r="B150" s="16" t="s">
        <v>231</v>
      </c>
      <c r="C150" s="16">
        <f>$H$42</f>
        <v>2049</v>
      </c>
      <c r="D150" s="40">
        <f>BY_Demands_Drivers!$K$49*$I$42</f>
        <v>0.14573777182008185</v>
      </c>
      <c r="E150" s="40">
        <f>BY_Demands_Drivers!$L$49*$I$42</f>
        <v>0.11571022585075683</v>
      </c>
      <c r="F150" s="16" t="str">
        <f>BY_Demands_Drivers!$H$50</f>
        <v>IVDLA</v>
      </c>
    </row>
    <row r="151" spans="2:6" x14ac:dyDescent="0.3">
      <c r="B151" s="15" t="s">
        <v>231</v>
      </c>
      <c r="C151" s="15">
        <f>$H$43</f>
        <v>2050</v>
      </c>
      <c r="D151" s="41">
        <f>BY_Demands_Drivers!$K$49*$I$43</f>
        <v>0.14891845835654885</v>
      </c>
      <c r="E151" s="41">
        <f>BY_Demands_Drivers!$L$49*$I$43</f>
        <v>0.11823556950668573</v>
      </c>
      <c r="F151" s="15" t="str">
        <f>BY_Demands_Drivers!$H$50</f>
        <v>IVDLA</v>
      </c>
    </row>
    <row r="152" spans="2:6" x14ac:dyDescent="0.3">
      <c r="B152" s="16" t="s">
        <v>231</v>
      </c>
      <c r="C152" s="16">
        <f>$H$5</f>
        <v>2012</v>
      </c>
      <c r="D152" s="40">
        <f>BY_Demands_Drivers!$K$50*$I$5</f>
        <v>8.2919063617683295E-2</v>
      </c>
      <c r="E152" s="40">
        <f>BY_Demands_Drivers!$L$50*$I$5</f>
        <v>6.5834570260757341E-2</v>
      </c>
      <c r="F152" s="16" t="str">
        <f>BY_Demands_Drivers!$H$51</f>
        <v>IVDEM</v>
      </c>
    </row>
    <row r="153" spans="2:6" x14ac:dyDescent="0.3">
      <c r="B153" s="16" t="s">
        <v>231</v>
      </c>
      <c r="C153" s="16">
        <f>$H$8</f>
        <v>2015</v>
      </c>
      <c r="D153" s="40">
        <f>BY_Demands_Drivers!$K$50*$I$8</f>
        <v>8.8078924621481758E-2</v>
      </c>
      <c r="E153" s="40">
        <f>BY_Demands_Drivers!$L$50*$I$8</f>
        <v>6.9931302869274986E-2</v>
      </c>
      <c r="F153" s="16" t="str">
        <f>BY_Demands_Drivers!$H$51</f>
        <v>IVDEM</v>
      </c>
    </row>
    <row r="154" spans="2:6" x14ac:dyDescent="0.3">
      <c r="B154" s="16" t="s">
        <v>231</v>
      </c>
      <c r="C154" s="16">
        <f>$H$9</f>
        <v>2016</v>
      </c>
      <c r="D154" s="40">
        <f>BY_Demands_Drivers!$K$50*$I$9</f>
        <v>9.0226390995034753E-2</v>
      </c>
      <c r="E154" s="40">
        <f>BY_Demands_Drivers!$L$50*$I$9</f>
        <v>7.1636309169203063E-2</v>
      </c>
      <c r="F154" s="16" t="str">
        <f>BY_Demands_Drivers!$H$51</f>
        <v>IVDEM</v>
      </c>
    </row>
    <row r="155" spans="2:6" x14ac:dyDescent="0.3">
      <c r="B155" s="16" t="s">
        <v>231</v>
      </c>
      <c r="C155" s="16">
        <f>$H$10</f>
        <v>2017</v>
      </c>
      <c r="D155" s="40">
        <f>BY_Demands_Drivers!$K$50*$I$10</f>
        <v>9.2740311813568913E-2</v>
      </c>
      <c r="E155" s="40">
        <f>BY_Demands_Drivers!$L$50*$I$10</f>
        <v>7.3632266305439634E-2</v>
      </c>
      <c r="F155" s="16" t="str">
        <f>BY_Demands_Drivers!$H$51</f>
        <v>IVDEM</v>
      </c>
    </row>
    <row r="156" spans="2:6" x14ac:dyDescent="0.3">
      <c r="B156" s="16" t="s">
        <v>231</v>
      </c>
      <c r="C156" s="16">
        <f>$H$11</f>
        <v>2018</v>
      </c>
      <c r="D156" s="40">
        <f>BY_Demands_Drivers!$K$50*$I$11</f>
        <v>9.5551947271949114E-2</v>
      </c>
      <c r="E156" s="40">
        <f>BY_Demands_Drivers!$L$50*$I$11</f>
        <v>7.5864597497526234E-2</v>
      </c>
      <c r="F156" s="16" t="str">
        <f>BY_Demands_Drivers!$H$51</f>
        <v>IVDEM</v>
      </c>
    </row>
    <row r="157" spans="2:6" x14ac:dyDescent="0.3">
      <c r="B157" s="16" t="s">
        <v>231</v>
      </c>
      <c r="C157" s="16">
        <f>$H$12</f>
        <v>2019</v>
      </c>
      <c r="D157" s="40">
        <f>BY_Demands_Drivers!$K$50*$I$12</f>
        <v>0.10354529054370475</v>
      </c>
      <c r="E157" s="40">
        <f>BY_Demands_Drivers!$L$50*$I$12</f>
        <v>8.221100683071754E-2</v>
      </c>
      <c r="F157" s="16" t="str">
        <f>BY_Demands_Drivers!$H$51</f>
        <v>IVDEM</v>
      </c>
    </row>
    <row r="158" spans="2:6" x14ac:dyDescent="0.3">
      <c r="B158" s="16" t="s">
        <v>231</v>
      </c>
      <c r="C158" s="16">
        <f>$H$13</f>
        <v>2020</v>
      </c>
      <c r="D158" s="40">
        <f>BY_Demands_Drivers!$K$50*$I$13</f>
        <v>0.10594177269932964</v>
      </c>
      <c r="E158" s="40">
        <f>BY_Demands_Drivers!$L$50*$I$13</f>
        <v>8.4113722152981393E-2</v>
      </c>
      <c r="F158" s="16" t="str">
        <f>BY_Demands_Drivers!$H$51</f>
        <v>IVDEM</v>
      </c>
    </row>
    <row r="159" spans="2:6" x14ac:dyDescent="0.3">
      <c r="B159" s="16" t="s">
        <v>231</v>
      </c>
      <c r="C159" s="16">
        <f>$H$14</f>
        <v>2021</v>
      </c>
      <c r="D159" s="40">
        <f>BY_Demands_Drivers!$K$50*$I$14</f>
        <v>0.10791794982724483</v>
      </c>
      <c r="E159" s="40">
        <f>BY_Demands_Drivers!$L$50*$I$14</f>
        <v>8.5682731332526546E-2</v>
      </c>
      <c r="F159" s="16" t="str">
        <f>BY_Demands_Drivers!$H$51</f>
        <v>IVDEM</v>
      </c>
    </row>
    <row r="160" spans="2:6" x14ac:dyDescent="0.3">
      <c r="B160" s="16" t="s">
        <v>231</v>
      </c>
      <c r="C160" s="16">
        <f>$H$15</f>
        <v>2022</v>
      </c>
      <c r="D160" s="40">
        <f>BY_Demands_Drivers!$K$50*$I$15</f>
        <v>0.10991991098392322</v>
      </c>
      <c r="E160" s="40">
        <f>BY_Demands_Drivers!$L$50*$I$15</f>
        <v>8.7272212046350522E-2</v>
      </c>
      <c r="F160" s="16" t="str">
        <f>BY_Demands_Drivers!$H$51</f>
        <v>IVDEM</v>
      </c>
    </row>
    <row r="161" spans="2:6" x14ac:dyDescent="0.3">
      <c r="B161" s="16" t="s">
        <v>231</v>
      </c>
      <c r="C161" s="16">
        <f>$H$16</f>
        <v>2023</v>
      </c>
      <c r="D161" s="40">
        <f>BY_Demands_Drivers!$K$50*$I$16</f>
        <v>0.11147494527925571</v>
      </c>
      <c r="E161" s="40">
        <f>BY_Demands_Drivers!$L$50*$I$16</f>
        <v>8.850684989809926E-2</v>
      </c>
      <c r="F161" s="16" t="str">
        <f>BY_Demands_Drivers!$H$51</f>
        <v>IVDEM</v>
      </c>
    </row>
    <row r="162" spans="2:6" x14ac:dyDescent="0.3">
      <c r="B162" s="16" t="s">
        <v>231</v>
      </c>
      <c r="C162" s="16">
        <f>$H$17</f>
        <v>2024</v>
      </c>
      <c r="D162" s="40">
        <f>BY_Demands_Drivers!$K$50*$I$17</f>
        <v>0.1126477003044366</v>
      </c>
      <c r="E162" s="40">
        <f>BY_Demands_Drivers!$L$50*$I$17</f>
        <v>8.9437972606622756E-2</v>
      </c>
      <c r="F162" s="16" t="str">
        <f>BY_Demands_Drivers!$H$51</f>
        <v>IVDEM</v>
      </c>
    </row>
    <row r="163" spans="2:6" x14ac:dyDescent="0.3">
      <c r="B163" s="16" t="s">
        <v>231</v>
      </c>
      <c r="C163" s="16">
        <f>$H$18</f>
        <v>2025</v>
      </c>
      <c r="D163" s="40">
        <f>BY_Demands_Drivers!$K$50*$I$18</f>
        <v>0.11381748240286593</v>
      </c>
      <c r="E163" s="40">
        <f>BY_Demands_Drivers!$L$50*$I$18</f>
        <v>9.0366734924826234E-2</v>
      </c>
      <c r="F163" s="16" t="str">
        <f>BY_Demands_Drivers!$H$51</f>
        <v>IVDEM</v>
      </c>
    </row>
    <row r="164" spans="2:6" x14ac:dyDescent="0.3">
      <c r="B164" s="16" t="s">
        <v>231</v>
      </c>
      <c r="C164" s="16">
        <f>$H$19</f>
        <v>2026</v>
      </c>
      <c r="D164" s="40">
        <f>BY_Demands_Drivers!$K$50*$I$19</f>
        <v>0.11514771480963125</v>
      </c>
      <c r="E164" s="40">
        <f>BY_Demands_Drivers!$L$50*$I$19</f>
        <v>9.1422888661078158E-2</v>
      </c>
      <c r="F164" s="16" t="str">
        <f>BY_Demands_Drivers!$H$51</f>
        <v>IVDEM</v>
      </c>
    </row>
    <row r="165" spans="2:6" x14ac:dyDescent="0.3">
      <c r="B165" s="16" t="s">
        <v>231</v>
      </c>
      <c r="C165" s="16">
        <f>$H$20</f>
        <v>2027</v>
      </c>
      <c r="D165" s="40">
        <f>BY_Demands_Drivers!$K$50*$I$20</f>
        <v>0.11674480932922751</v>
      </c>
      <c r="E165" s="40">
        <f>BY_Demands_Drivers!$L$50*$I$20</f>
        <v>9.2690920724829151E-2</v>
      </c>
      <c r="F165" s="16" t="str">
        <f>BY_Demands_Drivers!$H$51</f>
        <v>IVDEM</v>
      </c>
    </row>
    <row r="166" spans="2:6" x14ac:dyDescent="0.3">
      <c r="B166" s="16" t="s">
        <v>231</v>
      </c>
      <c r="C166" s="16">
        <f>$H$21</f>
        <v>2028</v>
      </c>
      <c r="D166" s="40">
        <f>BY_Demands_Drivers!$K$50*$I$21</f>
        <v>0.11786084722300341</v>
      </c>
      <c r="E166" s="40">
        <f>BY_Demands_Drivers!$L$50*$I$21</f>
        <v>9.3577012196752005E-2</v>
      </c>
      <c r="F166" s="16" t="str">
        <f>BY_Demands_Drivers!$H$51</f>
        <v>IVDEM</v>
      </c>
    </row>
    <row r="167" spans="2:6" x14ac:dyDescent="0.3">
      <c r="B167" s="16" t="s">
        <v>231</v>
      </c>
      <c r="C167" s="16">
        <f>$H$22</f>
        <v>2029</v>
      </c>
      <c r="D167" s="40">
        <f>BY_Demands_Drivers!$K$50*$I$22</f>
        <v>0.11906638388566687</v>
      </c>
      <c r="E167" s="40">
        <f>BY_Demands_Drivers!$L$50*$I$22</f>
        <v>9.4534162273674852E-2</v>
      </c>
      <c r="F167" s="16" t="str">
        <f>BY_Demands_Drivers!$H$51</f>
        <v>IVDEM</v>
      </c>
    </row>
    <row r="168" spans="2:6" x14ac:dyDescent="0.3">
      <c r="B168" s="16" t="s">
        <v>231</v>
      </c>
      <c r="C168" s="16">
        <f>$H$23</f>
        <v>2030</v>
      </c>
      <c r="D168" s="40">
        <f>BY_Demands_Drivers!$K$50*$I$23</f>
        <v>0.12115506061416406</v>
      </c>
      <c r="E168" s="40">
        <f>BY_Demands_Drivers!$L$50*$I$23</f>
        <v>9.6192491840302194E-2</v>
      </c>
      <c r="F168" s="16" t="str">
        <f>BY_Demands_Drivers!$H$51</f>
        <v>IVDEM</v>
      </c>
    </row>
    <row r="169" spans="2:6" x14ac:dyDescent="0.3">
      <c r="B169" s="16" t="s">
        <v>231</v>
      </c>
      <c r="C169" s="16">
        <f>$H$24</f>
        <v>2031</v>
      </c>
      <c r="D169" s="40">
        <f>BY_Demands_Drivers!$K$50*$I$24</f>
        <v>0.12233752679296599</v>
      </c>
      <c r="E169" s="40">
        <f>BY_Demands_Drivers!$L$50*$I$24</f>
        <v>9.7131324833981861E-2</v>
      </c>
      <c r="F169" s="16" t="str">
        <f>BY_Demands_Drivers!$H$51</f>
        <v>IVDEM</v>
      </c>
    </row>
    <row r="170" spans="2:6" x14ac:dyDescent="0.3">
      <c r="B170" s="16" t="s">
        <v>231</v>
      </c>
      <c r="C170" s="16">
        <f>$H$25</f>
        <v>2032</v>
      </c>
      <c r="D170" s="40">
        <f>BY_Demands_Drivers!$K$50*$I$25</f>
        <v>0.12352793047378004</v>
      </c>
      <c r="E170" s="40">
        <f>BY_Demands_Drivers!$L$50*$I$25</f>
        <v>9.8076459901166854E-2</v>
      </c>
      <c r="F170" s="16" t="str">
        <f>BY_Demands_Drivers!$H$51</f>
        <v>IVDEM</v>
      </c>
    </row>
    <row r="171" spans="2:6" x14ac:dyDescent="0.3">
      <c r="B171" s="16" t="s">
        <v>231</v>
      </c>
      <c r="C171" s="16">
        <f>$H$26</f>
        <v>2033</v>
      </c>
      <c r="D171" s="40">
        <f>BY_Demands_Drivers!$K$50*$I$26</f>
        <v>0.12426135569126801</v>
      </c>
      <c r="E171" s="40">
        <f>BY_Demands_Drivers!$L$50*$I$26</f>
        <v>9.8658771518123259E-2</v>
      </c>
      <c r="F171" s="16" t="str">
        <f>BY_Demands_Drivers!$H$51</f>
        <v>IVDEM</v>
      </c>
    </row>
    <row r="172" spans="2:6" x14ac:dyDescent="0.3">
      <c r="B172" s="16" t="s">
        <v>231</v>
      </c>
      <c r="C172" s="16">
        <f>$H$27</f>
        <v>2034</v>
      </c>
      <c r="D172" s="40">
        <f>BY_Demands_Drivers!$K$50*$I$27</f>
        <v>0.12502728662223112</v>
      </c>
      <c r="E172" s="40">
        <f>BY_Demands_Drivers!$L$50*$I$27</f>
        <v>9.9266891430353235E-2</v>
      </c>
      <c r="F172" s="16" t="str">
        <f>BY_Demands_Drivers!$H$51</f>
        <v>IVDEM</v>
      </c>
    </row>
    <row r="173" spans="2:6" x14ac:dyDescent="0.3">
      <c r="B173" s="16" t="s">
        <v>231</v>
      </c>
      <c r="C173" s="16">
        <f>$H$28</f>
        <v>2035</v>
      </c>
      <c r="D173" s="40">
        <f>BY_Demands_Drivers!$K$50*$I$28</f>
        <v>0.12718689773722144</v>
      </c>
      <c r="E173" s="40">
        <f>BY_Demands_Drivers!$L$50*$I$28</f>
        <v>0.10098154019123748</v>
      </c>
      <c r="F173" s="16" t="str">
        <f>BY_Demands_Drivers!$H$51</f>
        <v>IVDEM</v>
      </c>
    </row>
    <row r="174" spans="2:6" x14ac:dyDescent="0.3">
      <c r="B174" s="16" t="s">
        <v>231</v>
      </c>
      <c r="C174" s="16">
        <f>$H$29</f>
        <v>2036</v>
      </c>
      <c r="D174" s="40">
        <f>BY_Demands_Drivers!$K$50*$I$29</f>
        <v>0.12828756196602603</v>
      </c>
      <c r="E174" s="40">
        <f>BY_Demands_Drivers!$L$50*$I$29</f>
        <v>0.10185542556021415</v>
      </c>
      <c r="F174" s="16" t="str">
        <f>BY_Demands_Drivers!$H$51</f>
        <v>IVDEM</v>
      </c>
    </row>
    <row r="175" spans="2:6" x14ac:dyDescent="0.3">
      <c r="B175" s="16" t="s">
        <v>231</v>
      </c>
      <c r="C175" s="16">
        <f>$H$30</f>
        <v>2037</v>
      </c>
      <c r="D175" s="40">
        <f>BY_Demands_Drivers!$K$50*$I$30</f>
        <v>0.12959837635941782</v>
      </c>
      <c r="E175" s="40">
        <f>BY_Demands_Drivers!$L$50*$I$30</f>
        <v>0.10289616213532134</v>
      </c>
      <c r="F175" s="16" t="str">
        <f>BY_Demands_Drivers!$H$51</f>
        <v>IVDEM</v>
      </c>
    </row>
    <row r="176" spans="2:6" x14ac:dyDescent="0.3">
      <c r="B176" s="16" t="s">
        <v>231</v>
      </c>
      <c r="C176" s="16">
        <f>$H$31</f>
        <v>2038</v>
      </c>
      <c r="D176" s="40">
        <f>BY_Demands_Drivers!$K$50*$I$31</f>
        <v>0.13089824184922932</v>
      </c>
      <c r="E176" s="40">
        <f>BY_Demands_Drivers!$L$50*$I$31</f>
        <v>0.10392820569906799</v>
      </c>
      <c r="F176" s="16" t="str">
        <f>BY_Demands_Drivers!$H$51</f>
        <v>IVDEM</v>
      </c>
    </row>
    <row r="177" spans="2:6" x14ac:dyDescent="0.3">
      <c r="B177" s="16" t="s">
        <v>231</v>
      </c>
      <c r="C177" s="16">
        <f>$H$32</f>
        <v>2039</v>
      </c>
      <c r="D177" s="40">
        <f>BY_Demands_Drivers!$K$50*$I$32</f>
        <v>0.13222195570359435</v>
      </c>
      <c r="E177" s="40">
        <f>BY_Demands_Drivers!$L$50*$I$32</f>
        <v>0.10497918395362402</v>
      </c>
      <c r="F177" s="16" t="str">
        <f>BY_Demands_Drivers!$H$51</f>
        <v>IVDEM</v>
      </c>
    </row>
    <row r="178" spans="2:6" x14ac:dyDescent="0.3">
      <c r="B178" s="16" t="s">
        <v>231</v>
      </c>
      <c r="C178" s="16">
        <f>$H$33</f>
        <v>2040</v>
      </c>
      <c r="D178" s="40">
        <f>BY_Demands_Drivers!$K$50*$I$33</f>
        <v>0.13475666493388794</v>
      </c>
      <c r="E178" s="40">
        <f>BY_Demands_Drivers!$L$50*$I$33</f>
        <v>0.10699164629499525</v>
      </c>
      <c r="F178" s="16" t="str">
        <f>BY_Demands_Drivers!$H$51</f>
        <v>IVDEM</v>
      </c>
    </row>
    <row r="179" spans="2:6" x14ac:dyDescent="0.3">
      <c r="B179" s="16" t="s">
        <v>231</v>
      </c>
      <c r="C179" s="16">
        <f>$H$34</f>
        <v>2041</v>
      </c>
      <c r="D179" s="40">
        <f>BY_Demands_Drivers!$K$50*$I$34</f>
        <v>0.13648684250295648</v>
      </c>
      <c r="E179" s="40">
        <f>BY_Demands_Drivers!$L$50*$I$34</f>
        <v>0.10836534121827147</v>
      </c>
      <c r="F179" s="16" t="str">
        <f>BY_Demands_Drivers!$H$51</f>
        <v>IVDEM</v>
      </c>
    </row>
    <row r="180" spans="2:6" x14ac:dyDescent="0.3">
      <c r="B180" s="16" t="s">
        <v>231</v>
      </c>
      <c r="C180" s="16">
        <f>$H$35</f>
        <v>2042</v>
      </c>
      <c r="D180" s="40">
        <f>BY_Demands_Drivers!$K$50*$I$35</f>
        <v>0.13817808995727351</v>
      </c>
      <c r="E180" s="40">
        <f>BY_Demands_Drivers!$L$50*$I$35</f>
        <v>0.10970812711697545</v>
      </c>
      <c r="F180" s="16" t="str">
        <f>BY_Demands_Drivers!$H$51</f>
        <v>IVDEM</v>
      </c>
    </row>
    <row r="181" spans="2:6" x14ac:dyDescent="0.3">
      <c r="B181" s="16" t="s">
        <v>231</v>
      </c>
      <c r="C181" s="16">
        <f>$H$36</f>
        <v>2043</v>
      </c>
      <c r="D181" s="40">
        <f>BY_Demands_Drivers!$K$50*$I$36</f>
        <v>0.13976920683321026</v>
      </c>
      <c r="E181" s="40">
        <f>BY_Demands_Drivers!$L$50*$I$36</f>
        <v>0.11097141315991615</v>
      </c>
      <c r="F181" s="16" t="str">
        <f>BY_Demands_Drivers!$H$51</f>
        <v>IVDEM</v>
      </c>
    </row>
    <row r="182" spans="2:6" x14ac:dyDescent="0.3">
      <c r="B182" s="16" t="s">
        <v>231</v>
      </c>
      <c r="C182" s="16">
        <f>$H$37</f>
        <v>2044</v>
      </c>
      <c r="D182" s="40">
        <f>BY_Demands_Drivers!$K$50*$I$37</f>
        <v>0.1414547042070376</v>
      </c>
      <c r="E182" s="40">
        <f>BY_Demands_Drivers!$L$50*$I$37</f>
        <v>0.11230963371427725</v>
      </c>
      <c r="F182" s="16" t="str">
        <f>BY_Demands_Drivers!$H$51</f>
        <v>IVDEM</v>
      </c>
    </row>
    <row r="183" spans="2:6" x14ac:dyDescent="0.3">
      <c r="B183" s="16" t="s">
        <v>231</v>
      </c>
      <c r="C183" s="16">
        <f>$H$38</f>
        <v>2045</v>
      </c>
      <c r="D183" s="40">
        <f>BY_Demands_Drivers!$K$50*$I$38</f>
        <v>0.14450587062716211</v>
      </c>
      <c r="E183" s="40">
        <f>BY_Demands_Drivers!$L$50*$I$38</f>
        <v>0.11473214334353593</v>
      </c>
      <c r="F183" s="16" t="str">
        <f>BY_Demands_Drivers!$H$51</f>
        <v>IVDEM</v>
      </c>
    </row>
    <row r="184" spans="2:6" x14ac:dyDescent="0.3">
      <c r="B184" s="16" t="s">
        <v>231</v>
      </c>
      <c r="C184" s="16">
        <f>$H$39</f>
        <v>2046</v>
      </c>
      <c r="D184" s="40">
        <f>BY_Demands_Drivers!$K$50*$I$39</f>
        <v>0.14666448059294443</v>
      </c>
      <c r="E184" s="40">
        <f>BY_Demands_Drivers!$L$50*$I$39</f>
        <v>0.11644599723017776</v>
      </c>
      <c r="F184" s="16" t="str">
        <f>BY_Demands_Drivers!$H$51</f>
        <v>IVDEM</v>
      </c>
    </row>
    <row r="185" spans="2:6" x14ac:dyDescent="0.3">
      <c r="B185" s="16" t="s">
        <v>231</v>
      </c>
      <c r="C185" s="16">
        <f>$H$40</f>
        <v>2047</v>
      </c>
      <c r="D185" s="40">
        <f>BY_Demands_Drivers!$K$50*$I$40</f>
        <v>0.14889718490290232</v>
      </c>
      <c r="E185" s="40">
        <f>BY_Demands_Drivers!$L$50*$I$40</f>
        <v>0.11821867919681385</v>
      </c>
      <c r="F185" s="16" t="str">
        <f>BY_Demands_Drivers!$H$51</f>
        <v>IVDEM</v>
      </c>
    </row>
    <row r="186" spans="2:6" x14ac:dyDescent="0.3">
      <c r="B186" s="16" t="s">
        <v>231</v>
      </c>
      <c r="C186" s="16">
        <f>$H$41</f>
        <v>2048</v>
      </c>
      <c r="D186" s="40">
        <f>BY_Demands_Drivers!$K$50*$I$41</f>
        <v>0.1510787212176844</v>
      </c>
      <c r="E186" s="40">
        <f>BY_Demands_Drivers!$L$50*$I$41</f>
        <v>0.11995073572912238</v>
      </c>
      <c r="F186" s="16" t="str">
        <f>BY_Demands_Drivers!$H$51</f>
        <v>IVDEM</v>
      </c>
    </row>
    <row r="187" spans="2:6" x14ac:dyDescent="0.3">
      <c r="B187" s="16" t="s">
        <v>231</v>
      </c>
      <c r="C187" s="16">
        <f>$H$42</f>
        <v>2049</v>
      </c>
      <c r="D187" s="40">
        <f>BY_Demands_Drivers!$K$50*$I$42</f>
        <v>0.15333292328216322</v>
      </c>
      <c r="E187" s="40">
        <f>BY_Demands_Drivers!$L$50*$I$42</f>
        <v>0.12174048609195964</v>
      </c>
      <c r="F187" s="16" t="str">
        <f>BY_Demands_Drivers!$H$51</f>
        <v>IVDEM</v>
      </c>
    </row>
    <row r="188" spans="2:6" x14ac:dyDescent="0.3">
      <c r="B188" s="15" t="s">
        <v>231</v>
      </c>
      <c r="C188" s="15">
        <f>$H$43</f>
        <v>2050</v>
      </c>
      <c r="D188" s="41">
        <f>BY_Demands_Drivers!$K$50*$I$43</f>
        <v>0.15667937189730186</v>
      </c>
      <c r="E188" s="41">
        <f>BY_Demands_Drivers!$L$50*$I$43</f>
        <v>0.12439743850875436</v>
      </c>
      <c r="F188" s="15" t="str">
        <f>BY_Demands_Drivers!$H$51</f>
        <v>IVDEM</v>
      </c>
    </row>
    <row r="189" spans="2:6" x14ac:dyDescent="0.3">
      <c r="B189" s="16" t="s">
        <v>231</v>
      </c>
      <c r="C189" s="16">
        <f>$H$5</f>
        <v>2012</v>
      </c>
      <c r="D189" s="40">
        <f>BY_Demands_Drivers!$K$51*$I$5</f>
        <v>2.0046889190939249E-2</v>
      </c>
      <c r="E189" s="40">
        <f>BY_Demands_Drivers!$L$51*$I$5</f>
        <v>1.5916464530227176E-2</v>
      </c>
      <c r="F189" s="16" t="str">
        <f>BY_Demands_Drivers!$H$52</f>
        <v>IVDTF</v>
      </c>
    </row>
    <row r="190" spans="2:6" x14ac:dyDescent="0.3">
      <c r="B190" s="16" t="s">
        <v>231</v>
      </c>
      <c r="C190" s="16">
        <f>$H$8</f>
        <v>2015</v>
      </c>
      <c r="D190" s="40">
        <f>BY_Demands_Drivers!$K$51*$I$8</f>
        <v>2.129436060789501E-2</v>
      </c>
      <c r="E190" s="40">
        <f>BY_Demands_Drivers!$L$51*$I$8</f>
        <v>1.6906909200785979E-2</v>
      </c>
      <c r="F190" s="16" t="str">
        <f>BY_Demands_Drivers!$H$52</f>
        <v>IVDTF</v>
      </c>
    </row>
    <row r="191" spans="2:6" x14ac:dyDescent="0.3">
      <c r="B191" s="16" t="s">
        <v>231</v>
      </c>
      <c r="C191" s="16">
        <f>$H$9</f>
        <v>2016</v>
      </c>
      <c r="D191" s="40">
        <f>BY_Demands_Drivers!$K$51*$I$9</f>
        <v>2.1813541825743493E-2</v>
      </c>
      <c r="E191" s="40">
        <f>BY_Demands_Drivers!$L$51*$I$9</f>
        <v>1.7319119262902773E-2</v>
      </c>
      <c r="F191" s="16" t="str">
        <f>BY_Demands_Drivers!$H$52</f>
        <v>IVDTF</v>
      </c>
    </row>
    <row r="192" spans="2:6" x14ac:dyDescent="0.3">
      <c r="B192" s="16" t="s">
        <v>231</v>
      </c>
      <c r="C192" s="16">
        <f>$H$10</f>
        <v>2017</v>
      </c>
      <c r="D192" s="40">
        <f>BY_Demands_Drivers!$K$51*$I$10</f>
        <v>2.2421318733552211E-2</v>
      </c>
      <c r="E192" s="40">
        <f>BY_Demands_Drivers!$L$51*$I$10</f>
        <v>1.7801670919835203E-2</v>
      </c>
      <c r="F192" s="16" t="str">
        <f>BY_Demands_Drivers!$H$52</f>
        <v>IVDTF</v>
      </c>
    </row>
    <row r="193" spans="2:6" x14ac:dyDescent="0.3">
      <c r="B193" s="16" t="s">
        <v>231</v>
      </c>
      <c r="C193" s="16">
        <f>$H$11</f>
        <v>2018</v>
      </c>
      <c r="D193" s="40">
        <f>BY_Demands_Drivers!$K$51*$I$11</f>
        <v>2.3101072484020799E-2</v>
      </c>
      <c r="E193" s="40">
        <f>BY_Demands_Drivers!$L$51*$I$11</f>
        <v>1.8341369441414915E-2</v>
      </c>
      <c r="F193" s="16" t="str">
        <f>BY_Demands_Drivers!$H$52</f>
        <v>IVDTF</v>
      </c>
    </row>
    <row r="194" spans="2:6" x14ac:dyDescent="0.3">
      <c r="B194" s="16" t="s">
        <v>231</v>
      </c>
      <c r="C194" s="16">
        <f>$H$12</f>
        <v>2019</v>
      </c>
      <c r="D194" s="40">
        <f>BY_Demands_Drivers!$K$51*$I$12</f>
        <v>2.5033579435291432E-2</v>
      </c>
      <c r="E194" s="40">
        <f>BY_Demands_Drivers!$L$51*$I$12</f>
        <v>1.9875706168243273E-2</v>
      </c>
      <c r="F194" s="16" t="str">
        <f>BY_Demands_Drivers!$H$52</f>
        <v>IVDTF</v>
      </c>
    </row>
    <row r="195" spans="2:6" x14ac:dyDescent="0.3">
      <c r="B195" s="16" t="s">
        <v>231</v>
      </c>
      <c r="C195" s="16">
        <f>$H$13</f>
        <v>2020</v>
      </c>
      <c r="D195" s="40">
        <f>BY_Demands_Drivers!$K$51*$I$13</f>
        <v>2.5612963838899553E-2</v>
      </c>
      <c r="E195" s="40">
        <f>BY_Demands_Drivers!$L$51*$I$13</f>
        <v>2.0335715261003834E-2</v>
      </c>
      <c r="F195" s="16" t="str">
        <f>BY_Demands_Drivers!$H$52</f>
        <v>IVDTF</v>
      </c>
    </row>
    <row r="196" spans="2:6" x14ac:dyDescent="0.3">
      <c r="B196" s="16" t="s">
        <v>231</v>
      </c>
      <c r="C196" s="16">
        <f>$H$14</f>
        <v>2021</v>
      </c>
      <c r="D196" s="40">
        <f>BY_Demands_Drivers!$K$51*$I$14</f>
        <v>2.6090733391238491E-2</v>
      </c>
      <c r="E196" s="40">
        <f>BY_Demands_Drivers!$L$51*$I$14</f>
        <v>2.071504604200412E-2</v>
      </c>
      <c r="F196" s="16" t="str">
        <f>BY_Demands_Drivers!$H$52</f>
        <v>IVDTF</v>
      </c>
    </row>
    <row r="197" spans="2:6" x14ac:dyDescent="0.3">
      <c r="B197" s="16" t="s">
        <v>231</v>
      </c>
      <c r="C197" s="16">
        <f>$H$15</f>
        <v>2022</v>
      </c>
      <c r="D197" s="40">
        <f>BY_Demands_Drivers!$K$51*$I$15</f>
        <v>2.6574736607405267E-2</v>
      </c>
      <c r="E197" s="40">
        <f>BY_Demands_Drivers!$L$51*$I$15</f>
        <v>2.1099326114052221E-2</v>
      </c>
      <c r="F197" s="16" t="str">
        <f>BY_Demands_Drivers!$H$52</f>
        <v>IVDTF</v>
      </c>
    </row>
    <row r="198" spans="2:6" x14ac:dyDescent="0.3">
      <c r="B198" s="16" t="s">
        <v>231</v>
      </c>
      <c r="C198" s="16">
        <f>$H$16</f>
        <v>2023</v>
      </c>
      <c r="D198" s="40">
        <f>BY_Demands_Drivers!$K$51*$I$16</f>
        <v>2.6950688756966115E-2</v>
      </c>
      <c r="E198" s="40">
        <f>BY_Demands_Drivers!$L$51*$I$16</f>
        <v>2.1397817765128561E-2</v>
      </c>
      <c r="F198" s="16" t="str">
        <f>BY_Demands_Drivers!$H$52</f>
        <v>IVDTF</v>
      </c>
    </row>
    <row r="199" spans="2:6" x14ac:dyDescent="0.3">
      <c r="B199" s="16" t="s">
        <v>231</v>
      </c>
      <c r="C199" s="16">
        <f>$H$17</f>
        <v>2024</v>
      </c>
      <c r="D199" s="40">
        <f>BY_Demands_Drivers!$K$51*$I$17</f>
        <v>2.7234219335004445E-2</v>
      </c>
      <c r="E199" s="40">
        <f>BY_Demands_Drivers!$L$51*$I$17</f>
        <v>2.1622930217519508E-2</v>
      </c>
      <c r="F199" s="16" t="str">
        <f>BY_Demands_Drivers!$H$52</f>
        <v>IVDTF</v>
      </c>
    </row>
    <row r="200" spans="2:6" x14ac:dyDescent="0.3">
      <c r="B200" s="16" t="s">
        <v>231</v>
      </c>
      <c r="C200" s="16">
        <f>$H$18</f>
        <v>2025</v>
      </c>
      <c r="D200" s="40">
        <f>BY_Demands_Drivers!$K$51*$I$18</f>
        <v>2.7517031164777158E-2</v>
      </c>
      <c r="E200" s="40">
        <f>BY_Demands_Drivers!$L$51*$I$18</f>
        <v>2.1847472011232844E-2</v>
      </c>
      <c r="F200" s="16" t="str">
        <f>BY_Demands_Drivers!$H$52</f>
        <v>IVDTF</v>
      </c>
    </row>
    <row r="201" spans="2:6" x14ac:dyDescent="0.3">
      <c r="B201" s="16" t="s">
        <v>231</v>
      </c>
      <c r="C201" s="16">
        <f>$H$19</f>
        <v>2026</v>
      </c>
      <c r="D201" s="40">
        <f>BY_Demands_Drivers!$K$51*$I$19</f>
        <v>2.7838634189379256E-2</v>
      </c>
      <c r="E201" s="40">
        <f>BY_Demands_Drivers!$L$51*$I$19</f>
        <v>2.2102812532404911E-2</v>
      </c>
      <c r="F201" s="16" t="str">
        <f>BY_Demands_Drivers!$H$52</f>
        <v>IVDTF</v>
      </c>
    </row>
    <row r="202" spans="2:6" x14ac:dyDescent="0.3">
      <c r="B202" s="16" t="s">
        <v>231</v>
      </c>
      <c r="C202" s="16">
        <f>$H$20</f>
        <v>2027</v>
      </c>
      <c r="D202" s="40">
        <f>BY_Demands_Drivers!$K$51*$I$20</f>
        <v>2.8224755009670029E-2</v>
      </c>
      <c r="E202" s="40">
        <f>BY_Demands_Drivers!$L$51*$I$20</f>
        <v>2.2409377719751683E-2</v>
      </c>
      <c r="F202" s="16" t="str">
        <f>BY_Demands_Drivers!$H$52</f>
        <v>IVDTF</v>
      </c>
    </row>
    <row r="203" spans="2:6" x14ac:dyDescent="0.3">
      <c r="B203" s="16" t="s">
        <v>231</v>
      </c>
      <c r="C203" s="16">
        <f>$H$21</f>
        <v>2028</v>
      </c>
      <c r="D203" s="40">
        <f>BY_Demands_Drivers!$K$51*$I$21</f>
        <v>2.8494573396580073E-2</v>
      </c>
      <c r="E203" s="40">
        <f>BY_Demands_Drivers!$L$51*$I$21</f>
        <v>2.2623603215984681E-2</v>
      </c>
      <c r="F203" s="16" t="str">
        <f>BY_Demands_Drivers!$H$52</f>
        <v>IVDTF</v>
      </c>
    </row>
    <row r="204" spans="2:6" x14ac:dyDescent="0.3">
      <c r="B204" s="16" t="s">
        <v>231</v>
      </c>
      <c r="C204" s="16">
        <f>$H$22</f>
        <v>2029</v>
      </c>
      <c r="D204" s="40">
        <f>BY_Demands_Drivers!$K$51*$I$22</f>
        <v>2.8786029412092472E-2</v>
      </c>
      <c r="E204" s="40">
        <f>BY_Demands_Drivers!$L$51*$I$22</f>
        <v>2.2855008163098427E-2</v>
      </c>
      <c r="F204" s="16" t="str">
        <f>BY_Demands_Drivers!$H$52</f>
        <v>IVDTF</v>
      </c>
    </row>
    <row r="205" spans="2:6" x14ac:dyDescent="0.3">
      <c r="B205" s="16" t="s">
        <v>231</v>
      </c>
      <c r="C205" s="16">
        <f>$H$23</f>
        <v>2030</v>
      </c>
      <c r="D205" s="40">
        <f>BY_Demands_Drivers!$K$51*$I$23</f>
        <v>2.9290997378505292E-2</v>
      </c>
      <c r="E205" s="40">
        <f>BY_Demands_Drivers!$L$51*$I$23</f>
        <v>2.325593344630612E-2</v>
      </c>
      <c r="F205" s="16" t="str">
        <f>BY_Demands_Drivers!$H$52</f>
        <v>IVDTF</v>
      </c>
    </row>
    <row r="206" spans="2:6" x14ac:dyDescent="0.3">
      <c r="B206" s="16" t="s">
        <v>231</v>
      </c>
      <c r="C206" s="16">
        <f>$H$24</f>
        <v>2031</v>
      </c>
      <c r="D206" s="40">
        <f>BY_Demands_Drivers!$K$51*$I$24</f>
        <v>2.9576875769122091E-2</v>
      </c>
      <c r="E206" s="40">
        <f>BY_Demands_Drivers!$L$51*$I$24</f>
        <v>2.3482909972233512E-2</v>
      </c>
      <c r="F206" s="16" t="str">
        <f>BY_Demands_Drivers!$H$52</f>
        <v>IVDTF</v>
      </c>
    </row>
    <row r="207" spans="2:6" x14ac:dyDescent="0.3">
      <c r="B207" s="16" t="s">
        <v>231</v>
      </c>
      <c r="C207" s="16">
        <f>$H$25</f>
        <v>2032</v>
      </c>
      <c r="D207" s="40">
        <f>BY_Demands_Drivers!$K$51*$I$25</f>
        <v>2.9864673166253772E-2</v>
      </c>
      <c r="E207" s="40">
        <f>BY_Demands_Drivers!$L$51*$I$25</f>
        <v>2.3711410116056746E-2</v>
      </c>
      <c r="F207" s="16" t="str">
        <f>BY_Demands_Drivers!$H$52</f>
        <v>IVDTF</v>
      </c>
    </row>
    <row r="208" spans="2:6" x14ac:dyDescent="0.3">
      <c r="B208" s="16" t="s">
        <v>231</v>
      </c>
      <c r="C208" s="16">
        <f>$H$26</f>
        <v>2033</v>
      </c>
      <c r="D208" s="40">
        <f>BY_Demands_Drivers!$K$51*$I$26</f>
        <v>3.0041989375860442E-2</v>
      </c>
      <c r="E208" s="40">
        <f>BY_Demands_Drivers!$L$51*$I$26</f>
        <v>2.3852192415692267E-2</v>
      </c>
      <c r="F208" s="16" t="str">
        <f>BY_Demands_Drivers!$H$52</f>
        <v>IVDTF</v>
      </c>
    </row>
    <row r="209" spans="2:6" x14ac:dyDescent="0.3">
      <c r="B209" s="16" t="s">
        <v>231</v>
      </c>
      <c r="C209" s="16">
        <f>$H$27</f>
        <v>2034</v>
      </c>
      <c r="D209" s="40">
        <f>BY_Demands_Drivers!$K$51*$I$27</f>
        <v>3.0227164314300722E-2</v>
      </c>
      <c r="E209" s="40">
        <f>BY_Demands_Drivers!$L$51*$I$27</f>
        <v>2.3999214245937324E-2</v>
      </c>
      <c r="F209" s="16" t="str">
        <f>BY_Demands_Drivers!$H$52</f>
        <v>IVDTF</v>
      </c>
    </row>
    <row r="210" spans="2:6" x14ac:dyDescent="0.3">
      <c r="B210" s="16" t="s">
        <v>231</v>
      </c>
      <c r="C210" s="16">
        <f>$H$28</f>
        <v>2035</v>
      </c>
      <c r="D210" s="40">
        <f>BY_Demands_Drivers!$K$51*$I$28</f>
        <v>3.0749281699964243E-2</v>
      </c>
      <c r="E210" s="40">
        <f>BY_Demands_Drivers!$L$51*$I$28</f>
        <v>2.4413755513182138E-2</v>
      </c>
      <c r="F210" s="16" t="str">
        <f>BY_Demands_Drivers!$H$52</f>
        <v>IVDTF</v>
      </c>
    </row>
    <row r="211" spans="2:6" x14ac:dyDescent="0.3">
      <c r="B211" s="16" t="s">
        <v>231</v>
      </c>
      <c r="C211" s="16">
        <f>$H$29</f>
        <v>2036</v>
      </c>
      <c r="D211" s="40">
        <f>BY_Demands_Drivers!$K$51*$I$29</f>
        <v>3.1015383279849557E-2</v>
      </c>
      <c r="E211" s="40">
        <f>BY_Demands_Drivers!$L$51*$I$29</f>
        <v>2.4625030006563204E-2</v>
      </c>
      <c r="F211" s="16" t="str">
        <f>BY_Demands_Drivers!$H$52</f>
        <v>IVDTF</v>
      </c>
    </row>
    <row r="212" spans="2:6" x14ac:dyDescent="0.3">
      <c r="B212" s="16" t="s">
        <v>231</v>
      </c>
      <c r="C212" s="16">
        <f>$H$30</f>
        <v>2037</v>
      </c>
      <c r="D212" s="40">
        <f>BY_Demands_Drivers!$K$51*$I$30</f>
        <v>3.1332291717399846E-2</v>
      </c>
      <c r="E212" s="40">
        <f>BY_Demands_Drivers!$L$51*$I$30</f>
        <v>2.4876643204878219E-2</v>
      </c>
      <c r="F212" s="16" t="str">
        <f>BY_Demands_Drivers!$H$52</f>
        <v>IVDTF</v>
      </c>
    </row>
    <row r="213" spans="2:6" x14ac:dyDescent="0.3">
      <c r="B213" s="16" t="s">
        <v>231</v>
      </c>
      <c r="C213" s="16">
        <f>$H$31</f>
        <v>2038</v>
      </c>
      <c r="D213" s="40">
        <f>BY_Demands_Drivers!$K$51*$I$31</f>
        <v>3.164655309832335E-2</v>
      </c>
      <c r="E213" s="40">
        <f>BY_Demands_Drivers!$L$51*$I$31</f>
        <v>2.5126154741309015E-2</v>
      </c>
      <c r="F213" s="16" t="str">
        <f>BY_Demands_Drivers!$H$52</f>
        <v>IVDTF</v>
      </c>
    </row>
    <row r="214" spans="2:6" x14ac:dyDescent="0.3">
      <c r="B214" s="16" t="s">
        <v>231</v>
      </c>
      <c r="C214" s="16">
        <f>$H$32</f>
        <v>2039</v>
      </c>
      <c r="D214" s="40">
        <f>BY_Demands_Drivers!$K$51*$I$32</f>
        <v>3.1966580168109368E-2</v>
      </c>
      <c r="E214" s="40">
        <f>BY_Demands_Drivers!$L$51*$I$32</f>
        <v>2.53802440145347E-2</v>
      </c>
      <c r="F214" s="16" t="str">
        <f>BY_Demands_Drivers!$H$52</f>
        <v>IVDTF</v>
      </c>
    </row>
    <row r="215" spans="2:6" x14ac:dyDescent="0.3">
      <c r="B215" s="16" t="s">
        <v>231</v>
      </c>
      <c r="C215" s="16">
        <f>$H$33</f>
        <v>2040</v>
      </c>
      <c r="D215" s="40">
        <f>BY_Demands_Drivers!$K$51*$I$33</f>
        <v>3.2579382976703909E-2</v>
      </c>
      <c r="E215" s="40">
        <f>BY_Demands_Drivers!$L$51*$I$33</f>
        <v>2.5866786044777833E-2</v>
      </c>
      <c r="F215" s="16" t="str">
        <f>BY_Demands_Drivers!$H$52</f>
        <v>IVDTF</v>
      </c>
    </row>
    <row r="216" spans="2:6" x14ac:dyDescent="0.3">
      <c r="B216" s="16" t="s">
        <v>231</v>
      </c>
      <c r="C216" s="16">
        <f>$H$34</f>
        <v>2041</v>
      </c>
      <c r="D216" s="40">
        <f>BY_Demands_Drivers!$K$51*$I$34</f>
        <v>3.2997678559100831E-2</v>
      </c>
      <c r="E216" s="40">
        <f>BY_Demands_Drivers!$L$51*$I$34</f>
        <v>2.6198896764648545E-2</v>
      </c>
      <c r="F216" s="16" t="str">
        <f>BY_Demands_Drivers!$H$52</f>
        <v>IVDTF</v>
      </c>
    </row>
    <row r="217" spans="2:6" x14ac:dyDescent="0.3">
      <c r="B217" s="16" t="s">
        <v>231</v>
      </c>
      <c r="C217" s="16">
        <f>$H$35</f>
        <v>2042</v>
      </c>
      <c r="D217" s="40">
        <f>BY_Demands_Drivers!$K$51*$I$35</f>
        <v>3.3406562220251117E-2</v>
      </c>
      <c r="E217" s="40">
        <f>BY_Demands_Drivers!$L$51*$I$35</f>
        <v>2.6523534778442201E-2</v>
      </c>
      <c r="F217" s="16" t="str">
        <f>BY_Demands_Drivers!$H$52</f>
        <v>IVDTF</v>
      </c>
    </row>
    <row r="218" spans="2:6" x14ac:dyDescent="0.3">
      <c r="B218" s="16" t="s">
        <v>231</v>
      </c>
      <c r="C218" s="16">
        <f>$H$36</f>
        <v>2043</v>
      </c>
      <c r="D218" s="40">
        <f>BY_Demands_Drivers!$K$51*$I$36</f>
        <v>3.3791237858278152E-2</v>
      </c>
      <c r="E218" s="40">
        <f>BY_Demands_Drivers!$L$51*$I$36</f>
        <v>2.6828952546255631E-2</v>
      </c>
      <c r="F218" s="16" t="str">
        <f>BY_Demands_Drivers!$H$52</f>
        <v>IVDTF</v>
      </c>
    </row>
    <row r="219" spans="2:6" x14ac:dyDescent="0.3">
      <c r="B219" s="16" t="s">
        <v>231</v>
      </c>
      <c r="C219" s="16">
        <f>$H$37</f>
        <v>2044</v>
      </c>
      <c r="D219" s="40">
        <f>BY_Demands_Drivers!$K$51*$I$37</f>
        <v>3.4198731353869562E-2</v>
      </c>
      <c r="E219" s="40">
        <f>BY_Demands_Drivers!$L$51*$I$37</f>
        <v>2.7152486821678791E-2</v>
      </c>
      <c r="F219" s="16" t="str">
        <f>BY_Demands_Drivers!$H$52</f>
        <v>IVDTF</v>
      </c>
    </row>
    <row r="220" spans="2:6" x14ac:dyDescent="0.3">
      <c r="B220" s="16" t="s">
        <v>231</v>
      </c>
      <c r="C220" s="16">
        <f>$H$38</f>
        <v>2045</v>
      </c>
      <c r="D220" s="40">
        <f>BY_Demands_Drivers!$K$51*$I$38</f>
        <v>3.4936395196883664E-2</v>
      </c>
      <c r="E220" s="40">
        <f>BY_Demands_Drivers!$L$51*$I$38</f>
        <v>2.7738163745451665E-2</v>
      </c>
      <c r="F220" s="16" t="str">
        <f>BY_Demands_Drivers!$H$52</f>
        <v>IVDTF</v>
      </c>
    </row>
    <row r="221" spans="2:6" x14ac:dyDescent="0.3">
      <c r="B221" s="16" t="s">
        <v>231</v>
      </c>
      <c r="C221" s="16">
        <f>$H$39</f>
        <v>2046</v>
      </c>
      <c r="D221" s="40">
        <f>BY_Demands_Drivers!$K$51*$I$39</f>
        <v>3.5458270540170422E-2</v>
      </c>
      <c r="E221" s="40">
        <f>BY_Demands_Drivers!$L$51*$I$39</f>
        <v>2.8152512840291688E-2</v>
      </c>
      <c r="F221" s="16" t="str">
        <f>BY_Demands_Drivers!$H$52</f>
        <v>IVDTF</v>
      </c>
    </row>
    <row r="222" spans="2:6" x14ac:dyDescent="0.3">
      <c r="B222" s="16" t="s">
        <v>231</v>
      </c>
      <c r="C222" s="16">
        <f>$H$40</f>
        <v>2047</v>
      </c>
      <c r="D222" s="40">
        <f>BY_Demands_Drivers!$K$51*$I$40</f>
        <v>3.5998059268420285E-2</v>
      </c>
      <c r="E222" s="40">
        <f>BY_Demands_Drivers!$L$51*$I$40</f>
        <v>2.8581084478772559E-2</v>
      </c>
      <c r="F222" s="16" t="str">
        <f>BY_Demands_Drivers!$H$52</f>
        <v>IVDTF</v>
      </c>
    </row>
    <row r="223" spans="2:6" x14ac:dyDescent="0.3">
      <c r="B223" s="16" t="s">
        <v>231</v>
      </c>
      <c r="C223" s="16">
        <f>$H$41</f>
        <v>2048</v>
      </c>
      <c r="D223" s="40">
        <f>BY_Demands_Drivers!$K$51*$I$41</f>
        <v>3.6525477389904228E-2</v>
      </c>
      <c r="E223" s="40">
        <f>BY_Demands_Drivers!$L$51*$I$41</f>
        <v>2.8999834327851012E-2</v>
      </c>
      <c r="F223" s="16" t="str">
        <f>BY_Demands_Drivers!$H$52</f>
        <v>IVDTF</v>
      </c>
    </row>
    <row r="224" spans="2:6" x14ac:dyDescent="0.3">
      <c r="B224" s="16" t="s">
        <v>231</v>
      </c>
      <c r="C224" s="16">
        <f>$H$42</f>
        <v>2049</v>
      </c>
      <c r="D224" s="40">
        <f>BY_Demands_Drivers!$K$51*$I$42</f>
        <v>3.7070463512865658E-2</v>
      </c>
      <c r="E224" s="40">
        <f>BY_Demands_Drivers!$L$51*$I$42</f>
        <v>2.9432532499271153E-2</v>
      </c>
      <c r="F224" s="16" t="str">
        <f>BY_Demands_Drivers!$H$52</f>
        <v>IVDTF</v>
      </c>
    </row>
    <row r="225" spans="2:6" x14ac:dyDescent="0.3">
      <c r="B225" s="15" t="s">
        <v>231</v>
      </c>
      <c r="C225" s="15">
        <f>$H$43</f>
        <v>2050</v>
      </c>
      <c r="D225" s="41">
        <f>BY_Demands_Drivers!$K$51*$I$43</f>
        <v>3.7879516119636164E-2</v>
      </c>
      <c r="E225" s="41">
        <f>BY_Demands_Drivers!$L$51*$I$43</f>
        <v>3.0074889375497658E-2</v>
      </c>
      <c r="F225" s="15" t="str">
        <f>BY_Demands_Drivers!$H$52</f>
        <v>IVDTF</v>
      </c>
    </row>
    <row r="226" spans="2:6" x14ac:dyDescent="0.3">
      <c r="B226" s="16" t="s">
        <v>231</v>
      </c>
      <c r="C226" s="16">
        <f>$H$5</f>
        <v>2012</v>
      </c>
      <c r="D226" s="40">
        <f>BY_Demands_Drivers!$K$52*$I$5</f>
        <v>0</v>
      </c>
      <c r="E226" s="40">
        <f>BY_Demands_Drivers!$L$52*$I$5</f>
        <v>0</v>
      </c>
      <c r="F226" s="16" t="str">
        <f>BY_Demands_Drivers!$H$53</f>
        <v>IVDFL</v>
      </c>
    </row>
    <row r="227" spans="2:6" x14ac:dyDescent="0.3">
      <c r="B227" s="16" t="s">
        <v>231</v>
      </c>
      <c r="C227" s="16">
        <f>$H$8</f>
        <v>2015</v>
      </c>
      <c r="D227" s="40">
        <f>BY_Demands_Drivers!$K$52*$I$8</f>
        <v>0</v>
      </c>
      <c r="E227" s="40">
        <f>BY_Demands_Drivers!$L$52*$I$8</f>
        <v>0</v>
      </c>
      <c r="F227" s="16" t="str">
        <f>BY_Demands_Drivers!$H$53</f>
        <v>IVDFL</v>
      </c>
    </row>
    <row r="228" spans="2:6" x14ac:dyDescent="0.3">
      <c r="B228" s="16" t="s">
        <v>231</v>
      </c>
      <c r="C228" s="16">
        <f>$H$9</f>
        <v>2016</v>
      </c>
      <c r="D228" s="40">
        <f>BY_Demands_Drivers!$K$52*$I$9</f>
        <v>0</v>
      </c>
      <c r="E228" s="40">
        <f>BY_Demands_Drivers!$L$52*$I$9</f>
        <v>0</v>
      </c>
      <c r="F228" s="16" t="str">
        <f>BY_Demands_Drivers!$H$53</f>
        <v>IVDFL</v>
      </c>
    </row>
    <row r="229" spans="2:6" x14ac:dyDescent="0.3">
      <c r="B229" s="16" t="s">
        <v>231</v>
      </c>
      <c r="C229" s="16">
        <f>$H$10</f>
        <v>2017</v>
      </c>
      <c r="D229" s="40">
        <f>BY_Demands_Drivers!$K$52*$I$10</f>
        <v>0</v>
      </c>
      <c r="E229" s="40">
        <f>BY_Demands_Drivers!$L$52*$I$10</f>
        <v>0</v>
      </c>
      <c r="F229" s="16" t="str">
        <f>BY_Demands_Drivers!$H$53</f>
        <v>IVDFL</v>
      </c>
    </row>
    <row r="230" spans="2:6" x14ac:dyDescent="0.3">
      <c r="B230" s="16" t="s">
        <v>231</v>
      </c>
      <c r="C230" s="16">
        <f>$H$11</f>
        <v>2018</v>
      </c>
      <c r="D230" s="40">
        <f>BY_Demands_Drivers!$K$52*$I$11</f>
        <v>0</v>
      </c>
      <c r="E230" s="40">
        <f>BY_Demands_Drivers!$L$52*$I$11</f>
        <v>0</v>
      </c>
      <c r="F230" s="16" t="str">
        <f>BY_Demands_Drivers!$H$53</f>
        <v>IVDFL</v>
      </c>
    </row>
    <row r="231" spans="2:6" x14ac:dyDescent="0.3">
      <c r="B231" s="16" t="s">
        <v>231</v>
      </c>
      <c r="C231" s="16">
        <f>$H$12</f>
        <v>2019</v>
      </c>
      <c r="D231" s="40">
        <f>BY_Demands_Drivers!$K$52*$I$12</f>
        <v>0</v>
      </c>
      <c r="E231" s="40">
        <f>BY_Demands_Drivers!$L$52*$I$12</f>
        <v>0</v>
      </c>
      <c r="F231" s="16" t="str">
        <f>BY_Demands_Drivers!$H$53</f>
        <v>IVDFL</v>
      </c>
    </row>
    <row r="232" spans="2:6" x14ac:dyDescent="0.3">
      <c r="B232" s="16" t="s">
        <v>231</v>
      </c>
      <c r="C232" s="16">
        <f>$H$13</f>
        <v>2020</v>
      </c>
      <c r="D232" s="40">
        <f>BY_Demands_Drivers!$K$52*$I$13</f>
        <v>0</v>
      </c>
      <c r="E232" s="40">
        <f>BY_Demands_Drivers!$L$52*$I$13</f>
        <v>0</v>
      </c>
      <c r="F232" s="16" t="str">
        <f>BY_Demands_Drivers!$H$53</f>
        <v>IVDFL</v>
      </c>
    </row>
    <row r="233" spans="2:6" x14ac:dyDescent="0.3">
      <c r="B233" s="16" t="s">
        <v>231</v>
      </c>
      <c r="C233" s="16">
        <f>$H$14</f>
        <v>2021</v>
      </c>
      <c r="D233" s="40">
        <f>BY_Demands_Drivers!$K$52*$I$14</f>
        <v>0</v>
      </c>
      <c r="E233" s="40">
        <f>BY_Demands_Drivers!$L$52*$I$14</f>
        <v>0</v>
      </c>
      <c r="F233" s="16" t="str">
        <f>BY_Demands_Drivers!$H$53</f>
        <v>IVDFL</v>
      </c>
    </row>
    <row r="234" spans="2:6" x14ac:dyDescent="0.3">
      <c r="B234" s="16" t="s">
        <v>231</v>
      </c>
      <c r="C234" s="16">
        <f>$H$15</f>
        <v>2022</v>
      </c>
      <c r="D234" s="40">
        <f>BY_Demands_Drivers!$K$52*$I$15</f>
        <v>0</v>
      </c>
      <c r="E234" s="40">
        <f>BY_Demands_Drivers!$L$52*$I$15</f>
        <v>0</v>
      </c>
      <c r="F234" s="16" t="str">
        <f>BY_Demands_Drivers!$H$53</f>
        <v>IVDFL</v>
      </c>
    </row>
    <row r="235" spans="2:6" x14ac:dyDescent="0.3">
      <c r="B235" s="16" t="s">
        <v>231</v>
      </c>
      <c r="C235" s="16">
        <f>$H$16</f>
        <v>2023</v>
      </c>
      <c r="D235" s="40">
        <f>BY_Demands_Drivers!$K$52*$I$16</f>
        <v>0</v>
      </c>
      <c r="E235" s="40">
        <f>BY_Demands_Drivers!$L$52*$I$16</f>
        <v>0</v>
      </c>
      <c r="F235" s="16" t="str">
        <f>BY_Demands_Drivers!$H$53</f>
        <v>IVDFL</v>
      </c>
    </row>
    <row r="236" spans="2:6" x14ac:dyDescent="0.3">
      <c r="B236" s="16" t="s">
        <v>231</v>
      </c>
      <c r="C236" s="16">
        <f>$H$17</f>
        <v>2024</v>
      </c>
      <c r="D236" s="40">
        <f>BY_Demands_Drivers!$K$52*$I$17</f>
        <v>0</v>
      </c>
      <c r="E236" s="40">
        <f>BY_Demands_Drivers!$L$52*$I$17</f>
        <v>0</v>
      </c>
      <c r="F236" s="16" t="str">
        <f>BY_Demands_Drivers!$H$53</f>
        <v>IVDFL</v>
      </c>
    </row>
    <row r="237" spans="2:6" x14ac:dyDescent="0.3">
      <c r="B237" s="16" t="s">
        <v>231</v>
      </c>
      <c r="C237" s="16">
        <f>$H$18</f>
        <v>2025</v>
      </c>
      <c r="D237" s="40">
        <f>BY_Demands_Drivers!$K$52*$I$18</f>
        <v>0</v>
      </c>
      <c r="E237" s="40">
        <f>BY_Demands_Drivers!$L$52*$I$18</f>
        <v>0</v>
      </c>
      <c r="F237" s="16" t="str">
        <f>BY_Demands_Drivers!$H$53</f>
        <v>IVDFL</v>
      </c>
    </row>
    <row r="238" spans="2:6" x14ac:dyDescent="0.3">
      <c r="B238" s="16" t="s">
        <v>231</v>
      </c>
      <c r="C238" s="16">
        <f>$H$19</f>
        <v>2026</v>
      </c>
      <c r="D238" s="40">
        <f>BY_Demands_Drivers!$K$52*$I$19</f>
        <v>0</v>
      </c>
      <c r="E238" s="40">
        <f>BY_Demands_Drivers!$L$52*$I$19</f>
        <v>0</v>
      </c>
      <c r="F238" s="16" t="str">
        <f>BY_Demands_Drivers!$H$53</f>
        <v>IVDFL</v>
      </c>
    </row>
    <row r="239" spans="2:6" x14ac:dyDescent="0.3">
      <c r="B239" s="16" t="s">
        <v>231</v>
      </c>
      <c r="C239" s="16">
        <f>$H$20</f>
        <v>2027</v>
      </c>
      <c r="D239" s="40">
        <f>BY_Demands_Drivers!$K$52*$I$20</f>
        <v>0</v>
      </c>
      <c r="E239" s="40">
        <f>BY_Demands_Drivers!$L$52*$I$20</f>
        <v>0</v>
      </c>
      <c r="F239" s="16" t="str">
        <f>BY_Demands_Drivers!$H$53</f>
        <v>IVDFL</v>
      </c>
    </row>
    <row r="240" spans="2:6" x14ac:dyDescent="0.3">
      <c r="B240" s="16" t="s">
        <v>231</v>
      </c>
      <c r="C240" s="16">
        <f>$H$21</f>
        <v>2028</v>
      </c>
      <c r="D240" s="40">
        <f>BY_Demands_Drivers!$K$52*$I$21</f>
        <v>0</v>
      </c>
      <c r="E240" s="40">
        <f>BY_Demands_Drivers!$L$52*$I$21</f>
        <v>0</v>
      </c>
      <c r="F240" s="16" t="str">
        <f>BY_Demands_Drivers!$H$53</f>
        <v>IVDFL</v>
      </c>
    </row>
    <row r="241" spans="2:6" x14ac:dyDescent="0.3">
      <c r="B241" s="16" t="s">
        <v>231</v>
      </c>
      <c r="C241" s="16">
        <f>$H$22</f>
        <v>2029</v>
      </c>
      <c r="D241" s="40">
        <f>BY_Demands_Drivers!$K$52*$I$22</f>
        <v>0</v>
      </c>
      <c r="E241" s="40">
        <f>BY_Demands_Drivers!$L$52*$I$22</f>
        <v>0</v>
      </c>
      <c r="F241" s="16" t="str">
        <f>BY_Demands_Drivers!$H$53</f>
        <v>IVDFL</v>
      </c>
    </row>
    <row r="242" spans="2:6" x14ac:dyDescent="0.3">
      <c r="B242" s="16" t="s">
        <v>231</v>
      </c>
      <c r="C242" s="16">
        <f>$H$23</f>
        <v>2030</v>
      </c>
      <c r="D242" s="40">
        <f>BY_Demands_Drivers!$K$52*$I$23</f>
        <v>0</v>
      </c>
      <c r="E242" s="40">
        <f>BY_Demands_Drivers!$L$52*$I$23</f>
        <v>0</v>
      </c>
      <c r="F242" s="16" t="str">
        <f>BY_Demands_Drivers!$H$53</f>
        <v>IVDFL</v>
      </c>
    </row>
    <row r="243" spans="2:6" x14ac:dyDescent="0.3">
      <c r="B243" s="16" t="s">
        <v>231</v>
      </c>
      <c r="C243" s="16">
        <f>$H$24</f>
        <v>2031</v>
      </c>
      <c r="D243" s="40">
        <f>BY_Demands_Drivers!$K$52*$I$24</f>
        <v>0</v>
      </c>
      <c r="E243" s="40">
        <f>BY_Demands_Drivers!$L$52*$I$24</f>
        <v>0</v>
      </c>
      <c r="F243" s="16" t="str">
        <f>BY_Demands_Drivers!$H$53</f>
        <v>IVDFL</v>
      </c>
    </row>
    <row r="244" spans="2:6" x14ac:dyDescent="0.3">
      <c r="B244" s="16" t="s">
        <v>231</v>
      </c>
      <c r="C244" s="16">
        <f>$H$25</f>
        <v>2032</v>
      </c>
      <c r="D244" s="40">
        <f>BY_Demands_Drivers!$K$52*$I$25</f>
        <v>0</v>
      </c>
      <c r="E244" s="40">
        <f>BY_Demands_Drivers!$L$52*$I$25</f>
        <v>0</v>
      </c>
      <c r="F244" s="16" t="str">
        <f>BY_Demands_Drivers!$H$53</f>
        <v>IVDFL</v>
      </c>
    </row>
    <row r="245" spans="2:6" x14ac:dyDescent="0.3">
      <c r="B245" s="16" t="s">
        <v>231</v>
      </c>
      <c r="C245" s="16">
        <f>$H$26</f>
        <v>2033</v>
      </c>
      <c r="D245" s="40">
        <f>BY_Demands_Drivers!$K$52*$I$26</f>
        <v>0</v>
      </c>
      <c r="E245" s="40">
        <f>BY_Demands_Drivers!$L$52*$I$26</f>
        <v>0</v>
      </c>
      <c r="F245" s="16" t="str">
        <f>BY_Demands_Drivers!$H$53</f>
        <v>IVDFL</v>
      </c>
    </row>
    <row r="246" spans="2:6" x14ac:dyDescent="0.3">
      <c r="B246" s="16" t="s">
        <v>231</v>
      </c>
      <c r="C246" s="16">
        <f>$H$27</f>
        <v>2034</v>
      </c>
      <c r="D246" s="40">
        <f>BY_Demands_Drivers!$K$52*$I$27</f>
        <v>0</v>
      </c>
      <c r="E246" s="40">
        <f>BY_Demands_Drivers!$L$52*$I$27</f>
        <v>0</v>
      </c>
      <c r="F246" s="16" t="str">
        <f>BY_Demands_Drivers!$H$53</f>
        <v>IVDFL</v>
      </c>
    </row>
    <row r="247" spans="2:6" x14ac:dyDescent="0.3">
      <c r="B247" s="16" t="s">
        <v>231</v>
      </c>
      <c r="C247" s="16">
        <f>$H$28</f>
        <v>2035</v>
      </c>
      <c r="D247" s="40">
        <f>BY_Demands_Drivers!$K$52*$I$28</f>
        <v>0</v>
      </c>
      <c r="E247" s="40">
        <f>BY_Demands_Drivers!$L$52*$I$28</f>
        <v>0</v>
      </c>
      <c r="F247" s="16" t="str">
        <f>BY_Demands_Drivers!$H$53</f>
        <v>IVDFL</v>
      </c>
    </row>
    <row r="248" spans="2:6" x14ac:dyDescent="0.3">
      <c r="B248" s="16" t="s">
        <v>231</v>
      </c>
      <c r="C248" s="16">
        <f>$H$29</f>
        <v>2036</v>
      </c>
      <c r="D248" s="40">
        <f>BY_Demands_Drivers!$K$52*$I$29</f>
        <v>0</v>
      </c>
      <c r="E248" s="40">
        <f>BY_Demands_Drivers!$L$52*$I$29</f>
        <v>0</v>
      </c>
      <c r="F248" s="16" t="str">
        <f>BY_Demands_Drivers!$H$53</f>
        <v>IVDFL</v>
      </c>
    </row>
    <row r="249" spans="2:6" x14ac:dyDescent="0.3">
      <c r="B249" s="16" t="s">
        <v>231</v>
      </c>
      <c r="C249" s="16">
        <f>$H$30</f>
        <v>2037</v>
      </c>
      <c r="D249" s="40">
        <f>BY_Demands_Drivers!$K$52*$I$30</f>
        <v>0</v>
      </c>
      <c r="E249" s="40">
        <f>BY_Demands_Drivers!$L$52*$I$30</f>
        <v>0</v>
      </c>
      <c r="F249" s="16" t="str">
        <f>BY_Demands_Drivers!$H$53</f>
        <v>IVDFL</v>
      </c>
    </row>
    <row r="250" spans="2:6" x14ac:dyDescent="0.3">
      <c r="B250" s="16" t="s">
        <v>231</v>
      </c>
      <c r="C250" s="16">
        <f>$H$31</f>
        <v>2038</v>
      </c>
      <c r="D250" s="40">
        <f>BY_Demands_Drivers!$K$52*$I$31</f>
        <v>0</v>
      </c>
      <c r="E250" s="40">
        <f>BY_Demands_Drivers!$L$52*$I$31</f>
        <v>0</v>
      </c>
      <c r="F250" s="16" t="str">
        <f>BY_Demands_Drivers!$H$53</f>
        <v>IVDFL</v>
      </c>
    </row>
    <row r="251" spans="2:6" x14ac:dyDescent="0.3">
      <c r="B251" s="16" t="s">
        <v>231</v>
      </c>
      <c r="C251" s="16">
        <f>$H$32</f>
        <v>2039</v>
      </c>
      <c r="D251" s="40">
        <f>BY_Demands_Drivers!$K$52*$I$32</f>
        <v>0</v>
      </c>
      <c r="E251" s="40">
        <f>BY_Demands_Drivers!$L$52*$I$32</f>
        <v>0</v>
      </c>
      <c r="F251" s="16" t="str">
        <f>BY_Demands_Drivers!$H$53</f>
        <v>IVDFL</v>
      </c>
    </row>
    <row r="252" spans="2:6" x14ac:dyDescent="0.3">
      <c r="B252" s="16" t="s">
        <v>231</v>
      </c>
      <c r="C252" s="16">
        <f>$H$33</f>
        <v>2040</v>
      </c>
      <c r="D252" s="40">
        <f>BY_Demands_Drivers!$K$52*$I$33</f>
        <v>0</v>
      </c>
      <c r="E252" s="40">
        <f>BY_Demands_Drivers!$L$52*$I$33</f>
        <v>0</v>
      </c>
      <c r="F252" s="16" t="str">
        <f>BY_Demands_Drivers!$H$53</f>
        <v>IVDFL</v>
      </c>
    </row>
    <row r="253" spans="2:6" x14ac:dyDescent="0.3">
      <c r="B253" s="16" t="s">
        <v>231</v>
      </c>
      <c r="C253" s="16">
        <f>$H$34</f>
        <v>2041</v>
      </c>
      <c r="D253" s="40">
        <f>BY_Demands_Drivers!$K$52*$I$34</f>
        <v>0</v>
      </c>
      <c r="E253" s="40">
        <f>BY_Demands_Drivers!$L$52*$I$34</f>
        <v>0</v>
      </c>
      <c r="F253" s="16" t="str">
        <f>BY_Demands_Drivers!$H$53</f>
        <v>IVDFL</v>
      </c>
    </row>
    <row r="254" spans="2:6" x14ac:dyDescent="0.3">
      <c r="B254" s="16" t="s">
        <v>231</v>
      </c>
      <c r="C254" s="16">
        <f>$H$35</f>
        <v>2042</v>
      </c>
      <c r="D254" s="40">
        <f>BY_Demands_Drivers!$K$52*$I$35</f>
        <v>0</v>
      </c>
      <c r="E254" s="40">
        <f>BY_Demands_Drivers!$L$52*$I$35</f>
        <v>0</v>
      </c>
      <c r="F254" s="16" t="str">
        <f>BY_Demands_Drivers!$H$53</f>
        <v>IVDFL</v>
      </c>
    </row>
    <row r="255" spans="2:6" x14ac:dyDescent="0.3">
      <c r="B255" s="16" t="s">
        <v>231</v>
      </c>
      <c r="C255" s="16">
        <f>$H$36</f>
        <v>2043</v>
      </c>
      <c r="D255" s="40">
        <f>BY_Demands_Drivers!$K$52*$I$36</f>
        <v>0</v>
      </c>
      <c r="E255" s="40">
        <f>BY_Demands_Drivers!$L$52*$I$36</f>
        <v>0</v>
      </c>
      <c r="F255" s="16" t="str">
        <f>BY_Demands_Drivers!$H$53</f>
        <v>IVDFL</v>
      </c>
    </row>
    <row r="256" spans="2:6" x14ac:dyDescent="0.3">
      <c r="B256" s="16" t="s">
        <v>231</v>
      </c>
      <c r="C256" s="16">
        <f>$H$37</f>
        <v>2044</v>
      </c>
      <c r="D256" s="40">
        <f>BY_Demands_Drivers!$K$52*$I$37</f>
        <v>0</v>
      </c>
      <c r="E256" s="40">
        <f>BY_Demands_Drivers!$L$52*$I$37</f>
        <v>0</v>
      </c>
      <c r="F256" s="16" t="str">
        <f>BY_Demands_Drivers!$H$53</f>
        <v>IVDFL</v>
      </c>
    </row>
    <row r="257" spans="2:6" x14ac:dyDescent="0.3">
      <c r="B257" s="16" t="s">
        <v>231</v>
      </c>
      <c r="C257" s="16">
        <f>$H$38</f>
        <v>2045</v>
      </c>
      <c r="D257" s="40">
        <f>BY_Demands_Drivers!$K$52*$I$38</f>
        <v>0</v>
      </c>
      <c r="E257" s="40">
        <f>BY_Demands_Drivers!$L$52*$I$38</f>
        <v>0</v>
      </c>
      <c r="F257" s="16" t="str">
        <f>BY_Demands_Drivers!$H$53</f>
        <v>IVDFL</v>
      </c>
    </row>
    <row r="258" spans="2:6" x14ac:dyDescent="0.3">
      <c r="B258" s="16" t="s">
        <v>231</v>
      </c>
      <c r="C258" s="16">
        <f>$H$39</f>
        <v>2046</v>
      </c>
      <c r="D258" s="40">
        <f>BY_Demands_Drivers!$K$52*$I$39</f>
        <v>0</v>
      </c>
      <c r="E258" s="40">
        <f>BY_Demands_Drivers!$L$52*$I$39</f>
        <v>0</v>
      </c>
      <c r="F258" s="16" t="str">
        <f>BY_Demands_Drivers!$H$53</f>
        <v>IVDFL</v>
      </c>
    </row>
    <row r="259" spans="2:6" x14ac:dyDescent="0.3">
      <c r="B259" s="16" t="s">
        <v>231</v>
      </c>
      <c r="C259" s="16">
        <f>$H$40</f>
        <v>2047</v>
      </c>
      <c r="D259" s="40">
        <f>BY_Demands_Drivers!$K$52*$I$40</f>
        <v>0</v>
      </c>
      <c r="E259" s="40">
        <f>BY_Demands_Drivers!$L$52*$I$40</f>
        <v>0</v>
      </c>
      <c r="F259" s="16" t="str">
        <f>BY_Demands_Drivers!$H$53</f>
        <v>IVDFL</v>
      </c>
    </row>
    <row r="260" spans="2:6" x14ac:dyDescent="0.3">
      <c r="B260" s="16" t="s">
        <v>231</v>
      </c>
      <c r="C260" s="16">
        <f>$H$41</f>
        <v>2048</v>
      </c>
      <c r="D260" s="40">
        <f>BY_Demands_Drivers!$K$52*$I$41</f>
        <v>0</v>
      </c>
      <c r="E260" s="40">
        <f>BY_Demands_Drivers!$L$52*$I$41</f>
        <v>0</v>
      </c>
      <c r="F260" s="16" t="str">
        <f>BY_Demands_Drivers!$H$53</f>
        <v>IVDFL</v>
      </c>
    </row>
    <row r="261" spans="2:6" x14ac:dyDescent="0.3">
      <c r="B261" s="16" t="s">
        <v>231</v>
      </c>
      <c r="C261" s="16">
        <f>$H$42</f>
        <v>2049</v>
      </c>
      <c r="D261" s="40">
        <f>BY_Demands_Drivers!$K$52*$I$42</f>
        <v>0</v>
      </c>
      <c r="E261" s="40">
        <f>BY_Demands_Drivers!$L$52*$I$42</f>
        <v>0</v>
      </c>
      <c r="F261" s="16" t="str">
        <f>BY_Demands_Drivers!$H$53</f>
        <v>IVDFL</v>
      </c>
    </row>
    <row r="262" spans="2:6" x14ac:dyDescent="0.3">
      <c r="B262" s="15" t="s">
        <v>231</v>
      </c>
      <c r="C262" s="15">
        <f>$H$43</f>
        <v>2050</v>
      </c>
      <c r="D262" s="41">
        <f>BY_Demands_Drivers!$K$52*$I$43</f>
        <v>0</v>
      </c>
      <c r="E262" s="41">
        <f>BY_Demands_Drivers!$L$52*$I$43</f>
        <v>0</v>
      </c>
      <c r="F262" s="15" t="str">
        <f>BY_Demands_Drivers!$H$53</f>
        <v>IVDFL</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sheetPr>
  <dimension ref="B2:AX262"/>
  <sheetViews>
    <sheetView zoomScaleNormal="100" workbookViewId="0">
      <selection activeCell="X35" sqref="X35"/>
    </sheetView>
  </sheetViews>
  <sheetFormatPr defaultRowHeight="14.4" x14ac:dyDescent="0.3"/>
  <cols>
    <col min="1" max="1" width="4.109375" customWidth="1"/>
    <col min="2" max="2" width="11" bestFit="1" customWidth="1"/>
    <col min="3" max="3" width="5" bestFit="1" customWidth="1"/>
    <col min="4" max="4" width="4.5546875" bestFit="1" customWidth="1"/>
    <col min="5" max="5" width="5" bestFit="1" customWidth="1"/>
    <col min="6" max="6" width="8.33203125" bestFit="1" customWidth="1"/>
  </cols>
  <sheetData>
    <row r="2" spans="2:50" x14ac:dyDescent="0.3">
      <c r="B2" s="1" t="s">
        <v>90</v>
      </c>
    </row>
    <row r="3" spans="2:50" ht="15" thickBot="1" x14ac:dyDescent="0.35">
      <c r="B3" s="2" t="s">
        <v>2</v>
      </c>
      <c r="C3" s="2" t="s">
        <v>0</v>
      </c>
      <c r="D3" s="3" t="s">
        <v>10</v>
      </c>
      <c r="E3" s="3" t="s">
        <v>11</v>
      </c>
      <c r="F3" s="14" t="s">
        <v>1</v>
      </c>
      <c r="I3" s="10" t="s">
        <v>89</v>
      </c>
    </row>
    <row r="4" spans="2:50" ht="15.75" customHeight="1" x14ac:dyDescent="0.3">
      <c r="B4" t="s">
        <v>231</v>
      </c>
      <c r="C4">
        <f>$H$5</f>
        <v>2012</v>
      </c>
      <c r="D4" s="18">
        <f>BY_Demands_Drivers!$K$53*$I$5</f>
        <v>0.31680930150407038</v>
      </c>
      <c r="E4" s="18">
        <f>BY_Demands_Drivers!$L$53*$I$5</f>
        <v>0.24929309165137628</v>
      </c>
      <c r="F4" t="str">
        <f>BY_Demands_Drivers!$H$54</f>
        <v>ITDMT</v>
      </c>
      <c r="H4" s="10">
        <f>BY_Demands_Drivers!Q4</f>
        <v>2011</v>
      </c>
      <c r="I4" s="18">
        <f>BY_Demands_Drivers!Q28</f>
        <v>0.84186464430503505</v>
      </c>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row>
    <row r="5" spans="2:50" ht="15.75" customHeight="1" x14ac:dyDescent="0.3">
      <c r="B5" t="s">
        <v>231</v>
      </c>
      <c r="C5">
        <f>$H$8</f>
        <v>2015</v>
      </c>
      <c r="D5" s="18">
        <f>BY_Demands_Drivers!$K$53*$I$8</f>
        <v>0.33652360951903532</v>
      </c>
      <c r="E5" s="18">
        <f>BY_Demands_Drivers!$L$53*$I$8</f>
        <v>0.26480602252646607</v>
      </c>
      <c r="F5" t="str">
        <f>BY_Demands_Drivers!$H$54</f>
        <v>ITDMT</v>
      </c>
      <c r="H5" s="10">
        <f>BY_Demands_Drivers!R4</f>
        <v>2012</v>
      </c>
      <c r="I5" s="18">
        <f>BY_Demands_Drivers!R28</f>
        <v>0.84083994879341006</v>
      </c>
    </row>
    <row r="6" spans="2:50" ht="15.75" customHeight="1" x14ac:dyDescent="0.3">
      <c r="B6" t="s">
        <v>231</v>
      </c>
      <c r="C6">
        <f>$H$9</f>
        <v>2016</v>
      </c>
      <c r="D6" s="18">
        <f>BY_Demands_Drivers!$K$53*$I$9</f>
        <v>0.34472844556187399</v>
      </c>
      <c r="E6" s="18">
        <f>BY_Demands_Drivers!$L$53*$I$9</f>
        <v>0.27126230058996104</v>
      </c>
      <c r="F6" t="str">
        <f>BY_Demands_Drivers!$H$54</f>
        <v>ITDMT</v>
      </c>
      <c r="H6" s="10">
        <f>BY_Demands_Drivers!S4</f>
        <v>2013</v>
      </c>
      <c r="I6" s="18">
        <f>BY_Demands_Drivers!S28</f>
        <v>0.85109620631304805</v>
      </c>
    </row>
    <row r="7" spans="2:50" ht="15.75" customHeight="1" x14ac:dyDescent="0.3">
      <c r="B7" t="s">
        <v>231</v>
      </c>
      <c r="C7">
        <f>$H$10</f>
        <v>2017</v>
      </c>
      <c r="D7" s="18">
        <f>BY_Demands_Drivers!$K$53*$I$10</f>
        <v>0.35433339602572006</v>
      </c>
      <c r="E7" s="18">
        <f>BY_Demands_Drivers!$L$53*$I$10</f>
        <v>0.27882031036089494</v>
      </c>
      <c r="F7" t="str">
        <f>BY_Demands_Drivers!$H$54</f>
        <v>ITDMT</v>
      </c>
      <c r="H7" s="10">
        <f>BY_Demands_Drivers!T4</f>
        <v>2014</v>
      </c>
      <c r="I7" s="18">
        <f>BY_Demands_Drivers!T28</f>
        <v>0.8709017386948622</v>
      </c>
    </row>
    <row r="8" spans="2:50" ht="15.75" customHeight="1" x14ac:dyDescent="0.3">
      <c r="B8" t="s">
        <v>231</v>
      </c>
      <c r="C8">
        <f>$H$11</f>
        <v>2018</v>
      </c>
      <c r="D8" s="40">
        <f>BY_Demands_Drivers!$K$53*$I$11</f>
        <v>0.36507582637636321</v>
      </c>
      <c r="E8" s="40">
        <f>BY_Demands_Drivers!$L$53*$I$11</f>
        <v>0.28727338816273784</v>
      </c>
      <c r="F8" t="str">
        <f>BY_Demands_Drivers!$H$54</f>
        <v>ITDMT</v>
      </c>
      <c r="H8" s="10">
        <f>BY_Demands_Drivers!U4</f>
        <v>2015</v>
      </c>
      <c r="I8" s="18">
        <f>BY_Demands_Drivers!U28</f>
        <v>0.89316346853573569</v>
      </c>
    </row>
    <row r="9" spans="2:50" ht="15.75" customHeight="1" x14ac:dyDescent="0.3">
      <c r="B9" t="s">
        <v>231</v>
      </c>
      <c r="C9">
        <f>$H$12</f>
        <v>2019</v>
      </c>
      <c r="D9" s="40">
        <f>BY_Demands_Drivers!$K$53*$I$12</f>
        <v>0.39561603496196895</v>
      </c>
      <c r="E9" s="40">
        <f>BY_Demands_Drivers!$L$53*$I$12</f>
        <v>0.31130507846298539</v>
      </c>
      <c r="F9" t="str">
        <f>BY_Demands_Drivers!$H$54</f>
        <v>ITDMT</v>
      </c>
      <c r="H9" s="10">
        <f>BY_Demands_Drivers!V4</f>
        <v>2016</v>
      </c>
      <c r="I9" s="18">
        <f>BY_Demands_Drivers!V28</f>
        <v>0.91493983016831915</v>
      </c>
    </row>
    <row r="10" spans="2:50" ht="15.75" customHeight="1" x14ac:dyDescent="0.3">
      <c r="B10" t="s">
        <v>231</v>
      </c>
      <c r="C10">
        <f>$H$13</f>
        <v>2020</v>
      </c>
      <c r="D10" s="40">
        <f>BY_Demands_Drivers!$K$53*$I$13</f>
        <v>0.40477228691014677</v>
      </c>
      <c r="E10" s="40">
        <f>BY_Demands_Drivers!$L$53*$I$13</f>
        <v>0.31851001324635014</v>
      </c>
      <c r="F10" t="str">
        <f>BY_Demands_Drivers!$H$54</f>
        <v>ITDMT</v>
      </c>
      <c r="H10" s="10">
        <f>BY_Demands_Drivers!W4</f>
        <v>2017</v>
      </c>
      <c r="I10" s="18">
        <f>BY_Demands_Drivers!W28</f>
        <v>0.94043221949477274</v>
      </c>
    </row>
    <row r="11" spans="2:50" ht="15.75" customHeight="1" x14ac:dyDescent="0.3">
      <c r="B11" t="s">
        <v>231</v>
      </c>
      <c r="C11">
        <f>$H$14</f>
        <v>2021</v>
      </c>
      <c r="D11" s="40">
        <f>BY_Demands_Drivers!$K$53*$I$14</f>
        <v>0.41232267723329091</v>
      </c>
      <c r="E11" s="40">
        <f>BY_Demands_Drivers!$L$53*$I$14</f>
        <v>0.32445131654109272</v>
      </c>
      <c r="F11" t="str">
        <f>BY_Demands_Drivers!$H$54</f>
        <v>ITDMT</v>
      </c>
      <c r="H11" s="10">
        <f>BY_Demands_Drivers!X4</f>
        <v>2018</v>
      </c>
      <c r="I11" s="18">
        <f>BY_Demands_Drivers!X28</f>
        <v>0.96894358119743884</v>
      </c>
    </row>
    <row r="12" spans="2:50" ht="15.75" customHeight="1" x14ac:dyDescent="0.3">
      <c r="B12" t="s">
        <v>231</v>
      </c>
      <c r="C12">
        <f>$H$15</f>
        <v>2022</v>
      </c>
      <c r="D12" s="40">
        <f>BY_Demands_Drivers!$K$53*$I$15</f>
        <v>0.41997158073043922</v>
      </c>
      <c r="E12" s="40">
        <f>BY_Demands_Drivers!$L$53*$I$15</f>
        <v>0.33047013856271396</v>
      </c>
      <c r="F12" t="str">
        <f>BY_Demands_Drivers!$H$54</f>
        <v>ITDMT</v>
      </c>
      <c r="H12" s="10">
        <f>BY_Demands_Drivers!Y4</f>
        <v>2019</v>
      </c>
      <c r="I12" s="18">
        <f>BY_Demands_Drivers!Y28</f>
        <v>1.05</v>
      </c>
    </row>
    <row r="13" spans="2:50" ht="15.75" customHeight="1" x14ac:dyDescent="0.3">
      <c r="B13" t="s">
        <v>231</v>
      </c>
      <c r="C13">
        <f>$H$16</f>
        <v>2023</v>
      </c>
      <c r="D13" s="18">
        <f>BY_Demands_Drivers!$K$53*$I$16</f>
        <v>0.42591290842307489</v>
      </c>
      <c r="E13" s="18">
        <f>BY_Demands_Drivers!$L$53*$I$16</f>
        <v>0.33514529153953415</v>
      </c>
      <c r="F13" t="str">
        <f>BY_Demands_Drivers!$H$54</f>
        <v>ITDMT</v>
      </c>
      <c r="H13" s="10">
        <f>BY_Demands_Drivers!Z4</f>
        <v>2020</v>
      </c>
      <c r="I13" s="18">
        <f>BY_Demands_Drivers!Z28</f>
        <v>1.0743015037206742</v>
      </c>
    </row>
    <row r="14" spans="2:50" ht="15.75" customHeight="1" x14ac:dyDescent="0.3">
      <c r="B14" t="s">
        <v>231</v>
      </c>
      <c r="C14">
        <f>$H$17</f>
        <v>2024</v>
      </c>
      <c r="D14" s="18">
        <f>BY_Demands_Drivers!$K$53*$I$17</f>
        <v>0.43039365970212956</v>
      </c>
      <c r="E14" s="18">
        <f>BY_Demands_Drivers!$L$53*$I$17</f>
        <v>0.33867113605853433</v>
      </c>
      <c r="F14" t="str">
        <f>BY_Demands_Drivers!$H$54</f>
        <v>ITDMT</v>
      </c>
      <c r="H14" s="10">
        <f>BY_Demands_Drivers!AA4</f>
        <v>2021</v>
      </c>
      <c r="I14" s="18">
        <f>BY_Demands_Drivers!AA28</f>
        <v>1.0943409084431432</v>
      </c>
    </row>
    <row r="15" spans="2:50" ht="15.75" customHeight="1" x14ac:dyDescent="0.3">
      <c r="B15" t="s">
        <v>231</v>
      </c>
      <c r="C15">
        <f>$H$18</f>
        <v>2025</v>
      </c>
      <c r="D15" s="18">
        <f>BY_Demands_Drivers!$K$53*$I$18</f>
        <v>0.43486305230434324</v>
      </c>
      <c r="E15" s="18">
        <f>BY_Demands_Drivers!$L$53*$I$18</f>
        <v>0.34218804258343738</v>
      </c>
      <c r="F15" t="str">
        <f>BY_Demands_Drivers!$H$54</f>
        <v>ITDMT</v>
      </c>
      <c r="H15" s="10">
        <f>BY_Demands_Drivers!AB4</f>
        <v>2022</v>
      </c>
      <c r="I15" s="18">
        <f>BY_Demands_Drivers!AB28</f>
        <v>1.1146417758556024</v>
      </c>
    </row>
    <row r="16" spans="2:50" ht="15.75" customHeight="1" x14ac:dyDescent="0.3">
      <c r="B16" t="s">
        <v>231</v>
      </c>
      <c r="C16">
        <f>$H$19</f>
        <v>2026</v>
      </c>
      <c r="D16" s="18">
        <f>BY_Demands_Drivers!$K$53*$I$19</f>
        <v>0.43994547824162222</v>
      </c>
      <c r="E16" s="18">
        <f>BY_Demands_Drivers!$L$53*$I$19</f>
        <v>0.3461873370138035</v>
      </c>
      <c r="F16" t="str">
        <f>BY_Demands_Drivers!$H$54</f>
        <v>ITDMT</v>
      </c>
      <c r="H16" s="10">
        <f>BY_Demands_Drivers!AC4</f>
        <v>2023</v>
      </c>
      <c r="I16" s="18">
        <f>BY_Demands_Drivers!AC28</f>
        <v>1.1304105858277946</v>
      </c>
    </row>
    <row r="17" spans="2:9" ht="15.75" customHeight="1" x14ac:dyDescent="0.3">
      <c r="B17" t="s">
        <v>231</v>
      </c>
      <c r="C17">
        <f>$H$20</f>
        <v>2027</v>
      </c>
      <c r="D17" s="18">
        <f>BY_Demands_Drivers!$K$53*$I$20</f>
        <v>0.44604750565382478</v>
      </c>
      <c r="E17" s="18">
        <f>BY_Demands_Drivers!$L$53*$I$20</f>
        <v>0.3509889424960525</v>
      </c>
      <c r="F17" t="str">
        <f>BY_Demands_Drivers!$H$54</f>
        <v>ITDMT</v>
      </c>
      <c r="H17" s="10">
        <f>BY_Demands_Drivers!AD4</f>
        <v>2024</v>
      </c>
      <c r="I17" s="18">
        <f>BY_Demands_Drivers!AD28</f>
        <v>1.1423028966221731</v>
      </c>
    </row>
    <row r="18" spans="2:9" ht="15.75" customHeight="1" x14ac:dyDescent="0.3">
      <c r="B18" t="s">
        <v>231</v>
      </c>
      <c r="C18">
        <f>$H$21</f>
        <v>2028</v>
      </c>
      <c r="D18" s="18">
        <f>BY_Demands_Drivers!$K$53*$I$21</f>
        <v>0.45031155749128204</v>
      </c>
      <c r="E18" s="18">
        <f>BY_Demands_Drivers!$L$53*$I$21</f>
        <v>0.35434426906151256</v>
      </c>
      <c r="F18" t="str">
        <f>BY_Demands_Drivers!$H$54</f>
        <v>ITDMT</v>
      </c>
      <c r="H18" s="10">
        <f>BY_Demands_Drivers!AE4</f>
        <v>2025</v>
      </c>
      <c r="I18" s="18">
        <f>BY_Demands_Drivers!AE28</f>
        <v>1.154165060482077</v>
      </c>
    </row>
    <row r="19" spans="2:9" ht="15.75" customHeight="1" x14ac:dyDescent="0.3">
      <c r="B19" t="s">
        <v>231</v>
      </c>
      <c r="C19">
        <f>$H$22</f>
        <v>2029</v>
      </c>
      <c r="D19" s="18">
        <f>BY_Demands_Drivers!$K$53*$I$22</f>
        <v>0.45491755774469672</v>
      </c>
      <c r="E19" s="18">
        <f>BY_Demands_Drivers!$L$53*$I$22</f>
        <v>0.35796867035866331</v>
      </c>
      <c r="F19" t="str">
        <f>BY_Demands_Drivers!$H$54</f>
        <v>ITDMT</v>
      </c>
      <c r="H19" s="10">
        <f>BY_Demands_Drivers!AF4</f>
        <v>2026</v>
      </c>
      <c r="I19" s="18">
        <f>BY_Demands_Drivers!AF28</f>
        <v>1.1676542691150282</v>
      </c>
    </row>
    <row r="20" spans="2:9" ht="15.75" customHeight="1" x14ac:dyDescent="0.3">
      <c r="B20" t="s">
        <v>231</v>
      </c>
      <c r="C20">
        <f>$H$23</f>
        <v>2030</v>
      </c>
      <c r="D20" s="18">
        <f>BY_Demands_Drivers!$K$53*$I$23</f>
        <v>0.4628977758821563</v>
      </c>
      <c r="E20" s="18">
        <f>BY_Demands_Drivers!$L$53*$I$23</f>
        <v>0.36424819953313781</v>
      </c>
      <c r="F20" t="str">
        <f>BY_Demands_Drivers!$H$54</f>
        <v>ITDMT</v>
      </c>
      <c r="H20" s="10">
        <f>BY_Demands_Drivers!AG4</f>
        <v>2027</v>
      </c>
      <c r="I20" s="18">
        <f>BY_Demands_Drivers!AG28</f>
        <v>1.1838495903775463</v>
      </c>
    </row>
    <row r="21" spans="2:9" ht="15.75" customHeight="1" x14ac:dyDescent="0.3">
      <c r="B21" t="s">
        <v>231</v>
      </c>
      <c r="C21">
        <f>$H$24</f>
        <v>2031</v>
      </c>
      <c r="D21" s="18">
        <f>BY_Demands_Drivers!$K$53*$I$24</f>
        <v>0.46741563061681268</v>
      </c>
      <c r="E21" s="18">
        <f>BY_Demands_Drivers!$L$53*$I$24</f>
        <v>0.36780324027558842</v>
      </c>
      <c r="F21" t="str">
        <f>BY_Demands_Drivers!$H$54</f>
        <v>ITDMT</v>
      </c>
      <c r="H21" s="10">
        <f>BY_Demands_Drivers!AH4</f>
        <v>2028</v>
      </c>
      <c r="I21" s="18">
        <f>BY_Demands_Drivers!AH28</f>
        <v>1.1951667616589392</v>
      </c>
    </row>
    <row r="22" spans="2:9" ht="15.75" customHeight="1" x14ac:dyDescent="0.3">
      <c r="B22" t="s">
        <v>231</v>
      </c>
      <c r="C22">
        <f>$H$25</f>
        <v>2032</v>
      </c>
      <c r="D22" s="18">
        <f>BY_Demands_Drivers!$K$53*$I$25</f>
        <v>0.47196381220706096</v>
      </c>
      <c r="E22" s="18">
        <f>BY_Demands_Drivers!$L$53*$I$25</f>
        <v>0.37138214482366178</v>
      </c>
      <c r="F22" t="str">
        <f>BY_Demands_Drivers!$H$54</f>
        <v>ITDMT</v>
      </c>
      <c r="H22" s="10">
        <f>BY_Demands_Drivers!AI4</f>
        <v>2029</v>
      </c>
      <c r="I22" s="18">
        <f>BY_Demands_Drivers!AI28</f>
        <v>1.2073914943256785</v>
      </c>
    </row>
    <row r="23" spans="2:9" ht="15.75" customHeight="1" x14ac:dyDescent="0.3">
      <c r="B23" t="s">
        <v>231</v>
      </c>
      <c r="C23">
        <f>$H$26</f>
        <v>2033</v>
      </c>
      <c r="D23" s="18">
        <f>BY_Demands_Drivers!$K$53*$I$26</f>
        <v>0.47476601378436245</v>
      </c>
      <c r="E23" s="18">
        <f>BY_Demands_Drivers!$L$53*$I$26</f>
        <v>0.37358716055810948</v>
      </c>
      <c r="F23" t="str">
        <f>BY_Demands_Drivers!$H$54</f>
        <v>ITDMT</v>
      </c>
      <c r="H23" s="10">
        <f>BY_Demands_Drivers!AJ4</f>
        <v>2030</v>
      </c>
      <c r="I23" s="18">
        <f>BY_Demands_Drivers!AJ28</f>
        <v>1.2285717001409915</v>
      </c>
    </row>
    <row r="24" spans="2:9" ht="15.75" customHeight="1" x14ac:dyDescent="0.3">
      <c r="B24" t="s">
        <v>231</v>
      </c>
      <c r="C24">
        <f>$H$27</f>
        <v>2034</v>
      </c>
      <c r="D24" s="18">
        <f>BY_Demands_Drivers!$K$53*$I$27</f>
        <v>0.47769241011172081</v>
      </c>
      <c r="E24" s="18">
        <f>BY_Demands_Drivers!$L$53*$I$27</f>
        <v>0.37588990351540558</v>
      </c>
      <c r="F24" t="str">
        <f>BY_Demands_Drivers!$H$54</f>
        <v>ITDMT</v>
      </c>
      <c r="H24" s="10">
        <f>BY_Demands_Drivers!AK4</f>
        <v>2031</v>
      </c>
      <c r="I24" s="18">
        <f>BY_Demands_Drivers!AK28</f>
        <v>1.240562486793118</v>
      </c>
    </row>
    <row r="25" spans="2:9" ht="15.75" customHeight="1" x14ac:dyDescent="0.3">
      <c r="B25" t="s">
        <v>231</v>
      </c>
      <c r="C25">
        <f>$H$28</f>
        <v>2035</v>
      </c>
      <c r="D25" s="18">
        <f>BY_Demands_Drivers!$K$53*$I$28</f>
        <v>0.4859436476319019</v>
      </c>
      <c r="E25" s="18">
        <f>BY_Demands_Drivers!$L$53*$I$28</f>
        <v>0.38238269429392807</v>
      </c>
      <c r="F25" t="str">
        <f>BY_Demands_Drivers!$H$54</f>
        <v>ITDMT</v>
      </c>
      <c r="H25" s="10">
        <f>BY_Demands_Drivers!AL4</f>
        <v>2032</v>
      </c>
      <c r="I25" s="18">
        <f>BY_Demands_Drivers!AL28</f>
        <v>1.2526337636063032</v>
      </c>
    </row>
    <row r="26" spans="2:9" ht="15.75" customHeight="1" x14ac:dyDescent="0.3">
      <c r="B26" t="s">
        <v>231</v>
      </c>
      <c r="C26">
        <f>$H$29</f>
        <v>2036</v>
      </c>
      <c r="D26" s="18">
        <f>BY_Demands_Drivers!$K$53*$I$29</f>
        <v>0.49014896122692592</v>
      </c>
      <c r="E26" s="18">
        <f>BY_Demands_Drivers!$L$53*$I$29</f>
        <v>0.3856918005054249</v>
      </c>
      <c r="F26" t="str">
        <f>BY_Demands_Drivers!$H$54</f>
        <v>ITDMT</v>
      </c>
      <c r="H26" s="10">
        <f>BY_Demands_Drivers!AM4</f>
        <v>2033</v>
      </c>
      <c r="I26" s="18">
        <f>BY_Demands_Drivers!AM28</f>
        <v>1.260071054808237</v>
      </c>
    </row>
    <row r="27" spans="2:9" ht="15.75" customHeight="1" x14ac:dyDescent="0.3">
      <c r="B27" t="s">
        <v>231</v>
      </c>
      <c r="C27">
        <f>$H$30</f>
        <v>2037</v>
      </c>
      <c r="D27" s="18">
        <f>BY_Demands_Drivers!$K$53*$I$30</f>
        <v>0.49515719665860736</v>
      </c>
      <c r="E27" s="18">
        <f>BY_Demands_Drivers!$L$53*$I$30</f>
        <v>0.38963271539824662</v>
      </c>
      <c r="F27" t="str">
        <f>BY_Demands_Drivers!$H$54</f>
        <v>ITDMT</v>
      </c>
      <c r="H27" s="10">
        <f>BY_Demands_Drivers!AN4</f>
        <v>2034</v>
      </c>
      <c r="I27" s="18">
        <f>BY_Demands_Drivers!AN28</f>
        <v>1.267837969877849</v>
      </c>
    </row>
    <row r="28" spans="2:9" ht="15.75" customHeight="1" x14ac:dyDescent="0.3">
      <c r="B28" t="s">
        <v>231</v>
      </c>
      <c r="C28">
        <f>$H$31</f>
        <v>2038</v>
      </c>
      <c r="D28" s="18">
        <f>BY_Demands_Drivers!$K$53*$I$31</f>
        <v>0.50012359955692232</v>
      </c>
      <c r="E28" s="18">
        <f>BY_Demands_Drivers!$L$53*$I$31</f>
        <v>0.39354071281823838</v>
      </c>
      <c r="F28" t="str">
        <f>BY_Demands_Drivers!$H$54</f>
        <v>ITDMT</v>
      </c>
      <c r="H28" s="10">
        <f>BY_Demands_Drivers!AO4</f>
        <v>2035</v>
      </c>
      <c r="I28" s="18">
        <f>BY_Demands_Drivers!AO28</f>
        <v>1.2897374851414884</v>
      </c>
    </row>
    <row r="29" spans="2:9" ht="15.75" customHeight="1" x14ac:dyDescent="0.3">
      <c r="B29" t="s">
        <v>231</v>
      </c>
      <c r="C29">
        <f>$H$32</f>
        <v>2039</v>
      </c>
      <c r="D29" s="18">
        <f>BY_Demands_Drivers!$K$53*$I$32</f>
        <v>0.50518112002683779</v>
      </c>
      <c r="E29" s="18">
        <f>BY_Demands_Drivers!$L$53*$I$32</f>
        <v>0.39752040946240125</v>
      </c>
      <c r="F29" t="str">
        <f>BY_Demands_Drivers!$H$54</f>
        <v>ITDMT</v>
      </c>
      <c r="H29" s="10">
        <f>BY_Demands_Drivers!AP4</f>
        <v>2036</v>
      </c>
      <c r="I29" s="18">
        <f>BY_Demands_Drivers!AP28</f>
        <v>1.3008987599244979</v>
      </c>
    </row>
    <row r="30" spans="2:9" ht="15.75" customHeight="1" x14ac:dyDescent="0.3">
      <c r="B30" t="s">
        <v>231</v>
      </c>
      <c r="C30">
        <f>$H$33</f>
        <v>2040</v>
      </c>
      <c r="D30" s="18">
        <f>BY_Demands_Drivers!$K$53*$I$33</f>
        <v>0.51486549688458583</v>
      </c>
      <c r="E30" s="18">
        <f>BY_Demands_Drivers!$L$53*$I$33</f>
        <v>0.40514091882283754</v>
      </c>
      <c r="F30" t="str">
        <f>BY_Demands_Drivers!$H$54</f>
        <v>ITDMT</v>
      </c>
      <c r="H30" s="10">
        <f>BY_Demands_Drivers!AQ4</f>
        <v>2037</v>
      </c>
      <c r="I30" s="18">
        <f>BY_Demands_Drivers!AQ28</f>
        <v>1.314191060383884</v>
      </c>
    </row>
    <row r="31" spans="2:9" ht="15.75" customHeight="1" x14ac:dyDescent="0.3">
      <c r="B31" t="s">
        <v>231</v>
      </c>
      <c r="C31">
        <f>$H$34</f>
        <v>2041</v>
      </c>
      <c r="D31" s="18">
        <f>BY_Demands_Drivers!$K$53*$I$34</f>
        <v>0.52147599540229606</v>
      </c>
      <c r="E31" s="18">
        <f>BY_Demands_Drivers!$L$53*$I$34</f>
        <v>0.41034263356105094</v>
      </c>
      <c r="F31" t="str">
        <f>BY_Demands_Drivers!$H$54</f>
        <v>ITDMT</v>
      </c>
      <c r="H31" s="10">
        <f>BY_Demands_Drivers!AR4</f>
        <v>2038</v>
      </c>
      <c r="I31" s="18">
        <f>BY_Demands_Drivers!AR28</f>
        <v>1.3273723335942382</v>
      </c>
    </row>
    <row r="32" spans="2:9" ht="15.75" customHeight="1" x14ac:dyDescent="0.3">
      <c r="B32" t="s">
        <v>231</v>
      </c>
      <c r="C32">
        <f>$H$35</f>
        <v>2042</v>
      </c>
      <c r="D32" s="18">
        <f>BY_Demands_Drivers!$K$53*$I$35</f>
        <v>0.52793775342627902</v>
      </c>
      <c r="E32" s="18">
        <f>BY_Demands_Drivers!$L$53*$I$35</f>
        <v>0.41542730635207731</v>
      </c>
      <c r="F32" t="str">
        <f>BY_Demands_Drivers!$H$54</f>
        <v>ITDMT</v>
      </c>
      <c r="H32" s="10">
        <f>BY_Demands_Drivers!AS4</f>
        <v>2039</v>
      </c>
      <c r="I32" s="18">
        <f>BY_Demands_Drivers!AS28</f>
        <v>1.340795440910709</v>
      </c>
    </row>
    <row r="33" spans="2:9" ht="15.75" customHeight="1" x14ac:dyDescent="0.3">
      <c r="B33" t="s">
        <v>231</v>
      </c>
      <c r="C33">
        <f>$H$36</f>
        <v>2043</v>
      </c>
      <c r="D33" s="18">
        <f>BY_Demands_Drivers!$K$53*$I$36</f>
        <v>0.53401694202398231</v>
      </c>
      <c r="E33" s="18">
        <f>BY_Demands_Drivers!$L$53*$I$36</f>
        <v>0.42021094027020506</v>
      </c>
      <c r="F33" t="str">
        <f>BY_Demands_Drivers!$H$54</f>
        <v>ITDMT</v>
      </c>
      <c r="H33" s="10">
        <f>BY_Demands_Drivers!AT4</f>
        <v>2040</v>
      </c>
      <c r="I33" s="18">
        <f>BY_Demands_Drivers!AT28</f>
        <v>1.3664986349220765</v>
      </c>
    </row>
    <row r="34" spans="2:9" ht="15.75" customHeight="1" x14ac:dyDescent="0.3">
      <c r="B34" t="s">
        <v>231</v>
      </c>
      <c r="C34">
        <f>$H$37</f>
        <v>2044</v>
      </c>
      <c r="D34" s="18">
        <f>BY_Demands_Drivers!$K$53*$I$37</f>
        <v>0.54045673068526323</v>
      </c>
      <c r="E34" s="18">
        <f>BY_Demands_Drivers!$L$53*$I$37</f>
        <v>0.42527832565734647</v>
      </c>
      <c r="F34" t="str">
        <f>BY_Demands_Drivers!$H$54</f>
        <v>ITDMT</v>
      </c>
      <c r="H34" s="10">
        <f>BY_Demands_Drivers!AU4</f>
        <v>2041</v>
      </c>
      <c r="I34" s="18">
        <f>BY_Demands_Drivers!AU28</f>
        <v>1.3840434835383946</v>
      </c>
    </row>
    <row r="35" spans="2:9" ht="15.75" customHeight="1" x14ac:dyDescent="0.3">
      <c r="B35" t="s">
        <v>231</v>
      </c>
      <c r="C35">
        <f>$H$38</f>
        <v>2045</v>
      </c>
      <c r="D35" s="18">
        <f>BY_Demands_Drivers!$K$53*$I$38</f>
        <v>0.55211433823844569</v>
      </c>
      <c r="E35" s="18">
        <f>BY_Demands_Drivers!$L$53*$I$38</f>
        <v>0.43445154441826711</v>
      </c>
      <c r="F35" t="str">
        <f>BY_Demands_Drivers!$H$54</f>
        <v>ITDMT</v>
      </c>
      <c r="H35" s="10">
        <f>BY_Demands_Drivers!AV4</f>
        <v>2042</v>
      </c>
      <c r="I35" s="18">
        <f>BY_Demands_Drivers!AV28</f>
        <v>1.4011935617090996</v>
      </c>
    </row>
    <row r="36" spans="2:9" x14ac:dyDescent="0.3">
      <c r="B36" t="s">
        <v>231</v>
      </c>
      <c r="C36">
        <f>$H$39</f>
        <v>2046</v>
      </c>
      <c r="D36" s="18">
        <f>BY_Demands_Drivers!$K$53*$I$39</f>
        <v>0.56036175066259397</v>
      </c>
      <c r="E36" s="18">
        <f>BY_Demands_Drivers!$L$53*$I$39</f>
        <v>0.44094132527879992</v>
      </c>
      <c r="F36" t="str">
        <f>BY_Demands_Drivers!$H$54</f>
        <v>ITDMT</v>
      </c>
      <c r="H36" s="10">
        <f>BY_Demands_Drivers!AW4</f>
        <v>2043</v>
      </c>
      <c r="I36" s="18">
        <f>BY_Demands_Drivers!AW28</f>
        <v>1.4173282667349008</v>
      </c>
    </row>
    <row r="37" spans="2:9" x14ac:dyDescent="0.3">
      <c r="B37" t="s">
        <v>231</v>
      </c>
      <c r="C37">
        <f>$H$40</f>
        <v>2047</v>
      </c>
      <c r="D37" s="18">
        <f>BY_Demands_Drivers!$K$53*$I$40</f>
        <v>0.56889225573636371</v>
      </c>
      <c r="E37" s="18">
        <f>BY_Demands_Drivers!$L$53*$I$40</f>
        <v>0.44765386803903989</v>
      </c>
      <c r="F37" t="str">
        <f>BY_Demands_Drivers!$H$54</f>
        <v>ITDMT</v>
      </c>
      <c r="H37" s="10">
        <f>BY_Demands_Drivers!AX4</f>
        <v>2044</v>
      </c>
      <c r="I37" s="18">
        <f>BY_Demands_Drivers!AX28</f>
        <v>1.4344200362709738</v>
      </c>
    </row>
    <row r="38" spans="2:9" x14ac:dyDescent="0.3">
      <c r="B38" t="s">
        <v>231</v>
      </c>
      <c r="C38">
        <f>$H$41</f>
        <v>2048</v>
      </c>
      <c r="D38" s="18">
        <f>BY_Demands_Drivers!$K$53*$I$41</f>
        <v>0.57722726298244753</v>
      </c>
      <c r="E38" s="18">
        <f>BY_Demands_Drivers!$L$53*$I$41</f>
        <v>0.45421257611815274</v>
      </c>
      <c r="F38" t="str">
        <f>BY_Demands_Drivers!$H$54</f>
        <v>ITDMT</v>
      </c>
      <c r="H38" s="10">
        <f>BY_Demands_Drivers!AY4</f>
        <v>2045</v>
      </c>
      <c r="I38" s="18">
        <f>BY_Demands_Drivers!AY28</f>
        <v>1.4653603593345177</v>
      </c>
    </row>
    <row r="39" spans="2:9" x14ac:dyDescent="0.3">
      <c r="B39" s="16" t="s">
        <v>231</v>
      </c>
      <c r="C39" s="16">
        <f>$H$42</f>
        <v>2049</v>
      </c>
      <c r="D39" s="40">
        <f>BY_Demands_Drivers!$K$53*$I$42</f>
        <v>0.58583990463973068</v>
      </c>
      <c r="E39" s="40">
        <f>BY_Demands_Drivers!$L$53*$I$42</f>
        <v>0.46098975108061818</v>
      </c>
      <c r="F39" s="16" t="str">
        <f>BY_Demands_Drivers!$H$54</f>
        <v>ITDMT</v>
      </c>
      <c r="H39" s="10">
        <f>BY_Demands_Drivers!AZ4</f>
        <v>2046</v>
      </c>
      <c r="I39" s="18">
        <f>BY_Demands_Drivers!AZ28</f>
        <v>1.4872497224544634</v>
      </c>
    </row>
    <row r="40" spans="2:9" x14ac:dyDescent="0.3">
      <c r="B40" s="15" t="s">
        <v>231</v>
      </c>
      <c r="C40" s="15">
        <f>$H$43</f>
        <v>2050</v>
      </c>
      <c r="D40" s="41">
        <f>BY_Demands_Drivers!$K$53*$I$43</f>
        <v>0.59862569842497593</v>
      </c>
      <c r="E40" s="41">
        <f>BY_Demands_Drivers!$L$53*$I$43</f>
        <v>0.47105072481721094</v>
      </c>
      <c r="F40" s="15" t="str">
        <f>BY_Demands_Drivers!$H$54</f>
        <v>ITDMT</v>
      </c>
      <c r="H40" s="10">
        <f>BY_Demands_Drivers!BA4</f>
        <v>2047</v>
      </c>
      <c r="I40" s="18">
        <f>BY_Demands_Drivers!BA28</f>
        <v>1.5098904385425242</v>
      </c>
    </row>
    <row r="41" spans="2:9" x14ac:dyDescent="0.3">
      <c r="B41" s="16" t="s">
        <v>231</v>
      </c>
      <c r="C41" s="16">
        <f>$H$5</f>
        <v>2012</v>
      </c>
      <c r="D41" s="40">
        <f>BY_Demands_Drivers!$K$54*$I$5</f>
        <v>0</v>
      </c>
      <c r="E41" s="40">
        <f>BY_Demands_Drivers!$L$54*$I$5</f>
        <v>0</v>
      </c>
      <c r="F41" s="16" t="str">
        <f>BY_Demands_Drivers!$H$55</f>
        <v>ITDHT</v>
      </c>
      <c r="H41" s="10">
        <f>BY_Demands_Drivers!BB4</f>
        <v>2048</v>
      </c>
      <c r="I41" s="18">
        <f>BY_Demands_Drivers!BB28</f>
        <v>1.5320122860789349</v>
      </c>
    </row>
    <row r="42" spans="2:9" x14ac:dyDescent="0.3">
      <c r="B42" s="16" t="s">
        <v>231</v>
      </c>
      <c r="C42" s="16">
        <f>$H$8</f>
        <v>2015</v>
      </c>
      <c r="D42" s="40">
        <f>BY_Demands_Drivers!$K$54*$I$8</f>
        <v>0</v>
      </c>
      <c r="E42" s="40">
        <f>BY_Demands_Drivers!$L$54*$I$8</f>
        <v>0</v>
      </c>
      <c r="F42" s="16" t="str">
        <f>BY_Demands_Drivers!$H$55</f>
        <v>ITDHT</v>
      </c>
      <c r="H42" s="10">
        <f>BY_Demands_Drivers!BC4</f>
        <v>2049</v>
      </c>
      <c r="I42" s="18">
        <f>BY_Demands_Drivers!BC28</f>
        <v>1.5548709999352037</v>
      </c>
    </row>
    <row r="43" spans="2:9" x14ac:dyDescent="0.3">
      <c r="B43" s="16" t="s">
        <v>231</v>
      </c>
      <c r="C43" s="16">
        <f>$H$9</f>
        <v>2016</v>
      </c>
      <c r="D43" s="40">
        <f>BY_Demands_Drivers!$K$54*$I$9</f>
        <v>0</v>
      </c>
      <c r="E43" s="40">
        <f>BY_Demands_Drivers!$L$54*$I$9</f>
        <v>0</v>
      </c>
      <c r="F43" s="16" t="str">
        <f>BY_Demands_Drivers!$H$55</f>
        <v>ITDHT</v>
      </c>
      <c r="H43" s="10">
        <f>BY_Demands_Drivers!BD4</f>
        <v>2050</v>
      </c>
      <c r="I43" s="18">
        <f>BY_Demands_Drivers!BD28</f>
        <v>1.5888056291920742</v>
      </c>
    </row>
    <row r="44" spans="2:9" x14ac:dyDescent="0.3">
      <c r="B44" s="16" t="s">
        <v>231</v>
      </c>
      <c r="C44" s="16">
        <f>$H$10</f>
        <v>2017</v>
      </c>
      <c r="D44" s="40">
        <f>BY_Demands_Drivers!$K$54*$I$10</f>
        <v>0</v>
      </c>
      <c r="E44" s="40">
        <f>BY_Demands_Drivers!$L$54*$I$10</f>
        <v>0</v>
      </c>
      <c r="F44" s="16" t="str">
        <f>BY_Demands_Drivers!$H$55</f>
        <v>ITDHT</v>
      </c>
    </row>
    <row r="45" spans="2:9" x14ac:dyDescent="0.3">
      <c r="B45" s="16" t="s">
        <v>231</v>
      </c>
      <c r="C45" s="16">
        <f>$H$11</f>
        <v>2018</v>
      </c>
      <c r="D45" s="40">
        <f>BY_Demands_Drivers!$K$54*$I$11</f>
        <v>0</v>
      </c>
      <c r="E45" s="40">
        <f>BY_Demands_Drivers!$L$54*$I$11</f>
        <v>0</v>
      </c>
      <c r="F45" s="16" t="str">
        <f>BY_Demands_Drivers!$H$55</f>
        <v>ITDHT</v>
      </c>
    </row>
    <row r="46" spans="2:9" x14ac:dyDescent="0.3">
      <c r="B46" s="16" t="s">
        <v>231</v>
      </c>
      <c r="C46" s="16">
        <f>$H$12</f>
        <v>2019</v>
      </c>
      <c r="D46" s="40">
        <f>BY_Demands_Drivers!$K$54*$I$12</f>
        <v>0</v>
      </c>
      <c r="E46" s="40">
        <f>BY_Demands_Drivers!$L$54*$I$12</f>
        <v>0</v>
      </c>
      <c r="F46" s="16" t="str">
        <f>BY_Demands_Drivers!$H$55</f>
        <v>ITDHT</v>
      </c>
    </row>
    <row r="47" spans="2:9" x14ac:dyDescent="0.3">
      <c r="B47" s="16" t="s">
        <v>231</v>
      </c>
      <c r="C47" s="16">
        <f>$H$13</f>
        <v>2020</v>
      </c>
      <c r="D47" s="40">
        <f>BY_Demands_Drivers!$K$54*$I$13</f>
        <v>0</v>
      </c>
      <c r="E47" s="40">
        <f>BY_Demands_Drivers!$L$54*$I$13</f>
        <v>0</v>
      </c>
      <c r="F47" s="16" t="str">
        <f>BY_Demands_Drivers!$H$55</f>
        <v>ITDHT</v>
      </c>
    </row>
    <row r="48" spans="2:9" x14ac:dyDescent="0.3">
      <c r="B48" s="16" t="s">
        <v>231</v>
      </c>
      <c r="C48" s="16">
        <f>$H$14</f>
        <v>2021</v>
      </c>
      <c r="D48" s="40">
        <f>BY_Demands_Drivers!$K$54*$I$14</f>
        <v>0</v>
      </c>
      <c r="E48" s="40">
        <f>BY_Demands_Drivers!$L$54*$I$14</f>
        <v>0</v>
      </c>
      <c r="F48" s="16" t="str">
        <f>BY_Demands_Drivers!$H$55</f>
        <v>ITDHT</v>
      </c>
    </row>
    <row r="49" spans="2:6" x14ac:dyDescent="0.3">
      <c r="B49" s="16" t="s">
        <v>231</v>
      </c>
      <c r="C49" s="16">
        <f>$H$15</f>
        <v>2022</v>
      </c>
      <c r="D49" s="40">
        <f>BY_Demands_Drivers!$K$54*$I$15</f>
        <v>0</v>
      </c>
      <c r="E49" s="40">
        <f>BY_Demands_Drivers!$L$54*$I$15</f>
        <v>0</v>
      </c>
      <c r="F49" s="16" t="str">
        <f>BY_Demands_Drivers!$H$55</f>
        <v>ITDHT</v>
      </c>
    </row>
    <row r="50" spans="2:6" x14ac:dyDescent="0.3">
      <c r="B50" s="16" t="s">
        <v>231</v>
      </c>
      <c r="C50" s="16">
        <f>$H$16</f>
        <v>2023</v>
      </c>
      <c r="D50" s="40">
        <f>BY_Demands_Drivers!$K$54*$I$16</f>
        <v>0</v>
      </c>
      <c r="E50" s="40">
        <f>BY_Demands_Drivers!$L$54*$I$16</f>
        <v>0</v>
      </c>
      <c r="F50" s="16" t="str">
        <f>BY_Demands_Drivers!$H$55</f>
        <v>ITDHT</v>
      </c>
    </row>
    <row r="51" spans="2:6" x14ac:dyDescent="0.3">
      <c r="B51" s="16" t="s">
        <v>231</v>
      </c>
      <c r="C51" s="16">
        <f>$H$17</f>
        <v>2024</v>
      </c>
      <c r="D51" s="40">
        <f>BY_Demands_Drivers!$K$54*$I$17</f>
        <v>0</v>
      </c>
      <c r="E51" s="40">
        <f>BY_Demands_Drivers!$L$54*$I$17</f>
        <v>0</v>
      </c>
      <c r="F51" s="16" t="str">
        <f>BY_Demands_Drivers!$H$55</f>
        <v>ITDHT</v>
      </c>
    </row>
    <row r="52" spans="2:6" x14ac:dyDescent="0.3">
      <c r="B52" s="16" t="s">
        <v>231</v>
      </c>
      <c r="C52" s="16">
        <f>$H$18</f>
        <v>2025</v>
      </c>
      <c r="D52" s="40">
        <f>BY_Demands_Drivers!$K$54*$I$18</f>
        <v>0</v>
      </c>
      <c r="E52" s="40">
        <f>BY_Demands_Drivers!$L$54*$I$18</f>
        <v>0</v>
      </c>
      <c r="F52" s="16" t="str">
        <f>BY_Demands_Drivers!$H$55</f>
        <v>ITDHT</v>
      </c>
    </row>
    <row r="53" spans="2:6" x14ac:dyDescent="0.3">
      <c r="B53" s="16" t="s">
        <v>231</v>
      </c>
      <c r="C53" s="16">
        <f>$H$19</f>
        <v>2026</v>
      </c>
      <c r="D53" s="40">
        <f>BY_Demands_Drivers!$K$54*$I$19</f>
        <v>0</v>
      </c>
      <c r="E53" s="40">
        <f>BY_Demands_Drivers!$L$54*$I$19</f>
        <v>0</v>
      </c>
      <c r="F53" s="16" t="str">
        <f>BY_Demands_Drivers!$H$55</f>
        <v>ITDHT</v>
      </c>
    </row>
    <row r="54" spans="2:6" x14ac:dyDescent="0.3">
      <c r="B54" s="16" t="s">
        <v>231</v>
      </c>
      <c r="C54" s="16">
        <f>$H$20</f>
        <v>2027</v>
      </c>
      <c r="D54" s="40">
        <f>BY_Demands_Drivers!$K$54*$I$20</f>
        <v>0</v>
      </c>
      <c r="E54" s="40">
        <f>BY_Demands_Drivers!$L$54*$I$20</f>
        <v>0</v>
      </c>
      <c r="F54" s="16" t="str">
        <f>BY_Demands_Drivers!$H$55</f>
        <v>ITDHT</v>
      </c>
    </row>
    <row r="55" spans="2:6" x14ac:dyDescent="0.3">
      <c r="B55" s="16" t="s">
        <v>231</v>
      </c>
      <c r="C55" s="16">
        <f>$H$21</f>
        <v>2028</v>
      </c>
      <c r="D55" s="40">
        <f>BY_Demands_Drivers!$K$54*$I$21</f>
        <v>0</v>
      </c>
      <c r="E55" s="40">
        <f>BY_Demands_Drivers!$L$54*$I$21</f>
        <v>0</v>
      </c>
      <c r="F55" s="16" t="str">
        <f>BY_Demands_Drivers!$H$55</f>
        <v>ITDHT</v>
      </c>
    </row>
    <row r="56" spans="2:6" x14ac:dyDescent="0.3">
      <c r="B56" s="16" t="s">
        <v>231</v>
      </c>
      <c r="C56" s="16">
        <f>$H$22</f>
        <v>2029</v>
      </c>
      <c r="D56" s="40">
        <f>BY_Demands_Drivers!$K$54*$I$22</f>
        <v>0</v>
      </c>
      <c r="E56" s="40">
        <f>BY_Demands_Drivers!$L$54*$I$22</f>
        <v>0</v>
      </c>
      <c r="F56" s="16" t="str">
        <f>BY_Demands_Drivers!$H$55</f>
        <v>ITDHT</v>
      </c>
    </row>
    <row r="57" spans="2:6" x14ac:dyDescent="0.3">
      <c r="B57" s="16" t="s">
        <v>231</v>
      </c>
      <c r="C57" s="16">
        <f>$H$23</f>
        <v>2030</v>
      </c>
      <c r="D57" s="40">
        <f>BY_Demands_Drivers!$K$54*$I$23</f>
        <v>0</v>
      </c>
      <c r="E57" s="40">
        <f>BY_Demands_Drivers!$L$54*$I$23</f>
        <v>0</v>
      </c>
      <c r="F57" s="16" t="str">
        <f>BY_Demands_Drivers!$H$55</f>
        <v>ITDHT</v>
      </c>
    </row>
    <row r="58" spans="2:6" x14ac:dyDescent="0.3">
      <c r="B58" s="16" t="s">
        <v>231</v>
      </c>
      <c r="C58" s="16">
        <f>$H$24</f>
        <v>2031</v>
      </c>
      <c r="D58" s="40">
        <f>BY_Demands_Drivers!$K$54*$I$24</f>
        <v>0</v>
      </c>
      <c r="E58" s="40">
        <f>BY_Demands_Drivers!$L$54*$I$24</f>
        <v>0</v>
      </c>
      <c r="F58" s="16" t="str">
        <f>BY_Demands_Drivers!$H$55</f>
        <v>ITDHT</v>
      </c>
    </row>
    <row r="59" spans="2:6" x14ac:dyDescent="0.3">
      <c r="B59" s="16" t="s">
        <v>231</v>
      </c>
      <c r="C59" s="16">
        <f>$H$25</f>
        <v>2032</v>
      </c>
      <c r="D59" s="40">
        <f>BY_Demands_Drivers!$K$54*$I$25</f>
        <v>0</v>
      </c>
      <c r="E59" s="40">
        <f>BY_Demands_Drivers!$L$54*$I$25</f>
        <v>0</v>
      </c>
      <c r="F59" s="16" t="str">
        <f>BY_Demands_Drivers!$H$55</f>
        <v>ITDHT</v>
      </c>
    </row>
    <row r="60" spans="2:6" x14ac:dyDescent="0.3">
      <c r="B60" s="16" t="s">
        <v>231</v>
      </c>
      <c r="C60" s="16">
        <f>$H$26</f>
        <v>2033</v>
      </c>
      <c r="D60" s="40">
        <f>BY_Demands_Drivers!$K$54*$I$26</f>
        <v>0</v>
      </c>
      <c r="E60" s="40">
        <f>BY_Demands_Drivers!$L$54*$I$26</f>
        <v>0</v>
      </c>
      <c r="F60" s="16" t="str">
        <f>BY_Demands_Drivers!$H$55</f>
        <v>ITDHT</v>
      </c>
    </row>
    <row r="61" spans="2:6" x14ac:dyDescent="0.3">
      <c r="B61" s="16" t="s">
        <v>231</v>
      </c>
      <c r="C61" s="16">
        <f>$H$27</f>
        <v>2034</v>
      </c>
      <c r="D61" s="40">
        <f>BY_Demands_Drivers!$K$54*$I$27</f>
        <v>0</v>
      </c>
      <c r="E61" s="40">
        <f>BY_Demands_Drivers!$L$54*$I$27</f>
        <v>0</v>
      </c>
      <c r="F61" s="16" t="str">
        <f>BY_Demands_Drivers!$H$55</f>
        <v>ITDHT</v>
      </c>
    </row>
    <row r="62" spans="2:6" x14ac:dyDescent="0.3">
      <c r="B62" s="16" t="s">
        <v>231</v>
      </c>
      <c r="C62" s="16">
        <f>$H$28</f>
        <v>2035</v>
      </c>
      <c r="D62" s="40">
        <f>BY_Demands_Drivers!$K$54*$I$28</f>
        <v>0</v>
      </c>
      <c r="E62" s="40">
        <f>BY_Demands_Drivers!$L$54*$I$28</f>
        <v>0</v>
      </c>
      <c r="F62" s="16" t="str">
        <f>BY_Demands_Drivers!$H$55</f>
        <v>ITDHT</v>
      </c>
    </row>
    <row r="63" spans="2:6" x14ac:dyDescent="0.3">
      <c r="B63" s="16" t="s">
        <v>231</v>
      </c>
      <c r="C63" s="16">
        <f>$H$29</f>
        <v>2036</v>
      </c>
      <c r="D63" s="40">
        <f>BY_Demands_Drivers!$K$54*$I$29</f>
        <v>0</v>
      </c>
      <c r="E63" s="40">
        <f>BY_Demands_Drivers!$L$54*$I$29</f>
        <v>0</v>
      </c>
      <c r="F63" s="16" t="str">
        <f>BY_Demands_Drivers!$H$55</f>
        <v>ITDHT</v>
      </c>
    </row>
    <row r="64" spans="2:6" x14ac:dyDescent="0.3">
      <c r="B64" s="16" t="s">
        <v>231</v>
      </c>
      <c r="C64" s="16">
        <f>$H$30</f>
        <v>2037</v>
      </c>
      <c r="D64" s="40">
        <f>BY_Demands_Drivers!$K$54*$I$30</f>
        <v>0</v>
      </c>
      <c r="E64" s="40">
        <f>BY_Demands_Drivers!$L$54*$I$30</f>
        <v>0</v>
      </c>
      <c r="F64" s="16" t="str">
        <f>BY_Demands_Drivers!$H$55</f>
        <v>ITDHT</v>
      </c>
    </row>
    <row r="65" spans="2:6" x14ac:dyDescent="0.3">
      <c r="B65" s="16" t="s">
        <v>231</v>
      </c>
      <c r="C65" s="16">
        <f>$H$31</f>
        <v>2038</v>
      </c>
      <c r="D65" s="40">
        <f>BY_Demands_Drivers!$K$54*$I$31</f>
        <v>0</v>
      </c>
      <c r="E65" s="40">
        <f>BY_Demands_Drivers!$L$54*$I$31</f>
        <v>0</v>
      </c>
      <c r="F65" s="16" t="str">
        <f>BY_Demands_Drivers!$H$55</f>
        <v>ITDHT</v>
      </c>
    </row>
    <row r="66" spans="2:6" x14ac:dyDescent="0.3">
      <c r="B66" s="16" t="s">
        <v>231</v>
      </c>
      <c r="C66" s="16">
        <f>$H$32</f>
        <v>2039</v>
      </c>
      <c r="D66" s="40">
        <f>BY_Demands_Drivers!$K$54*$I$32</f>
        <v>0</v>
      </c>
      <c r="E66" s="40">
        <f>BY_Demands_Drivers!$L$54*$I$32</f>
        <v>0</v>
      </c>
      <c r="F66" s="16" t="str">
        <f>BY_Demands_Drivers!$H$55</f>
        <v>ITDHT</v>
      </c>
    </row>
    <row r="67" spans="2:6" x14ac:dyDescent="0.3">
      <c r="B67" s="16" t="s">
        <v>231</v>
      </c>
      <c r="C67" s="16">
        <f>$H$33</f>
        <v>2040</v>
      </c>
      <c r="D67" s="40">
        <f>BY_Demands_Drivers!$K$54*$I$33</f>
        <v>0</v>
      </c>
      <c r="E67" s="40">
        <f>BY_Demands_Drivers!$L$54*$I$33</f>
        <v>0</v>
      </c>
      <c r="F67" s="16" t="str">
        <f>BY_Demands_Drivers!$H$55</f>
        <v>ITDHT</v>
      </c>
    </row>
    <row r="68" spans="2:6" x14ac:dyDescent="0.3">
      <c r="B68" s="16" t="s">
        <v>231</v>
      </c>
      <c r="C68" s="16">
        <f>$H$34</f>
        <v>2041</v>
      </c>
      <c r="D68" s="40">
        <f>BY_Demands_Drivers!$K$54*$I$34</f>
        <v>0</v>
      </c>
      <c r="E68" s="40">
        <f>BY_Demands_Drivers!$L$54*$I$34</f>
        <v>0</v>
      </c>
      <c r="F68" s="16" t="str">
        <f>BY_Demands_Drivers!$H$55</f>
        <v>ITDHT</v>
      </c>
    </row>
    <row r="69" spans="2:6" x14ac:dyDescent="0.3">
      <c r="B69" s="16" t="s">
        <v>231</v>
      </c>
      <c r="C69" s="16">
        <f>$H$35</f>
        <v>2042</v>
      </c>
      <c r="D69" s="40">
        <f>BY_Demands_Drivers!$K$54*$I$35</f>
        <v>0</v>
      </c>
      <c r="E69" s="40">
        <f>BY_Demands_Drivers!$L$54*$I$35</f>
        <v>0</v>
      </c>
      <c r="F69" s="16" t="str">
        <f>BY_Demands_Drivers!$H$55</f>
        <v>ITDHT</v>
      </c>
    </row>
    <row r="70" spans="2:6" x14ac:dyDescent="0.3">
      <c r="B70" s="16" t="s">
        <v>231</v>
      </c>
      <c r="C70" s="16">
        <f>$H$36</f>
        <v>2043</v>
      </c>
      <c r="D70" s="40">
        <f>BY_Demands_Drivers!$K$54*$I$36</f>
        <v>0</v>
      </c>
      <c r="E70" s="40">
        <f>BY_Demands_Drivers!$L$54*$I$36</f>
        <v>0</v>
      </c>
      <c r="F70" s="16" t="str">
        <f>BY_Demands_Drivers!$H$55</f>
        <v>ITDHT</v>
      </c>
    </row>
    <row r="71" spans="2:6" x14ac:dyDescent="0.3">
      <c r="B71" s="16" t="s">
        <v>231</v>
      </c>
      <c r="C71" s="16">
        <f>$H$37</f>
        <v>2044</v>
      </c>
      <c r="D71" s="40">
        <f>BY_Demands_Drivers!$K$54*$I$37</f>
        <v>0</v>
      </c>
      <c r="E71" s="40">
        <f>BY_Demands_Drivers!$L$54*$I$37</f>
        <v>0</v>
      </c>
      <c r="F71" s="16" t="str">
        <f>BY_Demands_Drivers!$H$55</f>
        <v>ITDHT</v>
      </c>
    </row>
    <row r="72" spans="2:6" x14ac:dyDescent="0.3">
      <c r="B72" s="16" t="s">
        <v>231</v>
      </c>
      <c r="C72" s="16">
        <f>$H$38</f>
        <v>2045</v>
      </c>
      <c r="D72" s="40">
        <f>BY_Demands_Drivers!$K$54*$I$38</f>
        <v>0</v>
      </c>
      <c r="E72" s="40">
        <f>BY_Demands_Drivers!$L$54*$I$38</f>
        <v>0</v>
      </c>
      <c r="F72" s="16" t="str">
        <f>BY_Demands_Drivers!$H$55</f>
        <v>ITDHT</v>
      </c>
    </row>
    <row r="73" spans="2:6" x14ac:dyDescent="0.3">
      <c r="B73" s="16" t="s">
        <v>231</v>
      </c>
      <c r="C73" s="16">
        <f>$H$39</f>
        <v>2046</v>
      </c>
      <c r="D73" s="40">
        <f>BY_Demands_Drivers!$K$54*$I$39</f>
        <v>0</v>
      </c>
      <c r="E73" s="40">
        <f>BY_Demands_Drivers!$L$54*$I$39</f>
        <v>0</v>
      </c>
      <c r="F73" s="16" t="str">
        <f>BY_Demands_Drivers!$H$55</f>
        <v>ITDHT</v>
      </c>
    </row>
    <row r="74" spans="2:6" x14ac:dyDescent="0.3">
      <c r="B74" s="16" t="s">
        <v>231</v>
      </c>
      <c r="C74" s="16">
        <f>$H$40</f>
        <v>2047</v>
      </c>
      <c r="D74" s="40">
        <f>BY_Demands_Drivers!$K$54*$I$40</f>
        <v>0</v>
      </c>
      <c r="E74" s="40">
        <f>BY_Demands_Drivers!$L$54*$I$40</f>
        <v>0</v>
      </c>
      <c r="F74" s="16" t="str">
        <f>BY_Demands_Drivers!$H$55</f>
        <v>ITDHT</v>
      </c>
    </row>
    <row r="75" spans="2:6" x14ac:dyDescent="0.3">
      <c r="B75" s="16" t="s">
        <v>231</v>
      </c>
      <c r="C75" s="16">
        <f>$H$41</f>
        <v>2048</v>
      </c>
      <c r="D75" s="40">
        <f>BY_Demands_Drivers!$K$54*$I$41</f>
        <v>0</v>
      </c>
      <c r="E75" s="40">
        <f>BY_Demands_Drivers!$L$54*$I$41</f>
        <v>0</v>
      </c>
      <c r="F75" s="16" t="str">
        <f>BY_Demands_Drivers!$H$55</f>
        <v>ITDHT</v>
      </c>
    </row>
    <row r="76" spans="2:6" x14ac:dyDescent="0.3">
      <c r="B76" s="16" t="s">
        <v>231</v>
      </c>
      <c r="C76" s="16">
        <f>$H$42</f>
        <v>2049</v>
      </c>
      <c r="D76" s="40">
        <f>BY_Demands_Drivers!$K$54*$I$42</f>
        <v>0</v>
      </c>
      <c r="E76" s="40">
        <f>BY_Demands_Drivers!$L$54*$I$42</f>
        <v>0</v>
      </c>
      <c r="F76" s="16" t="str">
        <f>BY_Demands_Drivers!$H$55</f>
        <v>ITDHT</v>
      </c>
    </row>
    <row r="77" spans="2:6" x14ac:dyDescent="0.3">
      <c r="B77" s="15" t="s">
        <v>231</v>
      </c>
      <c r="C77" s="15">
        <f>$H$43</f>
        <v>2050</v>
      </c>
      <c r="D77" s="41">
        <f>BY_Demands_Drivers!$K$54*$I$43</f>
        <v>0</v>
      </c>
      <c r="E77" s="41">
        <f>BY_Demands_Drivers!$L$54*$I$43</f>
        <v>0</v>
      </c>
      <c r="F77" s="15" t="str">
        <f>BY_Demands_Drivers!$H$55</f>
        <v>ITDHT</v>
      </c>
    </row>
    <row r="78" spans="2:6" x14ac:dyDescent="0.3">
      <c r="B78" s="16" t="s">
        <v>231</v>
      </c>
      <c r="C78" s="16">
        <f>$H$5</f>
        <v>2012</v>
      </c>
      <c r="D78" s="40">
        <f>BY_Demands_Drivers!$K$55*$I$5</f>
        <v>4.6554157676536354</v>
      </c>
      <c r="E78" s="40">
        <f>BY_Demands_Drivers!$L$55*$I$5</f>
        <v>3.6653312705485126</v>
      </c>
      <c r="F78" s="16" t="str">
        <f>BY_Demands_Drivers!$H$56</f>
        <v>ITDRH</v>
      </c>
    </row>
    <row r="79" spans="2:6" x14ac:dyDescent="0.3">
      <c r="B79" s="16" t="s">
        <v>231</v>
      </c>
      <c r="C79" s="16">
        <f>$H$8</f>
        <v>2015</v>
      </c>
      <c r="D79" s="40">
        <f>BY_Demands_Drivers!$K$55*$I$8</f>
        <v>4.9451114929543936</v>
      </c>
      <c r="E79" s="40">
        <f>BY_Demands_Drivers!$L$55*$I$8</f>
        <v>3.893416334028089</v>
      </c>
      <c r="F79" s="16" t="str">
        <f>BY_Demands_Drivers!$H$56</f>
        <v>ITDRH</v>
      </c>
    </row>
    <row r="80" spans="2:6" x14ac:dyDescent="0.3">
      <c r="B80" s="16" t="s">
        <v>231</v>
      </c>
      <c r="C80" s="16">
        <f>$H$9</f>
        <v>2016</v>
      </c>
      <c r="D80" s="40">
        <f>BY_Demands_Drivers!$K$55*$I$9</f>
        <v>5.0656790485896037</v>
      </c>
      <c r="E80" s="40">
        <f>BY_Demands_Drivers!$L$55*$I$9</f>
        <v>3.9883423414867232</v>
      </c>
      <c r="F80" s="16" t="str">
        <f>BY_Demands_Drivers!$H$56</f>
        <v>ITDRH</v>
      </c>
    </row>
    <row r="81" spans="2:6" x14ac:dyDescent="0.3">
      <c r="B81" s="16" t="s">
        <v>231</v>
      </c>
      <c r="C81" s="16">
        <f>$H$10</f>
        <v>2017</v>
      </c>
      <c r="D81" s="40">
        <f>BY_Demands_Drivers!$K$55*$I$10</f>
        <v>5.2068208573200732</v>
      </c>
      <c r="E81" s="40">
        <f>BY_Demands_Drivers!$L$55*$I$10</f>
        <v>4.0994669995067534</v>
      </c>
      <c r="F81" s="16" t="str">
        <f>BY_Demands_Drivers!$H$56</f>
        <v>ITDRH</v>
      </c>
    </row>
    <row r="82" spans="2:6" x14ac:dyDescent="0.3">
      <c r="B82" s="16" t="s">
        <v>231</v>
      </c>
      <c r="C82" s="16">
        <f>$H$11</f>
        <v>2018</v>
      </c>
      <c r="D82" s="40">
        <f>BY_Demands_Drivers!$K$55*$I$11</f>
        <v>5.3646775850104449</v>
      </c>
      <c r="E82" s="40">
        <f>BY_Demands_Drivers!$L$55*$I$11</f>
        <v>4.2237517528235555</v>
      </c>
      <c r="F82" s="16" t="str">
        <f>BY_Demands_Drivers!$H$56</f>
        <v>ITDRH</v>
      </c>
    </row>
    <row r="83" spans="2:6" x14ac:dyDescent="0.3">
      <c r="B83" s="16" t="s">
        <v>231</v>
      </c>
      <c r="C83" s="16">
        <f>$H$12</f>
        <v>2019</v>
      </c>
      <c r="D83" s="40">
        <f>BY_Demands_Drivers!$K$55*$I$12</f>
        <v>5.813456607349325</v>
      </c>
      <c r="E83" s="40">
        <f>BY_Demands_Drivers!$L$55*$I$12</f>
        <v>4.5770872799259905</v>
      </c>
      <c r="F83" s="16" t="str">
        <f>BY_Demands_Drivers!$H$56</f>
        <v>ITDRH</v>
      </c>
    </row>
    <row r="84" spans="2:6" x14ac:dyDescent="0.3">
      <c r="B84" s="16" t="s">
        <v>231</v>
      </c>
      <c r="C84" s="16">
        <f>$H$13</f>
        <v>2020</v>
      </c>
      <c r="D84" s="40">
        <f>BY_Demands_Drivers!$K$55*$I$13</f>
        <v>5.9480049286573982</v>
      </c>
      <c r="E84" s="40">
        <f>BY_Demands_Drivers!$L$55*$I$13</f>
        <v>4.6830207118907259</v>
      </c>
      <c r="F84" s="16" t="str">
        <f>BY_Demands_Drivers!$H$56</f>
        <v>ITDRH</v>
      </c>
    </row>
    <row r="85" spans="2:6" x14ac:dyDescent="0.3">
      <c r="B85" s="16" t="s">
        <v>231</v>
      </c>
      <c r="C85" s="16">
        <f>$H$14</f>
        <v>2021</v>
      </c>
      <c r="D85" s="40">
        <f>BY_Demands_Drivers!$K$55*$I$14</f>
        <v>6.058955604649003</v>
      </c>
      <c r="E85" s="40">
        <f>BY_Demands_Drivers!$L$55*$I$14</f>
        <v>4.7703750970835843</v>
      </c>
      <c r="F85" s="16" t="str">
        <f>BY_Demands_Drivers!$H$56</f>
        <v>ITDRH</v>
      </c>
    </row>
    <row r="86" spans="2:6" x14ac:dyDescent="0.3">
      <c r="B86" s="16" t="s">
        <v>231</v>
      </c>
      <c r="C86" s="16">
        <f>$H$15</f>
        <v>2022</v>
      </c>
      <c r="D86" s="40">
        <f>BY_Demands_Drivers!$K$55*$I$15</f>
        <v>6.171353901595559</v>
      </c>
      <c r="E86" s="40">
        <f>BY_Demands_Drivers!$L$55*$I$15</f>
        <v>4.8588692323264713</v>
      </c>
      <c r="F86" s="16" t="str">
        <f>BY_Demands_Drivers!$H$56</f>
        <v>ITDRH</v>
      </c>
    </row>
    <row r="87" spans="2:6" x14ac:dyDescent="0.3">
      <c r="B87" s="16" t="s">
        <v>231</v>
      </c>
      <c r="C87" s="16">
        <f>$H$16</f>
        <v>2023</v>
      </c>
      <c r="D87" s="40">
        <f>BY_Demands_Drivers!$K$55*$I$16</f>
        <v>6.2586598944744889</v>
      </c>
      <c r="E87" s="40">
        <f>BY_Demands_Drivers!$L$55*$I$16</f>
        <v>4.9276075366534151</v>
      </c>
      <c r="F87" s="16" t="str">
        <f>BY_Demands_Drivers!$H$56</f>
        <v>ITDRH</v>
      </c>
    </row>
    <row r="88" spans="2:6" x14ac:dyDescent="0.3">
      <c r="B88" s="16" t="s">
        <v>231</v>
      </c>
      <c r="C88" s="16">
        <f>$H$17</f>
        <v>2024</v>
      </c>
      <c r="D88" s="40">
        <f>BY_Demands_Drivers!$K$55*$I$17</f>
        <v>6.3245031637737563</v>
      </c>
      <c r="E88" s="40">
        <f>BY_Demands_Drivers!$L$55*$I$17</f>
        <v>4.9794476742399638</v>
      </c>
      <c r="F88" s="16" t="str">
        <f>BY_Demands_Drivers!$H$56</f>
        <v>ITDRH</v>
      </c>
    </row>
    <row r="89" spans="2:6" x14ac:dyDescent="0.3">
      <c r="B89" s="16" t="s">
        <v>231</v>
      </c>
      <c r="C89" s="16">
        <f>$H$18</f>
        <v>2025</v>
      </c>
      <c r="D89" s="40">
        <f>BY_Demands_Drivers!$K$55*$I$18</f>
        <v>6.3901795207916789</v>
      </c>
      <c r="E89" s="40">
        <f>BY_Demands_Drivers!$L$55*$I$18</f>
        <v>5.0311563973976439</v>
      </c>
      <c r="F89" s="16" t="str">
        <f>BY_Demands_Drivers!$H$56</f>
        <v>ITDRH</v>
      </c>
    </row>
    <row r="90" spans="2:6" x14ac:dyDescent="0.3">
      <c r="B90" s="16" t="s">
        <v>231</v>
      </c>
      <c r="C90" s="16">
        <f>$H$19</f>
        <v>2026</v>
      </c>
      <c r="D90" s="40">
        <f>BY_Demands_Drivers!$K$55*$I$19</f>
        <v>6.4648642151299116</v>
      </c>
      <c r="E90" s="40">
        <f>BY_Demands_Drivers!$L$55*$I$19</f>
        <v>5.0899576214454045</v>
      </c>
      <c r="F90" s="16" t="str">
        <f>BY_Demands_Drivers!$H$56</f>
        <v>ITDRH</v>
      </c>
    </row>
    <row r="91" spans="2:6" x14ac:dyDescent="0.3">
      <c r="B91" s="16" t="s">
        <v>231</v>
      </c>
      <c r="C91" s="16">
        <f>$H$20</f>
        <v>2027</v>
      </c>
      <c r="D91" s="40">
        <f>BY_Demands_Drivers!$K$55*$I$20</f>
        <v>6.5545316412267978</v>
      </c>
      <c r="E91" s="40">
        <f>BY_Demands_Drivers!$L$55*$I$20</f>
        <v>5.1605551442501536</v>
      </c>
      <c r="F91" s="16" t="str">
        <f>BY_Demands_Drivers!$H$56</f>
        <v>ITDRH</v>
      </c>
    </row>
    <row r="92" spans="2:6" x14ac:dyDescent="0.3">
      <c r="B92" s="16" t="s">
        <v>231</v>
      </c>
      <c r="C92" s="16">
        <f>$H$21</f>
        <v>2028</v>
      </c>
      <c r="D92" s="40">
        <f>BY_Demands_Drivers!$K$55*$I$21</f>
        <v>6.6171905785242435</v>
      </c>
      <c r="E92" s="40">
        <f>BY_Demands_Drivers!$L$55*$I$21</f>
        <v>5.2098881735042557</v>
      </c>
      <c r="F92" s="16" t="str">
        <f>BY_Demands_Drivers!$H$56</f>
        <v>ITDRH</v>
      </c>
    </row>
    <row r="93" spans="2:6" x14ac:dyDescent="0.3">
      <c r="B93" s="16" t="s">
        <v>231</v>
      </c>
      <c r="C93" s="16">
        <f>$H$22</f>
        <v>2029</v>
      </c>
      <c r="D93" s="40">
        <f>BY_Demands_Drivers!$K$55*$I$22</f>
        <v>6.6848743431857045</v>
      </c>
      <c r="E93" s="40">
        <f>BY_Demands_Drivers!$L$55*$I$22</f>
        <v>5.2631773814941871</v>
      </c>
      <c r="F93" s="16" t="str">
        <f>BY_Demands_Drivers!$H$56</f>
        <v>ITDRH</v>
      </c>
    </row>
    <row r="94" spans="2:6" x14ac:dyDescent="0.3">
      <c r="B94" s="16" t="s">
        <v>231</v>
      </c>
      <c r="C94" s="16">
        <f>$H$23</f>
        <v>2030</v>
      </c>
      <c r="D94" s="40">
        <f>BY_Demands_Drivers!$K$55*$I$23</f>
        <v>6.8021412074162289</v>
      </c>
      <c r="E94" s="40">
        <f>BY_Demands_Drivers!$L$55*$I$23</f>
        <v>5.3555046678022666</v>
      </c>
      <c r="F94" s="16" t="str">
        <f>BY_Demands_Drivers!$H$56</f>
        <v>ITDRH</v>
      </c>
    </row>
    <row r="95" spans="2:6" x14ac:dyDescent="0.3">
      <c r="B95" s="16" t="s">
        <v>231</v>
      </c>
      <c r="C95" s="16">
        <f>$H$24</f>
        <v>2031</v>
      </c>
      <c r="D95" s="40">
        <f>BY_Demands_Drivers!$K$55*$I$24</f>
        <v>6.8685297006449151</v>
      </c>
      <c r="E95" s="40">
        <f>BY_Demands_Drivers!$L$55*$I$24</f>
        <v>5.4077740745277474</v>
      </c>
      <c r="F95" s="16" t="str">
        <f>BY_Demands_Drivers!$H$56</f>
        <v>ITDRH</v>
      </c>
    </row>
    <row r="96" spans="2:6" x14ac:dyDescent="0.3">
      <c r="B96" s="16" t="s">
        <v>231</v>
      </c>
      <c r="C96" s="16">
        <f>$H$25</f>
        <v>2032</v>
      </c>
      <c r="D96" s="40">
        <f>BY_Demands_Drivers!$K$55*$I$25</f>
        <v>6.9353638377389668</v>
      </c>
      <c r="E96" s="40">
        <f>BY_Demands_Drivers!$L$55*$I$25</f>
        <v>5.4603943483887907</v>
      </c>
      <c r="F96" s="16" t="str">
        <f>BY_Demands_Drivers!$H$56</f>
        <v>ITDRH</v>
      </c>
    </row>
    <row r="97" spans="2:6" x14ac:dyDescent="0.3">
      <c r="B97" s="16" t="s">
        <v>231</v>
      </c>
      <c r="C97" s="16">
        <f>$H$26</f>
        <v>2033</v>
      </c>
      <c r="D97" s="40">
        <f>BY_Demands_Drivers!$K$55*$I$26</f>
        <v>6.9765413326710268</v>
      </c>
      <c r="E97" s="40">
        <f>BY_Demands_Drivers!$L$55*$I$26</f>
        <v>5.4928144731101973</v>
      </c>
      <c r="F97" s="16" t="str">
        <f>BY_Demands_Drivers!$H$56</f>
        <v>ITDRH</v>
      </c>
    </row>
    <row r="98" spans="2:6" x14ac:dyDescent="0.3">
      <c r="B98" s="16" t="s">
        <v>231</v>
      </c>
      <c r="C98" s="16">
        <f>$H$27</f>
        <v>2034</v>
      </c>
      <c r="D98" s="40">
        <f>BY_Demands_Drivers!$K$55*$I$27</f>
        <v>7.0195438314616529</v>
      </c>
      <c r="E98" s="40">
        <f>BY_Demands_Drivers!$L$55*$I$27</f>
        <v>5.5266714713667557</v>
      </c>
      <c r="F98" s="16" t="str">
        <f>BY_Demands_Drivers!$H$56</f>
        <v>ITDRH</v>
      </c>
    </row>
    <row r="99" spans="2:6" x14ac:dyDescent="0.3">
      <c r="B99" s="16" t="s">
        <v>231</v>
      </c>
      <c r="C99" s="16">
        <f>$H$28</f>
        <v>2035</v>
      </c>
      <c r="D99" s="40">
        <f>BY_Demands_Drivers!$K$55*$I$28</f>
        <v>7.1407932426113208</v>
      </c>
      <c r="E99" s="40">
        <f>BY_Demands_Drivers!$L$55*$I$28</f>
        <v>5.6221343216046122</v>
      </c>
      <c r="F99" s="16" t="str">
        <f>BY_Demands_Drivers!$H$56</f>
        <v>ITDRH</v>
      </c>
    </row>
    <row r="100" spans="2:6" x14ac:dyDescent="0.3">
      <c r="B100" s="16" t="s">
        <v>231</v>
      </c>
      <c r="C100" s="16">
        <f>$H$29</f>
        <v>2036</v>
      </c>
      <c r="D100" s="40">
        <f>BY_Demands_Drivers!$K$55*$I$29</f>
        <v>7.2025890394053471</v>
      </c>
      <c r="E100" s="40">
        <f>BY_Demands_Drivers!$L$55*$I$29</f>
        <v>5.6707877776399185</v>
      </c>
      <c r="F100" s="16" t="str">
        <f>BY_Demands_Drivers!$H$56</f>
        <v>ITDRH</v>
      </c>
    </row>
    <row r="101" spans="2:6" x14ac:dyDescent="0.3">
      <c r="B101" s="16" t="s">
        <v>231</v>
      </c>
      <c r="C101" s="16">
        <f>$H$30</f>
        <v>2037</v>
      </c>
      <c r="D101" s="40">
        <f>BY_Demands_Drivers!$K$55*$I$30</f>
        <v>7.2761835269601001</v>
      </c>
      <c r="E101" s="40">
        <f>BY_Demands_Drivers!$L$55*$I$30</f>
        <v>5.728730653214785</v>
      </c>
      <c r="F101" s="16" t="str">
        <f>BY_Demands_Drivers!$H$56</f>
        <v>ITDRH</v>
      </c>
    </row>
    <row r="102" spans="2:6" x14ac:dyDescent="0.3">
      <c r="B102" s="16" t="s">
        <v>231</v>
      </c>
      <c r="C102" s="16">
        <f>$H$31</f>
        <v>2038</v>
      </c>
      <c r="D102" s="40">
        <f>BY_Demands_Drivers!$K$55*$I$31</f>
        <v>7.3491632982343962</v>
      </c>
      <c r="E102" s="40">
        <f>BY_Demands_Drivers!$L$55*$I$31</f>
        <v>5.7861895464951107</v>
      </c>
      <c r="F102" s="16" t="str">
        <f>BY_Demands_Drivers!$H$56</f>
        <v>ITDRH</v>
      </c>
    </row>
    <row r="103" spans="2:6" x14ac:dyDescent="0.3">
      <c r="B103" s="16" t="s">
        <v>231</v>
      </c>
      <c r="C103" s="16">
        <f>$H$32</f>
        <v>2039</v>
      </c>
      <c r="D103" s="40">
        <f>BY_Demands_Drivers!$K$55*$I$32</f>
        <v>7.4234820143487736</v>
      </c>
      <c r="E103" s="40">
        <f>BY_Demands_Drivers!$L$55*$I$32</f>
        <v>5.8447026262620625</v>
      </c>
      <c r="F103" s="16" t="str">
        <f>BY_Demands_Drivers!$H$56</f>
        <v>ITDRH</v>
      </c>
    </row>
    <row r="104" spans="2:6" x14ac:dyDescent="0.3">
      <c r="B104" s="16" t="s">
        <v>231</v>
      </c>
      <c r="C104" s="16">
        <f>$H$33</f>
        <v>2040</v>
      </c>
      <c r="D104" s="40">
        <f>BY_Demands_Drivers!$K$55*$I$33</f>
        <v>7.5657909696395977</v>
      </c>
      <c r="E104" s="40">
        <f>BY_Demands_Drivers!$L$55*$I$33</f>
        <v>5.9567462094648249</v>
      </c>
      <c r="F104" s="16" t="str">
        <f>BY_Demands_Drivers!$H$56</f>
        <v>ITDRH</v>
      </c>
    </row>
    <row r="105" spans="2:6" x14ac:dyDescent="0.3">
      <c r="B105" s="16" t="s">
        <v>231</v>
      </c>
      <c r="C105" s="16">
        <f>$H$34</f>
        <v>2041</v>
      </c>
      <c r="D105" s="40">
        <f>BY_Demands_Drivers!$K$55*$I$34</f>
        <v>7.6629302230810055</v>
      </c>
      <c r="E105" s="40">
        <f>BY_Demands_Drivers!$L$55*$I$34</f>
        <v>6.0332264984457549</v>
      </c>
      <c r="F105" s="16" t="str">
        <f>BY_Demands_Drivers!$H$56</f>
        <v>ITDRH</v>
      </c>
    </row>
    <row r="106" spans="2:6" x14ac:dyDescent="0.3">
      <c r="B106" s="16" t="s">
        <v>231</v>
      </c>
      <c r="C106" s="16">
        <f>$H$35</f>
        <v>2042</v>
      </c>
      <c r="D106" s="40">
        <f>BY_Demands_Drivers!$K$55*$I$35</f>
        <v>7.7578837804696175</v>
      </c>
      <c r="E106" s="40">
        <f>BY_Demands_Drivers!$L$55*$I$35</f>
        <v>6.1079859314408695</v>
      </c>
      <c r="F106" s="16" t="str">
        <f>BY_Demands_Drivers!$H$56</f>
        <v>ITDRH</v>
      </c>
    </row>
    <row r="107" spans="2:6" x14ac:dyDescent="0.3">
      <c r="B107" s="16" t="s">
        <v>231</v>
      </c>
      <c r="C107" s="16">
        <f>$H$36</f>
        <v>2043</v>
      </c>
      <c r="D107" s="40">
        <f>BY_Demands_Drivers!$K$55*$I$36</f>
        <v>7.8472155971742614</v>
      </c>
      <c r="E107" s="40">
        <f>BY_Demands_Drivers!$L$55*$I$36</f>
        <v>6.1783192201446333</v>
      </c>
      <c r="F107" s="16" t="str">
        <f>BY_Demands_Drivers!$H$56</f>
        <v>ITDRH</v>
      </c>
    </row>
    <row r="108" spans="2:6" x14ac:dyDescent="0.3">
      <c r="B108" s="16" t="s">
        <v>231</v>
      </c>
      <c r="C108" s="16">
        <f>$H$37</f>
        <v>2044</v>
      </c>
      <c r="D108" s="40">
        <f>BY_Demands_Drivers!$K$55*$I$37</f>
        <v>7.9418463214988098</v>
      </c>
      <c r="E108" s="40">
        <f>BY_Demands_Drivers!$L$55*$I$37</f>
        <v>6.2528244781779545</v>
      </c>
      <c r="F108" s="16" t="str">
        <f>BY_Demands_Drivers!$H$56</f>
        <v>ITDRH</v>
      </c>
    </row>
    <row r="109" spans="2:6" x14ac:dyDescent="0.3">
      <c r="B109" s="16" t="s">
        <v>231</v>
      </c>
      <c r="C109" s="16">
        <f>$H$38</f>
        <v>2045</v>
      </c>
      <c r="D109" s="40">
        <f>BY_Demands_Drivers!$K$55*$I$38</f>
        <v>8.1131512982105072</v>
      </c>
      <c r="E109" s="40">
        <f>BY_Demands_Drivers!$L$55*$I$38</f>
        <v>6.3876973916359994</v>
      </c>
      <c r="F109" s="16" t="str">
        <f>BY_Demands_Drivers!$H$56</f>
        <v>ITDRH</v>
      </c>
    </row>
    <row r="110" spans="2:6" x14ac:dyDescent="0.3">
      <c r="B110" s="16" t="s">
        <v>231</v>
      </c>
      <c r="C110" s="16">
        <f>$H$39</f>
        <v>2046</v>
      </c>
      <c r="D110" s="40">
        <f>BY_Demands_Drivers!$K$55*$I$39</f>
        <v>8.2343445007441414</v>
      </c>
      <c r="E110" s="40">
        <f>BY_Demands_Drivers!$L$55*$I$39</f>
        <v>6.4831159873521749</v>
      </c>
      <c r="F110" s="16" t="str">
        <f>BY_Demands_Drivers!$H$56</f>
        <v>ITDRH</v>
      </c>
    </row>
    <row r="111" spans="2:6" x14ac:dyDescent="0.3">
      <c r="B111" s="16" t="s">
        <v>231</v>
      </c>
      <c r="C111" s="16">
        <f>$H$40</f>
        <v>2047</v>
      </c>
      <c r="D111" s="40">
        <f>BY_Demands_Drivers!$K$55*$I$40</f>
        <v>8.3596976631605777</v>
      </c>
      <c r="E111" s="40">
        <f>BY_Demands_Drivers!$L$55*$I$40</f>
        <v>6.5818098288903455</v>
      </c>
      <c r="F111" s="16" t="str">
        <f>BY_Demands_Drivers!$H$56</f>
        <v>ITDRH</v>
      </c>
    </row>
    <row r="112" spans="2:6" x14ac:dyDescent="0.3">
      <c r="B112" s="16" t="s">
        <v>231</v>
      </c>
      <c r="C112" s="16">
        <f>$H$41</f>
        <v>2048</v>
      </c>
      <c r="D112" s="40">
        <f>BY_Demands_Drivers!$K$55*$I$41</f>
        <v>8.4821780448056447</v>
      </c>
      <c r="E112" s="40">
        <f>BY_Demands_Drivers!$L$55*$I$41</f>
        <v>6.6782418545735531</v>
      </c>
      <c r="F112" s="16" t="str">
        <f>BY_Demands_Drivers!$H$56</f>
        <v>ITDRH</v>
      </c>
    </row>
    <row r="113" spans="2:6" x14ac:dyDescent="0.3">
      <c r="B113" s="16" t="s">
        <v>231</v>
      </c>
      <c r="C113" s="16">
        <f>$H$42</f>
        <v>2049</v>
      </c>
      <c r="D113" s="40">
        <f>BY_Demands_Drivers!$K$55*$I$42</f>
        <v>8.6087381791896771</v>
      </c>
      <c r="E113" s="40">
        <f>BY_Demands_Drivers!$L$55*$I$42</f>
        <v>6.7778859768849777</v>
      </c>
      <c r="F113" s="16" t="str">
        <f>BY_Demands_Drivers!$H$56</f>
        <v>ITDRH</v>
      </c>
    </row>
    <row r="114" spans="2:6" x14ac:dyDescent="0.3">
      <c r="B114" s="15" t="s">
        <v>231</v>
      </c>
      <c r="C114" s="15">
        <f>$H$43</f>
        <v>2050</v>
      </c>
      <c r="D114" s="41">
        <f>BY_Demands_Drivers!$K$55*$I$43</f>
        <v>8.7966215074480623</v>
      </c>
      <c r="E114" s="41">
        <f>BY_Demands_Drivers!$L$55*$I$43</f>
        <v>6.9258114625236695</v>
      </c>
      <c r="F114" s="15" t="str">
        <f>BY_Demands_Drivers!$H$56</f>
        <v>ITDRH</v>
      </c>
    </row>
    <row r="115" spans="2:6" x14ac:dyDescent="0.3">
      <c r="B115" s="16" t="s">
        <v>231</v>
      </c>
      <c r="C115" s="16">
        <f>$H$5</f>
        <v>2012</v>
      </c>
      <c r="D115" s="40">
        <f>BY_Demands_Drivers!$K$56*$I$5</f>
        <v>2.8384581910698774</v>
      </c>
      <c r="E115" s="40">
        <f>BY_Demands_Drivers!$L$56*$I$5</f>
        <v>2.2536274176202871</v>
      </c>
      <c r="F115" s="16" t="str">
        <f>BY_Demands_Drivers!$H$57</f>
        <v>ITDLA</v>
      </c>
    </row>
    <row r="116" spans="2:6" x14ac:dyDescent="0.3">
      <c r="B116" s="16" t="s">
        <v>231</v>
      </c>
      <c r="C116" s="16">
        <f>$H$8</f>
        <v>2015</v>
      </c>
      <c r="D116" s="40">
        <f>BY_Demands_Drivers!$K$56*$I$8</f>
        <v>3.0150888606893824</v>
      </c>
      <c r="E116" s="40">
        <f>BY_Demands_Drivers!$L$56*$I$8</f>
        <v>2.3938654246832378</v>
      </c>
      <c r="F116" s="16" t="str">
        <f>BY_Demands_Drivers!$H$57</f>
        <v>ITDLA</v>
      </c>
    </row>
    <row r="117" spans="2:6" x14ac:dyDescent="0.3">
      <c r="B117" s="16" t="s">
        <v>231</v>
      </c>
      <c r="C117" s="16">
        <f>$H$9</f>
        <v>2016</v>
      </c>
      <c r="D117" s="40">
        <f>BY_Demands_Drivers!$K$56*$I$9</f>
        <v>3.0886002252914144</v>
      </c>
      <c r="E117" s="40">
        <f>BY_Demands_Drivers!$L$56*$I$9</f>
        <v>2.4522306411571075</v>
      </c>
      <c r="F117" s="16" t="str">
        <f>BY_Demands_Drivers!$H$57</f>
        <v>ITDLA</v>
      </c>
    </row>
    <row r="118" spans="2:6" x14ac:dyDescent="0.3">
      <c r="B118" s="16" t="s">
        <v>231</v>
      </c>
      <c r="C118" s="16">
        <f>$H$10</f>
        <v>2017</v>
      </c>
      <c r="D118" s="40">
        <f>BY_Demands_Drivers!$K$56*$I$10</f>
        <v>3.1746559382691917</v>
      </c>
      <c r="E118" s="40">
        <f>BY_Demands_Drivers!$L$56*$I$10</f>
        <v>2.5205555912373061</v>
      </c>
      <c r="F118" s="16" t="str">
        <f>BY_Demands_Drivers!$H$57</f>
        <v>ITDLA</v>
      </c>
    </row>
    <row r="119" spans="2:6" x14ac:dyDescent="0.3">
      <c r="B119" s="16" t="s">
        <v>231</v>
      </c>
      <c r="C119" s="16">
        <f>$H$11</f>
        <v>2018</v>
      </c>
      <c r="D119" s="40">
        <f>BY_Demands_Drivers!$K$56*$I$11</f>
        <v>3.2709029211576941</v>
      </c>
      <c r="E119" s="40">
        <f>BY_Demands_Drivers!$L$56*$I$11</f>
        <v>2.5969720204745474</v>
      </c>
      <c r="F119" s="16" t="str">
        <f>BY_Demands_Drivers!$H$57</f>
        <v>ITDLA</v>
      </c>
    </row>
    <row r="120" spans="2:6" x14ac:dyDescent="0.3">
      <c r="B120" s="16" t="s">
        <v>231</v>
      </c>
      <c r="C120" s="16">
        <f>$H$12</f>
        <v>2019</v>
      </c>
      <c r="D120" s="40">
        <f>BY_Demands_Drivers!$K$56*$I$12</f>
        <v>3.544528426486115</v>
      </c>
      <c r="E120" s="40">
        <f>BY_Demands_Drivers!$L$56*$I$12</f>
        <v>2.8142202233575029</v>
      </c>
      <c r="F120" s="16" t="str">
        <f>BY_Demands_Drivers!$H$57</f>
        <v>ITDLA</v>
      </c>
    </row>
    <row r="121" spans="2:6" x14ac:dyDescent="0.3">
      <c r="B121" s="16" t="s">
        <v>231</v>
      </c>
      <c r="C121" s="16">
        <f>$H$13</f>
        <v>2020</v>
      </c>
      <c r="D121" s="40">
        <f>BY_Demands_Drivers!$K$56*$I$13</f>
        <v>3.6265640176711509</v>
      </c>
      <c r="E121" s="40">
        <f>BY_Demands_Drivers!$L$56*$I$13</f>
        <v>2.8793533502419972</v>
      </c>
      <c r="F121" s="16" t="str">
        <f>BY_Demands_Drivers!$H$57</f>
        <v>ITDLA</v>
      </c>
    </row>
    <row r="122" spans="2:6" x14ac:dyDescent="0.3">
      <c r="B122" s="16" t="s">
        <v>231</v>
      </c>
      <c r="C122" s="16">
        <f>$H$14</f>
        <v>2021</v>
      </c>
      <c r="D122" s="40">
        <f>BY_Demands_Drivers!$K$56*$I$14</f>
        <v>3.6942118649936759</v>
      </c>
      <c r="E122" s="40">
        <f>BY_Demands_Drivers!$L$56*$I$14</f>
        <v>2.933063157893443</v>
      </c>
      <c r="F122" s="16" t="str">
        <f>BY_Demands_Drivers!$H$57</f>
        <v>ITDLA</v>
      </c>
    </row>
    <row r="123" spans="2:6" x14ac:dyDescent="0.3">
      <c r="B123" s="16" t="s">
        <v>231</v>
      </c>
      <c r="C123" s="16">
        <f>$H$15</f>
        <v>2022</v>
      </c>
      <c r="D123" s="40">
        <f>BY_Demands_Drivers!$K$56*$I$15</f>
        <v>3.7627423427325213</v>
      </c>
      <c r="E123" s="40">
        <f>BY_Demands_Drivers!$L$56*$I$15</f>
        <v>2.9874737403923399</v>
      </c>
      <c r="F123" s="16" t="str">
        <f>BY_Demands_Drivers!$H$57</f>
        <v>ITDLA</v>
      </c>
    </row>
    <row r="124" spans="2:6" x14ac:dyDescent="0.3">
      <c r="B124" s="16" t="s">
        <v>231</v>
      </c>
      <c r="C124" s="16">
        <f>$H$16</f>
        <v>2023</v>
      </c>
      <c r="D124" s="40">
        <f>BY_Demands_Drivers!$K$56*$I$16</f>
        <v>3.8159737667308953</v>
      </c>
      <c r="E124" s="40">
        <f>BY_Demands_Drivers!$L$56*$I$16</f>
        <v>3.0297374584133161</v>
      </c>
      <c r="F124" s="16" t="str">
        <f>BY_Demands_Drivers!$H$57</f>
        <v>ITDLA</v>
      </c>
    </row>
    <row r="125" spans="2:6" x14ac:dyDescent="0.3">
      <c r="B125" s="16" t="s">
        <v>231</v>
      </c>
      <c r="C125" s="16">
        <f>$H$17</f>
        <v>2024</v>
      </c>
      <c r="D125" s="40">
        <f>BY_Demands_Drivers!$K$56*$I$17</f>
        <v>3.856119132128307</v>
      </c>
      <c r="E125" s="40">
        <f>BY_Demands_Drivers!$L$56*$I$17</f>
        <v>3.0616113455942613</v>
      </c>
      <c r="F125" s="16" t="str">
        <f>BY_Demands_Drivers!$H$57</f>
        <v>ITDLA</v>
      </c>
    </row>
    <row r="126" spans="2:6" x14ac:dyDescent="0.3">
      <c r="B126" s="16" t="s">
        <v>231</v>
      </c>
      <c r="C126" s="16">
        <f>$H$18</f>
        <v>2025</v>
      </c>
      <c r="D126" s="40">
        <f>BY_Demands_Drivers!$K$56*$I$18</f>
        <v>3.896162729272179</v>
      </c>
      <c r="E126" s="40">
        <f>BY_Demands_Drivers!$L$56*$I$18</f>
        <v>3.0934044326679011</v>
      </c>
      <c r="F126" s="16" t="str">
        <f>BY_Demands_Drivers!$H$57</f>
        <v>ITDLA</v>
      </c>
    </row>
    <row r="127" spans="2:6" x14ac:dyDescent="0.3">
      <c r="B127" s="16" t="s">
        <v>231</v>
      </c>
      <c r="C127" s="16">
        <f>$H$19</f>
        <v>2026</v>
      </c>
      <c r="D127" s="40">
        <f>BY_Demands_Drivers!$K$56*$I$19</f>
        <v>3.9416988087486526</v>
      </c>
      <c r="E127" s="40">
        <f>BY_Demands_Drivers!$L$56*$I$19</f>
        <v>3.1295583409840346</v>
      </c>
      <c r="F127" s="16" t="str">
        <f>BY_Demands_Drivers!$H$57</f>
        <v>ITDLA</v>
      </c>
    </row>
    <row r="128" spans="2:6" x14ac:dyDescent="0.3">
      <c r="B128" s="16" t="s">
        <v>231</v>
      </c>
      <c r="C128" s="16">
        <f>$H$20</f>
        <v>2027</v>
      </c>
      <c r="D128" s="40">
        <f>BY_Demands_Drivers!$K$56*$I$20</f>
        <v>3.9963700245496723</v>
      </c>
      <c r="E128" s="40">
        <f>BY_Demands_Drivers!$L$56*$I$20</f>
        <v>3.1729651987180825</v>
      </c>
      <c r="F128" s="16" t="str">
        <f>BY_Demands_Drivers!$H$57</f>
        <v>ITDLA</v>
      </c>
    </row>
    <row r="129" spans="2:6" x14ac:dyDescent="0.3">
      <c r="B129" s="16" t="s">
        <v>231</v>
      </c>
      <c r="C129" s="16">
        <f>$H$21</f>
        <v>2028</v>
      </c>
      <c r="D129" s="40">
        <f>BY_Demands_Drivers!$K$56*$I$21</f>
        <v>4.0345738677061576</v>
      </c>
      <c r="E129" s="40">
        <f>BY_Demands_Drivers!$L$56*$I$21</f>
        <v>3.2032975913764599</v>
      </c>
      <c r="F129" s="16" t="str">
        <f>BY_Demands_Drivers!$H$57</f>
        <v>ITDLA</v>
      </c>
    </row>
    <row r="130" spans="2:6" x14ac:dyDescent="0.3">
      <c r="B130" s="16" t="s">
        <v>231</v>
      </c>
      <c r="C130" s="16">
        <f>$H$22</f>
        <v>2029</v>
      </c>
      <c r="D130" s="40">
        <f>BY_Demands_Drivers!$K$56*$I$22</f>
        <v>4.0758414033665868</v>
      </c>
      <c r="E130" s="40">
        <f>BY_Demands_Drivers!$L$56*$I$22</f>
        <v>3.2360624388963428</v>
      </c>
      <c r="F130" s="16" t="str">
        <f>BY_Demands_Drivers!$H$57</f>
        <v>ITDLA</v>
      </c>
    </row>
    <row r="131" spans="2:6" x14ac:dyDescent="0.3">
      <c r="B131" s="16" t="s">
        <v>231</v>
      </c>
      <c r="C131" s="16">
        <f>$H$23</f>
        <v>2030</v>
      </c>
      <c r="D131" s="40">
        <f>BY_Demands_Drivers!$K$56*$I$23</f>
        <v>4.1473403001201135</v>
      </c>
      <c r="E131" s="40">
        <f>BY_Demands_Drivers!$L$56*$I$23</f>
        <v>3.2928298327442742</v>
      </c>
      <c r="F131" s="16" t="str">
        <f>BY_Demands_Drivers!$H$57</f>
        <v>ITDLA</v>
      </c>
    </row>
    <row r="132" spans="2:6" x14ac:dyDescent="0.3">
      <c r="B132" s="16" t="s">
        <v>231</v>
      </c>
      <c r="C132" s="16">
        <f>$H$24</f>
        <v>2031</v>
      </c>
      <c r="D132" s="40">
        <f>BY_Demands_Drivers!$K$56*$I$24</f>
        <v>4.1878180945433447</v>
      </c>
      <c r="E132" s="40">
        <f>BY_Demands_Drivers!$L$56*$I$24</f>
        <v>3.3249676558779688</v>
      </c>
      <c r="F132" s="16" t="str">
        <f>BY_Demands_Drivers!$H$57</f>
        <v>ITDLA</v>
      </c>
    </row>
    <row r="133" spans="2:6" x14ac:dyDescent="0.3">
      <c r="B133" s="16" t="s">
        <v>231</v>
      </c>
      <c r="C133" s="16">
        <f>$H$25</f>
        <v>2032</v>
      </c>
      <c r="D133" s="40">
        <f>BY_Demands_Drivers!$K$56*$I$25</f>
        <v>4.2285676029322188</v>
      </c>
      <c r="E133" s="40">
        <f>BY_Demands_Drivers!$L$56*$I$25</f>
        <v>3.3573212095250282</v>
      </c>
      <c r="F133" s="16" t="str">
        <f>BY_Demands_Drivers!$H$57</f>
        <v>ITDLA</v>
      </c>
    </row>
    <row r="134" spans="2:6" x14ac:dyDescent="0.3">
      <c r="B134" s="16" t="s">
        <v>231</v>
      </c>
      <c r="C134" s="16">
        <f>$H$26</f>
        <v>2033</v>
      </c>
      <c r="D134" s="40">
        <f>BY_Demands_Drivers!$K$56*$I$26</f>
        <v>4.2536739744382279</v>
      </c>
      <c r="E134" s="40">
        <f>BY_Demands_Drivers!$L$56*$I$26</f>
        <v>3.3772547098178674</v>
      </c>
      <c r="F134" s="16" t="str">
        <f>BY_Demands_Drivers!$H$57</f>
        <v>ITDLA</v>
      </c>
    </row>
    <row r="135" spans="2:6" x14ac:dyDescent="0.3">
      <c r="B135" s="16" t="s">
        <v>231</v>
      </c>
      <c r="C135" s="16">
        <f>$H$27</f>
        <v>2034</v>
      </c>
      <c r="D135" s="40">
        <f>BY_Demands_Drivers!$K$56*$I$27</f>
        <v>4.2798930708671259</v>
      </c>
      <c r="E135" s="40">
        <f>BY_Demands_Drivers!$L$56*$I$27</f>
        <v>3.3980716712102503</v>
      </c>
      <c r="F135" s="16" t="str">
        <f>BY_Demands_Drivers!$H$57</f>
        <v>ITDLA</v>
      </c>
    </row>
    <row r="136" spans="2:6" x14ac:dyDescent="0.3">
      <c r="B136" s="16" t="s">
        <v>231</v>
      </c>
      <c r="C136" s="16">
        <f>$H$28</f>
        <v>2035</v>
      </c>
      <c r="D136" s="40">
        <f>BY_Demands_Drivers!$K$56*$I$28</f>
        <v>4.3538201702749708</v>
      </c>
      <c r="E136" s="40">
        <f>BY_Demands_Drivers!$L$56*$I$28</f>
        <v>3.4567669652451651</v>
      </c>
      <c r="F136" s="16" t="str">
        <f>BY_Demands_Drivers!$H$57</f>
        <v>ITDLA</v>
      </c>
    </row>
    <row r="137" spans="2:6" x14ac:dyDescent="0.3">
      <c r="B137" s="16" t="s">
        <v>231</v>
      </c>
      <c r="C137" s="16">
        <f>$H$29</f>
        <v>2036</v>
      </c>
      <c r="D137" s="40">
        <f>BY_Demands_Drivers!$K$56*$I$29</f>
        <v>4.391497747174208</v>
      </c>
      <c r="E137" s="40">
        <f>BY_Demands_Drivers!$L$56*$I$29</f>
        <v>3.4866815225906844</v>
      </c>
      <c r="F137" s="16" t="str">
        <f>BY_Demands_Drivers!$H$57</f>
        <v>ITDLA</v>
      </c>
    </row>
    <row r="138" spans="2:6" x14ac:dyDescent="0.3">
      <c r="B138" s="16" t="s">
        <v>231</v>
      </c>
      <c r="C138" s="16">
        <f>$H$30</f>
        <v>2037</v>
      </c>
      <c r="D138" s="40">
        <f>BY_Demands_Drivers!$K$56*$I$30</f>
        <v>4.4363691155853404</v>
      </c>
      <c r="E138" s="40">
        <f>BY_Demands_Drivers!$L$56*$I$30</f>
        <v>3.5223076757028262</v>
      </c>
      <c r="F138" s="16" t="str">
        <f>BY_Demands_Drivers!$H$57</f>
        <v>ITDLA</v>
      </c>
    </row>
    <row r="139" spans="2:6" x14ac:dyDescent="0.3">
      <c r="B139" s="16" t="s">
        <v>231</v>
      </c>
      <c r="C139" s="16">
        <f>$H$31</f>
        <v>2038</v>
      </c>
      <c r="D139" s="40">
        <f>BY_Demands_Drivers!$K$56*$I$31</f>
        <v>4.4808656847199879</v>
      </c>
      <c r="E139" s="40">
        <f>BY_Demands_Drivers!$L$56*$I$31</f>
        <v>3.5576362525010921</v>
      </c>
      <c r="F139" s="16" t="str">
        <f>BY_Demands_Drivers!$H$57</f>
        <v>ITDLA</v>
      </c>
    </row>
    <row r="140" spans="2:6" x14ac:dyDescent="0.3">
      <c r="B140" s="16" t="s">
        <v>231</v>
      </c>
      <c r="C140" s="16">
        <f>$H$32</f>
        <v>2039</v>
      </c>
      <c r="D140" s="40">
        <f>BY_Demands_Drivers!$K$56*$I$32</f>
        <v>4.5261786232485637</v>
      </c>
      <c r="E140" s="40">
        <f>BY_Demands_Drivers!$L$56*$I$32</f>
        <v>3.5936129954251972</v>
      </c>
      <c r="F140" s="16" t="str">
        <f>BY_Demands_Drivers!$H$57</f>
        <v>ITDLA</v>
      </c>
    </row>
    <row r="141" spans="2:6" x14ac:dyDescent="0.3">
      <c r="B141" s="16" t="s">
        <v>231</v>
      </c>
      <c r="C141" s="16">
        <f>$H$33</f>
        <v>2040</v>
      </c>
      <c r="D141" s="40">
        <f>BY_Demands_Drivers!$K$56*$I$33</f>
        <v>4.6129459583197825</v>
      </c>
      <c r="E141" s="40">
        <f>BY_Demands_Drivers!$L$56*$I$33</f>
        <v>3.6625029462744081</v>
      </c>
      <c r="F141" s="16" t="str">
        <f>BY_Demands_Drivers!$H$57</f>
        <v>ITDLA</v>
      </c>
    </row>
    <row r="142" spans="2:6" x14ac:dyDescent="0.3">
      <c r="B142" s="16" t="s">
        <v>231</v>
      </c>
      <c r="C142" s="16">
        <f>$H$34</f>
        <v>2041</v>
      </c>
      <c r="D142" s="40">
        <f>BY_Demands_Drivers!$K$56*$I$34</f>
        <v>4.6721728294235305</v>
      </c>
      <c r="E142" s="40">
        <f>BY_Demands_Drivers!$L$56*$I$34</f>
        <v>3.7095268203618255</v>
      </c>
      <c r="F142" s="16" t="str">
        <f>BY_Demands_Drivers!$H$57</f>
        <v>ITDLA</v>
      </c>
    </row>
    <row r="143" spans="2:6" x14ac:dyDescent="0.3">
      <c r="B143" s="16" t="s">
        <v>231</v>
      </c>
      <c r="C143" s="16">
        <f>$H$35</f>
        <v>2042</v>
      </c>
      <c r="D143" s="40">
        <f>BY_Demands_Drivers!$K$56*$I$35</f>
        <v>4.7300670576068855</v>
      </c>
      <c r="E143" s="40">
        <f>BY_Demands_Drivers!$L$56*$I$35</f>
        <v>3.7554926268572162</v>
      </c>
      <c r="F143" s="16" t="str">
        <f>BY_Demands_Drivers!$H$57</f>
        <v>ITDLA</v>
      </c>
    </row>
    <row r="144" spans="2:6" x14ac:dyDescent="0.3">
      <c r="B144" s="16" t="s">
        <v>231</v>
      </c>
      <c r="C144" s="16">
        <f>$H$36</f>
        <v>2043</v>
      </c>
      <c r="D144" s="40">
        <f>BY_Demands_Drivers!$K$56*$I$36</f>
        <v>4.7845336486706191</v>
      </c>
      <c r="E144" s="40">
        <f>BY_Demands_Drivers!$L$56*$I$36</f>
        <v>3.7987370203634234</v>
      </c>
      <c r="F144" s="16" t="str">
        <f>BY_Demands_Drivers!$H$57</f>
        <v>ITDLA</v>
      </c>
    </row>
    <row r="145" spans="2:6" x14ac:dyDescent="0.3">
      <c r="B145" s="16" t="s">
        <v>231</v>
      </c>
      <c r="C145" s="16">
        <f>$H$37</f>
        <v>2044</v>
      </c>
      <c r="D145" s="40">
        <f>BY_Demands_Drivers!$K$56*$I$37</f>
        <v>4.8422310419844861</v>
      </c>
      <c r="E145" s="40">
        <f>BY_Demands_Drivers!$L$56*$I$37</f>
        <v>3.8445465474885494</v>
      </c>
      <c r="F145" s="16" t="str">
        <f>BY_Demands_Drivers!$H$57</f>
        <v>ITDLA</v>
      </c>
    </row>
    <row r="146" spans="2:6" x14ac:dyDescent="0.3">
      <c r="B146" s="16" t="s">
        <v>231</v>
      </c>
      <c r="C146" s="16">
        <f>$H$38</f>
        <v>2045</v>
      </c>
      <c r="D146" s="40">
        <f>BY_Demands_Drivers!$K$56*$I$38</f>
        <v>4.9466775701972434</v>
      </c>
      <c r="E146" s="40">
        <f>BY_Demands_Drivers!$L$56*$I$38</f>
        <v>3.927473102614873</v>
      </c>
      <c r="F146" s="16" t="str">
        <f>BY_Demands_Drivers!$H$57</f>
        <v>ITDLA</v>
      </c>
    </row>
    <row r="147" spans="2:6" x14ac:dyDescent="0.3">
      <c r="B147" s="16" t="s">
        <v>231</v>
      </c>
      <c r="C147" s="16">
        <f>$H$39</f>
        <v>2046</v>
      </c>
      <c r="D147" s="40">
        <f>BY_Demands_Drivers!$K$56*$I$39</f>
        <v>5.0205703985937431</v>
      </c>
      <c r="E147" s="40">
        <f>BY_Demands_Drivers!$L$56*$I$39</f>
        <v>3.9861411867754133</v>
      </c>
      <c r="F147" s="16" t="str">
        <f>BY_Demands_Drivers!$H$57</f>
        <v>ITDLA</v>
      </c>
    </row>
    <row r="148" spans="2:6" x14ac:dyDescent="0.3">
      <c r="B148" s="16" t="s">
        <v>231</v>
      </c>
      <c r="C148" s="16">
        <f>$H$40</f>
        <v>2047</v>
      </c>
      <c r="D148" s="40">
        <f>BY_Demands_Drivers!$K$56*$I$40</f>
        <v>5.0969996002795837</v>
      </c>
      <c r="E148" s="40">
        <f>BY_Demands_Drivers!$L$56*$I$40</f>
        <v>4.0468230544766666</v>
      </c>
      <c r="F148" s="16" t="str">
        <f>BY_Demands_Drivers!$H$57</f>
        <v>ITDLA</v>
      </c>
    </row>
    <row r="149" spans="2:6" x14ac:dyDescent="0.3">
      <c r="B149" s="16" t="s">
        <v>231</v>
      </c>
      <c r="C149" s="16">
        <f>$H$41</f>
        <v>2048</v>
      </c>
      <c r="D149" s="40">
        <f>BY_Demands_Drivers!$K$56*$I$41</f>
        <v>5.1716772359359648</v>
      </c>
      <c r="E149" s="40">
        <f>BY_Demands_Drivers!$L$56*$I$41</f>
        <v>4.1061142456338082</v>
      </c>
      <c r="F149" s="16" t="str">
        <f>BY_Demands_Drivers!$H$57</f>
        <v>ITDLA</v>
      </c>
    </row>
    <row r="150" spans="2:6" x14ac:dyDescent="0.3">
      <c r="B150" s="16" t="s">
        <v>231</v>
      </c>
      <c r="C150" s="16">
        <f>$H$42</f>
        <v>2049</v>
      </c>
      <c r="D150" s="40">
        <f>BY_Demands_Drivers!$K$56*$I$42</f>
        <v>5.2488423417040186</v>
      </c>
      <c r="E150" s="40">
        <f>BY_Demands_Drivers!$L$56*$I$42</f>
        <v>4.1673803930759545</v>
      </c>
      <c r="F150" s="16" t="str">
        <f>BY_Demands_Drivers!$H$57</f>
        <v>ITDLA</v>
      </c>
    </row>
    <row r="151" spans="2:6" x14ac:dyDescent="0.3">
      <c r="B151" s="15" t="s">
        <v>231</v>
      </c>
      <c r="C151" s="15">
        <f>$H$43</f>
        <v>2050</v>
      </c>
      <c r="D151" s="41">
        <f>BY_Demands_Drivers!$K$56*$I$43</f>
        <v>5.3633968731737758</v>
      </c>
      <c r="E151" s="41">
        <f>BY_Demands_Drivers!$L$56*$I$43</f>
        <v>4.2583323168157872</v>
      </c>
      <c r="F151" s="15" t="str">
        <f>BY_Demands_Drivers!$H$57</f>
        <v>ITDLA</v>
      </c>
    </row>
    <row r="152" spans="2:6" x14ac:dyDescent="0.3">
      <c r="B152" s="16" t="s">
        <v>231</v>
      </c>
      <c r="C152" s="16">
        <f>$H$5</f>
        <v>2012</v>
      </c>
      <c r="D152" s="40">
        <f>BY_Demands_Drivers!$K$57*$I$5</f>
        <v>2.2235226124228102</v>
      </c>
      <c r="E152" s="40">
        <f>BY_Demands_Drivers!$L$57*$I$5</f>
        <v>1.7653920493949535</v>
      </c>
      <c r="F152" s="16" t="str">
        <f>BY_Demands_Drivers!$H$58</f>
        <v>ITDEM</v>
      </c>
    </row>
    <row r="153" spans="2:6" x14ac:dyDescent="0.3">
      <c r="B153" s="16" t="s">
        <v>231</v>
      </c>
      <c r="C153" s="16">
        <f>$H$8</f>
        <v>2015</v>
      </c>
      <c r="D153" s="40">
        <f>BY_Demands_Drivers!$K$57*$I$8</f>
        <v>2.3618872672843709</v>
      </c>
      <c r="E153" s="40">
        <f>BY_Demands_Drivers!$L$57*$I$8</f>
        <v>1.8752483019219808</v>
      </c>
      <c r="F153" s="16" t="str">
        <f>BY_Demands_Drivers!$H$58</f>
        <v>ITDEM</v>
      </c>
    </row>
    <row r="154" spans="2:6" x14ac:dyDescent="0.3">
      <c r="B154" s="16" t="s">
        <v>231</v>
      </c>
      <c r="C154" s="16">
        <f>$H$9</f>
        <v>2016</v>
      </c>
      <c r="D154" s="40">
        <f>BY_Demands_Drivers!$K$57*$I$9</f>
        <v>2.4194728191790302</v>
      </c>
      <c r="E154" s="40">
        <f>BY_Demands_Drivers!$L$57*$I$9</f>
        <v>1.9209690312309038</v>
      </c>
      <c r="F154" s="16" t="str">
        <f>BY_Demands_Drivers!$H$58</f>
        <v>ITDEM</v>
      </c>
    </row>
    <row r="155" spans="2:6" x14ac:dyDescent="0.3">
      <c r="B155" s="16" t="s">
        <v>231</v>
      </c>
      <c r="C155" s="16">
        <f>$H$10</f>
        <v>2017</v>
      </c>
      <c r="D155" s="40">
        <f>BY_Demands_Drivers!$K$57*$I$10</f>
        <v>2.4868850588013207</v>
      </c>
      <c r="E155" s="40">
        <f>BY_Demands_Drivers!$L$57*$I$10</f>
        <v>1.9744917753650069</v>
      </c>
      <c r="F155" s="16" t="str">
        <f>BY_Demands_Drivers!$H$58</f>
        <v>ITDEM</v>
      </c>
    </row>
    <row r="156" spans="2:6" x14ac:dyDescent="0.3">
      <c r="B156" s="16" t="s">
        <v>231</v>
      </c>
      <c r="C156" s="16">
        <f>$H$11</f>
        <v>2018</v>
      </c>
      <c r="D156" s="40">
        <f>BY_Demands_Drivers!$K$57*$I$11</f>
        <v>2.5622806885496638</v>
      </c>
      <c r="E156" s="40">
        <f>BY_Demands_Drivers!$L$57*$I$11</f>
        <v>2.0343530264146725</v>
      </c>
      <c r="F156" s="16" t="str">
        <f>BY_Demands_Drivers!$H$58</f>
        <v>ITDEM</v>
      </c>
    </row>
    <row r="157" spans="2:6" x14ac:dyDescent="0.3">
      <c r="B157" s="16" t="s">
        <v>231</v>
      </c>
      <c r="C157" s="16">
        <f>$H$12</f>
        <v>2019</v>
      </c>
      <c r="D157" s="40">
        <f>BY_Demands_Drivers!$K$57*$I$12</f>
        <v>2.7766268079843268</v>
      </c>
      <c r="E157" s="40">
        <f>BY_Demands_Drivers!$L$57*$I$12</f>
        <v>2.2045356604722119</v>
      </c>
      <c r="F157" s="16" t="str">
        <f>BY_Demands_Drivers!$H$58</f>
        <v>ITDEM</v>
      </c>
    </row>
    <row r="158" spans="2:6" x14ac:dyDescent="0.3">
      <c r="B158" s="16" t="s">
        <v>231</v>
      </c>
      <c r="C158" s="16">
        <f>$H$13</f>
        <v>2020</v>
      </c>
      <c r="D158" s="40">
        <f>BY_Demands_Drivers!$K$57*$I$13</f>
        <v>2.8408898619892362</v>
      </c>
      <c r="E158" s="40">
        <f>BY_Demands_Drivers!$L$57*$I$13</f>
        <v>2.2555580714772829</v>
      </c>
      <c r="F158" s="16" t="str">
        <f>BY_Demands_Drivers!$H$58</f>
        <v>ITDEM</v>
      </c>
    </row>
    <row r="159" spans="2:6" x14ac:dyDescent="0.3">
      <c r="B159" s="16" t="s">
        <v>231</v>
      </c>
      <c r="C159" s="16">
        <f>$H$14</f>
        <v>2021</v>
      </c>
      <c r="D159" s="40">
        <f>BY_Demands_Drivers!$K$57*$I$14</f>
        <v>2.8938821937687171</v>
      </c>
      <c r="E159" s="40">
        <f>BY_Demands_Drivers!$L$57*$I$14</f>
        <v>2.2976319594061576</v>
      </c>
      <c r="F159" s="16" t="str">
        <f>BY_Demands_Drivers!$H$58</f>
        <v>ITDEM</v>
      </c>
    </row>
    <row r="160" spans="2:6" x14ac:dyDescent="0.3">
      <c r="B160" s="16" t="s">
        <v>231</v>
      </c>
      <c r="C160" s="16">
        <f>$H$15</f>
        <v>2022</v>
      </c>
      <c r="D160" s="40">
        <f>BY_Demands_Drivers!$K$57*$I$15</f>
        <v>2.9475659391808788</v>
      </c>
      <c r="E160" s="40">
        <f>BY_Demands_Drivers!$L$57*$I$15</f>
        <v>2.340254803357857</v>
      </c>
      <c r="F160" s="16" t="str">
        <f>BY_Demands_Drivers!$H$58</f>
        <v>ITDEM</v>
      </c>
    </row>
    <row r="161" spans="2:6" x14ac:dyDescent="0.3">
      <c r="B161" s="16" t="s">
        <v>231</v>
      </c>
      <c r="C161" s="16">
        <f>$H$16</f>
        <v>2023</v>
      </c>
      <c r="D161" s="40">
        <f>BY_Demands_Drivers!$K$57*$I$16</f>
        <v>2.9892650825130689</v>
      </c>
      <c r="E161" s="40">
        <f>BY_Demands_Drivers!$L$57*$I$16</f>
        <v>2.373362330888245</v>
      </c>
      <c r="F161" s="16" t="str">
        <f>BY_Demands_Drivers!$H$58</f>
        <v>ITDEM</v>
      </c>
    </row>
    <row r="162" spans="2:6" x14ac:dyDescent="0.3">
      <c r="B162" s="16" t="s">
        <v>231</v>
      </c>
      <c r="C162" s="16">
        <f>$H$17</f>
        <v>2024</v>
      </c>
      <c r="D162" s="40">
        <f>BY_Demands_Drivers!$K$57*$I$17</f>
        <v>3.0207131862850236</v>
      </c>
      <c r="E162" s="40">
        <f>BY_Demands_Drivers!$L$57*$I$17</f>
        <v>2.3983309244421744</v>
      </c>
      <c r="F162" s="16" t="str">
        <f>BY_Demands_Drivers!$H$58</f>
        <v>ITDEM</v>
      </c>
    </row>
    <row r="163" spans="2:6" x14ac:dyDescent="0.3">
      <c r="B163" s="16" t="s">
        <v>231</v>
      </c>
      <c r="C163" s="16">
        <f>$H$18</f>
        <v>2025</v>
      </c>
      <c r="D163" s="40">
        <f>BY_Demands_Drivers!$K$57*$I$18</f>
        <v>3.0520815693079877</v>
      </c>
      <c r="E163" s="40">
        <f>BY_Demands_Drivers!$L$57*$I$18</f>
        <v>2.4232362227655297</v>
      </c>
      <c r="F163" s="16" t="str">
        <f>BY_Demands_Drivers!$H$58</f>
        <v>ITDEM</v>
      </c>
    </row>
    <row r="164" spans="2:6" x14ac:dyDescent="0.3">
      <c r="B164" s="16" t="s">
        <v>231</v>
      </c>
      <c r="C164" s="16">
        <f>$H$19</f>
        <v>2026</v>
      </c>
      <c r="D164" s="40">
        <f>BY_Demands_Drivers!$K$57*$I$19</f>
        <v>3.0877525200782219</v>
      </c>
      <c r="E164" s="40">
        <f>BY_Demands_Drivers!$L$57*$I$19</f>
        <v>2.4515575955873303</v>
      </c>
      <c r="F164" s="16" t="str">
        <f>BY_Demands_Drivers!$H$58</f>
        <v>ITDEM</v>
      </c>
    </row>
    <row r="165" spans="2:6" x14ac:dyDescent="0.3">
      <c r="B165" s="16" t="s">
        <v>231</v>
      </c>
      <c r="C165" s="16">
        <f>$H$20</f>
        <v>2027</v>
      </c>
      <c r="D165" s="40">
        <f>BY_Demands_Drivers!$K$57*$I$20</f>
        <v>3.1305795326319612</v>
      </c>
      <c r="E165" s="40">
        <f>BY_Demands_Drivers!$L$57*$I$20</f>
        <v>2.4855606082121158</v>
      </c>
      <c r="F165" s="16" t="str">
        <f>BY_Demands_Drivers!$H$58</f>
        <v>ITDEM</v>
      </c>
    </row>
    <row r="166" spans="2:6" x14ac:dyDescent="0.3">
      <c r="B166" s="16" t="s">
        <v>231</v>
      </c>
      <c r="C166" s="16">
        <f>$H$21</f>
        <v>2028</v>
      </c>
      <c r="D166" s="40">
        <f>BY_Demands_Drivers!$K$57*$I$21</f>
        <v>3.1605067337466903</v>
      </c>
      <c r="E166" s="40">
        <f>BY_Demands_Drivers!$L$57*$I$21</f>
        <v>2.5093216631316424</v>
      </c>
      <c r="F166" s="16" t="str">
        <f>BY_Demands_Drivers!$H$58</f>
        <v>ITDEM</v>
      </c>
    </row>
    <row r="167" spans="2:6" x14ac:dyDescent="0.3">
      <c r="B167" s="16" t="s">
        <v>231</v>
      </c>
      <c r="C167" s="16">
        <f>$H$22</f>
        <v>2029</v>
      </c>
      <c r="D167" s="40">
        <f>BY_Demands_Drivers!$K$57*$I$22</f>
        <v>3.1928338960732714</v>
      </c>
      <c r="E167" s="40">
        <f>BY_Demands_Drivers!$L$57*$I$22</f>
        <v>2.5349881956112292</v>
      </c>
      <c r="F167" s="16" t="str">
        <f>BY_Demands_Drivers!$H$58</f>
        <v>ITDEM</v>
      </c>
    </row>
    <row r="168" spans="2:6" x14ac:dyDescent="0.3">
      <c r="B168" s="16" t="s">
        <v>231</v>
      </c>
      <c r="C168" s="16">
        <f>$H$23</f>
        <v>2030</v>
      </c>
      <c r="D168" s="40">
        <f>BY_Demands_Drivers!$K$57*$I$23</f>
        <v>3.248842969659389</v>
      </c>
      <c r="E168" s="40">
        <f>BY_Demands_Drivers!$L$57*$I$23</f>
        <v>2.5794572613407514</v>
      </c>
      <c r="F168" s="16" t="str">
        <f>BY_Demands_Drivers!$H$58</f>
        <v>ITDEM</v>
      </c>
    </row>
    <row r="169" spans="2:6" x14ac:dyDescent="0.3">
      <c r="B169" s="16" t="s">
        <v>231</v>
      </c>
      <c r="C169" s="16">
        <f>$H$24</f>
        <v>2031</v>
      </c>
      <c r="D169" s="40">
        <f>BY_Demands_Drivers!$K$57*$I$24</f>
        <v>3.28055148362807</v>
      </c>
      <c r="E169" s="40">
        <f>BY_Demands_Drivers!$L$57*$I$24</f>
        <v>2.6046326106471582</v>
      </c>
      <c r="F169" s="16" t="str">
        <f>BY_Demands_Drivers!$H$58</f>
        <v>ITDEM</v>
      </c>
    </row>
    <row r="170" spans="2:6" x14ac:dyDescent="0.3">
      <c r="B170" s="16" t="s">
        <v>231</v>
      </c>
      <c r="C170" s="16">
        <f>$H$25</f>
        <v>2032</v>
      </c>
      <c r="D170" s="40">
        <f>BY_Demands_Drivers!$K$57*$I$25</f>
        <v>3.3124728463005364</v>
      </c>
      <c r="E170" s="40">
        <f>BY_Demands_Drivers!$L$57*$I$25</f>
        <v>2.6299769536967754</v>
      </c>
      <c r="F170" s="16" t="str">
        <f>BY_Demands_Drivers!$H$58</f>
        <v>ITDEM</v>
      </c>
    </row>
    <row r="171" spans="2:6" x14ac:dyDescent="0.3">
      <c r="B171" s="16" t="s">
        <v>231</v>
      </c>
      <c r="C171" s="16">
        <f>$H$26</f>
        <v>2033</v>
      </c>
      <c r="D171" s="40">
        <f>BY_Demands_Drivers!$K$57*$I$26</f>
        <v>3.3321400673767987</v>
      </c>
      <c r="E171" s="40">
        <f>BY_Demands_Drivers!$L$57*$I$26</f>
        <v>2.6455919762415179</v>
      </c>
      <c r="F171" s="16" t="str">
        <f>BY_Demands_Drivers!$H$58</f>
        <v>ITDEM</v>
      </c>
    </row>
    <row r="172" spans="2:6" x14ac:dyDescent="0.3">
      <c r="B172" s="16" t="s">
        <v>231</v>
      </c>
      <c r="C172" s="16">
        <f>$H$27</f>
        <v>2034</v>
      </c>
      <c r="D172" s="40">
        <f>BY_Demands_Drivers!$K$57*$I$27</f>
        <v>3.3526789479459627</v>
      </c>
      <c r="E172" s="40">
        <f>BY_Demands_Drivers!$L$57*$I$27</f>
        <v>2.6618990631394404</v>
      </c>
      <c r="F172" s="16" t="str">
        <f>BY_Demands_Drivers!$H$58</f>
        <v>ITDEM</v>
      </c>
    </row>
    <row r="173" spans="2:6" x14ac:dyDescent="0.3">
      <c r="B173" s="16" t="s">
        <v>231</v>
      </c>
      <c r="C173" s="16">
        <f>$H$28</f>
        <v>2035</v>
      </c>
      <c r="D173" s="40">
        <f>BY_Demands_Drivers!$K$57*$I$28</f>
        <v>3.4105901681010895</v>
      </c>
      <c r="E173" s="40">
        <f>BY_Demands_Drivers!$L$57*$I$28</f>
        <v>2.7078783606115819</v>
      </c>
      <c r="F173" s="16" t="str">
        <f>BY_Demands_Drivers!$H$58</f>
        <v>ITDEM</v>
      </c>
    </row>
    <row r="174" spans="2:6" x14ac:dyDescent="0.3">
      <c r="B174" s="16" t="s">
        <v>231</v>
      </c>
      <c r="C174" s="16">
        <f>$H$29</f>
        <v>2036</v>
      </c>
      <c r="D174" s="40">
        <f>BY_Demands_Drivers!$K$57*$I$29</f>
        <v>3.4401051155046929</v>
      </c>
      <c r="E174" s="40">
        <f>BY_Demands_Drivers!$L$57*$I$29</f>
        <v>2.7313121018263185</v>
      </c>
      <c r="F174" s="16" t="str">
        <f>BY_Demands_Drivers!$H$58</f>
        <v>ITDEM</v>
      </c>
    </row>
    <row r="175" spans="2:6" x14ac:dyDescent="0.3">
      <c r="B175" s="16" t="s">
        <v>231</v>
      </c>
      <c r="C175" s="16">
        <f>$H$30</f>
        <v>2037</v>
      </c>
      <c r="D175" s="40">
        <f>BY_Demands_Drivers!$K$57*$I$30</f>
        <v>3.4752553610240393</v>
      </c>
      <c r="E175" s="40">
        <f>BY_Demands_Drivers!$L$57*$I$30</f>
        <v>2.7592200545619643</v>
      </c>
      <c r="F175" s="16" t="str">
        <f>BY_Demands_Drivers!$H$58</f>
        <v>ITDEM</v>
      </c>
    </row>
    <row r="176" spans="2:6" x14ac:dyDescent="0.3">
      <c r="B176" s="16" t="s">
        <v>231</v>
      </c>
      <c r="C176" s="16">
        <f>$H$31</f>
        <v>2038</v>
      </c>
      <c r="D176" s="40">
        <f>BY_Demands_Drivers!$K$57*$I$31</f>
        <v>3.5101120053661683</v>
      </c>
      <c r="E176" s="40">
        <f>BY_Demands_Drivers!$L$57*$I$31</f>
        <v>2.7868948991740146</v>
      </c>
      <c r="F176" s="16" t="str">
        <f>BY_Demands_Drivers!$H$58</f>
        <v>ITDEM</v>
      </c>
    </row>
    <row r="177" spans="2:6" x14ac:dyDescent="0.3">
      <c r="B177" s="16" t="s">
        <v>231</v>
      </c>
      <c r="C177" s="16">
        <f>$H$32</f>
        <v>2039</v>
      </c>
      <c r="D177" s="40">
        <f>BY_Demands_Drivers!$K$57*$I$32</f>
        <v>3.5456081573865141</v>
      </c>
      <c r="E177" s="40">
        <f>BY_Demands_Drivers!$L$57*$I$32</f>
        <v>2.8150774884630674</v>
      </c>
      <c r="F177" s="16" t="str">
        <f>BY_Demands_Drivers!$H$58</f>
        <v>ITDEM</v>
      </c>
    </row>
    <row r="178" spans="2:6" x14ac:dyDescent="0.3">
      <c r="B178" s="16" t="s">
        <v>231</v>
      </c>
      <c r="C178" s="16">
        <f>$H$33</f>
        <v>2040</v>
      </c>
      <c r="D178" s="40">
        <f>BY_Demands_Drivers!$K$57*$I$33</f>
        <v>3.6135778502844049</v>
      </c>
      <c r="E178" s="40">
        <f>BY_Demands_Drivers!$L$57*$I$33</f>
        <v>2.8690428292117294</v>
      </c>
      <c r="F178" s="16" t="str">
        <f>BY_Demands_Drivers!$H$58</f>
        <v>ITDEM</v>
      </c>
    </row>
    <row r="179" spans="2:6" x14ac:dyDescent="0.3">
      <c r="B179" s="16" t="s">
        <v>231</v>
      </c>
      <c r="C179" s="16">
        <f>$H$34</f>
        <v>2041</v>
      </c>
      <c r="D179" s="40">
        <f>BY_Demands_Drivers!$K$57*$I$34</f>
        <v>3.659973561722591</v>
      </c>
      <c r="E179" s="40">
        <f>BY_Demands_Drivers!$L$57*$I$34</f>
        <v>2.9058792524805486</v>
      </c>
      <c r="F179" s="16" t="str">
        <f>BY_Demands_Drivers!$H$58</f>
        <v>ITDEM</v>
      </c>
    </row>
    <row r="180" spans="2:6" x14ac:dyDescent="0.3">
      <c r="B180" s="16" t="s">
        <v>231</v>
      </c>
      <c r="C180" s="16">
        <f>$H$35</f>
        <v>2042</v>
      </c>
      <c r="D180" s="40">
        <f>BY_Demands_Drivers!$K$57*$I$35</f>
        <v>3.7053253396347876</v>
      </c>
      <c r="E180" s="40">
        <f>BY_Demands_Drivers!$L$57*$I$35</f>
        <v>2.9418868323921723</v>
      </c>
      <c r="F180" s="16" t="str">
        <f>BY_Demands_Drivers!$H$58</f>
        <v>ITDEM</v>
      </c>
    </row>
    <row r="181" spans="2:6" x14ac:dyDescent="0.3">
      <c r="B181" s="16" t="s">
        <v>231</v>
      </c>
      <c r="C181" s="16">
        <f>$H$36</f>
        <v>2043</v>
      </c>
      <c r="D181" s="40">
        <f>BY_Demands_Drivers!$K$57*$I$36</f>
        <v>3.7479920582191295</v>
      </c>
      <c r="E181" s="40">
        <f>BY_Demands_Drivers!$L$57*$I$36</f>
        <v>2.9757625777260572</v>
      </c>
      <c r="F181" s="16" t="str">
        <f>BY_Demands_Drivers!$H$58</f>
        <v>ITDEM</v>
      </c>
    </row>
    <row r="182" spans="2:6" x14ac:dyDescent="0.3">
      <c r="B182" s="16" t="s">
        <v>231</v>
      </c>
      <c r="C182" s="16">
        <f>$H$37</f>
        <v>2044</v>
      </c>
      <c r="D182" s="40">
        <f>BY_Demands_Drivers!$K$57*$I$37</f>
        <v>3.7931896443998441</v>
      </c>
      <c r="E182" s="40">
        <f>BY_Demands_Drivers!$L$57*$I$37</f>
        <v>3.0116477352906719</v>
      </c>
      <c r="F182" s="16" t="str">
        <f>BY_Demands_Drivers!$H$58</f>
        <v>ITDEM</v>
      </c>
    </row>
    <row r="183" spans="2:6" x14ac:dyDescent="0.3">
      <c r="B183" s="16" t="s">
        <v>231</v>
      </c>
      <c r="C183" s="16">
        <f>$H$38</f>
        <v>2045</v>
      </c>
      <c r="D183" s="40">
        <f>BY_Demands_Drivers!$K$57*$I$38</f>
        <v>3.8750084353197787</v>
      </c>
      <c r="E183" s="40">
        <f>BY_Demands_Drivers!$L$57*$I$38</f>
        <v>3.0766087310431609</v>
      </c>
      <c r="F183" s="16" t="str">
        <f>BY_Demands_Drivers!$H$58</f>
        <v>ITDEM</v>
      </c>
    </row>
    <row r="184" spans="2:6" x14ac:dyDescent="0.3">
      <c r="B184" s="16" t="s">
        <v>231</v>
      </c>
      <c r="C184" s="16">
        <f>$H$39</f>
        <v>2046</v>
      </c>
      <c r="D184" s="40">
        <f>BY_Demands_Drivers!$K$57*$I$39</f>
        <v>3.9328928090802977</v>
      </c>
      <c r="E184" s="40">
        <f>BY_Demands_Drivers!$L$57*$I$39</f>
        <v>3.122566713503109</v>
      </c>
      <c r="F184" s="16" t="str">
        <f>BY_Demands_Drivers!$H$58</f>
        <v>ITDEM</v>
      </c>
    </row>
    <row r="185" spans="2:6" x14ac:dyDescent="0.3">
      <c r="B185" s="16" t="s">
        <v>231</v>
      </c>
      <c r="C185" s="16">
        <f>$H$40</f>
        <v>2047</v>
      </c>
      <c r="D185" s="40">
        <f>BY_Demands_Drivers!$K$57*$I$40</f>
        <v>3.9927640655013183</v>
      </c>
      <c r="E185" s="40">
        <f>BY_Demands_Drivers!$L$57*$I$40</f>
        <v>3.1701022049266872</v>
      </c>
      <c r="F185" s="16" t="str">
        <f>BY_Demands_Drivers!$H$58</f>
        <v>ITDEM</v>
      </c>
    </row>
    <row r="186" spans="2:6" x14ac:dyDescent="0.3">
      <c r="B186" s="16" t="s">
        <v>231</v>
      </c>
      <c r="C186" s="16">
        <f>$H$41</f>
        <v>2048</v>
      </c>
      <c r="D186" s="40">
        <f>BY_Demands_Drivers!$K$57*$I$41</f>
        <v>4.0512632225601184</v>
      </c>
      <c r="E186" s="40">
        <f>BY_Demands_Drivers!$L$57*$I$41</f>
        <v>3.2165483018500649</v>
      </c>
      <c r="F186" s="16" t="str">
        <f>BY_Demands_Drivers!$H$58</f>
        <v>ITDEM</v>
      </c>
    </row>
    <row r="187" spans="2:6" x14ac:dyDescent="0.3">
      <c r="B187" s="16" t="s">
        <v>231</v>
      </c>
      <c r="C187" s="16">
        <f>$H$42</f>
        <v>2049</v>
      </c>
      <c r="D187" s="40">
        <f>BY_Demands_Drivers!$K$57*$I$42</f>
        <v>4.1117109536928407</v>
      </c>
      <c r="E187" s="40">
        <f>BY_Demands_Drivers!$L$57*$I$42</f>
        <v>3.2645414921821363</v>
      </c>
      <c r="F187" s="16" t="str">
        <f>BY_Demands_Drivers!$H$58</f>
        <v>ITDEM</v>
      </c>
    </row>
    <row r="188" spans="2:6" x14ac:dyDescent="0.3">
      <c r="B188" s="15" t="s">
        <v>231</v>
      </c>
      <c r="C188" s="15">
        <f>$H$43</f>
        <v>2050</v>
      </c>
      <c r="D188" s="41">
        <f>BY_Demands_Drivers!$K$57*$I$43</f>
        <v>4.2014479073248747</v>
      </c>
      <c r="E188" s="41">
        <f>BY_Demands_Drivers!$L$57*$I$43</f>
        <v>3.3357892067742072</v>
      </c>
      <c r="F188" s="15" t="str">
        <f>BY_Demands_Drivers!$H$58</f>
        <v>ITDEM</v>
      </c>
    </row>
    <row r="189" spans="2:6" x14ac:dyDescent="0.3">
      <c r="B189" s="16" t="s">
        <v>231</v>
      </c>
      <c r="C189" s="16">
        <f>$H$5</f>
        <v>2012</v>
      </c>
      <c r="D189" s="40">
        <f>BY_Demands_Drivers!$K$58*$I$5</f>
        <v>0.10572072688971837</v>
      </c>
      <c r="E189" s="40">
        <f>BY_Demands_Drivers!$L$58*$I$5</f>
        <v>8.3938220220750245E-2</v>
      </c>
      <c r="F189" s="16" t="str">
        <f>BY_Demands_Drivers!$H$59</f>
        <v>ITDTF</v>
      </c>
    </row>
    <row r="190" spans="2:6" x14ac:dyDescent="0.3">
      <c r="B190" s="16" t="s">
        <v>231</v>
      </c>
      <c r="C190" s="16">
        <f>$H$8</f>
        <v>2015</v>
      </c>
      <c r="D190" s="40">
        <f>BY_Demands_Drivers!$K$58*$I$8</f>
        <v>0.11229948251202801</v>
      </c>
      <c r="E190" s="40">
        <f>BY_Demands_Drivers!$L$58*$I$8</f>
        <v>8.9161500976093114E-2</v>
      </c>
      <c r="F190" s="16" t="str">
        <f>BY_Demands_Drivers!$H$59</f>
        <v>ITDTF</v>
      </c>
    </row>
    <row r="191" spans="2:6" x14ac:dyDescent="0.3">
      <c r="B191" s="16" t="s">
        <v>231</v>
      </c>
      <c r="C191" s="16">
        <f>$H$9</f>
        <v>2016</v>
      </c>
      <c r="D191" s="40">
        <f>BY_Demands_Drivers!$K$58*$I$9</f>
        <v>0.11503747418822481</v>
      </c>
      <c r="E191" s="40">
        <f>BY_Demands_Drivers!$L$58*$I$9</f>
        <v>9.1335361817202587E-2</v>
      </c>
      <c r="F191" s="16" t="str">
        <f>BY_Demands_Drivers!$H$59</f>
        <v>ITDTF</v>
      </c>
    </row>
    <row r="192" spans="2:6" x14ac:dyDescent="0.3">
      <c r="B192" s="16" t="s">
        <v>231</v>
      </c>
      <c r="C192" s="16">
        <f>$H$10</f>
        <v>2017</v>
      </c>
      <c r="D192" s="40">
        <f>BY_Demands_Drivers!$K$58*$I$10</f>
        <v>0.11824269051223005</v>
      </c>
      <c r="E192" s="40">
        <f>BY_Demands_Drivers!$L$58*$I$10</f>
        <v>9.3880181187770695E-2</v>
      </c>
      <c r="F192" s="16" t="str">
        <f>BY_Demands_Drivers!$H$59</f>
        <v>ITDTF</v>
      </c>
    </row>
    <row r="193" spans="2:6" x14ac:dyDescent="0.3">
      <c r="B193" s="16" t="s">
        <v>231</v>
      </c>
      <c r="C193" s="16">
        <f>$H$11</f>
        <v>2018</v>
      </c>
      <c r="D193" s="40">
        <f>BY_Demands_Drivers!$K$58*$I$11</f>
        <v>0.12182748912717088</v>
      </c>
      <c r="E193" s="40">
        <f>BY_Demands_Drivers!$L$58*$I$11</f>
        <v>9.6726374403050291E-2</v>
      </c>
      <c r="F193" s="16" t="str">
        <f>BY_Demands_Drivers!$H$59</f>
        <v>ITDTF</v>
      </c>
    </row>
    <row r="194" spans="2:6" x14ac:dyDescent="0.3">
      <c r="B194" s="16" t="s">
        <v>231</v>
      </c>
      <c r="C194" s="16">
        <f>$H$12</f>
        <v>2019</v>
      </c>
      <c r="D194" s="40">
        <f>BY_Demands_Drivers!$K$58*$I$12</f>
        <v>0.13201889776228753</v>
      </c>
      <c r="E194" s="40">
        <f>BY_Demands_Drivers!$L$58*$I$12</f>
        <v>0.10481796370196261</v>
      </c>
      <c r="F194" s="16" t="str">
        <f>BY_Demands_Drivers!$H$59</f>
        <v>ITDTF</v>
      </c>
    </row>
    <row r="195" spans="2:6" x14ac:dyDescent="0.3">
      <c r="B195" s="16" t="s">
        <v>231</v>
      </c>
      <c r="C195" s="16">
        <f>$H$13</f>
        <v>2020</v>
      </c>
      <c r="D195" s="40">
        <f>BY_Demands_Drivers!$K$58*$I$13</f>
        <v>0.13507438131959187</v>
      </c>
      <c r="E195" s="40">
        <f>BY_Demands_Drivers!$L$58*$I$13</f>
        <v>0.10724390097329284</v>
      </c>
      <c r="F195" s="16" t="str">
        <f>BY_Demands_Drivers!$H$59</f>
        <v>ITDTF</v>
      </c>
    </row>
    <row r="196" spans="2:6" x14ac:dyDescent="0.3">
      <c r="B196" s="16" t="s">
        <v>231</v>
      </c>
      <c r="C196" s="16">
        <f>$H$14</f>
        <v>2021</v>
      </c>
      <c r="D196" s="40">
        <f>BY_Demands_Drivers!$K$58*$I$14</f>
        <v>0.13759398143699447</v>
      </c>
      <c r="E196" s="40">
        <f>BY_Demands_Drivers!$L$58*$I$14</f>
        <v>0.1092443672559678</v>
      </c>
      <c r="F196" s="16" t="str">
        <f>BY_Demands_Drivers!$H$59</f>
        <v>ITDTF</v>
      </c>
    </row>
    <row r="197" spans="2:6" x14ac:dyDescent="0.3">
      <c r="B197" s="16" t="s">
        <v>231</v>
      </c>
      <c r="C197" s="16">
        <f>$H$15</f>
        <v>2022</v>
      </c>
      <c r="D197" s="40">
        <f>BY_Demands_Drivers!$K$58*$I$15</f>
        <v>0.14014645585548133</v>
      </c>
      <c r="E197" s="40">
        <f>BY_Demands_Drivers!$L$58*$I$15</f>
        <v>0.11127093447840351</v>
      </c>
      <c r="F197" s="16" t="str">
        <f>BY_Demands_Drivers!$H$59</f>
        <v>ITDTF</v>
      </c>
    </row>
    <row r="198" spans="2:6" x14ac:dyDescent="0.3">
      <c r="B198" s="16" t="s">
        <v>231</v>
      </c>
      <c r="C198" s="16">
        <f>$H$16</f>
        <v>2023</v>
      </c>
      <c r="D198" s="40">
        <f>BY_Demands_Drivers!$K$58*$I$16</f>
        <v>0.14212910434267351</v>
      </c>
      <c r="E198" s="40">
        <f>BY_Demands_Drivers!$L$58*$I$16</f>
        <v>0.11284508167010673</v>
      </c>
      <c r="F198" s="16" t="str">
        <f>BY_Demands_Drivers!$H$59</f>
        <v>ITDTF</v>
      </c>
    </row>
    <row r="199" spans="2:6" x14ac:dyDescent="0.3">
      <c r="B199" s="16" t="s">
        <v>231</v>
      </c>
      <c r="C199" s="16">
        <f>$H$17</f>
        <v>2024</v>
      </c>
      <c r="D199" s="40">
        <f>BY_Demands_Drivers!$K$58*$I$17</f>
        <v>0.14362435173593102</v>
      </c>
      <c r="E199" s="40">
        <f>BY_Demands_Drivers!$L$58*$I$17</f>
        <v>0.11403225100456162</v>
      </c>
      <c r="F199" s="16" t="str">
        <f>BY_Demands_Drivers!$H$59</f>
        <v>ITDTF</v>
      </c>
    </row>
    <row r="200" spans="2:6" x14ac:dyDescent="0.3">
      <c r="B200" s="16" t="s">
        <v>231</v>
      </c>
      <c r="C200" s="16">
        <f>$H$18</f>
        <v>2025</v>
      </c>
      <c r="D200" s="40">
        <f>BY_Demands_Drivers!$K$58*$I$18</f>
        <v>0.14511580868627402</v>
      </c>
      <c r="E200" s="40">
        <f>BY_Demands_Drivers!$L$58*$I$18</f>
        <v>0.11521641087207984</v>
      </c>
      <c r="F200" s="16" t="str">
        <f>BY_Demands_Drivers!$H$59</f>
        <v>ITDTF</v>
      </c>
    </row>
    <row r="201" spans="2:6" x14ac:dyDescent="0.3">
      <c r="B201" s="16" t="s">
        <v>231</v>
      </c>
      <c r="C201" s="16">
        <f>$H$19</f>
        <v>2026</v>
      </c>
      <c r="D201" s="40">
        <f>BY_Demands_Drivers!$K$58*$I$19</f>
        <v>0.14681183769142428</v>
      </c>
      <c r="E201" s="40">
        <f>BY_Demands_Drivers!$L$58*$I$19</f>
        <v>0.11656299313956259</v>
      </c>
      <c r="F201" s="16" t="str">
        <f>BY_Demands_Drivers!$H$59</f>
        <v>ITDTF</v>
      </c>
    </row>
    <row r="202" spans="2:6" x14ac:dyDescent="0.3">
      <c r="B202" s="16" t="s">
        <v>231</v>
      </c>
      <c r="C202" s="16">
        <f>$H$20</f>
        <v>2027</v>
      </c>
      <c r="D202" s="40">
        <f>BY_Demands_Drivers!$K$58*$I$20</f>
        <v>0.14884811241712312</v>
      </c>
      <c r="E202" s="40">
        <f>BY_Demands_Drivers!$L$58*$I$20</f>
        <v>0.11817971751693043</v>
      </c>
      <c r="F202" s="16" t="str">
        <f>BY_Demands_Drivers!$H$59</f>
        <v>ITDTF</v>
      </c>
    </row>
    <row r="203" spans="2:6" x14ac:dyDescent="0.3">
      <c r="B203" s="16" t="s">
        <v>231</v>
      </c>
      <c r="C203" s="16">
        <f>$H$21</f>
        <v>2028</v>
      </c>
      <c r="D203" s="40">
        <f>BY_Demands_Drivers!$K$58*$I$21</f>
        <v>0.15027104620603407</v>
      </c>
      <c r="E203" s="40">
        <f>BY_Demands_Drivers!$L$58*$I$21</f>
        <v>0.11930947261081799</v>
      </c>
      <c r="F203" s="16" t="str">
        <f>BY_Demands_Drivers!$H$59</f>
        <v>ITDTF</v>
      </c>
    </row>
    <row r="204" spans="2:6" x14ac:dyDescent="0.3">
      <c r="B204" s="16" t="s">
        <v>231</v>
      </c>
      <c r="C204" s="16">
        <f>$H$22</f>
        <v>2029</v>
      </c>
      <c r="D204" s="40">
        <f>BY_Demands_Drivers!$K$58*$I$22</f>
        <v>0.15180808976041649</v>
      </c>
      <c r="E204" s="40">
        <f>BY_Demands_Drivers!$L$58*$I$22</f>
        <v>0.12052982650122607</v>
      </c>
      <c r="F204" s="16" t="str">
        <f>BY_Demands_Drivers!$H$59</f>
        <v>ITDTF</v>
      </c>
    </row>
    <row r="205" spans="2:6" x14ac:dyDescent="0.3">
      <c r="B205" s="16" t="s">
        <v>231</v>
      </c>
      <c r="C205" s="16">
        <f>$H$23</f>
        <v>2030</v>
      </c>
      <c r="D205" s="40">
        <f>BY_Demands_Drivers!$K$58*$I$23</f>
        <v>0.15447112540433652</v>
      </c>
      <c r="E205" s="40">
        <f>BY_Demands_Drivers!$L$58*$I$23</f>
        <v>0.12264417511489233</v>
      </c>
      <c r="F205" s="16" t="str">
        <f>BY_Demands_Drivers!$H$59</f>
        <v>ITDTF</v>
      </c>
    </row>
    <row r="206" spans="2:6" x14ac:dyDescent="0.3">
      <c r="B206" s="16" t="s">
        <v>231</v>
      </c>
      <c r="C206" s="16">
        <f>$H$24</f>
        <v>2031</v>
      </c>
      <c r="D206" s="40">
        <f>BY_Demands_Drivers!$K$58*$I$24</f>
        <v>0.15597875439206649</v>
      </c>
      <c r="E206" s="40">
        <f>BY_Demands_Drivers!$L$58*$I$24</f>
        <v>0.12384117496256906</v>
      </c>
      <c r="F206" s="16" t="str">
        <f>BY_Demands_Drivers!$H$59</f>
        <v>ITDTF</v>
      </c>
    </row>
    <row r="207" spans="2:6" x14ac:dyDescent="0.3">
      <c r="B207" s="16" t="s">
        <v>231</v>
      </c>
      <c r="C207" s="16">
        <f>$H$25</f>
        <v>2032</v>
      </c>
      <c r="D207" s="40">
        <f>BY_Demands_Drivers!$K$58*$I$25</f>
        <v>0.15749650359155237</v>
      </c>
      <c r="E207" s="40">
        <f>BY_Demands_Drivers!$L$58*$I$25</f>
        <v>0.12504620987194123</v>
      </c>
      <c r="F207" s="16" t="str">
        <f>BY_Demands_Drivers!$H$59</f>
        <v>ITDTF</v>
      </c>
    </row>
    <row r="208" spans="2:6" x14ac:dyDescent="0.3">
      <c r="B208" s="16" t="s">
        <v>231</v>
      </c>
      <c r="C208" s="16">
        <f>$H$26</f>
        <v>2033</v>
      </c>
      <c r="D208" s="40">
        <f>BY_Demands_Drivers!$K$58*$I$26</f>
        <v>0.15843161119804425</v>
      </c>
      <c r="E208" s="40">
        <f>BY_Demands_Drivers!$L$58*$I$26</f>
        <v>0.12578864960455574</v>
      </c>
      <c r="F208" s="16" t="str">
        <f>BY_Demands_Drivers!$H$59</f>
        <v>ITDTF</v>
      </c>
    </row>
    <row r="209" spans="2:6" x14ac:dyDescent="0.3">
      <c r="B209" s="16" t="s">
        <v>231</v>
      </c>
      <c r="C209" s="16">
        <f>$H$27</f>
        <v>2034</v>
      </c>
      <c r="D209" s="40">
        <f>BY_Demands_Drivers!$K$58*$I$27</f>
        <v>0.15940816316614279</v>
      </c>
      <c r="E209" s="40">
        <f>BY_Demands_Drivers!$L$58*$I$27</f>
        <v>0.12656399457773937</v>
      </c>
      <c r="F209" s="16" t="str">
        <f>BY_Demands_Drivers!$H$59</f>
        <v>ITDTF</v>
      </c>
    </row>
    <row r="210" spans="2:6" x14ac:dyDescent="0.3">
      <c r="B210" s="16" t="s">
        <v>231</v>
      </c>
      <c r="C210" s="16">
        <f>$H$28</f>
        <v>2035</v>
      </c>
      <c r="D210" s="40">
        <f>BY_Demands_Drivers!$K$58*$I$28</f>
        <v>0.1621616392296038</v>
      </c>
      <c r="E210" s="40">
        <f>BY_Demands_Drivers!$L$58*$I$28</f>
        <v>0.12875014943106769</v>
      </c>
      <c r="F210" s="16" t="str">
        <f>BY_Demands_Drivers!$H$59</f>
        <v>ITDTF</v>
      </c>
    </row>
    <row r="211" spans="2:6" x14ac:dyDescent="0.3">
      <c r="B211" s="16" t="s">
        <v>231</v>
      </c>
      <c r="C211" s="16">
        <f>$H$29</f>
        <v>2036</v>
      </c>
      <c r="D211" s="40">
        <f>BY_Demands_Drivers!$K$58*$I$29</f>
        <v>0.1635649717957704</v>
      </c>
      <c r="E211" s="40">
        <f>BY_Demands_Drivers!$L$58*$I$29</f>
        <v>0.12986434190256591</v>
      </c>
      <c r="F211" s="16" t="str">
        <f>BY_Demands_Drivers!$H$59</f>
        <v>ITDTF</v>
      </c>
    </row>
    <row r="212" spans="2:6" x14ac:dyDescent="0.3">
      <c r="B212" s="16" t="s">
        <v>231</v>
      </c>
      <c r="C212" s="16">
        <f>$H$30</f>
        <v>2037</v>
      </c>
      <c r="D212" s="40">
        <f>BY_Demands_Drivers!$K$58*$I$30</f>
        <v>0.16523624308660212</v>
      </c>
      <c r="E212" s="40">
        <f>BY_Demands_Drivers!$L$58*$I$30</f>
        <v>0.13119126749024926</v>
      </c>
      <c r="F212" s="16" t="str">
        <f>BY_Demands_Drivers!$H$59</f>
        <v>ITDTF</v>
      </c>
    </row>
    <row r="213" spans="2:6" x14ac:dyDescent="0.3">
      <c r="B213" s="16" t="s">
        <v>231</v>
      </c>
      <c r="C213" s="16">
        <f>$H$31</f>
        <v>2038</v>
      </c>
      <c r="D213" s="40">
        <f>BY_Demands_Drivers!$K$58*$I$31</f>
        <v>0.16689355466787312</v>
      </c>
      <c r="E213" s="40">
        <f>BY_Demands_Drivers!$L$58*$I$31</f>
        <v>0.13250710960159073</v>
      </c>
      <c r="F213" s="16" t="str">
        <f>BY_Demands_Drivers!$H$59</f>
        <v>ITDTF</v>
      </c>
    </row>
    <row r="214" spans="2:6" x14ac:dyDescent="0.3">
      <c r="B214" s="16" t="s">
        <v>231</v>
      </c>
      <c r="C214" s="16">
        <f>$H$32</f>
        <v>2039</v>
      </c>
      <c r="D214" s="40">
        <f>BY_Demands_Drivers!$K$58*$I$32</f>
        <v>0.16858127260355441</v>
      </c>
      <c r="E214" s="40">
        <f>BY_Demands_Drivers!$L$58*$I$32</f>
        <v>0.13384709319727206</v>
      </c>
      <c r="F214" s="16" t="str">
        <f>BY_Demands_Drivers!$H$59</f>
        <v>ITDTF</v>
      </c>
    </row>
    <row r="215" spans="2:6" x14ac:dyDescent="0.3">
      <c r="B215" s="16" t="s">
        <v>231</v>
      </c>
      <c r="C215" s="16">
        <f>$H$33</f>
        <v>2040</v>
      </c>
      <c r="D215" s="40">
        <f>BY_Demands_Drivers!$K$58*$I$33</f>
        <v>0.1718129938819839</v>
      </c>
      <c r="E215" s="40">
        <f>BY_Demands_Drivers!$L$58*$I$33</f>
        <v>0.13641295648956539</v>
      </c>
      <c r="F215" s="16" t="str">
        <f>BY_Demands_Drivers!$H$59</f>
        <v>ITDTF</v>
      </c>
    </row>
    <row r="216" spans="2:6" x14ac:dyDescent="0.3">
      <c r="B216" s="16" t="s">
        <v>231</v>
      </c>
      <c r="C216" s="16">
        <f>$H$34</f>
        <v>2041</v>
      </c>
      <c r="D216" s="40">
        <f>BY_Demands_Drivers!$K$58*$I$34</f>
        <v>0.17401894776363391</v>
      </c>
      <c r="E216" s="40">
        <f>BY_Demands_Drivers!$L$58*$I$34</f>
        <v>0.13816439963758603</v>
      </c>
      <c r="F216" s="16" t="str">
        <f>BY_Demands_Drivers!$H$59</f>
        <v>ITDTF</v>
      </c>
    </row>
    <row r="217" spans="2:6" x14ac:dyDescent="0.3">
      <c r="B217" s="16" t="s">
        <v>231</v>
      </c>
      <c r="C217" s="16">
        <f>$H$35</f>
        <v>2042</v>
      </c>
      <c r="D217" s="40">
        <f>BY_Demands_Drivers!$K$58*$I$35</f>
        <v>0.17617526625566585</v>
      </c>
      <c r="E217" s="40">
        <f>BY_Demands_Drivers!$L$58*$I$35</f>
        <v>0.13987643418156964</v>
      </c>
      <c r="F217" s="16" t="str">
        <f>BY_Demands_Drivers!$H$59</f>
        <v>ITDTF</v>
      </c>
    </row>
    <row r="218" spans="2:6" x14ac:dyDescent="0.3">
      <c r="B218" s="16" t="s">
        <v>231</v>
      </c>
      <c r="C218" s="16">
        <f>$H$36</f>
        <v>2043</v>
      </c>
      <c r="D218" s="40">
        <f>BY_Demands_Drivers!$K$58*$I$36</f>
        <v>0.17820391956350007</v>
      </c>
      <c r="E218" s="40">
        <f>BY_Demands_Drivers!$L$58*$I$36</f>
        <v>0.14148710744417564</v>
      </c>
      <c r="F218" s="16" t="str">
        <f>BY_Demands_Drivers!$H$59</f>
        <v>ITDTF</v>
      </c>
    </row>
    <row r="219" spans="2:6" x14ac:dyDescent="0.3">
      <c r="B219" s="16" t="s">
        <v>231</v>
      </c>
      <c r="C219" s="16">
        <f>$H$37</f>
        <v>2044</v>
      </c>
      <c r="D219" s="40">
        <f>BY_Demands_Drivers!$K$58*$I$37</f>
        <v>0.18035290677774712</v>
      </c>
      <c r="E219" s="40">
        <f>BY_Demands_Drivers!$L$58*$I$37</f>
        <v>0.14319332123354175</v>
      </c>
      <c r="F219" s="16" t="str">
        <f>BY_Demands_Drivers!$H$59</f>
        <v>ITDTF</v>
      </c>
    </row>
    <row r="220" spans="2:6" x14ac:dyDescent="0.3">
      <c r="B220" s="16" t="s">
        <v>231</v>
      </c>
      <c r="C220" s="16">
        <f>$H$38</f>
        <v>2045</v>
      </c>
      <c r="D220" s="40">
        <f>BY_Demands_Drivers!$K$58*$I$38</f>
        <v>0.18424310425132631</v>
      </c>
      <c r="E220" s="40">
        <f>BY_Demands_Drivers!$L$58*$I$38</f>
        <v>0.14628198948097179</v>
      </c>
      <c r="F220" s="16" t="str">
        <f>BY_Demands_Drivers!$H$59</f>
        <v>ITDTF</v>
      </c>
    </row>
    <row r="221" spans="2:6" x14ac:dyDescent="0.3">
      <c r="B221" s="16" t="s">
        <v>231</v>
      </c>
      <c r="C221" s="16">
        <f>$H$39</f>
        <v>2046</v>
      </c>
      <c r="D221" s="40">
        <f>BY_Demands_Drivers!$K$58*$I$39</f>
        <v>0.18699530386257746</v>
      </c>
      <c r="E221" s="40">
        <f>BY_Demands_Drivers!$L$58*$I$39</f>
        <v>0.14846713087998659</v>
      </c>
      <c r="F221" s="16" t="str">
        <f>BY_Demands_Drivers!$H$59</f>
        <v>ITDTF</v>
      </c>
    </row>
    <row r="222" spans="2:6" x14ac:dyDescent="0.3">
      <c r="B222" s="16" t="s">
        <v>231</v>
      </c>
      <c r="C222" s="16">
        <f>$H$40</f>
        <v>2047</v>
      </c>
      <c r="D222" s="40">
        <f>BY_Demands_Drivers!$K$58*$I$40</f>
        <v>0.18984197279828666</v>
      </c>
      <c r="E222" s="40">
        <f>BY_Demands_Drivers!$L$58*$I$40</f>
        <v>0.15072727731532448</v>
      </c>
      <c r="F222" s="16" t="str">
        <f>BY_Demands_Drivers!$H$59</f>
        <v>ITDTF</v>
      </c>
    </row>
    <row r="223" spans="2:6" x14ac:dyDescent="0.3">
      <c r="B223" s="16" t="s">
        <v>231</v>
      </c>
      <c r="C223" s="16">
        <f>$H$41</f>
        <v>2048</v>
      </c>
      <c r="D223" s="40">
        <f>BY_Demands_Drivers!$K$58*$I$41</f>
        <v>0.19262340320611746</v>
      </c>
      <c r="E223" s="40">
        <f>BY_Demands_Drivers!$L$58*$I$41</f>
        <v>0.15293562685065007</v>
      </c>
      <c r="F223" s="16" t="str">
        <f>BY_Demands_Drivers!$H$59</f>
        <v>ITDTF</v>
      </c>
    </row>
    <row r="224" spans="2:6" x14ac:dyDescent="0.3">
      <c r="B224" s="16" t="s">
        <v>231</v>
      </c>
      <c r="C224" s="16">
        <f>$H$42</f>
        <v>2049</v>
      </c>
      <c r="D224" s="40">
        <f>BY_Demands_Drivers!$K$58*$I$42</f>
        <v>0.19549748149903948</v>
      </c>
      <c r="E224" s="40">
        <f>BY_Demands_Drivers!$L$58*$I$42</f>
        <v>0.15521753526899285</v>
      </c>
      <c r="F224" s="16" t="str">
        <f>BY_Demands_Drivers!$H$59</f>
        <v>ITDTF</v>
      </c>
    </row>
    <row r="225" spans="2:6" x14ac:dyDescent="0.3">
      <c r="B225" s="15" t="s">
        <v>231</v>
      </c>
      <c r="C225" s="15">
        <f>$H$43</f>
        <v>2050</v>
      </c>
      <c r="D225" s="41">
        <f>BY_Demands_Drivers!$K$58*$I$43</f>
        <v>0.19976415992805274</v>
      </c>
      <c r="E225" s="41">
        <f>BY_Demands_Drivers!$L$58*$I$43</f>
        <v>0.15860511501917021</v>
      </c>
      <c r="F225" s="15" t="str">
        <f>BY_Demands_Drivers!$H$59</f>
        <v>ITDTF</v>
      </c>
    </row>
    <row r="226" spans="2:6" x14ac:dyDescent="0.3">
      <c r="B226" s="16" t="s">
        <v>231</v>
      </c>
      <c r="C226" s="16">
        <f>$H$5</f>
        <v>2012</v>
      </c>
      <c r="D226" s="40">
        <f>BY_Demands_Drivers!$K$59*$I$5</f>
        <v>1.3476667887343353E-2</v>
      </c>
      <c r="E226" s="40">
        <f>BY_Demands_Drivers!$L$59*$I$5</f>
        <v>1.0699959698061368E-2</v>
      </c>
      <c r="F226" s="16" t="str">
        <f>BY_Demands_Drivers!$H$60</f>
        <v>ITDFL</v>
      </c>
    </row>
    <row r="227" spans="2:6" x14ac:dyDescent="0.3">
      <c r="B227" s="16" t="s">
        <v>231</v>
      </c>
      <c r="C227" s="16">
        <f>$H$8</f>
        <v>2015</v>
      </c>
      <c r="D227" s="40">
        <f>BY_Demands_Drivers!$K$59*$I$8</f>
        <v>1.4315289671757912E-2</v>
      </c>
      <c r="E227" s="40">
        <f>BY_Demands_Drivers!$L$59*$I$8</f>
        <v>1.1365793372242751E-2</v>
      </c>
      <c r="F227" s="16" t="str">
        <f>BY_Demands_Drivers!$H$60</f>
        <v>ITDFL</v>
      </c>
    </row>
    <row r="228" spans="2:6" x14ac:dyDescent="0.3">
      <c r="B228" s="16" t="s">
        <v>231</v>
      </c>
      <c r="C228" s="16">
        <f>$H$9</f>
        <v>2016</v>
      </c>
      <c r="D228" s="40">
        <f>BY_Demands_Drivers!$K$59*$I$9</f>
        <v>1.4664313042897855E-2</v>
      </c>
      <c r="E228" s="40">
        <f>BY_Demands_Drivers!$L$59*$I$9</f>
        <v>1.1642904601524152E-2</v>
      </c>
      <c r="F228" s="16" t="str">
        <f>BY_Demands_Drivers!$H$60</f>
        <v>ITDFL</v>
      </c>
    </row>
    <row r="229" spans="2:6" x14ac:dyDescent="0.3">
      <c r="B229" s="16" t="s">
        <v>231</v>
      </c>
      <c r="C229" s="16">
        <f>$H$10</f>
        <v>2017</v>
      </c>
      <c r="D229" s="40">
        <f>BY_Demands_Drivers!$K$59*$I$10</f>
        <v>1.5072895514628013E-2</v>
      </c>
      <c r="E229" s="40">
        <f>BY_Demands_Drivers!$L$59*$I$10</f>
        <v>1.1967303482419095E-2</v>
      </c>
      <c r="F229" s="16" t="str">
        <f>BY_Demands_Drivers!$H$60</f>
        <v>ITDFL</v>
      </c>
    </row>
    <row r="230" spans="2:6" x14ac:dyDescent="0.3">
      <c r="B230" s="16" t="s">
        <v>231</v>
      </c>
      <c r="C230" s="16">
        <f>$H$11</f>
        <v>2018</v>
      </c>
      <c r="D230" s="40">
        <f>BY_Demands_Drivers!$K$59*$I$11</f>
        <v>1.5529864945295676E-2</v>
      </c>
      <c r="E230" s="40">
        <f>BY_Demands_Drivers!$L$59*$I$11</f>
        <v>1.2330119761061836E-2</v>
      </c>
      <c r="F230" s="16" t="str">
        <f>BY_Demands_Drivers!$H$60</f>
        <v>ITDFL</v>
      </c>
    </row>
    <row r="231" spans="2:6" x14ac:dyDescent="0.3">
      <c r="B231" s="16" t="s">
        <v>231</v>
      </c>
      <c r="C231" s="16">
        <f>$H$12</f>
        <v>2019</v>
      </c>
      <c r="D231" s="40">
        <f>BY_Demands_Drivers!$K$59*$I$12</f>
        <v>1.6829006878201054E-2</v>
      </c>
      <c r="E231" s="40">
        <f>BY_Demands_Drivers!$L$59*$I$12</f>
        <v>1.3361588848253933E-2</v>
      </c>
      <c r="F231" s="16" t="str">
        <f>BY_Demands_Drivers!$H$60</f>
        <v>ITDFL</v>
      </c>
    </row>
    <row r="232" spans="2:6" x14ac:dyDescent="0.3">
      <c r="B232" s="16" t="s">
        <v>231</v>
      </c>
      <c r="C232" s="16">
        <f>$H$13</f>
        <v>2020</v>
      </c>
      <c r="D232" s="40">
        <f>BY_Demands_Drivers!$K$59*$I$13</f>
        <v>1.7218502281311394E-2</v>
      </c>
      <c r="E232" s="40">
        <f>BY_Demands_Drivers!$L$59*$I$13</f>
        <v>1.3670833325501517E-2</v>
      </c>
      <c r="F232" s="16" t="str">
        <f>BY_Demands_Drivers!$H$60</f>
        <v>ITDFL</v>
      </c>
    </row>
    <row r="233" spans="2:6" x14ac:dyDescent="0.3">
      <c r="B233" s="16" t="s">
        <v>231</v>
      </c>
      <c r="C233" s="16">
        <f>$H$14</f>
        <v>2021</v>
      </c>
      <c r="D233" s="40">
        <f>BY_Demands_Drivers!$K$59*$I$14</f>
        <v>1.7539686357415665E-2</v>
      </c>
      <c r="E233" s="40">
        <f>BY_Demands_Drivers!$L$59*$I$14</f>
        <v>1.3925841217563791E-2</v>
      </c>
      <c r="F233" s="16" t="str">
        <f>BY_Demands_Drivers!$H$60</f>
        <v>ITDFL</v>
      </c>
    </row>
    <row r="234" spans="2:6" x14ac:dyDescent="0.3">
      <c r="B234" s="16" t="s">
        <v>231</v>
      </c>
      <c r="C234" s="16">
        <f>$H$15</f>
        <v>2022</v>
      </c>
      <c r="D234" s="40">
        <f>BY_Demands_Drivers!$K$59*$I$15</f>
        <v>1.786506105962302E-2</v>
      </c>
      <c r="E234" s="40">
        <f>BY_Demands_Drivers!$L$59*$I$15</f>
        <v>1.4184176306733501E-2</v>
      </c>
      <c r="F234" s="16" t="str">
        <f>BY_Demands_Drivers!$H$60</f>
        <v>ITDFL</v>
      </c>
    </row>
    <row r="235" spans="2:6" x14ac:dyDescent="0.3">
      <c r="B235" s="16" t="s">
        <v>231</v>
      </c>
      <c r="C235" s="16">
        <f>$H$16</f>
        <v>2023</v>
      </c>
      <c r="D235" s="40">
        <f>BY_Demands_Drivers!$K$59*$I$16</f>
        <v>1.8117797641987846E-2</v>
      </c>
      <c r="E235" s="40">
        <f>BY_Demands_Drivers!$L$59*$I$16</f>
        <v>1.4384839502423672E-2</v>
      </c>
      <c r="F235" s="16" t="str">
        <f>BY_Demands_Drivers!$H$60</f>
        <v>ITDFL</v>
      </c>
    </row>
    <row r="236" spans="2:6" x14ac:dyDescent="0.3">
      <c r="B236" s="16" t="s">
        <v>231</v>
      </c>
      <c r="C236" s="16">
        <f>$H$17</f>
        <v>2024</v>
      </c>
      <c r="D236" s="40">
        <f>BY_Demands_Drivers!$K$59*$I$17</f>
        <v>1.8308403146898609E-2</v>
      </c>
      <c r="E236" s="40">
        <f>BY_Demands_Drivers!$L$59*$I$17</f>
        <v>1.4536172995080946E-2</v>
      </c>
      <c r="F236" s="16" t="str">
        <f>BY_Demands_Drivers!$H$60</f>
        <v>ITDFL</v>
      </c>
    </row>
    <row r="237" spans="2:6" x14ac:dyDescent="0.3">
      <c r="B237" s="16" t="s">
        <v>231</v>
      </c>
      <c r="C237" s="16">
        <f>$H$18</f>
        <v>2025</v>
      </c>
      <c r="D237" s="40">
        <f>BY_Demands_Drivers!$K$59*$I$18</f>
        <v>1.8498525468030675E-2</v>
      </c>
      <c r="E237" s="40">
        <f>BY_Demands_Drivers!$L$59*$I$18</f>
        <v>1.4687122858268235E-2</v>
      </c>
      <c r="F237" s="16" t="str">
        <f>BY_Demands_Drivers!$H$60</f>
        <v>ITDFL</v>
      </c>
    </row>
    <row r="238" spans="2:6" x14ac:dyDescent="0.3">
      <c r="B238" s="16" t="s">
        <v>231</v>
      </c>
      <c r="C238" s="16">
        <f>$H$19</f>
        <v>2026</v>
      </c>
      <c r="D238" s="40">
        <f>BY_Demands_Drivers!$K$59*$I$19</f>
        <v>1.8714725453616795E-2</v>
      </c>
      <c r="E238" s="40">
        <f>BY_Demands_Drivers!$L$59*$I$19</f>
        <v>1.4858777391260436E-2</v>
      </c>
      <c r="F238" s="16" t="str">
        <f>BY_Demands_Drivers!$H$60</f>
        <v>ITDFL</v>
      </c>
    </row>
    <row r="239" spans="2:6" x14ac:dyDescent="0.3">
      <c r="B239" s="16" t="s">
        <v>231</v>
      </c>
      <c r="C239" s="16">
        <f>$H$20</f>
        <v>2027</v>
      </c>
      <c r="D239" s="40">
        <f>BY_Demands_Drivers!$K$59*$I$20</f>
        <v>1.8974297999256408E-2</v>
      </c>
      <c r="E239" s="40">
        <f>BY_Demands_Drivers!$L$59*$I$20</f>
        <v>1.5064868080760581E-2</v>
      </c>
      <c r="F239" s="16" t="str">
        <f>BY_Demands_Drivers!$H$60</f>
        <v>ITDFL</v>
      </c>
    </row>
    <row r="240" spans="2:6" x14ac:dyDescent="0.3">
      <c r="B240" s="16" t="s">
        <v>231</v>
      </c>
      <c r="C240" s="16">
        <f>$H$21</f>
        <v>2028</v>
      </c>
      <c r="D240" s="40">
        <f>BY_Demands_Drivers!$K$59*$I$21</f>
        <v>1.9155685383386255E-2</v>
      </c>
      <c r="E240" s="40">
        <f>BY_Demands_Drivers!$L$59*$I$21</f>
        <v>1.5208882737510332E-2</v>
      </c>
      <c r="F240" s="16" t="str">
        <f>BY_Demands_Drivers!$H$60</f>
        <v>ITDFL</v>
      </c>
    </row>
    <row r="241" spans="2:6" x14ac:dyDescent="0.3">
      <c r="B241" s="16" t="s">
        <v>231</v>
      </c>
      <c r="C241" s="16">
        <f>$H$22</f>
        <v>2029</v>
      </c>
      <c r="D241" s="40">
        <f>BY_Demands_Drivers!$K$59*$I$22</f>
        <v>1.9351618821607897E-2</v>
      </c>
      <c r="E241" s="40">
        <f>BY_Demands_Drivers!$L$59*$I$22</f>
        <v>1.5364446405770131E-2</v>
      </c>
      <c r="F241" s="16" t="str">
        <f>BY_Demands_Drivers!$H$60</f>
        <v>ITDFL</v>
      </c>
    </row>
    <row r="242" spans="2:6" x14ac:dyDescent="0.3">
      <c r="B242" s="16" t="s">
        <v>231</v>
      </c>
      <c r="C242" s="16">
        <f>$H$23</f>
        <v>2030</v>
      </c>
      <c r="D242" s="40">
        <f>BY_Demands_Drivers!$K$59*$I$23</f>
        <v>1.9691087230510392E-2</v>
      </c>
      <c r="E242" s="40">
        <f>BY_Demands_Drivers!$L$59*$I$23</f>
        <v>1.5633971359889757E-2</v>
      </c>
      <c r="F242" s="16" t="str">
        <f>BY_Demands_Drivers!$H$60</f>
        <v>ITDFL</v>
      </c>
    </row>
    <row r="243" spans="2:6" x14ac:dyDescent="0.3">
      <c r="B243" s="16" t="s">
        <v>231</v>
      </c>
      <c r="C243" s="16">
        <f>$H$24</f>
        <v>2031</v>
      </c>
      <c r="D243" s="40">
        <f>BY_Demands_Drivers!$K$59*$I$24</f>
        <v>1.9883271069599608E-2</v>
      </c>
      <c r="E243" s="40">
        <f>BY_Demands_Drivers!$L$59*$I$24</f>
        <v>1.5786557989616277E-2</v>
      </c>
      <c r="F243" s="16" t="str">
        <f>BY_Demands_Drivers!$H$60</f>
        <v>ITDFL</v>
      </c>
    </row>
    <row r="244" spans="2:6" x14ac:dyDescent="0.3">
      <c r="B244" s="16" t="s">
        <v>231</v>
      </c>
      <c r="C244" s="16">
        <f>$H$25</f>
        <v>2032</v>
      </c>
      <c r="D244" s="40">
        <f>BY_Demands_Drivers!$K$59*$I$25</f>
        <v>2.0076744974854621E-2</v>
      </c>
      <c r="E244" s="40">
        <f>BY_Demands_Drivers!$L$59*$I$25</f>
        <v>1.5940168882617459E-2</v>
      </c>
      <c r="F244" s="16" t="str">
        <f>BY_Demands_Drivers!$H$60</f>
        <v>ITDFL</v>
      </c>
    </row>
    <row r="245" spans="2:6" x14ac:dyDescent="0.3">
      <c r="B245" s="16" t="s">
        <v>231</v>
      </c>
      <c r="C245" s="16">
        <f>$H$26</f>
        <v>2033</v>
      </c>
      <c r="D245" s="40">
        <f>BY_Demands_Drivers!$K$59*$I$26</f>
        <v>2.0195947093704647E-2</v>
      </c>
      <c r="E245" s="40">
        <f>BY_Demands_Drivers!$L$59*$I$26</f>
        <v>1.603481081326982E-2</v>
      </c>
      <c r="F245" s="16" t="str">
        <f>BY_Demands_Drivers!$H$60</f>
        <v>ITDFL</v>
      </c>
    </row>
    <row r="246" spans="2:6" x14ac:dyDescent="0.3">
      <c r="B246" s="16" t="s">
        <v>231</v>
      </c>
      <c r="C246" s="16">
        <f>$H$27</f>
        <v>2034</v>
      </c>
      <c r="D246" s="40">
        <f>BY_Demands_Drivers!$K$59*$I$27</f>
        <v>2.032043230049408E-2</v>
      </c>
      <c r="E246" s="40">
        <f>BY_Demands_Drivers!$L$59*$I$27</f>
        <v>1.6133647314012164E-2</v>
      </c>
      <c r="F246" s="16" t="str">
        <f>BY_Demands_Drivers!$H$60</f>
        <v>ITDFL</v>
      </c>
    </row>
    <row r="247" spans="2:6" x14ac:dyDescent="0.3">
      <c r="B247" s="16" t="s">
        <v>231</v>
      </c>
      <c r="C247" s="16">
        <f>$H$28</f>
        <v>2035</v>
      </c>
      <c r="D247" s="40">
        <f>BY_Demands_Drivers!$K$59*$I$28</f>
        <v>2.0671429531923656E-2</v>
      </c>
      <c r="E247" s="40">
        <f>BY_Demands_Drivers!$L$59*$I$28</f>
        <v>1.6412325712991987E-2</v>
      </c>
      <c r="F247" s="16" t="str">
        <f>BY_Demands_Drivers!$H$60</f>
        <v>ITDFL</v>
      </c>
    </row>
    <row r="248" spans="2:6" x14ac:dyDescent="0.3">
      <c r="B248" s="16" t="s">
        <v>231</v>
      </c>
      <c r="C248" s="16">
        <f>$H$29</f>
        <v>2036</v>
      </c>
      <c r="D248" s="40">
        <f>BY_Demands_Drivers!$K$59*$I$29</f>
        <v>2.0850318265345332E-2</v>
      </c>
      <c r="E248" s="40">
        <f>BY_Demands_Drivers!$L$59*$I$29</f>
        <v>1.6554356536490039E-2</v>
      </c>
      <c r="F248" s="16" t="str">
        <f>BY_Demands_Drivers!$H$60</f>
        <v>ITDFL</v>
      </c>
    </row>
    <row r="249" spans="2:6" x14ac:dyDescent="0.3">
      <c r="B249" s="16" t="s">
        <v>231</v>
      </c>
      <c r="C249" s="16">
        <f>$H$30</f>
        <v>2037</v>
      </c>
      <c r="D249" s="40">
        <f>BY_Demands_Drivers!$K$59*$I$30</f>
        <v>2.1063362280448306E-2</v>
      </c>
      <c r="E249" s="40">
        <f>BY_Demands_Drivers!$L$59*$I$30</f>
        <v>1.6723505349428871E-2</v>
      </c>
      <c r="F249" s="16" t="str">
        <f>BY_Demands_Drivers!$H$60</f>
        <v>ITDFL</v>
      </c>
    </row>
    <row r="250" spans="2:6" x14ac:dyDescent="0.3">
      <c r="B250" s="16" t="s">
        <v>231</v>
      </c>
      <c r="C250" s="16">
        <f>$H$31</f>
        <v>2038</v>
      </c>
      <c r="D250" s="40">
        <f>BY_Demands_Drivers!$K$59*$I$31</f>
        <v>2.1274626792372592E-2</v>
      </c>
      <c r="E250" s="40">
        <f>BY_Demands_Drivers!$L$59*$I$31</f>
        <v>1.6891241304793879E-2</v>
      </c>
      <c r="F250" s="16" t="str">
        <f>BY_Demands_Drivers!$H$60</f>
        <v>ITDFL</v>
      </c>
    </row>
    <row r="251" spans="2:6" x14ac:dyDescent="0.3">
      <c r="B251" s="16" t="s">
        <v>231</v>
      </c>
      <c r="C251" s="16">
        <f>$H$32</f>
        <v>2039</v>
      </c>
      <c r="D251" s="40">
        <f>BY_Demands_Drivers!$K$59*$I$32</f>
        <v>2.1489767330806608E-2</v>
      </c>
      <c r="E251" s="40">
        <f>BY_Demands_Drivers!$L$59*$I$32</f>
        <v>1.7062054677202138E-2</v>
      </c>
      <c r="F251" s="16" t="str">
        <f>BY_Demands_Drivers!$H$60</f>
        <v>ITDFL</v>
      </c>
    </row>
    <row r="252" spans="2:6" x14ac:dyDescent="0.3">
      <c r="B252" s="16" t="s">
        <v>231</v>
      </c>
      <c r="C252" s="16">
        <f>$H$33</f>
        <v>2040</v>
      </c>
      <c r="D252" s="40">
        <f>BY_Demands_Drivers!$K$59*$I$33</f>
        <v>2.190172850110093E-2</v>
      </c>
      <c r="E252" s="40">
        <f>BY_Demands_Drivers!$L$59*$I$33</f>
        <v>1.7389136115741943E-2</v>
      </c>
      <c r="F252" s="16" t="str">
        <f>BY_Demands_Drivers!$H$60</f>
        <v>ITDFL</v>
      </c>
    </row>
    <row r="253" spans="2:6" x14ac:dyDescent="0.3">
      <c r="B253" s="16" t="s">
        <v>231</v>
      </c>
      <c r="C253" s="16">
        <f>$H$34</f>
        <v>2041</v>
      </c>
      <c r="D253" s="40">
        <f>BY_Demands_Drivers!$K$59*$I$34</f>
        <v>2.2182930765901897E-2</v>
      </c>
      <c r="E253" s="40">
        <f>BY_Demands_Drivers!$L$59*$I$34</f>
        <v>1.7612399976328703E-2</v>
      </c>
      <c r="F253" s="16" t="str">
        <f>BY_Demands_Drivers!$H$60</f>
        <v>ITDFL</v>
      </c>
    </row>
    <row r="254" spans="2:6" x14ac:dyDescent="0.3">
      <c r="B254" s="16" t="s">
        <v>231</v>
      </c>
      <c r="C254" s="16">
        <f>$H$35</f>
        <v>2042</v>
      </c>
      <c r="D254" s="40">
        <f>BY_Demands_Drivers!$K$59*$I$35</f>
        <v>2.2457805797803307E-2</v>
      </c>
      <c r="E254" s="40">
        <f>BY_Demands_Drivers!$L$59*$I$35</f>
        <v>1.7830640255597632E-2</v>
      </c>
      <c r="F254" s="16" t="str">
        <f>BY_Demands_Drivers!$H$60</f>
        <v>ITDFL</v>
      </c>
    </row>
    <row r="255" spans="2:6" x14ac:dyDescent="0.3">
      <c r="B255" s="16" t="s">
        <v>231</v>
      </c>
      <c r="C255" s="16">
        <f>$H$36</f>
        <v>2043</v>
      </c>
      <c r="D255" s="40">
        <f>BY_Demands_Drivers!$K$59*$I$36</f>
        <v>2.2716406809095643E-2</v>
      </c>
      <c r="E255" s="40">
        <f>BY_Demands_Drivers!$L$59*$I$36</f>
        <v>1.8035959583923927E-2</v>
      </c>
      <c r="F255" s="16" t="str">
        <f>BY_Demands_Drivers!$H$60</f>
        <v>ITDFL</v>
      </c>
    </row>
    <row r="256" spans="2:6" x14ac:dyDescent="0.3">
      <c r="B256" s="16" t="s">
        <v>231</v>
      </c>
      <c r="C256" s="16">
        <f>$H$37</f>
        <v>2044</v>
      </c>
      <c r="D256" s="40">
        <f>BY_Demands_Drivers!$K$59*$I$37</f>
        <v>2.2990347292032025E-2</v>
      </c>
      <c r="E256" s="40">
        <f>BY_Demands_Drivers!$L$59*$I$37</f>
        <v>1.8253457867000233E-2</v>
      </c>
      <c r="F256" s="16" t="str">
        <f>BY_Demands_Drivers!$H$60</f>
        <v>ITDFL</v>
      </c>
    </row>
    <row r="257" spans="2:6" x14ac:dyDescent="0.3">
      <c r="B257" s="16" t="s">
        <v>231</v>
      </c>
      <c r="C257" s="16">
        <f>$H$38</f>
        <v>2045</v>
      </c>
      <c r="D257" s="40">
        <f>BY_Demands_Drivers!$K$59*$I$38</f>
        <v>2.348624720598454E-2</v>
      </c>
      <c r="E257" s="40">
        <f>BY_Demands_Drivers!$L$59*$I$38</f>
        <v>1.8647183462816637E-2</v>
      </c>
      <c r="F257" s="16" t="str">
        <f>BY_Demands_Drivers!$H$60</f>
        <v>ITDFL</v>
      </c>
    </row>
    <row r="258" spans="2:6" x14ac:dyDescent="0.3">
      <c r="B258" s="16" t="s">
        <v>231</v>
      </c>
      <c r="C258" s="16">
        <f>$H$39</f>
        <v>2046</v>
      </c>
      <c r="D258" s="40">
        <f>BY_Demands_Drivers!$K$59*$I$39</f>
        <v>2.3837081722655976E-2</v>
      </c>
      <c r="E258" s="40">
        <f>BY_Demands_Drivers!$L$59*$I$39</f>
        <v>1.892573267249173E-2</v>
      </c>
      <c r="F258" s="16" t="str">
        <f>BY_Demands_Drivers!$H$60</f>
        <v>ITDFL</v>
      </c>
    </row>
    <row r="259" spans="2:6" x14ac:dyDescent="0.3">
      <c r="B259" s="16" t="s">
        <v>231</v>
      </c>
      <c r="C259" s="16">
        <f>$H$40</f>
        <v>2047</v>
      </c>
      <c r="D259" s="40">
        <f>BY_Demands_Drivers!$K$59*$I$40</f>
        <v>2.419995864339252E-2</v>
      </c>
      <c r="E259" s="40">
        <f>BY_Demands_Drivers!$L$59*$I$40</f>
        <v>1.9213843091157173E-2</v>
      </c>
      <c r="F259" s="16" t="str">
        <f>BY_Demands_Drivers!$H$60</f>
        <v>ITDFL</v>
      </c>
    </row>
    <row r="260" spans="2:6" x14ac:dyDescent="0.3">
      <c r="B260" s="16" t="s">
        <v>231</v>
      </c>
      <c r="C260" s="16">
        <f>$H$41</f>
        <v>2048</v>
      </c>
      <c r="D260" s="40">
        <f>BY_Demands_Drivers!$K$59*$I$41</f>
        <v>2.4554519333248492E-2</v>
      </c>
      <c r="E260" s="40">
        <f>BY_Demands_Drivers!$L$59*$I$41</f>
        <v>1.9495350740057437E-2</v>
      </c>
      <c r="F260" s="16" t="str">
        <f>BY_Demands_Drivers!$H$60</f>
        <v>ITDFL</v>
      </c>
    </row>
    <row r="261" spans="2:6" x14ac:dyDescent="0.3">
      <c r="B261" s="16" t="s">
        <v>231</v>
      </c>
      <c r="C261" s="16">
        <f>$H$42</f>
        <v>2049</v>
      </c>
      <c r="D261" s="40">
        <f>BY_Demands_Drivers!$K$59*$I$42</f>
        <v>2.4920890240595139E-2</v>
      </c>
      <c r="E261" s="40">
        <f>BY_Demands_Drivers!$L$59*$I$42</f>
        <v>1.978623525067396E-2</v>
      </c>
      <c r="F261" s="16" t="str">
        <f>BY_Demands_Drivers!$H$60</f>
        <v>ITDFL</v>
      </c>
    </row>
    <row r="262" spans="2:6" x14ac:dyDescent="0.3">
      <c r="B262" s="15" t="s">
        <v>231</v>
      </c>
      <c r="C262" s="15">
        <f>$H$43</f>
        <v>2050</v>
      </c>
      <c r="D262" s="41">
        <f>BY_Demands_Drivers!$K$59*$I$43</f>
        <v>2.5464781773140925E-2</v>
      </c>
      <c r="E262" s="41">
        <f>BY_Demands_Drivers!$L$59*$I$43</f>
        <v>2.0218064359100851E-2</v>
      </c>
      <c r="F262" s="15" t="str">
        <f>BY_Demands_Drivers!$H$60</f>
        <v>ITDFL</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sheetPr>
  <dimension ref="B2:AX262"/>
  <sheetViews>
    <sheetView zoomScaleNormal="100" workbookViewId="0">
      <selection activeCell="X35" sqref="X35"/>
    </sheetView>
  </sheetViews>
  <sheetFormatPr defaultRowHeight="14.4" x14ac:dyDescent="0.3"/>
  <cols>
    <col min="1" max="1" width="4.33203125" customWidth="1"/>
    <col min="2" max="2" width="11" bestFit="1" customWidth="1"/>
    <col min="3" max="3" width="5" bestFit="1" customWidth="1"/>
    <col min="4" max="4" width="4.5546875" bestFit="1" customWidth="1"/>
    <col min="5" max="5" width="5.109375" bestFit="1" customWidth="1"/>
    <col min="6" max="6" width="8.33203125" bestFit="1" customWidth="1"/>
  </cols>
  <sheetData>
    <row r="2" spans="2:50" x14ac:dyDescent="0.3">
      <c r="B2" s="1" t="s">
        <v>90</v>
      </c>
    </row>
    <row r="3" spans="2:50" ht="15" thickBot="1" x14ac:dyDescent="0.35">
      <c r="B3" s="2" t="s">
        <v>2</v>
      </c>
      <c r="C3" s="2" t="s">
        <v>0</v>
      </c>
      <c r="D3" s="3" t="s">
        <v>10</v>
      </c>
      <c r="E3" s="3" t="s">
        <v>11</v>
      </c>
      <c r="F3" s="14" t="s">
        <v>1</v>
      </c>
      <c r="I3" s="10" t="s">
        <v>89</v>
      </c>
    </row>
    <row r="4" spans="2:50" ht="15.75" customHeight="1" x14ac:dyDescent="0.3">
      <c r="B4" t="s">
        <v>231</v>
      </c>
      <c r="C4">
        <f>$H$5</f>
        <v>2012</v>
      </c>
      <c r="D4" s="18">
        <f>BY_Demands_Drivers!$K$60*$I$5</f>
        <v>1.0615497597177967</v>
      </c>
      <c r="E4" s="18">
        <f>BY_Demands_Drivers!$L$60*$I$5</f>
        <v>0.5573322359605376</v>
      </c>
      <c r="F4" t="str">
        <f>BY_Demands_Drivers!$H$61</f>
        <v>IPDMT</v>
      </c>
      <c r="H4" s="10">
        <f>BY_Demands_Drivers!Q4</f>
        <v>2011</v>
      </c>
      <c r="I4" s="18">
        <f>BY_Demands_Drivers!Q29</f>
        <v>0.84186464430503505</v>
      </c>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row>
    <row r="5" spans="2:50" ht="15.75" customHeight="1" x14ac:dyDescent="0.3">
      <c r="B5" t="s">
        <v>231</v>
      </c>
      <c r="C5">
        <f>$H$8</f>
        <v>2015</v>
      </c>
      <c r="D5" s="18">
        <f>BY_Demands_Drivers!$K$60*$I$8</f>
        <v>1.1276075390725477</v>
      </c>
      <c r="E5" s="18">
        <f>BY_Demands_Drivers!$L$60*$I$8</f>
        <v>0.59201372831013643</v>
      </c>
      <c r="F5" t="str">
        <f>BY_Demands_Drivers!$H$61</f>
        <v>IPDMT</v>
      </c>
      <c r="H5" s="10">
        <f>BY_Demands_Drivers!R4</f>
        <v>2012</v>
      </c>
      <c r="I5" s="18">
        <f>BY_Demands_Drivers!R29</f>
        <v>0.84083994879341006</v>
      </c>
    </row>
    <row r="6" spans="2:50" ht="15.75" customHeight="1" x14ac:dyDescent="0.3">
      <c r="B6" t="s">
        <v>231</v>
      </c>
      <c r="C6">
        <f>$H$9</f>
        <v>2016</v>
      </c>
      <c r="D6" s="18">
        <f>BY_Demands_Drivers!$K$60*$I$9</f>
        <v>1.1550999191524534</v>
      </c>
      <c r="E6" s="18">
        <f>BY_Demands_Drivers!$L$60*$I$9</f>
        <v>0.60644770987486696</v>
      </c>
      <c r="F6" t="str">
        <f>BY_Demands_Drivers!$H$61</f>
        <v>IPDMT</v>
      </c>
      <c r="H6" s="10">
        <f>BY_Demands_Drivers!S4</f>
        <v>2013</v>
      </c>
      <c r="I6" s="18">
        <f>BY_Demands_Drivers!S29</f>
        <v>0.85109620631304805</v>
      </c>
    </row>
    <row r="7" spans="2:50" ht="15.75" customHeight="1" x14ac:dyDescent="0.3">
      <c r="B7" t="s">
        <v>231</v>
      </c>
      <c r="C7">
        <f>$H$10</f>
        <v>2017</v>
      </c>
      <c r="D7" s="18">
        <f>BY_Demands_Drivers!$K$60*$I$10</f>
        <v>1.1872837370157243</v>
      </c>
      <c r="E7" s="18">
        <f>BY_Demands_Drivers!$L$60*$I$10</f>
        <v>0.62334477853065184</v>
      </c>
      <c r="F7" t="str">
        <f>BY_Demands_Drivers!$H$61</f>
        <v>IPDMT</v>
      </c>
      <c r="H7" s="10">
        <f>BY_Demands_Drivers!T4</f>
        <v>2014</v>
      </c>
      <c r="I7" s="18">
        <f>BY_Demands_Drivers!T29</f>
        <v>0.8709017386948622</v>
      </c>
    </row>
    <row r="8" spans="2:50" ht="15.75" customHeight="1" x14ac:dyDescent="0.3">
      <c r="B8" t="s">
        <v>231</v>
      </c>
      <c r="C8">
        <f>$H$11</f>
        <v>2018</v>
      </c>
      <c r="D8" s="40">
        <f>BY_Demands_Drivers!$K$60*$I$11</f>
        <v>1.2232789691739061</v>
      </c>
      <c r="E8" s="40">
        <f>BY_Demands_Drivers!$L$60*$I$11</f>
        <v>0.6422429065166364</v>
      </c>
      <c r="F8" t="str">
        <f>BY_Demands_Drivers!$H$61</f>
        <v>IPDMT</v>
      </c>
      <c r="H8" s="10">
        <f>BY_Demands_Drivers!U4</f>
        <v>2015</v>
      </c>
      <c r="I8" s="18">
        <f>BY_Demands_Drivers!U29</f>
        <v>0.89316346853573569</v>
      </c>
    </row>
    <row r="9" spans="2:50" ht="15.75" customHeight="1" x14ac:dyDescent="0.3">
      <c r="B9" t="s">
        <v>231</v>
      </c>
      <c r="C9">
        <f>$H$12</f>
        <v>2019</v>
      </c>
      <c r="D9" s="40">
        <f>BY_Demands_Drivers!$K$60*$I$12</f>
        <v>1.325611668788045</v>
      </c>
      <c r="E9" s="40">
        <f>BY_Demands_Drivers!$L$60*$I$12</f>
        <v>0.69596936800911302</v>
      </c>
      <c r="F9" t="str">
        <f>BY_Demands_Drivers!$H$61</f>
        <v>IPDMT</v>
      </c>
      <c r="H9" s="10">
        <f>BY_Demands_Drivers!V4</f>
        <v>2016</v>
      </c>
      <c r="I9" s="18">
        <f>BY_Demands_Drivers!V29</f>
        <v>0.91493983016831915</v>
      </c>
    </row>
    <row r="10" spans="2:50" ht="15.75" customHeight="1" x14ac:dyDescent="0.3">
      <c r="B10" t="s">
        <v>231</v>
      </c>
      <c r="C10">
        <f>$H$13</f>
        <v>2020</v>
      </c>
      <c r="D10" s="40">
        <f>BY_Demands_Drivers!$K$60*$I$13</f>
        <v>1.3562920086939705</v>
      </c>
      <c r="E10" s="40">
        <f>BY_Demands_Drivers!$L$60*$I$13</f>
        <v>0.71207708437687367</v>
      </c>
      <c r="F10" t="str">
        <f>BY_Demands_Drivers!$H$61</f>
        <v>IPDMT</v>
      </c>
      <c r="H10" s="10">
        <f>BY_Demands_Drivers!W4</f>
        <v>2017</v>
      </c>
      <c r="I10" s="18">
        <f>BY_Demands_Drivers!W29</f>
        <v>0.94043221949477274</v>
      </c>
    </row>
    <row r="11" spans="2:50" ht="15.75" customHeight="1" x14ac:dyDescent="0.3">
      <c r="B11" t="s">
        <v>231</v>
      </c>
      <c r="C11">
        <f>$H$14</f>
        <v>2021</v>
      </c>
      <c r="D11" s="40">
        <f>BY_Demands_Drivers!$K$60*$I$14</f>
        <v>1.3815915027279431</v>
      </c>
      <c r="E11" s="40">
        <f>BY_Demands_Drivers!$L$60*$I$14</f>
        <v>0.72535976231970767</v>
      </c>
      <c r="F11" t="str">
        <f>BY_Demands_Drivers!$H$61</f>
        <v>IPDMT</v>
      </c>
      <c r="H11" s="10">
        <f>BY_Demands_Drivers!X4</f>
        <v>2018</v>
      </c>
      <c r="I11" s="18">
        <f>BY_Demands_Drivers!X29</f>
        <v>0.96894358119743884</v>
      </c>
    </row>
    <row r="12" spans="2:50" ht="15.75" customHeight="1" x14ac:dyDescent="0.3">
      <c r="B12" t="s">
        <v>231</v>
      </c>
      <c r="C12">
        <f>$H$15</f>
        <v>2022</v>
      </c>
      <c r="D12" s="40">
        <f>BY_Demands_Drivers!$K$60*$I$15</f>
        <v>1.4072210900883952</v>
      </c>
      <c r="E12" s="40">
        <f>BY_Demands_Drivers!$L$60*$I$15</f>
        <v>0.7388157450464562</v>
      </c>
      <c r="F12" t="str">
        <f>BY_Demands_Drivers!$H$61</f>
        <v>IPDMT</v>
      </c>
      <c r="H12" s="10">
        <f>BY_Demands_Drivers!Y4</f>
        <v>2019</v>
      </c>
      <c r="I12" s="18">
        <f>BY_Demands_Drivers!Y29</f>
        <v>1.05</v>
      </c>
    </row>
    <row r="13" spans="2:50" ht="15.75" customHeight="1" x14ac:dyDescent="0.3">
      <c r="B13" t="s">
        <v>231</v>
      </c>
      <c r="C13">
        <f>$H$16</f>
        <v>2023</v>
      </c>
      <c r="D13" s="18">
        <f>BY_Demands_Drivers!$K$60*$I$16</f>
        <v>1.4271290124712899</v>
      </c>
      <c r="E13" s="18">
        <f>BY_Demands_Drivers!$L$60*$I$16</f>
        <v>0.74926775334226803</v>
      </c>
      <c r="F13" t="str">
        <f>BY_Demands_Drivers!$H$61</f>
        <v>IPDMT</v>
      </c>
      <c r="H13" s="10">
        <f>BY_Demands_Drivers!Z4</f>
        <v>2020</v>
      </c>
      <c r="I13" s="18">
        <f>BY_Demands_Drivers!Z29</f>
        <v>1.0743015037206742</v>
      </c>
    </row>
    <row r="14" spans="2:50" ht="15.75" customHeight="1" x14ac:dyDescent="0.3">
      <c r="B14" t="s">
        <v>231</v>
      </c>
      <c r="C14">
        <f>$H$17</f>
        <v>2024</v>
      </c>
      <c r="D14" s="18">
        <f>BY_Demands_Drivers!$K$60*$I$17</f>
        <v>1.4421429038597491</v>
      </c>
      <c r="E14" s="18">
        <f>BY_Demands_Drivers!$L$60*$I$17</f>
        <v>0.75715030955915519</v>
      </c>
      <c r="F14" t="str">
        <f>BY_Demands_Drivers!$H$61</f>
        <v>IPDMT</v>
      </c>
      <c r="H14" s="10">
        <f>BY_Demands_Drivers!AA4</f>
        <v>2021</v>
      </c>
      <c r="I14" s="18">
        <f>BY_Demands_Drivers!AA29</f>
        <v>1.0943409084431432</v>
      </c>
    </row>
    <row r="15" spans="2:50" ht="15.75" customHeight="1" x14ac:dyDescent="0.3">
      <c r="B15" t="s">
        <v>231</v>
      </c>
      <c r="C15">
        <f>$H$18</f>
        <v>2025</v>
      </c>
      <c r="D15" s="18">
        <f>BY_Demands_Drivers!$K$60*$I$18</f>
        <v>1.4571187351261914</v>
      </c>
      <c r="E15" s="18">
        <f>BY_Demands_Drivers!$L$60*$I$18</f>
        <v>0.765012883544677</v>
      </c>
      <c r="F15" t="str">
        <f>BY_Demands_Drivers!$H$61</f>
        <v>IPDMT</v>
      </c>
      <c r="H15" s="10">
        <f>BY_Demands_Drivers!AB4</f>
        <v>2022</v>
      </c>
      <c r="I15" s="18">
        <f>BY_Demands_Drivers!AB29</f>
        <v>1.1146417758556024</v>
      </c>
    </row>
    <row r="16" spans="2:50" ht="15.75" customHeight="1" x14ac:dyDescent="0.3">
      <c r="B16" t="s">
        <v>231</v>
      </c>
      <c r="C16">
        <f>$H$19</f>
        <v>2026</v>
      </c>
      <c r="D16" s="18">
        <f>BY_Demands_Drivers!$K$60*$I$19</f>
        <v>1.474148689761007</v>
      </c>
      <c r="E16" s="18">
        <f>BY_Demands_Drivers!$L$60*$I$19</f>
        <v>0.77395390831345612</v>
      </c>
      <c r="F16" t="str">
        <f>BY_Demands_Drivers!$H$61</f>
        <v>IPDMT</v>
      </c>
      <c r="H16" s="10">
        <f>BY_Demands_Drivers!AC4</f>
        <v>2023</v>
      </c>
      <c r="I16" s="18">
        <f>BY_Demands_Drivers!AC29</f>
        <v>1.1304105858277946</v>
      </c>
    </row>
    <row r="17" spans="2:9" ht="15.75" customHeight="1" x14ac:dyDescent="0.3">
      <c r="B17" t="s">
        <v>231</v>
      </c>
      <c r="C17">
        <f>$H$20</f>
        <v>2027</v>
      </c>
      <c r="D17" s="18">
        <f>BY_Demands_Drivers!$K$60*$I$20</f>
        <v>1.4945950772327834</v>
      </c>
      <c r="E17" s="18">
        <f>BY_Demands_Drivers!$L$60*$I$20</f>
        <v>0.7846886202218174</v>
      </c>
      <c r="F17" t="str">
        <f>BY_Demands_Drivers!$H$61</f>
        <v>IPDMT</v>
      </c>
      <c r="H17" s="10">
        <f>BY_Demands_Drivers!AD4</f>
        <v>2024</v>
      </c>
      <c r="I17" s="18">
        <f>BY_Demands_Drivers!AD29</f>
        <v>1.1423028966221731</v>
      </c>
    </row>
    <row r="18" spans="2:9" ht="15.75" customHeight="1" x14ac:dyDescent="0.3">
      <c r="B18" t="s">
        <v>231</v>
      </c>
      <c r="C18">
        <f>$H$21</f>
        <v>2028</v>
      </c>
      <c r="D18" s="18">
        <f>BY_Demands_Drivers!$K$60*$I$21</f>
        <v>1.5088828622882953</v>
      </c>
      <c r="E18" s="18">
        <f>BY_Demands_Drivers!$L$60*$I$21</f>
        <v>0.79218995788311442</v>
      </c>
      <c r="F18" t="str">
        <f>BY_Demands_Drivers!$H$61</f>
        <v>IPDMT</v>
      </c>
      <c r="H18" s="10">
        <f>BY_Demands_Drivers!AE4</f>
        <v>2025</v>
      </c>
      <c r="I18" s="18">
        <f>BY_Demands_Drivers!AE29</f>
        <v>1.154165060482077</v>
      </c>
    </row>
    <row r="19" spans="2:9" ht="15.75" customHeight="1" x14ac:dyDescent="0.3">
      <c r="B19" t="s">
        <v>231</v>
      </c>
      <c r="C19">
        <f>$H$22</f>
        <v>2029</v>
      </c>
      <c r="D19" s="18">
        <f>BY_Demands_Drivers!$K$60*$I$22</f>
        <v>1.5243164320700513</v>
      </c>
      <c r="E19" s="18">
        <f>BY_Demands_Drivers!$L$60*$I$22</f>
        <v>0.80029285261468663</v>
      </c>
      <c r="F19" t="str">
        <f>BY_Demands_Drivers!$H$61</f>
        <v>IPDMT</v>
      </c>
      <c r="H19" s="10">
        <f>BY_Demands_Drivers!AF4</f>
        <v>2026</v>
      </c>
      <c r="I19" s="18">
        <f>BY_Demands_Drivers!AF29</f>
        <v>1.1676542691150282</v>
      </c>
    </row>
    <row r="20" spans="2:9" ht="15.75" customHeight="1" x14ac:dyDescent="0.3">
      <c r="B20" t="s">
        <v>231</v>
      </c>
      <c r="C20">
        <f>$H$23</f>
        <v>2030</v>
      </c>
      <c r="D20" s="18">
        <f>BY_Demands_Drivers!$K$60*$I$23</f>
        <v>1.5510561729996812</v>
      </c>
      <c r="E20" s="18">
        <f>BY_Demands_Drivers!$L$60*$I$23</f>
        <v>0.81433168542953083</v>
      </c>
      <c r="F20" t="str">
        <f>BY_Demands_Drivers!$H$61</f>
        <v>IPDMT</v>
      </c>
      <c r="H20" s="10">
        <f>BY_Demands_Drivers!AG4</f>
        <v>2027</v>
      </c>
      <c r="I20" s="18">
        <f>BY_Demands_Drivers!AG29</f>
        <v>1.1838495903775463</v>
      </c>
    </row>
    <row r="21" spans="2:9" ht="15.75" customHeight="1" x14ac:dyDescent="0.3">
      <c r="B21" t="s">
        <v>231</v>
      </c>
      <c r="C21">
        <f>$H$24</f>
        <v>2031</v>
      </c>
      <c r="D21" s="18">
        <f>BY_Demands_Drivers!$K$60*$I$24</f>
        <v>1.566194388908259</v>
      </c>
      <c r="E21" s="18">
        <f>BY_Demands_Drivers!$L$60*$I$24</f>
        <v>0.82227951419925704</v>
      </c>
      <c r="F21" t="str">
        <f>BY_Demands_Drivers!$H$61</f>
        <v>IPDMT</v>
      </c>
      <c r="H21" s="10">
        <f>BY_Demands_Drivers!AH4</f>
        <v>2028</v>
      </c>
      <c r="I21" s="18">
        <f>BY_Demands_Drivers!AH29</f>
        <v>1.1951667616589392</v>
      </c>
    </row>
    <row r="22" spans="2:9" ht="15.75" customHeight="1" x14ac:dyDescent="0.3">
      <c r="B22" t="s">
        <v>231</v>
      </c>
      <c r="C22">
        <f>$H$25</f>
        <v>2032</v>
      </c>
      <c r="D22" s="18">
        <f>BY_Demands_Drivers!$K$60*$I$25</f>
        <v>1.581434222623239</v>
      </c>
      <c r="E22" s="18">
        <f>BY_Demands_Drivers!$L$60*$I$25</f>
        <v>0.83028069409900518</v>
      </c>
      <c r="F22" t="str">
        <f>BY_Demands_Drivers!$H$61</f>
        <v>IPDMT</v>
      </c>
      <c r="H22" s="10">
        <f>BY_Demands_Drivers!AI4</f>
        <v>2029</v>
      </c>
      <c r="I22" s="18">
        <f>BY_Demands_Drivers!AI29</f>
        <v>1.2073914943256785</v>
      </c>
    </row>
    <row r="23" spans="2:9" ht="15.75" customHeight="1" x14ac:dyDescent="0.3">
      <c r="B23" t="s">
        <v>231</v>
      </c>
      <c r="C23">
        <f>$H$26</f>
        <v>2033</v>
      </c>
      <c r="D23" s="18">
        <f>BY_Demands_Drivers!$K$60*$I$26</f>
        <v>1.5908237083389134</v>
      </c>
      <c r="E23" s="18">
        <f>BY_Demands_Drivers!$L$60*$I$26</f>
        <v>0.83521033872520489</v>
      </c>
      <c r="F23" t="str">
        <f>BY_Demands_Drivers!$H$61</f>
        <v>IPDMT</v>
      </c>
      <c r="H23" s="10">
        <f>BY_Demands_Drivers!AJ4</f>
        <v>2030</v>
      </c>
      <c r="I23" s="18">
        <f>BY_Demands_Drivers!AJ29</f>
        <v>1.2285717001409915</v>
      </c>
    </row>
    <row r="24" spans="2:9" ht="15.75" customHeight="1" x14ac:dyDescent="0.3">
      <c r="B24" t="s">
        <v>231</v>
      </c>
      <c r="C24">
        <f>$H$27</f>
        <v>2034</v>
      </c>
      <c r="D24" s="18">
        <f>BY_Demands_Drivers!$K$60*$I$27</f>
        <v>1.6006293400024976</v>
      </c>
      <c r="E24" s="18">
        <f>BY_Demands_Drivers!$L$60*$I$27</f>
        <v>0.84035846727032704</v>
      </c>
      <c r="F24" t="str">
        <f>BY_Demands_Drivers!$H$61</f>
        <v>IPDMT</v>
      </c>
      <c r="H24" s="10">
        <f>BY_Demands_Drivers!AK4</f>
        <v>2031</v>
      </c>
      <c r="I24" s="18">
        <f>BY_Demands_Drivers!AK29</f>
        <v>1.240562486793118</v>
      </c>
    </row>
    <row r="25" spans="2:9" ht="15.75" customHeight="1" x14ac:dyDescent="0.3">
      <c r="B25" t="s">
        <v>231</v>
      </c>
      <c r="C25">
        <f>$H$28</f>
        <v>2035</v>
      </c>
      <c r="D25" s="18">
        <f>BY_Demands_Drivers!$K$60*$I$28</f>
        <v>1.6282771999780046</v>
      </c>
      <c r="E25" s="18">
        <f>BY_Demands_Drivers!$L$60*$I$28</f>
        <v>0.85487407850627095</v>
      </c>
      <c r="F25" t="str">
        <f>BY_Demands_Drivers!$H$61</f>
        <v>IPDMT</v>
      </c>
      <c r="H25" s="10">
        <f>BY_Demands_Drivers!AL4</f>
        <v>2032</v>
      </c>
      <c r="I25" s="18">
        <f>BY_Demands_Drivers!AL29</f>
        <v>1.2526337636063032</v>
      </c>
    </row>
    <row r="26" spans="2:9" ht="15.75" customHeight="1" x14ac:dyDescent="0.3">
      <c r="B26" t="s">
        <v>231</v>
      </c>
      <c r="C26">
        <f>$H$29</f>
        <v>2036</v>
      </c>
      <c r="D26" s="18">
        <f>BY_Demands_Drivers!$K$60*$I$29</f>
        <v>1.6423681676836304</v>
      </c>
      <c r="E26" s="18">
        <f>BY_Demands_Drivers!$L$60*$I$29</f>
        <v>0.86227208360808727</v>
      </c>
      <c r="F26" t="str">
        <f>BY_Demands_Drivers!$H$61</f>
        <v>IPDMT</v>
      </c>
      <c r="H26" s="10">
        <f>BY_Demands_Drivers!AM4</f>
        <v>2033</v>
      </c>
      <c r="I26" s="18">
        <f>BY_Demands_Drivers!AM29</f>
        <v>1.260071054808237</v>
      </c>
    </row>
    <row r="27" spans="2:9" ht="15.75" customHeight="1" x14ac:dyDescent="0.3">
      <c r="B27" t="s">
        <v>231</v>
      </c>
      <c r="C27">
        <f>$H$30</f>
        <v>2037</v>
      </c>
      <c r="D27" s="18">
        <f>BY_Demands_Drivers!$K$60*$I$30</f>
        <v>1.6591495282493436</v>
      </c>
      <c r="E27" s="18">
        <f>BY_Demands_Drivers!$L$60*$I$30</f>
        <v>0.8710825921319979</v>
      </c>
      <c r="F27" t="str">
        <f>BY_Demands_Drivers!$H$61</f>
        <v>IPDMT</v>
      </c>
      <c r="H27" s="10">
        <f>BY_Demands_Drivers!AN4</f>
        <v>2034</v>
      </c>
      <c r="I27" s="18">
        <f>BY_Demands_Drivers!AN29</f>
        <v>1.267837969877849</v>
      </c>
    </row>
    <row r="28" spans="2:9" ht="15.75" customHeight="1" x14ac:dyDescent="0.3">
      <c r="B28" t="s">
        <v>231</v>
      </c>
      <c r="C28">
        <f>$H$31</f>
        <v>2038</v>
      </c>
      <c r="D28" s="18">
        <f>BY_Demands_Drivers!$K$60*$I$31</f>
        <v>1.6757907183227996</v>
      </c>
      <c r="E28" s="18">
        <f>BY_Demands_Drivers!$L$60*$I$31</f>
        <v>0.87981950868987002</v>
      </c>
      <c r="F28" t="str">
        <f>BY_Demands_Drivers!$H$61</f>
        <v>IPDMT</v>
      </c>
      <c r="H28" s="10">
        <f>BY_Demands_Drivers!AO4</f>
        <v>2035</v>
      </c>
      <c r="I28" s="18">
        <f>BY_Demands_Drivers!AO29</f>
        <v>1.2897374851414884</v>
      </c>
    </row>
    <row r="29" spans="2:9" ht="15.75" customHeight="1" x14ac:dyDescent="0.3">
      <c r="B29" t="s">
        <v>231</v>
      </c>
      <c r="C29">
        <f>$H$32</f>
        <v>2039</v>
      </c>
      <c r="D29" s="18">
        <f>BY_Demands_Drivers!$K$60*$I$32</f>
        <v>1.692737220884807</v>
      </c>
      <c r="E29" s="18">
        <f>BY_Demands_Drivers!$L$60*$I$32</f>
        <v>0.88871671965726307</v>
      </c>
      <c r="F29" t="str">
        <f>BY_Demands_Drivers!$H$61</f>
        <v>IPDMT</v>
      </c>
      <c r="H29" s="10">
        <f>BY_Demands_Drivers!AP4</f>
        <v>2036</v>
      </c>
      <c r="I29" s="18">
        <f>BY_Demands_Drivers!AP29</f>
        <v>1.3008987599244979</v>
      </c>
    </row>
    <row r="30" spans="2:9" ht="15.75" customHeight="1" x14ac:dyDescent="0.3">
      <c r="B30" t="s">
        <v>231</v>
      </c>
      <c r="C30">
        <f>$H$33</f>
        <v>2040</v>
      </c>
      <c r="D30" s="18">
        <f>BY_Demands_Drivers!$K$60*$I$33</f>
        <v>1.725187176986323</v>
      </c>
      <c r="E30" s="18">
        <f>BY_Demands_Drivers!$L$60*$I$33</f>
        <v>0.90575351555431727</v>
      </c>
      <c r="F30" t="str">
        <f>BY_Demands_Drivers!$H$61</f>
        <v>IPDMT</v>
      </c>
      <c r="H30" s="10">
        <f>BY_Demands_Drivers!AQ4</f>
        <v>2037</v>
      </c>
      <c r="I30" s="18">
        <f>BY_Demands_Drivers!AQ29</f>
        <v>1.314191060383884</v>
      </c>
    </row>
    <row r="31" spans="2:9" ht="15.75" customHeight="1" x14ac:dyDescent="0.3">
      <c r="B31" t="s">
        <v>231</v>
      </c>
      <c r="C31">
        <f>$H$34</f>
        <v>2041</v>
      </c>
      <c r="D31" s="18">
        <f>BY_Demands_Drivers!$K$60*$I$34</f>
        <v>1.747337325608143</v>
      </c>
      <c r="E31" s="18">
        <f>BY_Demands_Drivers!$L$60*$I$34</f>
        <v>0.91738273193842634</v>
      </c>
      <c r="F31" t="str">
        <f>BY_Demands_Drivers!$H$61</f>
        <v>IPDMT</v>
      </c>
      <c r="H31" s="10">
        <f>BY_Demands_Drivers!AR4</f>
        <v>2038</v>
      </c>
      <c r="I31" s="18">
        <f>BY_Demands_Drivers!AR29</f>
        <v>1.3273723335942382</v>
      </c>
    </row>
    <row r="32" spans="2:9" ht="15.75" customHeight="1" x14ac:dyDescent="0.3">
      <c r="B32" t="s">
        <v>231</v>
      </c>
      <c r="C32">
        <f>$H$35</f>
        <v>2042</v>
      </c>
      <c r="D32" s="18">
        <f>BY_Demands_Drivers!$K$60*$I$35</f>
        <v>1.768989081554537</v>
      </c>
      <c r="E32" s="18">
        <f>BY_Demands_Drivers!$L$60*$I$35</f>
        <v>0.92875028342963817</v>
      </c>
      <c r="F32" t="str">
        <f>BY_Demands_Drivers!$H$61</f>
        <v>IPDMT</v>
      </c>
      <c r="H32" s="10">
        <f>BY_Demands_Drivers!AS4</f>
        <v>2039</v>
      </c>
      <c r="I32" s="18">
        <f>BY_Demands_Drivers!AS29</f>
        <v>1.340795440910709</v>
      </c>
    </row>
    <row r="33" spans="2:9" ht="15.75" customHeight="1" x14ac:dyDescent="0.3">
      <c r="B33" t="s">
        <v>231</v>
      </c>
      <c r="C33">
        <f>$H$36</f>
        <v>2043</v>
      </c>
      <c r="D33" s="18">
        <f>BY_Demands_Drivers!$K$60*$I$36</f>
        <v>1.7893589417970657</v>
      </c>
      <c r="E33" s="18">
        <f>BY_Demands_Drivers!$L$60*$I$36</f>
        <v>0.93944481720089568</v>
      </c>
      <c r="F33" t="str">
        <f>BY_Demands_Drivers!$H$61</f>
        <v>IPDMT</v>
      </c>
      <c r="H33" s="10">
        <f>BY_Demands_Drivers!AT4</f>
        <v>2040</v>
      </c>
      <c r="I33" s="18">
        <f>BY_Demands_Drivers!AT29</f>
        <v>1.3664986349220765</v>
      </c>
    </row>
    <row r="34" spans="2:9" ht="15.75" customHeight="1" x14ac:dyDescent="0.3">
      <c r="B34" t="s">
        <v>231</v>
      </c>
      <c r="C34">
        <f>$H$37</f>
        <v>2044</v>
      </c>
      <c r="D34" s="18">
        <f>BY_Demands_Drivers!$K$60*$I$37</f>
        <v>1.8109370838325463</v>
      </c>
      <c r="E34" s="18">
        <f>BY_Demands_Drivers!$L$60*$I$37</f>
        <v>0.95077372009820815</v>
      </c>
      <c r="F34" t="str">
        <f>BY_Demands_Drivers!$H$61</f>
        <v>IPDMT</v>
      </c>
      <c r="H34" s="10">
        <f>BY_Demands_Drivers!AU4</f>
        <v>2041</v>
      </c>
      <c r="I34" s="18">
        <f>BY_Demands_Drivers!AU29</f>
        <v>1.3840434835383946</v>
      </c>
    </row>
    <row r="35" spans="2:9" ht="15.75" customHeight="1" x14ac:dyDescent="0.3">
      <c r="B35" t="s">
        <v>231</v>
      </c>
      <c r="C35">
        <f>$H$38</f>
        <v>2045</v>
      </c>
      <c r="D35" s="18">
        <f>BY_Demands_Drivers!$K$60*$I$38</f>
        <v>1.8499988488697896</v>
      </c>
      <c r="E35" s="18">
        <f>BY_Demands_Drivers!$L$60*$I$38</f>
        <v>0.97128183161109616</v>
      </c>
      <c r="F35" t="str">
        <f>BY_Demands_Drivers!$H$61</f>
        <v>IPDMT</v>
      </c>
      <c r="H35" s="10">
        <f>BY_Demands_Drivers!AV4</f>
        <v>2042</v>
      </c>
      <c r="I35" s="18">
        <f>BY_Demands_Drivers!AV29</f>
        <v>1.4011935617090996</v>
      </c>
    </row>
    <row r="36" spans="2:9" x14ac:dyDescent="0.3">
      <c r="B36" t="s">
        <v>231</v>
      </c>
      <c r="C36">
        <f>$H$39</f>
        <v>2046</v>
      </c>
      <c r="D36" s="18">
        <f>BY_Demands_Drivers!$K$60*$I$39</f>
        <v>1.8776338918927789</v>
      </c>
      <c r="E36" s="18">
        <f>BY_Demands_Drivers!$L$60*$I$39</f>
        <v>0.98579071372224913</v>
      </c>
      <c r="F36" t="str">
        <f>BY_Demands_Drivers!$H$61</f>
        <v>IPDMT</v>
      </c>
      <c r="H36" s="10">
        <f>BY_Demands_Drivers!AW4</f>
        <v>2043</v>
      </c>
      <c r="I36" s="18">
        <f>BY_Demands_Drivers!AW29</f>
        <v>1.4173282667349008</v>
      </c>
    </row>
    <row r="37" spans="2:9" x14ac:dyDescent="0.3">
      <c r="B37" t="s">
        <v>231</v>
      </c>
      <c r="C37">
        <f>$H$40</f>
        <v>2047</v>
      </c>
      <c r="D37" s="18">
        <f>BY_Demands_Drivers!$K$60*$I$40</f>
        <v>1.9062175084985415</v>
      </c>
      <c r="E37" s="18">
        <f>BY_Demands_Drivers!$L$60*$I$40</f>
        <v>1.00079761359566</v>
      </c>
      <c r="F37" t="str">
        <f>BY_Demands_Drivers!$H$61</f>
        <v>IPDMT</v>
      </c>
      <c r="H37" s="10">
        <f>BY_Demands_Drivers!AX4</f>
        <v>2044</v>
      </c>
      <c r="I37" s="18">
        <f>BY_Demands_Drivers!AX29</f>
        <v>1.4344200362709738</v>
      </c>
    </row>
    <row r="38" spans="2:9" x14ac:dyDescent="0.3">
      <c r="B38" t="s">
        <v>231</v>
      </c>
      <c r="C38">
        <f>$H$41</f>
        <v>2048</v>
      </c>
      <c r="D38" s="18">
        <f>BY_Demands_Drivers!$K$60*$I$41</f>
        <v>1.9341460601456044</v>
      </c>
      <c r="E38" s="18">
        <f>BY_Demands_Drivers!$L$60*$I$41</f>
        <v>1.0154605928805265</v>
      </c>
      <c r="F38" t="str">
        <f>BY_Demands_Drivers!$H$61</f>
        <v>IPDMT</v>
      </c>
      <c r="H38" s="10">
        <f>BY_Demands_Drivers!AY4</f>
        <v>2045</v>
      </c>
      <c r="I38" s="18">
        <f>BY_Demands_Drivers!AY29</f>
        <v>1.4653603593345177</v>
      </c>
    </row>
    <row r="39" spans="2:9" x14ac:dyDescent="0.3">
      <c r="B39" s="16" t="s">
        <v>231</v>
      </c>
      <c r="C39" s="16">
        <f>$H$42</f>
        <v>2049</v>
      </c>
      <c r="D39" s="40">
        <f>BY_Demands_Drivers!$K$60*$I$42</f>
        <v>1.9630048961659443</v>
      </c>
      <c r="E39" s="40">
        <f>BY_Demands_Drivers!$L$60*$I$42</f>
        <v>1.0306119877720012</v>
      </c>
      <c r="F39" s="16" t="str">
        <f>BY_Demands_Drivers!$H$61</f>
        <v>IPDMT</v>
      </c>
      <c r="H39" s="10">
        <f>BY_Demands_Drivers!AZ4</f>
        <v>2046</v>
      </c>
      <c r="I39" s="18">
        <f>BY_Demands_Drivers!AZ29</f>
        <v>1.4872497224544634</v>
      </c>
    </row>
    <row r="40" spans="2:9" x14ac:dyDescent="0.3">
      <c r="B40" s="15" t="s">
        <v>231</v>
      </c>
      <c r="C40" s="15">
        <f>$H$43</f>
        <v>2050</v>
      </c>
      <c r="D40" s="41">
        <f>BY_Demands_Drivers!$K$60*$I$43</f>
        <v>2.0058469347553762</v>
      </c>
      <c r="E40" s="41">
        <f>BY_Demands_Drivers!$L$60*$I$43</f>
        <v>1.0531048091791706</v>
      </c>
      <c r="F40" s="15" t="str">
        <f>BY_Demands_Drivers!$H$61</f>
        <v>IPDMT</v>
      </c>
      <c r="H40" s="10">
        <f>BY_Demands_Drivers!BA4</f>
        <v>2047</v>
      </c>
      <c r="I40" s="18">
        <f>BY_Demands_Drivers!BA29</f>
        <v>1.5098904385425242</v>
      </c>
    </row>
    <row r="41" spans="2:9" x14ac:dyDescent="0.3">
      <c r="B41" s="16" t="s">
        <v>231</v>
      </c>
      <c r="C41" s="16">
        <f>$H$5</f>
        <v>2012</v>
      </c>
      <c r="D41" s="40">
        <f>BY_Demands_Drivers!$K$61*$I$5</f>
        <v>0</v>
      </c>
      <c r="E41" s="40">
        <f>BY_Demands_Drivers!$L$61*$I$5</f>
        <v>0</v>
      </c>
      <c r="F41" s="16" t="str">
        <f>BY_Demands_Drivers!$H$62</f>
        <v>IPDHT</v>
      </c>
      <c r="H41" s="10">
        <f>BY_Demands_Drivers!BB4</f>
        <v>2048</v>
      </c>
      <c r="I41" s="18">
        <f>BY_Demands_Drivers!BB29</f>
        <v>1.5320122860789349</v>
      </c>
    </row>
    <row r="42" spans="2:9" x14ac:dyDescent="0.3">
      <c r="B42" s="16" t="s">
        <v>231</v>
      </c>
      <c r="C42" s="16">
        <f>$H$8</f>
        <v>2015</v>
      </c>
      <c r="D42" s="40">
        <f>BY_Demands_Drivers!$K$61*$I$8</f>
        <v>0</v>
      </c>
      <c r="E42" s="40">
        <f>BY_Demands_Drivers!$L$61*$I$8</f>
        <v>0</v>
      </c>
      <c r="F42" s="16" t="str">
        <f>BY_Demands_Drivers!$H$62</f>
        <v>IPDHT</v>
      </c>
      <c r="H42" s="10">
        <f>BY_Demands_Drivers!BC4</f>
        <v>2049</v>
      </c>
      <c r="I42" s="18">
        <f>BY_Demands_Drivers!BC29</f>
        <v>1.5548709999352037</v>
      </c>
    </row>
    <row r="43" spans="2:9" x14ac:dyDescent="0.3">
      <c r="B43" s="16" t="s">
        <v>231</v>
      </c>
      <c r="C43" s="16">
        <f>$H$9</f>
        <v>2016</v>
      </c>
      <c r="D43" s="40">
        <f>BY_Demands_Drivers!$K$61*$I$9</f>
        <v>0</v>
      </c>
      <c r="E43" s="40">
        <f>BY_Demands_Drivers!$L$61*$I$9</f>
        <v>0</v>
      </c>
      <c r="F43" s="16" t="str">
        <f>BY_Demands_Drivers!$H$62</f>
        <v>IPDHT</v>
      </c>
      <c r="H43" s="10">
        <f>BY_Demands_Drivers!BD4</f>
        <v>2050</v>
      </c>
      <c r="I43" s="18">
        <f>BY_Demands_Drivers!BD29</f>
        <v>1.5888056291920742</v>
      </c>
    </row>
    <row r="44" spans="2:9" x14ac:dyDescent="0.3">
      <c r="B44" s="16" t="s">
        <v>231</v>
      </c>
      <c r="C44" s="16">
        <f>$H$10</f>
        <v>2017</v>
      </c>
      <c r="D44" s="40">
        <f>BY_Demands_Drivers!$K$61*$I$10</f>
        <v>0</v>
      </c>
      <c r="E44" s="40">
        <f>BY_Demands_Drivers!$L$61*$I$10</f>
        <v>0</v>
      </c>
      <c r="F44" s="16" t="str">
        <f>BY_Demands_Drivers!$H$62</f>
        <v>IPDHT</v>
      </c>
    </row>
    <row r="45" spans="2:9" x14ac:dyDescent="0.3">
      <c r="B45" s="16" t="s">
        <v>231</v>
      </c>
      <c r="C45" s="16">
        <f>$H$11</f>
        <v>2018</v>
      </c>
      <c r="D45" s="40">
        <f>BY_Demands_Drivers!$K$61*$I$11</f>
        <v>0</v>
      </c>
      <c r="E45" s="40">
        <f>BY_Demands_Drivers!$L$61*$I$11</f>
        <v>0</v>
      </c>
      <c r="F45" s="16" t="str">
        <f>BY_Demands_Drivers!$H$62</f>
        <v>IPDHT</v>
      </c>
    </row>
    <row r="46" spans="2:9" x14ac:dyDescent="0.3">
      <c r="B46" s="16" t="s">
        <v>231</v>
      </c>
      <c r="C46" s="16">
        <f>$H$12</f>
        <v>2019</v>
      </c>
      <c r="D46" s="40">
        <f>BY_Demands_Drivers!$K$61*$I$12</f>
        <v>0</v>
      </c>
      <c r="E46" s="40">
        <f>BY_Demands_Drivers!$L$61*$I$12</f>
        <v>0</v>
      </c>
      <c r="F46" s="16" t="str">
        <f>BY_Demands_Drivers!$H$62</f>
        <v>IPDHT</v>
      </c>
    </row>
    <row r="47" spans="2:9" x14ac:dyDescent="0.3">
      <c r="B47" s="16" t="s">
        <v>231</v>
      </c>
      <c r="C47" s="16">
        <f>$H$13</f>
        <v>2020</v>
      </c>
      <c r="D47" s="40">
        <f>BY_Demands_Drivers!$K$61*$I$13</f>
        <v>0</v>
      </c>
      <c r="E47" s="40">
        <f>BY_Demands_Drivers!$L$61*$I$13</f>
        <v>0</v>
      </c>
      <c r="F47" s="16" t="str">
        <f>BY_Demands_Drivers!$H$62</f>
        <v>IPDHT</v>
      </c>
    </row>
    <row r="48" spans="2:9" x14ac:dyDescent="0.3">
      <c r="B48" s="16" t="s">
        <v>231</v>
      </c>
      <c r="C48" s="16">
        <f>$H$14</f>
        <v>2021</v>
      </c>
      <c r="D48" s="40">
        <f>BY_Demands_Drivers!$K$61*$I$14</f>
        <v>0</v>
      </c>
      <c r="E48" s="40">
        <f>BY_Demands_Drivers!$L$61*$I$14</f>
        <v>0</v>
      </c>
      <c r="F48" s="16" t="str">
        <f>BY_Demands_Drivers!$H$62</f>
        <v>IPDHT</v>
      </c>
    </row>
    <row r="49" spans="2:6" x14ac:dyDescent="0.3">
      <c r="B49" s="16" t="s">
        <v>231</v>
      </c>
      <c r="C49" s="16">
        <f>$H$15</f>
        <v>2022</v>
      </c>
      <c r="D49" s="40">
        <f>BY_Demands_Drivers!$K$61*$I$15</f>
        <v>0</v>
      </c>
      <c r="E49" s="40">
        <f>BY_Demands_Drivers!$L$61*$I$15</f>
        <v>0</v>
      </c>
      <c r="F49" s="16" t="str">
        <f>BY_Demands_Drivers!$H$62</f>
        <v>IPDHT</v>
      </c>
    </row>
    <row r="50" spans="2:6" x14ac:dyDescent="0.3">
      <c r="B50" s="16" t="s">
        <v>231</v>
      </c>
      <c r="C50" s="16">
        <f>$H$16</f>
        <v>2023</v>
      </c>
      <c r="D50" s="40">
        <f>BY_Demands_Drivers!$K$61*$I$16</f>
        <v>0</v>
      </c>
      <c r="E50" s="40">
        <f>BY_Demands_Drivers!$L$61*$I$16</f>
        <v>0</v>
      </c>
      <c r="F50" s="16" t="str">
        <f>BY_Demands_Drivers!$H$62</f>
        <v>IPDHT</v>
      </c>
    </row>
    <row r="51" spans="2:6" x14ac:dyDescent="0.3">
      <c r="B51" s="16" t="s">
        <v>231</v>
      </c>
      <c r="C51" s="16">
        <f>$H$17</f>
        <v>2024</v>
      </c>
      <c r="D51" s="40">
        <f>BY_Demands_Drivers!$K$61*$I$17</f>
        <v>0</v>
      </c>
      <c r="E51" s="40">
        <f>BY_Demands_Drivers!$L$61*$I$17</f>
        <v>0</v>
      </c>
      <c r="F51" s="16" t="str">
        <f>BY_Demands_Drivers!$H$62</f>
        <v>IPDHT</v>
      </c>
    </row>
    <row r="52" spans="2:6" x14ac:dyDescent="0.3">
      <c r="B52" s="16" t="s">
        <v>231</v>
      </c>
      <c r="C52" s="16">
        <f>$H$18</f>
        <v>2025</v>
      </c>
      <c r="D52" s="40">
        <f>BY_Demands_Drivers!$K$61*$I$18</f>
        <v>0</v>
      </c>
      <c r="E52" s="40">
        <f>BY_Demands_Drivers!$L$61*$I$18</f>
        <v>0</v>
      </c>
      <c r="F52" s="16" t="str">
        <f>BY_Demands_Drivers!$H$62</f>
        <v>IPDHT</v>
      </c>
    </row>
    <row r="53" spans="2:6" x14ac:dyDescent="0.3">
      <c r="B53" s="16" t="s">
        <v>231</v>
      </c>
      <c r="C53" s="16">
        <f>$H$19</f>
        <v>2026</v>
      </c>
      <c r="D53" s="40">
        <f>BY_Demands_Drivers!$K$61*$I$19</f>
        <v>0</v>
      </c>
      <c r="E53" s="40">
        <f>BY_Demands_Drivers!$L$61*$I$19</f>
        <v>0</v>
      </c>
      <c r="F53" s="16" t="str">
        <f>BY_Demands_Drivers!$H$62</f>
        <v>IPDHT</v>
      </c>
    </row>
    <row r="54" spans="2:6" x14ac:dyDescent="0.3">
      <c r="B54" s="16" t="s">
        <v>231</v>
      </c>
      <c r="C54" s="16">
        <f>$H$20</f>
        <v>2027</v>
      </c>
      <c r="D54" s="40">
        <f>BY_Demands_Drivers!$K$61*$I$20</f>
        <v>0</v>
      </c>
      <c r="E54" s="40">
        <f>BY_Demands_Drivers!$L$61*$I$20</f>
        <v>0</v>
      </c>
      <c r="F54" s="16" t="str">
        <f>BY_Demands_Drivers!$H$62</f>
        <v>IPDHT</v>
      </c>
    </row>
    <row r="55" spans="2:6" x14ac:dyDescent="0.3">
      <c r="B55" s="16" t="s">
        <v>231</v>
      </c>
      <c r="C55" s="16">
        <f>$H$21</f>
        <v>2028</v>
      </c>
      <c r="D55" s="40">
        <f>BY_Demands_Drivers!$K$61*$I$21</f>
        <v>0</v>
      </c>
      <c r="E55" s="40">
        <f>BY_Demands_Drivers!$L$61*$I$21</f>
        <v>0</v>
      </c>
      <c r="F55" s="16" t="str">
        <f>BY_Demands_Drivers!$H$62</f>
        <v>IPDHT</v>
      </c>
    </row>
    <row r="56" spans="2:6" x14ac:dyDescent="0.3">
      <c r="B56" s="16" t="s">
        <v>231</v>
      </c>
      <c r="C56" s="16">
        <f>$H$22</f>
        <v>2029</v>
      </c>
      <c r="D56" s="40">
        <f>BY_Demands_Drivers!$K$61*$I$22</f>
        <v>0</v>
      </c>
      <c r="E56" s="40">
        <f>BY_Demands_Drivers!$L$61*$I$22</f>
        <v>0</v>
      </c>
      <c r="F56" s="16" t="str">
        <f>BY_Demands_Drivers!$H$62</f>
        <v>IPDHT</v>
      </c>
    </row>
    <row r="57" spans="2:6" x14ac:dyDescent="0.3">
      <c r="B57" s="16" t="s">
        <v>231</v>
      </c>
      <c r="C57" s="16">
        <f>$H$23</f>
        <v>2030</v>
      </c>
      <c r="D57" s="40">
        <f>BY_Demands_Drivers!$K$61*$I$23</f>
        <v>0</v>
      </c>
      <c r="E57" s="40">
        <f>BY_Demands_Drivers!$L$61*$I$23</f>
        <v>0</v>
      </c>
      <c r="F57" s="16" t="str">
        <f>BY_Demands_Drivers!$H$62</f>
        <v>IPDHT</v>
      </c>
    </row>
    <row r="58" spans="2:6" x14ac:dyDescent="0.3">
      <c r="B58" s="16" t="s">
        <v>231</v>
      </c>
      <c r="C58" s="16">
        <f>$H$24</f>
        <v>2031</v>
      </c>
      <c r="D58" s="40">
        <f>BY_Demands_Drivers!$K$61*$I$24</f>
        <v>0</v>
      </c>
      <c r="E58" s="40">
        <f>BY_Demands_Drivers!$L$61*$I$24</f>
        <v>0</v>
      </c>
      <c r="F58" s="16" t="str">
        <f>BY_Demands_Drivers!$H$62</f>
        <v>IPDHT</v>
      </c>
    </row>
    <row r="59" spans="2:6" x14ac:dyDescent="0.3">
      <c r="B59" s="16" t="s">
        <v>231</v>
      </c>
      <c r="C59" s="16">
        <f>$H$25</f>
        <v>2032</v>
      </c>
      <c r="D59" s="40">
        <f>BY_Demands_Drivers!$K$61*$I$25</f>
        <v>0</v>
      </c>
      <c r="E59" s="40">
        <f>BY_Demands_Drivers!$L$61*$I$25</f>
        <v>0</v>
      </c>
      <c r="F59" s="16" t="str">
        <f>BY_Demands_Drivers!$H$62</f>
        <v>IPDHT</v>
      </c>
    </row>
    <row r="60" spans="2:6" x14ac:dyDescent="0.3">
      <c r="B60" s="16" t="s">
        <v>231</v>
      </c>
      <c r="C60" s="16">
        <f>$H$26</f>
        <v>2033</v>
      </c>
      <c r="D60" s="40">
        <f>BY_Demands_Drivers!$K$61*$I$26</f>
        <v>0</v>
      </c>
      <c r="E60" s="40">
        <f>BY_Demands_Drivers!$L$61*$I$26</f>
        <v>0</v>
      </c>
      <c r="F60" s="16" t="str">
        <f>BY_Demands_Drivers!$H$62</f>
        <v>IPDHT</v>
      </c>
    </row>
    <row r="61" spans="2:6" x14ac:dyDescent="0.3">
      <c r="B61" s="16" t="s">
        <v>231</v>
      </c>
      <c r="C61" s="16">
        <f>$H$27</f>
        <v>2034</v>
      </c>
      <c r="D61" s="40">
        <f>BY_Demands_Drivers!$K$61*$I$27</f>
        <v>0</v>
      </c>
      <c r="E61" s="40">
        <f>BY_Demands_Drivers!$L$61*$I$27</f>
        <v>0</v>
      </c>
      <c r="F61" s="16" t="str">
        <f>BY_Demands_Drivers!$H$62</f>
        <v>IPDHT</v>
      </c>
    </row>
    <row r="62" spans="2:6" x14ac:dyDescent="0.3">
      <c r="B62" s="16" t="s">
        <v>231</v>
      </c>
      <c r="C62" s="16">
        <f>$H$28</f>
        <v>2035</v>
      </c>
      <c r="D62" s="40">
        <f>BY_Demands_Drivers!$K$61*$I$28</f>
        <v>0</v>
      </c>
      <c r="E62" s="40">
        <f>BY_Demands_Drivers!$L$61*$I$28</f>
        <v>0</v>
      </c>
      <c r="F62" s="16" t="str">
        <f>BY_Demands_Drivers!$H$62</f>
        <v>IPDHT</v>
      </c>
    </row>
    <row r="63" spans="2:6" x14ac:dyDescent="0.3">
      <c r="B63" s="16" t="s">
        <v>231</v>
      </c>
      <c r="C63" s="16">
        <f>$H$29</f>
        <v>2036</v>
      </c>
      <c r="D63" s="40">
        <f>BY_Demands_Drivers!$K$61*$I$29</f>
        <v>0</v>
      </c>
      <c r="E63" s="40">
        <f>BY_Demands_Drivers!$L$61*$I$29</f>
        <v>0</v>
      </c>
      <c r="F63" s="16" t="str">
        <f>BY_Demands_Drivers!$H$62</f>
        <v>IPDHT</v>
      </c>
    </row>
    <row r="64" spans="2:6" x14ac:dyDescent="0.3">
      <c r="B64" s="16" t="s">
        <v>231</v>
      </c>
      <c r="C64" s="16">
        <f>$H$30</f>
        <v>2037</v>
      </c>
      <c r="D64" s="40">
        <f>BY_Demands_Drivers!$K$61*$I$30</f>
        <v>0</v>
      </c>
      <c r="E64" s="40">
        <f>BY_Demands_Drivers!$L$61*$I$30</f>
        <v>0</v>
      </c>
      <c r="F64" s="16" t="str">
        <f>BY_Demands_Drivers!$H$62</f>
        <v>IPDHT</v>
      </c>
    </row>
    <row r="65" spans="2:6" x14ac:dyDescent="0.3">
      <c r="B65" s="16" t="s">
        <v>231</v>
      </c>
      <c r="C65" s="16">
        <f>$H$31</f>
        <v>2038</v>
      </c>
      <c r="D65" s="40">
        <f>BY_Demands_Drivers!$K$61*$I$31</f>
        <v>0</v>
      </c>
      <c r="E65" s="40">
        <f>BY_Demands_Drivers!$L$61*$I$31</f>
        <v>0</v>
      </c>
      <c r="F65" s="16" t="str">
        <f>BY_Demands_Drivers!$H$62</f>
        <v>IPDHT</v>
      </c>
    </row>
    <row r="66" spans="2:6" x14ac:dyDescent="0.3">
      <c r="B66" s="16" t="s">
        <v>231</v>
      </c>
      <c r="C66" s="16">
        <f>$H$32</f>
        <v>2039</v>
      </c>
      <c r="D66" s="40">
        <f>BY_Demands_Drivers!$K$61*$I$32</f>
        <v>0</v>
      </c>
      <c r="E66" s="40">
        <f>BY_Demands_Drivers!$L$61*$I$32</f>
        <v>0</v>
      </c>
      <c r="F66" s="16" t="str">
        <f>BY_Demands_Drivers!$H$62</f>
        <v>IPDHT</v>
      </c>
    </row>
    <row r="67" spans="2:6" x14ac:dyDescent="0.3">
      <c r="B67" s="16" t="s">
        <v>231</v>
      </c>
      <c r="C67" s="16">
        <f>$H$33</f>
        <v>2040</v>
      </c>
      <c r="D67" s="40">
        <f>BY_Demands_Drivers!$K$61*$I$33</f>
        <v>0</v>
      </c>
      <c r="E67" s="40">
        <f>BY_Demands_Drivers!$L$61*$I$33</f>
        <v>0</v>
      </c>
      <c r="F67" s="16" t="str">
        <f>BY_Demands_Drivers!$H$62</f>
        <v>IPDHT</v>
      </c>
    </row>
    <row r="68" spans="2:6" x14ac:dyDescent="0.3">
      <c r="B68" s="16" t="s">
        <v>231</v>
      </c>
      <c r="C68" s="16">
        <f>$H$34</f>
        <v>2041</v>
      </c>
      <c r="D68" s="40">
        <f>BY_Demands_Drivers!$K$61*$I$34</f>
        <v>0</v>
      </c>
      <c r="E68" s="40">
        <f>BY_Demands_Drivers!$L$61*$I$34</f>
        <v>0</v>
      </c>
      <c r="F68" s="16" t="str">
        <f>BY_Demands_Drivers!$H$62</f>
        <v>IPDHT</v>
      </c>
    </row>
    <row r="69" spans="2:6" x14ac:dyDescent="0.3">
      <c r="B69" s="16" t="s">
        <v>231</v>
      </c>
      <c r="C69" s="16">
        <f>$H$35</f>
        <v>2042</v>
      </c>
      <c r="D69" s="40">
        <f>BY_Demands_Drivers!$K$61*$I$35</f>
        <v>0</v>
      </c>
      <c r="E69" s="40">
        <f>BY_Demands_Drivers!$L$61*$I$35</f>
        <v>0</v>
      </c>
      <c r="F69" s="16" t="str">
        <f>BY_Demands_Drivers!$H$62</f>
        <v>IPDHT</v>
      </c>
    </row>
    <row r="70" spans="2:6" x14ac:dyDescent="0.3">
      <c r="B70" s="16" t="s">
        <v>231</v>
      </c>
      <c r="C70" s="16">
        <f>$H$36</f>
        <v>2043</v>
      </c>
      <c r="D70" s="40">
        <f>BY_Demands_Drivers!$K$61*$I$36</f>
        <v>0</v>
      </c>
      <c r="E70" s="40">
        <f>BY_Demands_Drivers!$L$61*$I$36</f>
        <v>0</v>
      </c>
      <c r="F70" s="16" t="str">
        <f>BY_Demands_Drivers!$H$62</f>
        <v>IPDHT</v>
      </c>
    </row>
    <row r="71" spans="2:6" x14ac:dyDescent="0.3">
      <c r="B71" s="16" t="s">
        <v>231</v>
      </c>
      <c r="C71" s="16">
        <f>$H$37</f>
        <v>2044</v>
      </c>
      <c r="D71" s="40">
        <f>BY_Demands_Drivers!$K$61*$I$37</f>
        <v>0</v>
      </c>
      <c r="E71" s="40">
        <f>BY_Demands_Drivers!$L$61*$I$37</f>
        <v>0</v>
      </c>
      <c r="F71" s="16" t="str">
        <f>BY_Demands_Drivers!$H$62</f>
        <v>IPDHT</v>
      </c>
    </row>
    <row r="72" spans="2:6" x14ac:dyDescent="0.3">
      <c r="B72" s="16" t="s">
        <v>231</v>
      </c>
      <c r="C72" s="16">
        <f>$H$38</f>
        <v>2045</v>
      </c>
      <c r="D72" s="40">
        <f>BY_Demands_Drivers!$K$61*$I$38</f>
        <v>0</v>
      </c>
      <c r="E72" s="40">
        <f>BY_Demands_Drivers!$L$61*$I$38</f>
        <v>0</v>
      </c>
      <c r="F72" s="16" t="str">
        <f>BY_Demands_Drivers!$H$62</f>
        <v>IPDHT</v>
      </c>
    </row>
    <row r="73" spans="2:6" x14ac:dyDescent="0.3">
      <c r="B73" s="16" t="s">
        <v>231</v>
      </c>
      <c r="C73" s="16">
        <f>$H$39</f>
        <v>2046</v>
      </c>
      <c r="D73" s="40">
        <f>BY_Demands_Drivers!$K$61*$I$39</f>
        <v>0</v>
      </c>
      <c r="E73" s="40">
        <f>BY_Demands_Drivers!$L$61*$I$39</f>
        <v>0</v>
      </c>
      <c r="F73" s="16" t="str">
        <f>BY_Demands_Drivers!$H$62</f>
        <v>IPDHT</v>
      </c>
    </row>
    <row r="74" spans="2:6" x14ac:dyDescent="0.3">
      <c r="B74" s="16" t="s">
        <v>231</v>
      </c>
      <c r="C74" s="16">
        <f>$H$40</f>
        <v>2047</v>
      </c>
      <c r="D74" s="40">
        <f>BY_Demands_Drivers!$K$61*$I$40</f>
        <v>0</v>
      </c>
      <c r="E74" s="40">
        <f>BY_Demands_Drivers!$L$61*$I$40</f>
        <v>0</v>
      </c>
      <c r="F74" s="16" t="str">
        <f>BY_Demands_Drivers!$H$62</f>
        <v>IPDHT</v>
      </c>
    </row>
    <row r="75" spans="2:6" x14ac:dyDescent="0.3">
      <c r="B75" s="16" t="s">
        <v>231</v>
      </c>
      <c r="C75" s="16">
        <f>$H$41</f>
        <v>2048</v>
      </c>
      <c r="D75" s="40">
        <f>BY_Demands_Drivers!$K$61*$I$41</f>
        <v>0</v>
      </c>
      <c r="E75" s="40">
        <f>BY_Demands_Drivers!$L$61*$I$41</f>
        <v>0</v>
      </c>
      <c r="F75" s="16" t="str">
        <f>BY_Demands_Drivers!$H$62</f>
        <v>IPDHT</v>
      </c>
    </row>
    <row r="76" spans="2:6" x14ac:dyDescent="0.3">
      <c r="B76" s="16" t="s">
        <v>231</v>
      </c>
      <c r="C76" s="16">
        <f>$H$42</f>
        <v>2049</v>
      </c>
      <c r="D76" s="40">
        <f>BY_Demands_Drivers!$K$61*$I$42</f>
        <v>0</v>
      </c>
      <c r="E76" s="40">
        <f>BY_Demands_Drivers!$L$61*$I$42</f>
        <v>0</v>
      </c>
      <c r="F76" s="16" t="str">
        <f>BY_Demands_Drivers!$H$62</f>
        <v>IPDHT</v>
      </c>
    </row>
    <row r="77" spans="2:6" x14ac:dyDescent="0.3">
      <c r="B77" s="15" t="s">
        <v>231</v>
      </c>
      <c r="C77" s="15">
        <f>$H$43</f>
        <v>2050</v>
      </c>
      <c r="D77" s="41">
        <f>BY_Demands_Drivers!$K$61*$I$43</f>
        <v>0</v>
      </c>
      <c r="E77" s="41">
        <f>BY_Demands_Drivers!$L$61*$I$43</f>
        <v>0</v>
      </c>
      <c r="F77" s="15" t="str">
        <f>BY_Demands_Drivers!$H$62</f>
        <v>IPDHT</v>
      </c>
    </row>
    <row r="78" spans="2:6" x14ac:dyDescent="0.3">
      <c r="B78" s="16" t="s">
        <v>231</v>
      </c>
      <c r="C78" s="16">
        <f>$H$5</f>
        <v>2012</v>
      </c>
      <c r="D78" s="40">
        <f>BY_Demands_Drivers!$K$62*$I$5</f>
        <v>10.248467812714551</v>
      </c>
      <c r="E78" s="40">
        <f>BY_Demands_Drivers!$L$62*$I$5</f>
        <v>5.3821872178051668</v>
      </c>
      <c r="F78" s="16" t="str">
        <f>BY_Demands_Drivers!$H$63</f>
        <v>IPDRH</v>
      </c>
    </row>
    <row r="79" spans="2:6" x14ac:dyDescent="0.3">
      <c r="B79" s="16" t="s">
        <v>231</v>
      </c>
      <c r="C79" s="16">
        <f>$H$8</f>
        <v>2015</v>
      </c>
      <c r="D79" s="40">
        <f>BY_Demands_Drivers!$K$62*$I$8</f>
        <v>10.886206194075532</v>
      </c>
      <c r="E79" s="40">
        <f>BY_Demands_Drivers!$L$62*$I$8</f>
        <v>5.7171082447518922</v>
      </c>
      <c r="F79" s="16" t="str">
        <f>BY_Demands_Drivers!$H$63</f>
        <v>IPDRH</v>
      </c>
    </row>
    <row r="80" spans="2:6" x14ac:dyDescent="0.3">
      <c r="B80" s="16" t="s">
        <v>231</v>
      </c>
      <c r="C80" s="16">
        <f>$H$9</f>
        <v>2016</v>
      </c>
      <c r="D80" s="40">
        <f>BY_Demands_Drivers!$K$62*$I$9</f>
        <v>11.151624531524668</v>
      </c>
      <c r="E80" s="40">
        <f>BY_Demands_Drivers!$L$62*$I$9</f>
        <v>5.856497976885076</v>
      </c>
      <c r="F80" s="16" t="str">
        <f>BY_Demands_Drivers!$H$63</f>
        <v>IPDRH</v>
      </c>
    </row>
    <row r="81" spans="2:6" x14ac:dyDescent="0.3">
      <c r="B81" s="16" t="s">
        <v>231</v>
      </c>
      <c r="C81" s="16">
        <f>$H$10</f>
        <v>2017</v>
      </c>
      <c r="D81" s="40">
        <f>BY_Demands_Drivers!$K$62*$I$10</f>
        <v>11.462335186811977</v>
      </c>
      <c r="E81" s="40">
        <f>BY_Demands_Drivers!$L$62*$I$10</f>
        <v>6.0196738728222732</v>
      </c>
      <c r="F81" s="16" t="str">
        <f>BY_Demands_Drivers!$H$63</f>
        <v>IPDRH</v>
      </c>
    </row>
    <row r="82" spans="2:6" x14ac:dyDescent="0.3">
      <c r="B82" s="16" t="s">
        <v>231</v>
      </c>
      <c r="C82" s="16">
        <f>$H$11</f>
        <v>2018</v>
      </c>
      <c r="D82" s="40">
        <f>BY_Demands_Drivers!$K$62*$I$11</f>
        <v>11.809842192307773</v>
      </c>
      <c r="E82" s="40">
        <f>BY_Demands_Drivers!$L$62*$I$11</f>
        <v>6.2021741057601965</v>
      </c>
      <c r="F82" s="16" t="str">
        <f>BY_Demands_Drivers!$H$63</f>
        <v>IPDRH</v>
      </c>
    </row>
    <row r="83" spans="2:6" x14ac:dyDescent="0.3">
      <c r="B83" s="16" t="s">
        <v>231</v>
      </c>
      <c r="C83" s="16">
        <f>$H$12</f>
        <v>2019</v>
      </c>
      <c r="D83" s="40">
        <f>BY_Demands_Drivers!$K$62*$I$12</f>
        <v>12.797787758290935</v>
      </c>
      <c r="E83" s="40">
        <f>BY_Demands_Drivers!$L$62*$I$12</f>
        <v>6.7210134185524035</v>
      </c>
      <c r="F83" s="16" t="str">
        <f>BY_Demands_Drivers!$H$63</f>
        <v>IPDRH</v>
      </c>
    </row>
    <row r="84" spans="2:6" x14ac:dyDescent="0.3">
      <c r="B84" s="16" t="s">
        <v>231</v>
      </c>
      <c r="C84" s="16">
        <f>$H$13</f>
        <v>2020</v>
      </c>
      <c r="D84" s="40">
        <f>BY_Demands_Drivers!$K$62*$I$13</f>
        <v>13.093983460028559</v>
      </c>
      <c r="E84" s="40">
        <f>BY_Demands_Drivers!$L$62*$I$13</f>
        <v>6.8765664972168343</v>
      </c>
      <c r="F84" s="16" t="str">
        <f>BY_Demands_Drivers!$H$63</f>
        <v>IPDRH</v>
      </c>
    </row>
    <row r="85" spans="2:6" x14ac:dyDescent="0.3">
      <c r="B85" s="16" t="s">
        <v>231</v>
      </c>
      <c r="C85" s="16">
        <f>$H$14</f>
        <v>2021</v>
      </c>
      <c r="D85" s="40">
        <f>BY_Demands_Drivers!$K$62*$I$14</f>
        <v>13.338231125210132</v>
      </c>
      <c r="E85" s="40">
        <f>BY_Demands_Drivers!$L$62*$I$14</f>
        <v>7.0048380286830412</v>
      </c>
      <c r="F85" s="16" t="str">
        <f>BY_Demands_Drivers!$H$63</f>
        <v>IPDRH</v>
      </c>
    </row>
    <row r="86" spans="2:6" x14ac:dyDescent="0.3">
      <c r="B86" s="16" t="s">
        <v>231</v>
      </c>
      <c r="C86" s="16">
        <f>$H$15</f>
        <v>2022</v>
      </c>
      <c r="D86" s="40">
        <f>BY_Demands_Drivers!$K$62*$I$15</f>
        <v>13.585665594213806</v>
      </c>
      <c r="E86" s="40">
        <f>BY_Demands_Drivers!$L$62*$I$15</f>
        <v>7.1347831737186516</v>
      </c>
      <c r="F86" s="16" t="str">
        <f>BY_Demands_Drivers!$H$63</f>
        <v>IPDRH</v>
      </c>
    </row>
    <row r="87" spans="2:6" x14ac:dyDescent="0.3">
      <c r="B87" s="16" t="s">
        <v>231</v>
      </c>
      <c r="C87" s="16">
        <f>$H$16</f>
        <v>2023</v>
      </c>
      <c r="D87" s="40">
        <f>BY_Demands_Drivers!$K$62*$I$16</f>
        <v>13.777861673475652</v>
      </c>
      <c r="E87" s="40">
        <f>BY_Demands_Drivers!$L$62*$I$16</f>
        <v>7.2357187769736102</v>
      </c>
      <c r="F87" s="16" t="str">
        <f>BY_Demands_Drivers!$H$63</f>
        <v>IPDRH</v>
      </c>
    </row>
    <row r="88" spans="2:6" x14ac:dyDescent="0.3">
      <c r="B88" s="16" t="s">
        <v>231</v>
      </c>
      <c r="C88" s="16">
        <f>$H$17</f>
        <v>2024</v>
      </c>
      <c r="D88" s="40">
        <f>BY_Demands_Drivers!$K$62*$I$17</f>
        <v>13.922809549191927</v>
      </c>
      <c r="E88" s="40">
        <f>BY_Demands_Drivers!$L$62*$I$17</f>
        <v>7.3118410440465755</v>
      </c>
      <c r="F88" s="16" t="str">
        <f>BY_Demands_Drivers!$H$63</f>
        <v>IPDRH</v>
      </c>
    </row>
    <row r="89" spans="2:6" x14ac:dyDescent="0.3">
      <c r="B89" s="16" t="s">
        <v>231</v>
      </c>
      <c r="C89" s="16">
        <f>$H$18</f>
        <v>2025</v>
      </c>
      <c r="D89" s="40">
        <f>BY_Demands_Drivers!$K$62*$I$18</f>
        <v>14.067389982937753</v>
      </c>
      <c r="E89" s="40">
        <f>BY_Demands_Drivers!$L$62*$I$18</f>
        <v>7.3877703416422724</v>
      </c>
      <c r="F89" s="16" t="str">
        <f>BY_Demands_Drivers!$H$63</f>
        <v>IPDRH</v>
      </c>
    </row>
    <row r="90" spans="2:6" x14ac:dyDescent="0.3">
      <c r="B90" s="16" t="s">
        <v>231</v>
      </c>
      <c r="C90" s="16">
        <f>$H$19</f>
        <v>2026</v>
      </c>
      <c r="D90" s="40">
        <f>BY_Demands_Drivers!$K$62*$I$19</f>
        <v>14.231801439234721</v>
      </c>
      <c r="E90" s="40">
        <f>BY_Demands_Drivers!$L$62*$I$19</f>
        <v>7.4741142961448608</v>
      </c>
      <c r="F90" s="16" t="str">
        <f>BY_Demands_Drivers!$H$63</f>
        <v>IPDRH</v>
      </c>
    </row>
    <row r="91" spans="2:6" x14ac:dyDescent="0.3">
      <c r="B91" s="16" t="s">
        <v>231</v>
      </c>
      <c r="C91" s="16">
        <f>$H$20</f>
        <v>2027</v>
      </c>
      <c r="D91" s="40">
        <f>BY_Demands_Drivers!$K$62*$I$20</f>
        <v>14.429195995610952</v>
      </c>
      <c r="E91" s="40">
        <f>BY_Demands_Drivers!$L$62*$I$20</f>
        <v>7.5777799833097665</v>
      </c>
      <c r="F91" s="16" t="str">
        <f>BY_Demands_Drivers!$H$63</f>
        <v>IPDRH</v>
      </c>
    </row>
    <row r="92" spans="2:6" x14ac:dyDescent="0.3">
      <c r="B92" s="16" t="s">
        <v>231</v>
      </c>
      <c r="C92" s="16">
        <f>$H$21</f>
        <v>2028</v>
      </c>
      <c r="D92" s="40">
        <f>BY_Demands_Drivers!$K$62*$I$21</f>
        <v>14.56713385854761</v>
      </c>
      <c r="E92" s="40">
        <f>BY_Demands_Drivers!$L$62*$I$21</f>
        <v>7.6502208023976692</v>
      </c>
      <c r="F92" s="16" t="str">
        <f>BY_Demands_Drivers!$H$63</f>
        <v>IPDRH</v>
      </c>
    </row>
    <row r="93" spans="2:6" x14ac:dyDescent="0.3">
      <c r="B93" s="16" t="s">
        <v>231</v>
      </c>
      <c r="C93" s="16">
        <f>$H$22</f>
        <v>2029</v>
      </c>
      <c r="D93" s="40">
        <f>BY_Demands_Drivers!$K$62*$I$22</f>
        <v>14.716133414805492</v>
      </c>
      <c r="E93" s="40">
        <f>BY_Demands_Drivers!$L$62*$I$22</f>
        <v>7.7284708902942123</v>
      </c>
      <c r="F93" s="16" t="str">
        <f>BY_Demands_Drivers!$H$63</f>
        <v>IPDRH</v>
      </c>
    </row>
    <row r="94" spans="2:6" x14ac:dyDescent="0.3">
      <c r="B94" s="16" t="s">
        <v>231</v>
      </c>
      <c r="C94" s="16">
        <f>$H$23</f>
        <v>2030</v>
      </c>
      <c r="D94" s="40">
        <f>BY_Demands_Drivers!$K$62*$I$23</f>
        <v>14.974285584997201</v>
      </c>
      <c r="E94" s="40">
        <f>BY_Demands_Drivers!$L$62*$I$23</f>
        <v>7.8640446498108032</v>
      </c>
      <c r="F94" s="16" t="str">
        <f>BY_Demands_Drivers!$H$63</f>
        <v>IPDRH</v>
      </c>
    </row>
    <row r="95" spans="2:6" x14ac:dyDescent="0.3">
      <c r="B95" s="16" t="s">
        <v>231</v>
      </c>
      <c r="C95" s="16">
        <f>$H$24</f>
        <v>2031</v>
      </c>
      <c r="D95" s="40">
        <f>BY_Demands_Drivers!$K$62*$I$24</f>
        <v>15.120433720834214</v>
      </c>
      <c r="E95" s="40">
        <f>BY_Demands_Drivers!$L$62*$I$24</f>
        <v>7.9407972574183665</v>
      </c>
      <c r="F95" s="16" t="str">
        <f>BY_Demands_Drivers!$H$63</f>
        <v>IPDRH</v>
      </c>
    </row>
    <row r="96" spans="2:6" x14ac:dyDescent="0.3">
      <c r="B96" s="16" t="s">
        <v>231</v>
      </c>
      <c r="C96" s="16">
        <f>$H$25</f>
        <v>2032</v>
      </c>
      <c r="D96" s="40">
        <f>BY_Demands_Drivers!$K$62*$I$25</f>
        <v>15.267562900478712</v>
      </c>
      <c r="E96" s="40">
        <f>BY_Demands_Drivers!$L$62*$I$25</f>
        <v>8.0180650797426321</v>
      </c>
      <c r="F96" s="16" t="str">
        <f>BY_Demands_Drivers!$H$63</f>
        <v>IPDRH</v>
      </c>
    </row>
    <row r="97" spans="2:6" x14ac:dyDescent="0.3">
      <c r="B97" s="16" t="s">
        <v>231</v>
      </c>
      <c r="C97" s="16">
        <f>$H$26</f>
        <v>2033</v>
      </c>
      <c r="D97" s="40">
        <f>BY_Demands_Drivers!$K$62*$I$26</f>
        <v>15.358211352192001</v>
      </c>
      <c r="E97" s="40">
        <f>BY_Demands_Drivers!$L$62*$I$26</f>
        <v>8.0656709216148972</v>
      </c>
      <c r="F97" s="16" t="str">
        <f>BY_Demands_Drivers!$H$63</f>
        <v>IPDRH</v>
      </c>
    </row>
    <row r="98" spans="2:6" x14ac:dyDescent="0.3">
      <c r="B98" s="16" t="s">
        <v>231</v>
      </c>
      <c r="C98" s="16">
        <f>$H$27</f>
        <v>2034</v>
      </c>
      <c r="D98" s="40">
        <f>BY_Demands_Drivers!$K$62*$I$27</f>
        <v>15.45287738133254</v>
      </c>
      <c r="E98" s="40">
        <f>BY_Demands_Drivers!$L$62*$I$27</f>
        <v>8.1153866743802485</v>
      </c>
      <c r="F98" s="16" t="str">
        <f>BY_Demands_Drivers!$H$63</f>
        <v>IPDRH</v>
      </c>
    </row>
    <row r="99" spans="2:6" x14ac:dyDescent="0.3">
      <c r="B99" s="16" t="s">
        <v>231</v>
      </c>
      <c r="C99" s="16">
        <f>$H$28</f>
        <v>2035</v>
      </c>
      <c r="D99" s="40">
        <f>BY_Demands_Drivers!$K$62*$I$28</f>
        <v>15.719796760716836</v>
      </c>
      <c r="E99" s="40">
        <f>BY_Demands_Drivers!$L$62*$I$28</f>
        <v>8.2555647086152142</v>
      </c>
      <c r="F99" s="16" t="str">
        <f>BY_Demands_Drivers!$H$63</f>
        <v>IPDRH</v>
      </c>
    </row>
    <row r="100" spans="2:6" x14ac:dyDescent="0.3">
      <c r="B100" s="16" t="s">
        <v>231</v>
      </c>
      <c r="C100" s="16">
        <f>$H$29</f>
        <v>2036</v>
      </c>
      <c r="D100" s="40">
        <f>BY_Demands_Drivers!$K$62*$I$29</f>
        <v>15.855834499559617</v>
      </c>
      <c r="E100" s="40">
        <f>BY_Demands_Drivers!$L$62*$I$29</f>
        <v>8.3270076396483166</v>
      </c>
      <c r="F100" s="16" t="str">
        <f>BY_Demands_Drivers!$H$63</f>
        <v>IPDRH</v>
      </c>
    </row>
    <row r="101" spans="2:6" x14ac:dyDescent="0.3">
      <c r="B101" s="16" t="s">
        <v>231</v>
      </c>
      <c r="C101" s="16">
        <f>$H$30</f>
        <v>2037</v>
      </c>
      <c r="D101" s="40">
        <f>BY_Demands_Drivers!$K$62*$I$30</f>
        <v>16.017845966320241</v>
      </c>
      <c r="E101" s="40">
        <f>BY_Demands_Drivers!$L$62*$I$30</f>
        <v>8.4120911917920917</v>
      </c>
      <c r="F101" s="16" t="str">
        <f>BY_Demands_Drivers!$H$63</f>
        <v>IPDRH</v>
      </c>
    </row>
    <row r="102" spans="2:6" x14ac:dyDescent="0.3">
      <c r="B102" s="16" t="s">
        <v>231</v>
      </c>
      <c r="C102" s="16">
        <f>$H$31</f>
        <v>2038</v>
      </c>
      <c r="D102" s="40">
        <f>BY_Demands_Drivers!$K$62*$I$31</f>
        <v>16.178504191968013</v>
      </c>
      <c r="E102" s="40">
        <f>BY_Demands_Drivers!$L$62*$I$31</f>
        <v>8.4964640623829446</v>
      </c>
      <c r="F102" s="16" t="str">
        <f>BY_Demands_Drivers!$H$63</f>
        <v>IPDRH</v>
      </c>
    </row>
    <row r="103" spans="2:6" x14ac:dyDescent="0.3">
      <c r="B103" s="16" t="s">
        <v>231</v>
      </c>
      <c r="C103" s="16">
        <f>$H$32</f>
        <v>2039</v>
      </c>
      <c r="D103" s="40">
        <f>BY_Demands_Drivers!$K$62*$I$32</f>
        <v>16.342109981008921</v>
      </c>
      <c r="E103" s="40">
        <f>BY_Demands_Drivers!$L$62*$I$32</f>
        <v>8.5823849046616782</v>
      </c>
      <c r="F103" s="16" t="str">
        <f>BY_Demands_Drivers!$H$63</f>
        <v>IPDRH</v>
      </c>
    </row>
    <row r="104" spans="2:6" x14ac:dyDescent="0.3">
      <c r="B104" s="16" t="s">
        <v>231</v>
      </c>
      <c r="C104" s="16">
        <f>$H$33</f>
        <v>2040</v>
      </c>
      <c r="D104" s="40">
        <f>BY_Demands_Drivers!$K$62*$I$33</f>
        <v>16.655390001644783</v>
      </c>
      <c r="E104" s="40">
        <f>BY_Demands_Drivers!$L$62*$I$33</f>
        <v>8.7469101540426841</v>
      </c>
      <c r="F104" s="16" t="str">
        <f>BY_Demands_Drivers!$H$63</f>
        <v>IPDRH</v>
      </c>
    </row>
    <row r="105" spans="2:6" x14ac:dyDescent="0.3">
      <c r="B105" s="16" t="s">
        <v>231</v>
      </c>
      <c r="C105" s="16">
        <f>$H$34</f>
        <v>2041</v>
      </c>
      <c r="D105" s="40">
        <f>BY_Demands_Drivers!$K$62*$I$34</f>
        <v>16.86923309578096</v>
      </c>
      <c r="E105" s="40">
        <f>BY_Demands_Drivers!$L$62*$I$34</f>
        <v>8.8592141187824396</v>
      </c>
      <c r="F105" s="16" t="str">
        <f>BY_Demands_Drivers!$H$63</f>
        <v>IPDRH</v>
      </c>
    </row>
    <row r="106" spans="2:6" x14ac:dyDescent="0.3">
      <c r="B106" s="16" t="s">
        <v>231</v>
      </c>
      <c r="C106" s="16">
        <f>$H$35</f>
        <v>2042</v>
      </c>
      <c r="D106" s="40">
        <f>BY_Demands_Drivers!$K$62*$I$35</f>
        <v>17.078264581939798</v>
      </c>
      <c r="E106" s="40">
        <f>BY_Demands_Drivers!$L$62*$I$35</f>
        <v>8.968991171653423</v>
      </c>
      <c r="F106" s="16" t="str">
        <f>BY_Demands_Drivers!$H$63</f>
        <v>IPDRH</v>
      </c>
    </row>
    <row r="107" spans="2:6" x14ac:dyDescent="0.3">
      <c r="B107" s="16" t="s">
        <v>231</v>
      </c>
      <c r="C107" s="16">
        <f>$H$36</f>
        <v>2043</v>
      </c>
      <c r="D107" s="40">
        <f>BY_Demands_Drivers!$K$62*$I$36</f>
        <v>17.274920325237733</v>
      </c>
      <c r="E107" s="40">
        <f>BY_Demands_Drivers!$L$62*$I$36</f>
        <v>9.0722688563989404</v>
      </c>
      <c r="F107" s="16" t="str">
        <f>BY_Demands_Drivers!$H$63</f>
        <v>IPDRH</v>
      </c>
    </row>
    <row r="108" spans="2:6" x14ac:dyDescent="0.3">
      <c r="B108" s="16" t="s">
        <v>231</v>
      </c>
      <c r="C108" s="16">
        <f>$H$37</f>
        <v>2044</v>
      </c>
      <c r="D108" s="40">
        <f>BY_Demands_Drivers!$K$62*$I$37</f>
        <v>17.483241124224673</v>
      </c>
      <c r="E108" s="40">
        <f>BY_Demands_Drivers!$L$62*$I$37</f>
        <v>9.1816726777310862</v>
      </c>
      <c r="F108" s="16" t="str">
        <f>BY_Demands_Drivers!$H$63</f>
        <v>IPDRH</v>
      </c>
    </row>
    <row r="109" spans="2:6" x14ac:dyDescent="0.3">
      <c r="B109" s="16" t="s">
        <v>231</v>
      </c>
      <c r="C109" s="16">
        <f>$H$38</f>
        <v>2045</v>
      </c>
      <c r="D109" s="40">
        <f>BY_Demands_Drivers!$K$62*$I$38</f>
        <v>17.860353207786758</v>
      </c>
      <c r="E109" s="40">
        <f>BY_Demands_Drivers!$L$62*$I$38</f>
        <v>9.3797206077162532</v>
      </c>
      <c r="F109" s="16" t="str">
        <f>BY_Demands_Drivers!$H$63</f>
        <v>IPDRH</v>
      </c>
    </row>
    <row r="110" spans="2:6" x14ac:dyDescent="0.3">
      <c r="B110" s="16" t="s">
        <v>231</v>
      </c>
      <c r="C110" s="16">
        <f>$H$39</f>
        <v>2046</v>
      </c>
      <c r="D110" s="40">
        <f>BY_Demands_Drivers!$K$62*$I$39</f>
        <v>18.127148849094592</v>
      </c>
      <c r="E110" s="40">
        <f>BY_Demands_Drivers!$L$62*$I$39</f>
        <v>9.5198336584331305</v>
      </c>
      <c r="F110" s="16" t="str">
        <f>BY_Demands_Drivers!$H$63</f>
        <v>IPDRH</v>
      </c>
    </row>
    <row r="111" spans="2:6" x14ac:dyDescent="0.3">
      <c r="B111" s="16" t="s">
        <v>231</v>
      </c>
      <c r="C111" s="16">
        <f>$H$40</f>
        <v>2047</v>
      </c>
      <c r="D111" s="40">
        <f>BY_Demands_Drivers!$K$62*$I$40</f>
        <v>18.403102257847664</v>
      </c>
      <c r="E111" s="40">
        <f>BY_Demands_Drivers!$L$62*$I$40</f>
        <v>9.6647560933221701</v>
      </c>
      <c r="F111" s="16" t="str">
        <f>BY_Demands_Drivers!$H$63</f>
        <v>IPDRH</v>
      </c>
    </row>
    <row r="112" spans="2:6" x14ac:dyDescent="0.3">
      <c r="B112" s="16" t="s">
        <v>231</v>
      </c>
      <c r="C112" s="16">
        <f>$H$41</f>
        <v>2048</v>
      </c>
      <c r="D112" s="40">
        <f>BY_Demands_Drivers!$K$62*$I$41</f>
        <v>18.672731505078385</v>
      </c>
      <c r="E112" s="40">
        <f>BY_Demands_Drivers!$L$62*$I$41</f>
        <v>9.8063572686892044</v>
      </c>
      <c r="F112" s="16" t="str">
        <f>BY_Demands_Drivers!$H$63</f>
        <v>IPDRH</v>
      </c>
    </row>
    <row r="113" spans="2:6" x14ac:dyDescent="0.3">
      <c r="B113" s="16" t="s">
        <v>231</v>
      </c>
      <c r="C113" s="16">
        <f>$H$42</f>
        <v>2049</v>
      </c>
      <c r="D113" s="40">
        <f>BY_Demands_Drivers!$K$62*$I$42</f>
        <v>18.951341951135557</v>
      </c>
      <c r="E113" s="40">
        <f>BY_Demands_Drivers!$L$62*$I$42</f>
        <v>9.9526750996976165</v>
      </c>
      <c r="F113" s="16" t="str">
        <f>BY_Demands_Drivers!$H$63</f>
        <v>IPDRH</v>
      </c>
    </row>
    <row r="114" spans="2:6" x14ac:dyDescent="0.3">
      <c r="B114" s="15" t="s">
        <v>231</v>
      </c>
      <c r="C114" s="15">
        <f>$H$43</f>
        <v>2050</v>
      </c>
      <c r="D114" s="41">
        <f>BY_Demands_Drivers!$K$62*$I$43</f>
        <v>19.36494974436005</v>
      </c>
      <c r="E114" s="41">
        <f>BY_Demands_Drivers!$L$62*$I$43</f>
        <v>10.169889479306214</v>
      </c>
      <c r="F114" s="15" t="str">
        <f>BY_Demands_Drivers!$H$63</f>
        <v>IPDRH</v>
      </c>
    </row>
    <row r="115" spans="2:6" x14ac:dyDescent="0.3">
      <c r="B115" s="16" t="s">
        <v>231</v>
      </c>
      <c r="C115" s="16">
        <f>$H$5</f>
        <v>2012</v>
      </c>
      <c r="D115" s="40">
        <f>BY_Demands_Drivers!$K$63*$I$5</f>
        <v>5.5260065732376384</v>
      </c>
      <c r="E115" s="40">
        <f>BY_Demands_Drivers!$L$63*$I$5</f>
        <v>2.9273355060738115</v>
      </c>
      <c r="F115" s="16" t="str">
        <f>BY_Demands_Drivers!$H$64</f>
        <v>IPDLA</v>
      </c>
    </row>
    <row r="116" spans="2:6" x14ac:dyDescent="0.3">
      <c r="B116" s="16" t="s">
        <v>231</v>
      </c>
      <c r="C116" s="16">
        <f>$H$8</f>
        <v>2015</v>
      </c>
      <c r="D116" s="40">
        <f>BY_Demands_Drivers!$K$63*$I$8</f>
        <v>5.8698771450937111</v>
      </c>
      <c r="E116" s="40">
        <f>BY_Demands_Drivers!$L$63*$I$8</f>
        <v>3.1094968048611227</v>
      </c>
      <c r="F116" s="16" t="str">
        <f>BY_Demands_Drivers!$H$64</f>
        <v>IPDLA</v>
      </c>
    </row>
    <row r="117" spans="2:6" x14ac:dyDescent="0.3">
      <c r="B117" s="16" t="s">
        <v>231</v>
      </c>
      <c r="C117" s="16">
        <f>$H$9</f>
        <v>2016</v>
      </c>
      <c r="D117" s="40">
        <f>BY_Demands_Drivers!$K$63*$I$9</f>
        <v>6.0129915602633712</v>
      </c>
      <c r="E117" s="40">
        <f>BY_Demands_Drivers!$L$63*$I$9</f>
        <v>3.1853099446764235</v>
      </c>
      <c r="F117" s="16" t="str">
        <f>BY_Demands_Drivers!$H$64</f>
        <v>IPDLA</v>
      </c>
    </row>
    <row r="118" spans="2:6" x14ac:dyDescent="0.3">
      <c r="B118" s="16" t="s">
        <v>231</v>
      </c>
      <c r="C118" s="16">
        <f>$H$10</f>
        <v>2017</v>
      </c>
      <c r="D118" s="40">
        <f>BY_Demands_Drivers!$K$63*$I$10</f>
        <v>6.1805277378530104</v>
      </c>
      <c r="E118" s="40">
        <f>BY_Demands_Drivers!$L$63*$I$10</f>
        <v>3.2740602193476849</v>
      </c>
      <c r="F118" s="16" t="str">
        <f>BY_Demands_Drivers!$H$64</f>
        <v>IPDLA</v>
      </c>
    </row>
    <row r="119" spans="2:6" x14ac:dyDescent="0.3">
      <c r="B119" s="16" t="s">
        <v>231</v>
      </c>
      <c r="C119" s="16">
        <f>$H$11</f>
        <v>2018</v>
      </c>
      <c r="D119" s="40">
        <f>BY_Demands_Drivers!$K$63*$I$11</f>
        <v>6.3679046249847122</v>
      </c>
      <c r="E119" s="40">
        <f>BY_Demands_Drivers!$L$63*$I$11</f>
        <v>3.3733208712214386</v>
      </c>
      <c r="F119" s="16" t="str">
        <f>BY_Demands_Drivers!$H$64</f>
        <v>IPDLA</v>
      </c>
    </row>
    <row r="120" spans="2:6" x14ac:dyDescent="0.3">
      <c r="B120" s="16" t="s">
        <v>231</v>
      </c>
      <c r="C120" s="16">
        <f>$H$12</f>
        <v>2019</v>
      </c>
      <c r="D120" s="40">
        <f>BY_Demands_Drivers!$K$63*$I$12</f>
        <v>6.9006080291804937</v>
      </c>
      <c r="E120" s="40">
        <f>BY_Demands_Drivers!$L$63*$I$12</f>
        <v>3.655514091341888</v>
      </c>
      <c r="F120" s="16" t="str">
        <f>BY_Demands_Drivers!$H$64</f>
        <v>IPDLA</v>
      </c>
    </row>
    <row r="121" spans="2:6" x14ac:dyDescent="0.3">
      <c r="B121" s="16" t="s">
        <v>231</v>
      </c>
      <c r="C121" s="16">
        <f>$H$13</f>
        <v>2020</v>
      </c>
      <c r="D121" s="40">
        <f>BY_Demands_Drivers!$K$63*$I$13</f>
        <v>7.0603176974624402</v>
      </c>
      <c r="E121" s="40">
        <f>BY_Demands_Drivers!$L$63*$I$13</f>
        <v>3.7401183668578137</v>
      </c>
      <c r="F121" s="16" t="str">
        <f>BY_Demands_Drivers!$H$64</f>
        <v>IPDLA</v>
      </c>
    </row>
    <row r="122" spans="2:6" x14ac:dyDescent="0.3">
      <c r="B122" s="16" t="s">
        <v>231</v>
      </c>
      <c r="C122" s="16">
        <f>$H$14</f>
        <v>2021</v>
      </c>
      <c r="D122" s="40">
        <f>BY_Demands_Drivers!$K$63*$I$14</f>
        <v>7.1920168185365991</v>
      </c>
      <c r="E122" s="40">
        <f>BY_Demands_Drivers!$L$63*$I$14</f>
        <v>3.8098843919483745</v>
      </c>
      <c r="F122" s="16" t="str">
        <f>BY_Demands_Drivers!$H$64</f>
        <v>IPDLA</v>
      </c>
    </row>
    <row r="123" spans="2:6" x14ac:dyDescent="0.3">
      <c r="B123" s="16" t="s">
        <v>231</v>
      </c>
      <c r="C123" s="16">
        <f>$H$15</f>
        <v>2022</v>
      </c>
      <c r="D123" s="40">
        <f>BY_Demands_Drivers!$K$63*$I$15</f>
        <v>7.3254342744087371</v>
      </c>
      <c r="E123" s="40">
        <f>BY_Demands_Drivers!$L$63*$I$15</f>
        <v>3.8805606842271438</v>
      </c>
      <c r="F123" s="16" t="str">
        <f>BY_Demands_Drivers!$H$64</f>
        <v>IPDLA</v>
      </c>
    </row>
    <row r="124" spans="2:6" x14ac:dyDescent="0.3">
      <c r="B124" s="16" t="s">
        <v>231</v>
      </c>
      <c r="C124" s="16">
        <f>$H$16</f>
        <v>2023</v>
      </c>
      <c r="D124" s="40">
        <f>BY_Demands_Drivers!$K$63*$I$16</f>
        <v>7.4290670141275283</v>
      </c>
      <c r="E124" s="40">
        <f>BY_Demands_Drivers!$L$63*$I$16</f>
        <v>3.9354588814243257</v>
      </c>
      <c r="F124" s="16" t="str">
        <f>BY_Demands_Drivers!$H$64</f>
        <v>IPDLA</v>
      </c>
    </row>
    <row r="125" spans="2:6" x14ac:dyDescent="0.3">
      <c r="B125" s="16" t="s">
        <v>231</v>
      </c>
      <c r="C125" s="16">
        <f>$H$17</f>
        <v>2024</v>
      </c>
      <c r="D125" s="40">
        <f>BY_Demands_Drivers!$K$63*$I$17</f>
        <v>7.5072233716067647</v>
      </c>
      <c r="E125" s="40">
        <f>BY_Demands_Drivers!$L$63*$I$17</f>
        <v>3.9768612716028664</v>
      </c>
      <c r="F125" s="16" t="str">
        <f>BY_Demands_Drivers!$H$64</f>
        <v>IPDLA</v>
      </c>
    </row>
    <row r="126" spans="2:6" x14ac:dyDescent="0.3">
      <c r="B126" s="16" t="s">
        <v>231</v>
      </c>
      <c r="C126" s="16">
        <f>$H$18</f>
        <v>2025</v>
      </c>
      <c r="D126" s="40">
        <f>BY_Demands_Drivers!$K$63*$I$18</f>
        <v>7.5851816032021047</v>
      </c>
      <c r="E126" s="40">
        <f>BY_Demands_Drivers!$L$63*$I$18</f>
        <v>4.0181587069778049</v>
      </c>
      <c r="F126" s="16" t="str">
        <f>BY_Demands_Drivers!$H$64</f>
        <v>IPDLA</v>
      </c>
    </row>
    <row r="127" spans="2:6" x14ac:dyDescent="0.3">
      <c r="B127" s="16" t="s">
        <v>231</v>
      </c>
      <c r="C127" s="16">
        <f>$H$19</f>
        <v>2026</v>
      </c>
      <c r="D127" s="40">
        <f>BY_Demands_Drivers!$K$63*$I$19</f>
        <v>7.6738327854876616</v>
      </c>
      <c r="E127" s="40">
        <f>BY_Demands_Drivers!$L$63*$I$19</f>
        <v>4.0651206043480936</v>
      </c>
      <c r="F127" s="16" t="str">
        <f>BY_Demands_Drivers!$H$64</f>
        <v>IPDLA</v>
      </c>
    </row>
    <row r="128" spans="2:6" x14ac:dyDescent="0.3">
      <c r="B128" s="16" t="s">
        <v>231</v>
      </c>
      <c r="C128" s="16">
        <f>$H$20</f>
        <v>2027</v>
      </c>
      <c r="D128" s="40">
        <f>BY_Demands_Drivers!$K$63*$I$20</f>
        <v>7.7802685606679374</v>
      </c>
      <c r="E128" s="40">
        <f>BY_Demands_Drivers!$L$63*$I$20</f>
        <v>4.1215036758613737</v>
      </c>
      <c r="F128" s="16" t="str">
        <f>BY_Demands_Drivers!$H$64</f>
        <v>IPDLA</v>
      </c>
    </row>
    <row r="129" spans="2:6" x14ac:dyDescent="0.3">
      <c r="B129" s="16" t="s">
        <v>231</v>
      </c>
      <c r="C129" s="16">
        <f>$H$21</f>
        <v>2028</v>
      </c>
      <c r="D129" s="40">
        <f>BY_Demands_Drivers!$K$63*$I$21</f>
        <v>7.8546450968698336</v>
      </c>
      <c r="E129" s="40">
        <f>BY_Demands_Drivers!$L$63*$I$21</f>
        <v>4.1609037511882896</v>
      </c>
      <c r="F129" s="16" t="str">
        <f>BY_Demands_Drivers!$H$64</f>
        <v>IPDLA</v>
      </c>
    </row>
    <row r="130" spans="2:6" x14ac:dyDescent="0.3">
      <c r="B130" s="16" t="s">
        <v>231</v>
      </c>
      <c r="C130" s="16">
        <f>$H$22</f>
        <v>2029</v>
      </c>
      <c r="D130" s="40">
        <f>BY_Demands_Drivers!$K$63*$I$22</f>
        <v>7.9349861334362011</v>
      </c>
      <c r="E130" s="40">
        <f>BY_Demands_Drivers!$L$63*$I$22</f>
        <v>4.2034634488322444</v>
      </c>
      <c r="F130" s="16" t="str">
        <f>BY_Demands_Drivers!$H$64</f>
        <v>IPDLA</v>
      </c>
    </row>
    <row r="131" spans="2:6" x14ac:dyDescent="0.3">
      <c r="B131" s="16" t="s">
        <v>231</v>
      </c>
      <c r="C131" s="16">
        <f>$H$23</f>
        <v>2030</v>
      </c>
      <c r="D131" s="40">
        <f>BY_Demands_Drivers!$K$63*$I$23</f>
        <v>8.0741826080160521</v>
      </c>
      <c r="E131" s="40">
        <f>BY_Demands_Drivers!$L$63*$I$23</f>
        <v>4.2772011067516713</v>
      </c>
      <c r="F131" s="16" t="str">
        <f>BY_Demands_Drivers!$H$64</f>
        <v>IPDLA</v>
      </c>
    </row>
    <row r="132" spans="2:6" x14ac:dyDescent="0.3">
      <c r="B132" s="16" t="s">
        <v>231</v>
      </c>
      <c r="C132" s="16">
        <f>$H$24</f>
        <v>2031</v>
      </c>
      <c r="D132" s="40">
        <f>BY_Demands_Drivers!$K$63*$I$24</f>
        <v>8.1529861495854377</v>
      </c>
      <c r="E132" s="40">
        <f>BY_Demands_Drivers!$L$63*$I$24</f>
        <v>4.31894633491655</v>
      </c>
      <c r="F132" s="16" t="str">
        <f>BY_Demands_Drivers!$H$64</f>
        <v>IPDLA</v>
      </c>
    </row>
    <row r="133" spans="2:6" x14ac:dyDescent="0.3">
      <c r="B133" s="16" t="s">
        <v>231</v>
      </c>
      <c r="C133" s="16">
        <f>$H$25</f>
        <v>2032</v>
      </c>
      <c r="D133" s="40">
        <f>BY_Demands_Drivers!$K$63*$I$25</f>
        <v>8.2323186731087965</v>
      </c>
      <c r="E133" s="40">
        <f>BY_Demands_Drivers!$L$63*$I$25</f>
        <v>4.3609717849080614</v>
      </c>
      <c r="F133" s="16" t="str">
        <f>BY_Demands_Drivers!$H$64</f>
        <v>IPDLA</v>
      </c>
    </row>
    <row r="134" spans="2:6" x14ac:dyDescent="0.3">
      <c r="B134" s="16" t="s">
        <v>231</v>
      </c>
      <c r="C134" s="16">
        <f>$H$26</f>
        <v>2033</v>
      </c>
      <c r="D134" s="40">
        <f>BY_Demands_Drivers!$K$63*$I$26</f>
        <v>8.2811966077596697</v>
      </c>
      <c r="E134" s="40">
        <f>BY_Demands_Drivers!$L$63*$I$26</f>
        <v>4.3868642828033781</v>
      </c>
      <c r="F134" s="16" t="str">
        <f>BY_Demands_Drivers!$H$64</f>
        <v>IPDLA</v>
      </c>
    </row>
    <row r="135" spans="2:6" x14ac:dyDescent="0.3">
      <c r="B135" s="16" t="s">
        <v>231</v>
      </c>
      <c r="C135" s="16">
        <f>$H$27</f>
        <v>2034</v>
      </c>
      <c r="D135" s="40">
        <f>BY_Demands_Drivers!$K$63*$I$27</f>
        <v>8.3322408329895055</v>
      </c>
      <c r="E135" s="40">
        <f>BY_Demands_Drivers!$L$63*$I$27</f>
        <v>4.4139043470731139</v>
      </c>
      <c r="F135" s="16" t="str">
        <f>BY_Demands_Drivers!$H$64</f>
        <v>IPDLA</v>
      </c>
    </row>
    <row r="136" spans="2:6" x14ac:dyDescent="0.3">
      <c r="B136" s="16" t="s">
        <v>231</v>
      </c>
      <c r="C136" s="16">
        <f>$H$28</f>
        <v>2035</v>
      </c>
      <c r="D136" s="40">
        <f>BY_Demands_Drivers!$K$63*$I$28</f>
        <v>8.4761646147642029</v>
      </c>
      <c r="E136" s="40">
        <f>BY_Demands_Drivers!$L$63*$I$28</f>
        <v>4.4901462391110094</v>
      </c>
      <c r="F136" s="16" t="str">
        <f>BY_Demands_Drivers!$H$64</f>
        <v>IPDLA</v>
      </c>
    </row>
    <row r="137" spans="2:6" x14ac:dyDescent="0.3">
      <c r="B137" s="16" t="s">
        <v>231</v>
      </c>
      <c r="C137" s="16">
        <f>$H$29</f>
        <v>2036</v>
      </c>
      <c r="D137" s="40">
        <f>BY_Demands_Drivers!$K$63*$I$29</f>
        <v>8.5495165979866066</v>
      </c>
      <c r="E137" s="40">
        <f>BY_Demands_Drivers!$L$63*$I$29</f>
        <v>4.5290035698220859</v>
      </c>
      <c r="F137" s="16" t="str">
        <f>BY_Demands_Drivers!$H$64</f>
        <v>IPDLA</v>
      </c>
    </row>
    <row r="138" spans="2:6" x14ac:dyDescent="0.3">
      <c r="B138" s="16" t="s">
        <v>231</v>
      </c>
      <c r="C138" s="16">
        <f>$H$30</f>
        <v>2037</v>
      </c>
      <c r="D138" s="40">
        <f>BY_Demands_Drivers!$K$63*$I$30</f>
        <v>8.6368736982497687</v>
      </c>
      <c r="E138" s="40">
        <f>BY_Demands_Drivers!$L$63*$I$30</f>
        <v>4.5752799428084057</v>
      </c>
      <c r="F138" s="16" t="str">
        <f>BY_Demands_Drivers!$H$64</f>
        <v>IPDLA</v>
      </c>
    </row>
    <row r="139" spans="2:6" x14ac:dyDescent="0.3">
      <c r="B139" s="16" t="s">
        <v>231</v>
      </c>
      <c r="C139" s="16">
        <f>$H$31</f>
        <v>2038</v>
      </c>
      <c r="D139" s="40">
        <f>BY_Demands_Drivers!$K$63*$I$31</f>
        <v>8.7235011265832849</v>
      </c>
      <c r="E139" s="40">
        <f>BY_Demands_Drivers!$L$63*$I$31</f>
        <v>4.6211697808677172</v>
      </c>
      <c r="F139" s="16" t="str">
        <f>BY_Demands_Drivers!$H$64</f>
        <v>IPDLA</v>
      </c>
    </row>
    <row r="140" spans="2:6" x14ac:dyDescent="0.3">
      <c r="B140" s="16" t="s">
        <v>231</v>
      </c>
      <c r="C140" s="16">
        <f>$H$32</f>
        <v>2039</v>
      </c>
      <c r="D140" s="40">
        <f>BY_Demands_Drivers!$K$63*$I$32</f>
        <v>8.8117178905114653</v>
      </c>
      <c r="E140" s="40">
        <f>BY_Demands_Drivers!$L$63*$I$32</f>
        <v>4.667901550339101</v>
      </c>
      <c r="F140" s="16" t="str">
        <f>BY_Demands_Drivers!$H$64</f>
        <v>IPDLA</v>
      </c>
    </row>
    <row r="141" spans="2:6" x14ac:dyDescent="0.3">
      <c r="B141" s="16" t="s">
        <v>231</v>
      </c>
      <c r="C141" s="16">
        <f>$H$33</f>
        <v>2040</v>
      </c>
      <c r="D141" s="40">
        <f>BY_Demands_Drivers!$K$63*$I$33</f>
        <v>8.9806394781023471</v>
      </c>
      <c r="E141" s="40">
        <f>BY_Demands_Drivers!$L$63*$I$33</f>
        <v>4.7573857292924808</v>
      </c>
      <c r="F141" s="16" t="str">
        <f>BY_Demands_Drivers!$H$64</f>
        <v>IPDLA</v>
      </c>
    </row>
    <row r="142" spans="2:6" x14ac:dyDescent="0.3">
      <c r="B142" s="16" t="s">
        <v>231</v>
      </c>
      <c r="C142" s="16">
        <f>$H$34</f>
        <v>2041</v>
      </c>
      <c r="D142" s="40">
        <f>BY_Demands_Drivers!$K$63*$I$34</f>
        <v>9.0959443573714154</v>
      </c>
      <c r="E142" s="40">
        <f>BY_Demands_Drivers!$L$63*$I$34</f>
        <v>4.8184671020043011</v>
      </c>
      <c r="F142" s="16" t="str">
        <f>BY_Demands_Drivers!$H$64</f>
        <v>IPDLA</v>
      </c>
    </row>
    <row r="143" spans="2:6" x14ac:dyDescent="0.3">
      <c r="B143" s="16" t="s">
        <v>231</v>
      </c>
      <c r="C143" s="16">
        <f>$H$35</f>
        <v>2042</v>
      </c>
      <c r="D143" s="40">
        <f>BY_Demands_Drivers!$K$63*$I$35</f>
        <v>9.208654802253168</v>
      </c>
      <c r="E143" s="40">
        <f>BY_Demands_Drivers!$L$63*$I$35</f>
        <v>4.87817410430966</v>
      </c>
      <c r="F143" s="16" t="str">
        <f>BY_Demands_Drivers!$H$64</f>
        <v>IPDLA</v>
      </c>
    </row>
    <row r="144" spans="2:6" x14ac:dyDescent="0.3">
      <c r="B144" s="16" t="s">
        <v>231</v>
      </c>
      <c r="C144" s="16">
        <f>$H$36</f>
        <v>2043</v>
      </c>
      <c r="D144" s="40">
        <f>BY_Demands_Drivers!$K$63*$I$36</f>
        <v>9.3146922070622171</v>
      </c>
      <c r="E144" s="40">
        <f>BY_Demands_Drivers!$L$63*$I$36</f>
        <v>4.9343461439110508</v>
      </c>
      <c r="F144" s="16" t="str">
        <f>BY_Demands_Drivers!$H$64</f>
        <v>IPDLA</v>
      </c>
    </row>
    <row r="145" spans="2:6" x14ac:dyDescent="0.3">
      <c r="B145" s="16" t="s">
        <v>231</v>
      </c>
      <c r="C145" s="16">
        <f>$H$37</f>
        <v>2044</v>
      </c>
      <c r="D145" s="40">
        <f>BY_Demands_Drivers!$K$63*$I$37</f>
        <v>9.4270194471512916</v>
      </c>
      <c r="E145" s="40">
        <f>BY_Demands_Drivers!$L$63*$I$37</f>
        <v>4.9938501480873212</v>
      </c>
      <c r="F145" s="16" t="str">
        <f>BY_Demands_Drivers!$H$64</f>
        <v>IPDLA</v>
      </c>
    </row>
    <row r="146" spans="2:6" x14ac:dyDescent="0.3">
      <c r="B146" s="16" t="s">
        <v>231</v>
      </c>
      <c r="C146" s="16">
        <f>$H$38</f>
        <v>2045</v>
      </c>
      <c r="D146" s="40">
        <f>BY_Demands_Drivers!$K$63*$I$38</f>
        <v>9.6303594869205575</v>
      </c>
      <c r="E146" s="40">
        <f>BY_Demands_Drivers!$L$63*$I$38</f>
        <v>5.1015670880391824</v>
      </c>
      <c r="F146" s="16" t="str">
        <f>BY_Demands_Drivers!$H$64</f>
        <v>IPDLA</v>
      </c>
    </row>
    <row r="147" spans="2:6" x14ac:dyDescent="0.3">
      <c r="B147" s="16" t="s">
        <v>231</v>
      </c>
      <c r="C147" s="16">
        <f>$H$39</f>
        <v>2046</v>
      </c>
      <c r="D147" s="40">
        <f>BY_Demands_Drivers!$K$63*$I$39</f>
        <v>9.7742165487292674</v>
      </c>
      <c r="E147" s="40">
        <f>BY_Demands_Drivers!$L$63*$I$39</f>
        <v>5.1777736359777169</v>
      </c>
      <c r="F147" s="16" t="str">
        <f>BY_Demands_Drivers!$H$64</f>
        <v>IPDLA</v>
      </c>
    </row>
    <row r="148" spans="2:6" x14ac:dyDescent="0.3">
      <c r="B148" s="16" t="s">
        <v>231</v>
      </c>
      <c r="C148" s="16">
        <f>$H$40</f>
        <v>2047</v>
      </c>
      <c r="D148" s="40">
        <f>BY_Demands_Drivers!$K$63*$I$40</f>
        <v>9.9230115079899033</v>
      </c>
      <c r="E148" s="40">
        <f>BY_Demands_Drivers!$L$63*$I$40</f>
        <v>5.2565959756900762</v>
      </c>
      <c r="F148" s="16" t="str">
        <f>BY_Demands_Drivers!$H$64</f>
        <v>IPDLA</v>
      </c>
    </row>
    <row r="149" spans="2:6" x14ac:dyDescent="0.3">
      <c r="B149" s="16" t="s">
        <v>231</v>
      </c>
      <c r="C149" s="16">
        <f>$H$41</f>
        <v>2048</v>
      </c>
      <c r="D149" s="40">
        <f>BY_Demands_Drivers!$K$63*$I$41</f>
        <v>10.068396459161391</v>
      </c>
      <c r="E149" s="40">
        <f>BY_Demands_Drivers!$L$63*$I$41</f>
        <v>5.33361190463852</v>
      </c>
      <c r="F149" s="16" t="str">
        <f>BY_Demands_Drivers!$H$64</f>
        <v>IPDLA</v>
      </c>
    </row>
    <row r="150" spans="2:6" x14ac:dyDescent="0.3">
      <c r="B150" s="16" t="s">
        <v>231</v>
      </c>
      <c r="C150" s="16">
        <f>$H$42</f>
        <v>2049</v>
      </c>
      <c r="D150" s="40">
        <f>BY_Demands_Drivers!$K$63*$I$42</f>
        <v>10.218624101421685</v>
      </c>
      <c r="E150" s="40">
        <f>BY_Demands_Drivers!$L$63*$I$42</f>
        <v>5.4131931909352273</v>
      </c>
      <c r="F150" s="16" t="str">
        <f>BY_Demands_Drivers!$H$64</f>
        <v>IPDLA</v>
      </c>
    </row>
    <row r="151" spans="2:6" x14ac:dyDescent="0.3">
      <c r="B151" s="15" t="s">
        <v>231</v>
      </c>
      <c r="C151" s="15">
        <f>$H$43</f>
        <v>2050</v>
      </c>
      <c r="D151" s="41">
        <f>BY_Demands_Drivers!$K$63*$I$43</f>
        <v>10.441642744390469</v>
      </c>
      <c r="E151" s="41">
        <f>BY_Demands_Drivers!$L$63*$I$43</f>
        <v>5.5313346342047067</v>
      </c>
      <c r="F151" s="15" t="str">
        <f>BY_Demands_Drivers!$H$64</f>
        <v>IPDLA</v>
      </c>
    </row>
    <row r="152" spans="2:6" x14ac:dyDescent="0.3">
      <c r="B152" s="16" t="s">
        <v>231</v>
      </c>
      <c r="C152" s="16">
        <f>$H$5</f>
        <v>2012</v>
      </c>
      <c r="D152" s="40">
        <f>BY_Demands_Drivers!$K$64*$I$5</f>
        <v>4.1230701241901659</v>
      </c>
      <c r="E152" s="40">
        <f>BY_Demands_Drivers!$L$64*$I$5</f>
        <v>2.184146799069508</v>
      </c>
      <c r="F152" s="16" t="str">
        <f>BY_Demands_Drivers!$H$65</f>
        <v>IPDEM</v>
      </c>
    </row>
    <row r="153" spans="2:6" x14ac:dyDescent="0.3">
      <c r="B153" s="16" t="s">
        <v>231</v>
      </c>
      <c r="C153" s="16">
        <f>$H$8</f>
        <v>2015</v>
      </c>
      <c r="D153" s="40">
        <f>BY_Demands_Drivers!$K$64*$I$8</f>
        <v>4.3796392148377157</v>
      </c>
      <c r="E153" s="40">
        <f>BY_Demands_Drivers!$L$64*$I$8</f>
        <v>2.3200611883956141</v>
      </c>
      <c r="F153" s="16" t="str">
        <f>BY_Demands_Drivers!$H$65</f>
        <v>IPDEM</v>
      </c>
    </row>
    <row r="154" spans="2:6" x14ac:dyDescent="0.3">
      <c r="B154" s="16" t="s">
        <v>231</v>
      </c>
      <c r="C154" s="16">
        <f>$H$9</f>
        <v>2016</v>
      </c>
      <c r="D154" s="40">
        <f>BY_Demands_Drivers!$K$64*$I$9</f>
        <v>4.486419900257939</v>
      </c>
      <c r="E154" s="40">
        <f>BY_Demands_Drivers!$L$64*$I$9</f>
        <v>2.3766269719593458</v>
      </c>
      <c r="F154" s="16" t="str">
        <f>BY_Demands_Drivers!$H$65</f>
        <v>IPDEM</v>
      </c>
    </row>
    <row r="155" spans="2:6" x14ac:dyDescent="0.3">
      <c r="B155" s="16" t="s">
        <v>231</v>
      </c>
      <c r="C155" s="16">
        <f>$H$10</f>
        <v>2017</v>
      </c>
      <c r="D155" s="40">
        <f>BY_Demands_Drivers!$K$64*$I$10</f>
        <v>4.6114221780124049</v>
      </c>
      <c r="E155" s="40">
        <f>BY_Demands_Drivers!$L$64*$I$10</f>
        <v>2.4428454248621914</v>
      </c>
      <c r="F155" s="16" t="str">
        <f>BY_Demands_Drivers!$H$65</f>
        <v>IPDEM</v>
      </c>
    </row>
    <row r="156" spans="2:6" x14ac:dyDescent="0.3">
      <c r="B156" s="16" t="s">
        <v>231</v>
      </c>
      <c r="C156" s="16">
        <f>$H$11</f>
        <v>2018</v>
      </c>
      <c r="D156" s="40">
        <f>BY_Demands_Drivers!$K$64*$I$11</f>
        <v>4.7512280278711447</v>
      </c>
      <c r="E156" s="40">
        <f>BY_Demands_Drivers!$L$64*$I$11</f>
        <v>2.5169058920050187</v>
      </c>
      <c r="F156" s="16" t="str">
        <f>BY_Demands_Drivers!$H$65</f>
        <v>IPDEM</v>
      </c>
    </row>
    <row r="157" spans="2:6" x14ac:dyDescent="0.3">
      <c r="B157" s="16" t="s">
        <v>231</v>
      </c>
      <c r="C157" s="16">
        <f>$H$12</f>
        <v>2019</v>
      </c>
      <c r="D157" s="40">
        <f>BY_Demands_Drivers!$K$64*$I$12</f>
        <v>5.1486892798231469</v>
      </c>
      <c r="E157" s="40">
        <f>BY_Demands_Drivers!$L$64*$I$12</f>
        <v>2.7274562088943384</v>
      </c>
      <c r="F157" s="16" t="str">
        <f>BY_Demands_Drivers!$H$65</f>
        <v>IPDEM</v>
      </c>
    </row>
    <row r="158" spans="2:6" x14ac:dyDescent="0.3">
      <c r="B158" s="16" t="s">
        <v>231</v>
      </c>
      <c r="C158" s="16">
        <f>$H$13</f>
        <v>2020</v>
      </c>
      <c r="D158" s="40">
        <f>BY_Demands_Drivers!$K$64*$I$13</f>
        <v>5.2678520338138304</v>
      </c>
      <c r="E158" s="40">
        <f>BY_Demands_Drivers!$L$64*$I$13</f>
        <v>2.7905812443309301</v>
      </c>
      <c r="F158" s="16" t="str">
        <f>BY_Demands_Drivers!$H$65</f>
        <v>IPDEM</v>
      </c>
    </row>
    <row r="159" spans="2:6" x14ac:dyDescent="0.3">
      <c r="B159" s="16" t="s">
        <v>231</v>
      </c>
      <c r="C159" s="16">
        <f>$H$14</f>
        <v>2021</v>
      </c>
      <c r="D159" s="40">
        <f>BY_Demands_Drivers!$K$64*$I$14</f>
        <v>5.3661155274029868</v>
      </c>
      <c r="E159" s="40">
        <f>BY_Demands_Drivers!$L$64*$I$14</f>
        <v>2.8426351479812584</v>
      </c>
      <c r="F159" s="16" t="str">
        <f>BY_Demands_Drivers!$H$65</f>
        <v>IPDEM</v>
      </c>
    </row>
    <row r="160" spans="2:6" x14ac:dyDescent="0.3">
      <c r="B160" s="16" t="s">
        <v>231</v>
      </c>
      <c r="C160" s="16">
        <f>$H$15</f>
        <v>2022</v>
      </c>
      <c r="D160" s="40">
        <f>BY_Demands_Drivers!$K$64*$I$15</f>
        <v>5.4656611068483576</v>
      </c>
      <c r="E160" s="40">
        <f>BY_Demands_Drivers!$L$64*$I$15</f>
        <v>2.8953682211908323</v>
      </c>
      <c r="F160" s="16" t="str">
        <f>BY_Demands_Drivers!$H$65</f>
        <v>IPDEM</v>
      </c>
    </row>
    <row r="161" spans="2:6" x14ac:dyDescent="0.3">
      <c r="B161" s="16" t="s">
        <v>231</v>
      </c>
      <c r="C161" s="16">
        <f>$H$16</f>
        <v>2023</v>
      </c>
      <c r="D161" s="40">
        <f>BY_Demands_Drivers!$K$64*$I$16</f>
        <v>5.5429836810001616</v>
      </c>
      <c r="E161" s="40">
        <f>BY_Demands_Drivers!$L$64*$I$16</f>
        <v>2.9363289246818138</v>
      </c>
      <c r="F161" s="16" t="str">
        <f>BY_Demands_Drivers!$H$65</f>
        <v>IPDEM</v>
      </c>
    </row>
    <row r="162" spans="2:6" x14ac:dyDescent="0.3">
      <c r="B162" s="16" t="s">
        <v>231</v>
      </c>
      <c r="C162" s="16">
        <f>$H$17</f>
        <v>2024</v>
      </c>
      <c r="D162" s="40">
        <f>BY_Demands_Drivers!$K$64*$I$17</f>
        <v>5.6012977887138202</v>
      </c>
      <c r="E162" s="40">
        <f>BY_Demands_Drivers!$L$64*$I$17</f>
        <v>2.9672201217429839</v>
      </c>
      <c r="F162" s="16" t="str">
        <f>BY_Demands_Drivers!$H$65</f>
        <v>IPDEM</v>
      </c>
    </row>
    <row r="163" spans="2:6" x14ac:dyDescent="0.3">
      <c r="B163" s="16" t="s">
        <v>231</v>
      </c>
      <c r="C163" s="16">
        <f>$H$18</f>
        <v>2025</v>
      </c>
      <c r="D163" s="40">
        <f>BY_Demands_Drivers!$K$64*$I$18</f>
        <v>5.6594640705242893</v>
      </c>
      <c r="E163" s="40">
        <f>BY_Demands_Drivers!$L$64*$I$18</f>
        <v>2.9980330098102383</v>
      </c>
      <c r="F163" s="16" t="str">
        <f>BY_Demands_Drivers!$H$65</f>
        <v>IPDEM</v>
      </c>
    </row>
    <row r="164" spans="2:6" x14ac:dyDescent="0.3">
      <c r="B164" s="16" t="s">
        <v>231</v>
      </c>
      <c r="C164" s="16">
        <f>$H$19</f>
        <v>2026</v>
      </c>
      <c r="D164" s="40">
        <f>BY_Demands_Drivers!$K$64*$I$19</f>
        <v>5.7256085885069314</v>
      </c>
      <c r="E164" s="40">
        <f>BY_Demands_Drivers!$L$64*$I$19</f>
        <v>3.0330722725140609</v>
      </c>
      <c r="F164" s="16" t="str">
        <f>BY_Demands_Drivers!$H$65</f>
        <v>IPDEM</v>
      </c>
    </row>
    <row r="165" spans="2:6" x14ac:dyDescent="0.3">
      <c r="B165" s="16" t="s">
        <v>231</v>
      </c>
      <c r="C165" s="16">
        <f>$H$20</f>
        <v>2027</v>
      </c>
      <c r="D165" s="40">
        <f>BY_Demands_Drivers!$K$64*$I$20</f>
        <v>5.8050225665713304</v>
      </c>
      <c r="E165" s="40">
        <f>BY_Demands_Drivers!$L$64*$I$20</f>
        <v>3.0751408720688169</v>
      </c>
      <c r="F165" s="16" t="str">
        <f>BY_Demands_Drivers!$H$65</f>
        <v>IPDEM</v>
      </c>
    </row>
    <row r="166" spans="2:6" x14ac:dyDescent="0.3">
      <c r="B166" s="16" t="s">
        <v>231</v>
      </c>
      <c r="C166" s="16">
        <f>$H$21</f>
        <v>2028</v>
      </c>
      <c r="D166" s="40">
        <f>BY_Demands_Drivers!$K$64*$I$21</f>
        <v>5.8605164698612633</v>
      </c>
      <c r="E166" s="40">
        <f>BY_Demands_Drivers!$L$64*$I$21</f>
        <v>3.1045380997626792</v>
      </c>
      <c r="F166" s="16" t="str">
        <f>BY_Demands_Drivers!$H$65</f>
        <v>IPDEM</v>
      </c>
    </row>
    <row r="167" spans="2:6" x14ac:dyDescent="0.3">
      <c r="B167" s="16" t="s">
        <v>231</v>
      </c>
      <c r="C167" s="16">
        <f>$H$22</f>
        <v>2029</v>
      </c>
      <c r="D167" s="40">
        <f>BY_Demands_Drivers!$K$64*$I$22</f>
        <v>5.9204606127469246</v>
      </c>
      <c r="E167" s="40">
        <f>BY_Demands_Drivers!$L$64*$I$22</f>
        <v>3.1362927883474141</v>
      </c>
      <c r="F167" s="16" t="str">
        <f>BY_Demands_Drivers!$H$65</f>
        <v>IPDEM</v>
      </c>
    </row>
    <row r="168" spans="2:6" x14ac:dyDescent="0.3">
      <c r="B168" s="16" t="s">
        <v>231</v>
      </c>
      <c r="C168" s="16">
        <f>$H$23</f>
        <v>2030</v>
      </c>
      <c r="D168" s="40">
        <f>BY_Demands_Drivers!$K$64*$I$23</f>
        <v>6.0243180400095433</v>
      </c>
      <c r="E168" s="40">
        <f>BY_Demands_Drivers!$L$64*$I$23</f>
        <v>3.191310011068019</v>
      </c>
      <c r="F168" s="16" t="str">
        <f>BY_Demands_Drivers!$H$65</f>
        <v>IPDEM</v>
      </c>
    </row>
    <row r="169" spans="2:6" x14ac:dyDescent="0.3">
      <c r="B169" s="16" t="s">
        <v>231</v>
      </c>
      <c r="C169" s="16">
        <f>$H$24</f>
        <v>2031</v>
      </c>
      <c r="D169" s="40">
        <f>BY_Demands_Drivers!$K$64*$I$24</f>
        <v>6.0831150254309252</v>
      </c>
      <c r="E169" s="40">
        <f>BY_Demands_Drivers!$L$64*$I$24</f>
        <v>3.2224570067859903</v>
      </c>
      <c r="F169" s="16" t="str">
        <f>BY_Demands_Drivers!$H$65</f>
        <v>IPDEM</v>
      </c>
    </row>
    <row r="170" spans="2:6" x14ac:dyDescent="0.3">
      <c r="B170" s="16" t="s">
        <v>231</v>
      </c>
      <c r="C170" s="16">
        <f>$H$25</f>
        <v>2032</v>
      </c>
      <c r="D170" s="40">
        <f>BY_Demands_Drivers!$K$64*$I$25</f>
        <v>6.14230669545171</v>
      </c>
      <c r="E170" s="40">
        <f>BY_Demands_Drivers!$L$64*$I$25</f>
        <v>3.2538130819225657</v>
      </c>
      <c r="F170" s="16" t="str">
        <f>BY_Demands_Drivers!$H$65</f>
        <v>IPDEM</v>
      </c>
    </row>
    <row r="171" spans="2:6" x14ac:dyDescent="0.3">
      <c r="B171" s="16" t="s">
        <v>231</v>
      </c>
      <c r="C171" s="16">
        <f>$H$26</f>
        <v>2033</v>
      </c>
      <c r="D171" s="40">
        <f>BY_Demands_Drivers!$K$64*$I$26</f>
        <v>6.1787755540063003</v>
      </c>
      <c r="E171" s="40">
        <f>BY_Demands_Drivers!$L$64*$I$26</f>
        <v>3.2731320210331085</v>
      </c>
      <c r="F171" s="16" t="str">
        <f>BY_Demands_Drivers!$H$65</f>
        <v>IPDEM</v>
      </c>
    </row>
    <row r="172" spans="2:6" x14ac:dyDescent="0.3">
      <c r="B172" s="16" t="s">
        <v>231</v>
      </c>
      <c r="C172" s="16">
        <f>$H$27</f>
        <v>2034</v>
      </c>
      <c r="D172" s="40">
        <f>BY_Demands_Drivers!$K$64*$I$27</f>
        <v>6.2168607276788794</v>
      </c>
      <c r="E172" s="40">
        <f>BY_Demands_Drivers!$L$64*$I$27</f>
        <v>3.2933071836336496</v>
      </c>
      <c r="F172" s="16" t="str">
        <f>BY_Demands_Drivers!$H$65</f>
        <v>IPDEM</v>
      </c>
    </row>
    <row r="173" spans="2:6" x14ac:dyDescent="0.3">
      <c r="B173" s="16" t="s">
        <v>231</v>
      </c>
      <c r="C173" s="16">
        <f>$H$28</f>
        <v>2035</v>
      </c>
      <c r="D173" s="40">
        <f>BY_Demands_Drivers!$K$64*$I$28</f>
        <v>6.324245298603854</v>
      </c>
      <c r="E173" s="40">
        <f>BY_Demands_Drivers!$L$64*$I$28</f>
        <v>3.350192868278973</v>
      </c>
      <c r="F173" s="16" t="str">
        <f>BY_Demands_Drivers!$H$65</f>
        <v>IPDEM</v>
      </c>
    </row>
    <row r="174" spans="2:6" x14ac:dyDescent="0.3">
      <c r="B174" s="16" t="s">
        <v>231</v>
      </c>
      <c r="C174" s="16">
        <f>$H$29</f>
        <v>2036</v>
      </c>
      <c r="D174" s="40">
        <f>BY_Demands_Drivers!$K$64*$I$29</f>
        <v>6.3789747612937981</v>
      </c>
      <c r="E174" s="40">
        <f>BY_Demands_Drivers!$L$64*$I$29</f>
        <v>3.379185142760968</v>
      </c>
      <c r="F174" s="16" t="str">
        <f>BY_Demands_Drivers!$H$65</f>
        <v>IPDEM</v>
      </c>
    </row>
    <row r="175" spans="2:6" x14ac:dyDescent="0.3">
      <c r="B175" s="16" t="s">
        <v>231</v>
      </c>
      <c r="C175" s="16">
        <f>$H$30</f>
        <v>2037</v>
      </c>
      <c r="D175" s="40">
        <f>BY_Demands_Drivers!$K$64*$I$30</f>
        <v>6.4441537373694455</v>
      </c>
      <c r="E175" s="40">
        <f>BY_Demands_Drivers!$L$64*$I$30</f>
        <v>3.4137129212547221</v>
      </c>
      <c r="F175" s="16" t="str">
        <f>BY_Demands_Drivers!$H$65</f>
        <v>IPDEM</v>
      </c>
    </row>
    <row r="176" spans="2:6" x14ac:dyDescent="0.3">
      <c r="B176" s="16" t="s">
        <v>231</v>
      </c>
      <c r="C176" s="16">
        <f>$H$31</f>
        <v>2038</v>
      </c>
      <c r="D176" s="40">
        <f>BY_Demands_Drivers!$K$64*$I$31</f>
        <v>6.5087882898195133</v>
      </c>
      <c r="E176" s="40">
        <f>BY_Demands_Drivers!$L$64*$I$31</f>
        <v>3.4479522978820683</v>
      </c>
      <c r="F176" s="16" t="str">
        <f>BY_Demands_Drivers!$H$65</f>
        <v>IPDEM</v>
      </c>
    </row>
    <row r="177" spans="2:6" x14ac:dyDescent="0.3">
      <c r="B177" s="16" t="s">
        <v>231</v>
      </c>
      <c r="C177" s="16">
        <f>$H$32</f>
        <v>2039</v>
      </c>
      <c r="D177" s="40">
        <f>BY_Demands_Drivers!$K$64*$I$32</f>
        <v>6.5746086790978264</v>
      </c>
      <c r="E177" s="40">
        <f>BY_Demands_Drivers!$L$64*$I$32</f>
        <v>3.4828198573039377</v>
      </c>
      <c r="F177" s="16" t="str">
        <f>BY_Demands_Drivers!$H$65</f>
        <v>IPDEM</v>
      </c>
    </row>
    <row r="178" spans="2:6" x14ac:dyDescent="0.3">
      <c r="B178" s="16" t="s">
        <v>231</v>
      </c>
      <c r="C178" s="16">
        <f>$H$33</f>
        <v>2040</v>
      </c>
      <c r="D178" s="40">
        <f>BY_Demands_Drivers!$K$64*$I$33</f>
        <v>6.7006446404916753</v>
      </c>
      <c r="E178" s="40">
        <f>BY_Demands_Drivers!$L$64*$I$33</f>
        <v>3.5495858916798615</v>
      </c>
      <c r="F178" s="16" t="str">
        <f>BY_Demands_Drivers!$H$65</f>
        <v>IPDEM</v>
      </c>
    </row>
    <row r="179" spans="2:6" x14ac:dyDescent="0.3">
      <c r="B179" s="16" t="s">
        <v>231</v>
      </c>
      <c r="C179" s="16">
        <f>$H$34</f>
        <v>2041</v>
      </c>
      <c r="D179" s="40">
        <f>BY_Demands_Drivers!$K$64*$I$34</f>
        <v>6.7866760442887779</v>
      </c>
      <c r="E179" s="40">
        <f>BY_Demands_Drivers!$L$64*$I$34</f>
        <v>3.5951599929109932</v>
      </c>
      <c r="F179" s="16" t="str">
        <f>BY_Demands_Drivers!$H$65</f>
        <v>IPDEM</v>
      </c>
    </row>
    <row r="180" spans="2:6" x14ac:dyDescent="0.3">
      <c r="B180" s="16" t="s">
        <v>231</v>
      </c>
      <c r="C180" s="16">
        <f>$H$35</f>
        <v>2042</v>
      </c>
      <c r="D180" s="40">
        <f>BY_Demands_Drivers!$K$64*$I$35</f>
        <v>6.8707716858370045</v>
      </c>
      <c r="E180" s="40">
        <f>BY_Demands_Drivers!$L$64*$I$35</f>
        <v>3.6397086473773861</v>
      </c>
      <c r="F180" s="16" t="str">
        <f>BY_Demands_Drivers!$H$65</f>
        <v>IPDEM</v>
      </c>
    </row>
    <row r="181" spans="2:6" x14ac:dyDescent="0.3">
      <c r="B181" s="16" t="s">
        <v>231</v>
      </c>
      <c r="C181" s="16">
        <f>$H$36</f>
        <v>2043</v>
      </c>
      <c r="D181" s="40">
        <f>BY_Demands_Drivers!$K$64*$I$36</f>
        <v>6.9498884313602911</v>
      </c>
      <c r="E181" s="40">
        <f>BY_Demands_Drivers!$L$64*$I$36</f>
        <v>3.6816197915691005</v>
      </c>
      <c r="F181" s="16" t="str">
        <f>BY_Demands_Drivers!$H$65</f>
        <v>IPDEM</v>
      </c>
    </row>
    <row r="182" spans="2:6" x14ac:dyDescent="0.3">
      <c r="B182" s="16" t="s">
        <v>231</v>
      </c>
      <c r="C182" s="16">
        <f>$H$37</f>
        <v>2044</v>
      </c>
      <c r="D182" s="40">
        <f>BY_Demands_Drivers!$K$64*$I$37</f>
        <v>7.0336981557256122</v>
      </c>
      <c r="E182" s="40">
        <f>BY_Demands_Drivers!$L$64*$I$37</f>
        <v>3.7260169848473419</v>
      </c>
      <c r="F182" s="16" t="str">
        <f>BY_Demands_Drivers!$H$65</f>
        <v>IPDEM</v>
      </c>
    </row>
    <row r="183" spans="2:6" x14ac:dyDescent="0.3">
      <c r="B183" s="16" t="s">
        <v>231</v>
      </c>
      <c r="C183" s="16">
        <f>$H$38</f>
        <v>2045</v>
      </c>
      <c r="D183" s="40">
        <f>BY_Demands_Drivers!$K$64*$I$38</f>
        <v>7.1854144506508817</v>
      </c>
      <c r="E183" s="40">
        <f>BY_Demands_Drivers!$L$64*$I$38</f>
        <v>3.8063868669853034</v>
      </c>
      <c r="F183" s="16" t="str">
        <f>BY_Demands_Drivers!$H$65</f>
        <v>IPDEM</v>
      </c>
    </row>
    <row r="184" spans="2:6" x14ac:dyDescent="0.3">
      <c r="B184" s="16" t="s">
        <v>231</v>
      </c>
      <c r="C184" s="16">
        <f>$H$39</f>
        <v>2046</v>
      </c>
      <c r="D184" s="40">
        <f>BY_Demands_Drivers!$K$64*$I$39</f>
        <v>7.2927492404011875</v>
      </c>
      <c r="E184" s="40">
        <f>BY_Demands_Drivers!$L$64*$I$39</f>
        <v>3.8632461806521974</v>
      </c>
      <c r="F184" s="16" t="str">
        <f>BY_Demands_Drivers!$H$65</f>
        <v>IPDEM</v>
      </c>
    </row>
    <row r="185" spans="2:6" x14ac:dyDescent="0.3">
      <c r="B185" s="16" t="s">
        <v>231</v>
      </c>
      <c r="C185" s="16">
        <f>$H$40</f>
        <v>2047</v>
      </c>
      <c r="D185" s="40">
        <f>BY_Demands_Drivers!$K$64*$I$40</f>
        <v>7.4037682996489194</v>
      </c>
      <c r="E185" s="40">
        <f>BY_Demands_Drivers!$L$64*$I$40</f>
        <v>3.9220571917647646</v>
      </c>
      <c r="F185" s="16" t="str">
        <f>BY_Demands_Drivers!$H$65</f>
        <v>IPDEM</v>
      </c>
    </row>
    <row r="186" spans="2:6" x14ac:dyDescent="0.3">
      <c r="B186" s="16" t="s">
        <v>231</v>
      </c>
      <c r="C186" s="16">
        <f>$H$41</f>
        <v>2048</v>
      </c>
      <c r="D186" s="40">
        <f>BY_Demands_Drivers!$K$64*$I$41</f>
        <v>7.5122430798971092</v>
      </c>
      <c r="E186" s="40">
        <f>BY_Demands_Drivers!$L$64*$I$41</f>
        <v>3.9795204016841903</v>
      </c>
      <c r="F186" s="16" t="str">
        <f>BY_Demands_Drivers!$H$65</f>
        <v>IPDEM</v>
      </c>
    </row>
    <row r="187" spans="2:6" x14ac:dyDescent="0.3">
      <c r="B187" s="16" t="s">
        <v>231</v>
      </c>
      <c r="C187" s="16">
        <f>$H$42</f>
        <v>2049</v>
      </c>
      <c r="D187" s="40">
        <f>BY_Demands_Drivers!$K$64*$I$42</f>
        <v>7.6243310941659814</v>
      </c>
      <c r="E187" s="40">
        <f>BY_Demands_Drivers!$L$64*$I$42</f>
        <v>4.0388976788600184</v>
      </c>
      <c r="F187" s="16" t="str">
        <f>BY_Demands_Drivers!$H$65</f>
        <v>IPDEM</v>
      </c>
    </row>
    <row r="188" spans="2:6" x14ac:dyDescent="0.3">
      <c r="B188" s="15" t="s">
        <v>231</v>
      </c>
      <c r="C188" s="15">
        <f>$H$43</f>
        <v>2050</v>
      </c>
      <c r="D188" s="41">
        <f>BY_Demands_Drivers!$K$64*$I$43</f>
        <v>7.7907300102322887</v>
      </c>
      <c r="E188" s="41">
        <f>BY_Demands_Drivers!$L$64*$I$43</f>
        <v>4.1270455029201889</v>
      </c>
      <c r="F188" s="15" t="str">
        <f>BY_Demands_Drivers!$H$65</f>
        <v>IPDEM</v>
      </c>
    </row>
    <row r="189" spans="2:6" x14ac:dyDescent="0.3">
      <c r="B189" s="16" t="s">
        <v>231</v>
      </c>
      <c r="C189" s="16">
        <f>$H$5</f>
        <v>2012</v>
      </c>
      <c r="D189" s="40">
        <f>BY_Demands_Drivers!$K$65*$I$5</f>
        <v>0.13020996427911852</v>
      </c>
      <c r="E189" s="40">
        <f>BY_Demands_Drivers!$L$65*$I$5</f>
        <v>6.8977162192469896E-2</v>
      </c>
      <c r="F189" s="16" t="str">
        <f>BY_Demands_Drivers!$H$66</f>
        <v>IPDTF</v>
      </c>
    </row>
    <row r="190" spans="2:6" x14ac:dyDescent="0.3">
      <c r="B190" s="16" t="s">
        <v>231</v>
      </c>
      <c r="C190" s="16">
        <f>$H$8</f>
        <v>2015</v>
      </c>
      <c r="D190" s="40">
        <f>BY_Demands_Drivers!$K$65*$I$8</f>
        <v>0.13831262834304955</v>
      </c>
      <c r="E190" s="40">
        <f>BY_Demands_Drivers!$L$65*$I$8</f>
        <v>7.3269451007869704E-2</v>
      </c>
      <c r="F190" s="16" t="str">
        <f>BY_Demands_Drivers!$H$66</f>
        <v>IPDTF</v>
      </c>
    </row>
    <row r="191" spans="2:6" x14ac:dyDescent="0.3">
      <c r="B191" s="16" t="s">
        <v>231</v>
      </c>
      <c r="C191" s="16">
        <f>$H$9</f>
        <v>2016</v>
      </c>
      <c r="D191" s="40">
        <f>BY_Demands_Drivers!$K$65*$I$9</f>
        <v>0.14168485069568248</v>
      </c>
      <c r="E191" s="40">
        <f>BY_Demands_Drivers!$L$65*$I$9</f>
        <v>7.5055845232416277E-2</v>
      </c>
      <c r="F191" s="16" t="str">
        <f>BY_Demands_Drivers!$H$66</f>
        <v>IPDTF</v>
      </c>
    </row>
    <row r="192" spans="2:6" x14ac:dyDescent="0.3">
      <c r="B192" s="16" t="s">
        <v>231</v>
      </c>
      <c r="C192" s="16">
        <f>$H$10</f>
        <v>2017</v>
      </c>
      <c r="D192" s="40">
        <f>BY_Demands_Drivers!$K$65*$I$10</f>
        <v>0.1456325260033913</v>
      </c>
      <c r="E192" s="40">
        <f>BY_Demands_Drivers!$L$65*$I$10</f>
        <v>7.7147078737398567E-2</v>
      </c>
      <c r="F192" s="16" t="str">
        <f>BY_Demands_Drivers!$H$66</f>
        <v>IPDTF</v>
      </c>
    </row>
    <row r="193" spans="2:6" x14ac:dyDescent="0.3">
      <c r="B193" s="16" t="s">
        <v>231</v>
      </c>
      <c r="C193" s="16">
        <f>$H$11</f>
        <v>2018</v>
      </c>
      <c r="D193" s="40">
        <f>BY_Demands_Drivers!$K$65*$I$11</f>
        <v>0.15004771036062897</v>
      </c>
      <c r="E193" s="40">
        <f>BY_Demands_Drivers!$L$65*$I$11</f>
        <v>7.9485969537383822E-2</v>
      </c>
      <c r="F193" s="16" t="str">
        <f>BY_Demands_Drivers!$H$66</f>
        <v>IPDTF</v>
      </c>
    </row>
    <row r="194" spans="2:6" x14ac:dyDescent="0.3">
      <c r="B194" s="16" t="s">
        <v>231</v>
      </c>
      <c r="C194" s="16">
        <f>$H$12</f>
        <v>2019</v>
      </c>
      <c r="D194" s="40">
        <f>BY_Demands_Drivers!$K$65*$I$12</f>
        <v>0.1625998653956271</v>
      </c>
      <c r="E194" s="40">
        <f>BY_Demands_Drivers!$L$65*$I$12</f>
        <v>8.6135322668747377E-2</v>
      </c>
      <c r="F194" s="16" t="str">
        <f>BY_Demands_Drivers!$H$66</f>
        <v>IPDTF</v>
      </c>
    </row>
    <row r="195" spans="2:6" x14ac:dyDescent="0.3">
      <c r="B195" s="16" t="s">
        <v>231</v>
      </c>
      <c r="C195" s="16">
        <f>$H$13</f>
        <v>2020</v>
      </c>
      <c r="D195" s="40">
        <f>BY_Demands_Drivers!$K$65*$I$13</f>
        <v>0.16636312371362039</v>
      </c>
      <c r="E195" s="40">
        <f>BY_Demands_Drivers!$L$65*$I$13</f>
        <v>8.8128863491905504E-2</v>
      </c>
      <c r="F195" s="16" t="str">
        <f>BY_Demands_Drivers!$H$66</f>
        <v>IPDTF</v>
      </c>
    </row>
    <row r="196" spans="2:6" x14ac:dyDescent="0.3">
      <c r="B196" s="16" t="s">
        <v>231</v>
      </c>
      <c r="C196" s="16">
        <f>$H$14</f>
        <v>2021</v>
      </c>
      <c r="D196" s="40">
        <f>BY_Demands_Drivers!$K$65*$I$14</f>
        <v>0.16946636610455557</v>
      </c>
      <c r="E196" s="40">
        <f>BY_Demands_Drivers!$L$65*$I$14</f>
        <v>8.9772768817485971E-2</v>
      </c>
      <c r="F196" s="16" t="str">
        <f>BY_Demands_Drivers!$H$66</f>
        <v>IPDTF</v>
      </c>
    </row>
    <row r="197" spans="2:6" x14ac:dyDescent="0.3">
      <c r="B197" s="16" t="s">
        <v>231</v>
      </c>
      <c r="C197" s="16">
        <f>$H$15</f>
        <v>2022</v>
      </c>
      <c r="D197" s="40">
        <f>BY_Demands_Drivers!$K$65*$I$15</f>
        <v>0.17261009782710829</v>
      </c>
      <c r="E197" s="40">
        <f>BY_Demands_Drivers!$L$65*$I$15</f>
        <v>9.143812287941705E-2</v>
      </c>
      <c r="F197" s="16" t="str">
        <f>BY_Demands_Drivers!$H$66</f>
        <v>IPDTF</v>
      </c>
    </row>
    <row r="198" spans="2:6" x14ac:dyDescent="0.3">
      <c r="B198" s="16" t="s">
        <v>231</v>
      </c>
      <c r="C198" s="16">
        <f>$H$16</f>
        <v>2023</v>
      </c>
      <c r="D198" s="40">
        <f>BY_Demands_Drivers!$K$65*$I$16</f>
        <v>0.17505200866418225</v>
      </c>
      <c r="E198" s="40">
        <f>BY_Demands_Drivers!$L$65*$I$16</f>
        <v>9.2731695769947456E-2</v>
      </c>
      <c r="F198" s="16" t="str">
        <f>BY_Demands_Drivers!$H$66</f>
        <v>IPDTF</v>
      </c>
    </row>
    <row r="199" spans="2:6" x14ac:dyDescent="0.3">
      <c r="B199" s="16" t="s">
        <v>231</v>
      </c>
      <c r="C199" s="16">
        <f>$H$17</f>
        <v>2024</v>
      </c>
      <c r="D199" s="40">
        <f>BY_Demands_Drivers!$K$65*$I$17</f>
        <v>0.17689361641123835</v>
      </c>
      <c r="E199" s="40">
        <f>BY_Demands_Drivers!$L$65*$I$17</f>
        <v>9.3707265319995861E-2</v>
      </c>
      <c r="F199" s="16" t="str">
        <f>BY_Demands_Drivers!$H$66</f>
        <v>IPDTF</v>
      </c>
    </row>
    <row r="200" spans="2:6" x14ac:dyDescent="0.3">
      <c r="B200" s="16" t="s">
        <v>231</v>
      </c>
      <c r="C200" s="16">
        <f>$H$18</f>
        <v>2025</v>
      </c>
      <c r="D200" s="40">
        <f>BY_Demands_Drivers!$K$65*$I$18</f>
        <v>0.17873055569402049</v>
      </c>
      <c r="E200" s="40">
        <f>BY_Demands_Drivers!$L$65*$I$18</f>
        <v>9.4680361807255267E-2</v>
      </c>
      <c r="F200" s="16" t="str">
        <f>BY_Demands_Drivers!$H$66</f>
        <v>IPDTF</v>
      </c>
    </row>
    <row r="201" spans="2:6" x14ac:dyDescent="0.3">
      <c r="B201" s="16" t="s">
        <v>231</v>
      </c>
      <c r="C201" s="16">
        <f>$H$19</f>
        <v>2026</v>
      </c>
      <c r="D201" s="40">
        <f>BY_Demands_Drivers!$K$65*$I$19</f>
        <v>0.18081945427307897</v>
      </c>
      <c r="E201" s="40">
        <f>BY_Demands_Drivers!$L$65*$I$19</f>
        <v>9.5786930700726983E-2</v>
      </c>
      <c r="F201" s="16" t="str">
        <f>BY_Demands_Drivers!$H$66</f>
        <v>IPDTF</v>
      </c>
    </row>
    <row r="202" spans="2:6" x14ac:dyDescent="0.3">
      <c r="B202" s="16" t="s">
        <v>231</v>
      </c>
      <c r="C202" s="16">
        <f>$H$20</f>
        <v>2027</v>
      </c>
      <c r="D202" s="40">
        <f>BY_Demands_Drivers!$K$65*$I$20</f>
        <v>0.18332741337529265</v>
      </c>
      <c r="E202" s="40">
        <f>BY_Demands_Drivers!$L$65*$I$20</f>
        <v>9.7115491865175582E-2</v>
      </c>
      <c r="F202" s="16" t="str">
        <f>BY_Demands_Drivers!$H$66</f>
        <v>IPDTF</v>
      </c>
    </row>
    <row r="203" spans="2:6" x14ac:dyDescent="0.3">
      <c r="B203" s="16" t="s">
        <v>231</v>
      </c>
      <c r="C203" s="16">
        <f>$H$21</f>
        <v>2028</v>
      </c>
      <c r="D203" s="40">
        <f>BY_Demands_Drivers!$K$65*$I$21</f>
        <v>0.18507995673435337</v>
      </c>
      <c r="E203" s="40">
        <f>BY_Demands_Drivers!$L$65*$I$21</f>
        <v>9.8043880627099636E-2</v>
      </c>
      <c r="F203" s="16" t="str">
        <f>BY_Demands_Drivers!$H$66</f>
        <v>IPDTF</v>
      </c>
    </row>
    <row r="204" spans="2:6" x14ac:dyDescent="0.3">
      <c r="B204" s="16" t="s">
        <v>231</v>
      </c>
      <c r="C204" s="16">
        <f>$H$22</f>
        <v>2029</v>
      </c>
      <c r="D204" s="40">
        <f>BY_Demands_Drivers!$K$65*$I$22</f>
        <v>0.18697304234017179</v>
      </c>
      <c r="E204" s="40">
        <f>BY_Demands_Drivers!$L$65*$I$22</f>
        <v>9.9046719953565121E-2</v>
      </c>
      <c r="F204" s="16" t="str">
        <f>BY_Demands_Drivers!$H$66</f>
        <v>IPDTF</v>
      </c>
    </row>
    <row r="205" spans="2:6" x14ac:dyDescent="0.3">
      <c r="B205" s="16" t="s">
        <v>231</v>
      </c>
      <c r="C205" s="16">
        <f>$H$23</f>
        <v>2030</v>
      </c>
      <c r="D205" s="40">
        <f>BY_Demands_Drivers!$K$65*$I$23</f>
        <v>0.19025294578266852</v>
      </c>
      <c r="E205" s="40">
        <f>BY_Demands_Drivers!$L$65*$I$23</f>
        <v>0.10078420934603413</v>
      </c>
      <c r="F205" s="16" t="str">
        <f>BY_Demands_Drivers!$H$66</f>
        <v>IPDTF</v>
      </c>
    </row>
    <row r="206" spans="2:6" x14ac:dyDescent="0.3">
      <c r="B206" s="16" t="s">
        <v>231</v>
      </c>
      <c r="C206" s="16">
        <f>$H$24</f>
        <v>2031</v>
      </c>
      <c r="D206" s="40">
        <f>BY_Demands_Drivers!$K$65*$I$24</f>
        <v>0.1921098032070718</v>
      </c>
      <c r="E206" s="40">
        <f>BY_Demands_Drivers!$L$65*$I$24</f>
        <v>0.10176785722920845</v>
      </c>
      <c r="F206" s="16" t="str">
        <f>BY_Demands_Drivers!$H$66</f>
        <v>IPDTF</v>
      </c>
    </row>
    <row r="207" spans="2:6" x14ac:dyDescent="0.3">
      <c r="B207" s="16" t="s">
        <v>231</v>
      </c>
      <c r="C207" s="16">
        <f>$H$25</f>
        <v>2032</v>
      </c>
      <c r="D207" s="40">
        <f>BY_Demands_Drivers!$K$65*$I$25</f>
        <v>0.19397912509752635</v>
      </c>
      <c r="E207" s="40">
        <f>BY_Demands_Drivers!$L$65*$I$25</f>
        <v>0.10275810801332985</v>
      </c>
      <c r="F207" s="16" t="str">
        <f>BY_Demands_Drivers!$H$66</f>
        <v>IPDTF</v>
      </c>
    </row>
    <row r="208" spans="2:6" x14ac:dyDescent="0.3">
      <c r="B208" s="16" t="s">
        <v>231</v>
      </c>
      <c r="C208" s="16">
        <f>$H$26</f>
        <v>2033</v>
      </c>
      <c r="D208" s="40">
        <f>BY_Demands_Drivers!$K$65*$I$26</f>
        <v>0.19513084181023349</v>
      </c>
      <c r="E208" s="40">
        <f>BY_Demands_Drivers!$L$65*$I$26</f>
        <v>0.10336821608710128</v>
      </c>
      <c r="F208" s="16" t="str">
        <f>BY_Demands_Drivers!$H$66</f>
        <v>IPDTF</v>
      </c>
    </row>
    <row r="209" spans="2:6" x14ac:dyDescent="0.3">
      <c r="B209" s="16" t="s">
        <v>231</v>
      </c>
      <c r="C209" s="16">
        <f>$H$27</f>
        <v>2034</v>
      </c>
      <c r="D209" s="40">
        <f>BY_Demands_Drivers!$K$65*$I$27</f>
        <v>0.19633360309105083</v>
      </c>
      <c r="E209" s="40">
        <f>BY_Demands_Drivers!$L$65*$I$27</f>
        <v>0.10400536440677918</v>
      </c>
      <c r="F209" s="16" t="str">
        <f>BY_Demands_Drivers!$H$66</f>
        <v>IPDTF</v>
      </c>
    </row>
    <row r="210" spans="2:6" x14ac:dyDescent="0.3">
      <c r="B210" s="16" t="s">
        <v>231</v>
      </c>
      <c r="C210" s="16">
        <f>$H$28</f>
        <v>2035</v>
      </c>
      <c r="D210" s="40">
        <f>BY_Demands_Drivers!$K$65*$I$28</f>
        <v>0.19972489664733392</v>
      </c>
      <c r="E210" s="40">
        <f>BY_Demands_Drivers!$L$65*$I$28</f>
        <v>0.10580186137203892</v>
      </c>
      <c r="F210" s="16" t="str">
        <f>BY_Demands_Drivers!$H$66</f>
        <v>IPDTF</v>
      </c>
    </row>
    <row r="211" spans="2:6" x14ac:dyDescent="0.3">
      <c r="B211" s="16" t="s">
        <v>231</v>
      </c>
      <c r="C211" s="16">
        <f>$H$29</f>
        <v>2036</v>
      </c>
      <c r="D211" s="40">
        <f>BY_Demands_Drivers!$K$65*$I$29</f>
        <v>0.20145329834005862</v>
      </c>
      <c r="E211" s="40">
        <f>BY_Demands_Drivers!$L$65*$I$29</f>
        <v>0.10671746137663804</v>
      </c>
      <c r="F211" s="16" t="str">
        <f>BY_Demands_Drivers!$H$66</f>
        <v>IPDTF</v>
      </c>
    </row>
    <row r="212" spans="2:6" x14ac:dyDescent="0.3">
      <c r="B212" s="16" t="s">
        <v>231</v>
      </c>
      <c r="C212" s="16">
        <f>$H$30</f>
        <v>2037</v>
      </c>
      <c r="D212" s="40">
        <f>BY_Demands_Drivers!$K$65*$I$30</f>
        <v>0.20351170430719615</v>
      </c>
      <c r="E212" s="40">
        <f>BY_Demands_Drivers!$L$65*$I$30</f>
        <v>0.10780787717576105</v>
      </c>
      <c r="F212" s="16" t="str">
        <f>BY_Demands_Drivers!$H$66</f>
        <v>IPDTF</v>
      </c>
    </row>
    <row r="213" spans="2:6" x14ac:dyDescent="0.3">
      <c r="B213" s="16" t="s">
        <v>231</v>
      </c>
      <c r="C213" s="16">
        <f>$H$31</f>
        <v>2038</v>
      </c>
      <c r="D213" s="40">
        <f>BY_Demands_Drivers!$K$65*$I$31</f>
        <v>0.20555291692600242</v>
      </c>
      <c r="E213" s="40">
        <f>BY_Demands_Drivers!$L$65*$I$31</f>
        <v>0.10888918500543608</v>
      </c>
      <c r="F213" s="16" t="str">
        <f>BY_Demands_Drivers!$H$66</f>
        <v>IPDTF</v>
      </c>
    </row>
    <row r="214" spans="2:6" x14ac:dyDescent="0.3">
      <c r="B214" s="16" t="s">
        <v>231</v>
      </c>
      <c r="C214" s="16">
        <f>$H$32</f>
        <v>2039</v>
      </c>
      <c r="D214" s="40">
        <f>BY_Demands_Drivers!$K$65*$I$32</f>
        <v>0.20763157925252548</v>
      </c>
      <c r="E214" s="40">
        <f>BY_Demands_Drivers!$L$65*$I$32</f>
        <v>0.10999033136726602</v>
      </c>
      <c r="F214" s="16" t="str">
        <f>BY_Demands_Drivers!$H$66</f>
        <v>IPDTF</v>
      </c>
    </row>
    <row r="215" spans="2:6" x14ac:dyDescent="0.3">
      <c r="B215" s="16" t="s">
        <v>231</v>
      </c>
      <c r="C215" s="16">
        <f>$H$33</f>
        <v>2040</v>
      </c>
      <c r="D215" s="40">
        <f>BY_Demands_Drivers!$K$65*$I$33</f>
        <v>0.21161189914441694</v>
      </c>
      <c r="E215" s="40">
        <f>BY_Demands_Drivers!$L$65*$I$33</f>
        <v>0.11209885794801512</v>
      </c>
      <c r="F215" s="16" t="str">
        <f>BY_Demands_Drivers!$H$66</f>
        <v>IPDTF</v>
      </c>
    </row>
    <row r="216" spans="2:6" x14ac:dyDescent="0.3">
      <c r="B216" s="16" t="s">
        <v>231</v>
      </c>
      <c r="C216" s="16">
        <f>$H$34</f>
        <v>2041</v>
      </c>
      <c r="D216" s="40">
        <f>BY_Demands_Drivers!$K$65*$I$34</f>
        <v>0.2143288420238455</v>
      </c>
      <c r="E216" s="40">
        <f>BY_Demands_Drivers!$L$65*$I$34</f>
        <v>0.113538125754435</v>
      </c>
      <c r="F216" s="16" t="str">
        <f>BY_Demands_Drivers!$H$66</f>
        <v>IPDTF</v>
      </c>
    </row>
    <row r="217" spans="2:6" x14ac:dyDescent="0.3">
      <c r="B217" s="16" t="s">
        <v>231</v>
      </c>
      <c r="C217" s="16">
        <f>$H$35</f>
        <v>2042</v>
      </c>
      <c r="D217" s="40">
        <f>BY_Demands_Drivers!$K$65*$I$35</f>
        <v>0.21698465193058941</v>
      </c>
      <c r="E217" s="40">
        <f>BY_Demands_Drivers!$L$65*$I$35</f>
        <v>0.1149450091039854</v>
      </c>
      <c r="F217" s="16" t="str">
        <f>BY_Demands_Drivers!$H$66</f>
        <v>IPDTF</v>
      </c>
    </row>
    <row r="218" spans="2:6" x14ac:dyDescent="0.3">
      <c r="B218" s="16" t="s">
        <v>231</v>
      </c>
      <c r="C218" s="16">
        <f>$H$36</f>
        <v>2043</v>
      </c>
      <c r="D218" s="40">
        <f>BY_Demands_Drivers!$K$65*$I$36</f>
        <v>0.21948322418334504</v>
      </c>
      <c r="E218" s="40">
        <f>BY_Demands_Drivers!$L$65*$I$36</f>
        <v>0.1162685976978544</v>
      </c>
      <c r="F218" s="16" t="str">
        <f>BY_Demands_Drivers!$H$66</f>
        <v>IPDTF</v>
      </c>
    </row>
    <row r="219" spans="2:6" x14ac:dyDescent="0.3">
      <c r="B219" s="16" t="s">
        <v>231</v>
      </c>
      <c r="C219" s="16">
        <f>$H$37</f>
        <v>2044</v>
      </c>
      <c r="D219" s="40">
        <f>BY_Demands_Drivers!$K$65*$I$37</f>
        <v>0.22213000458900081</v>
      </c>
      <c r="E219" s="40">
        <f>BY_Demands_Drivers!$L$65*$I$37</f>
        <v>0.11767069777782536</v>
      </c>
      <c r="F219" s="16" t="str">
        <f>BY_Demands_Drivers!$H$66</f>
        <v>IPDTF</v>
      </c>
    </row>
    <row r="220" spans="2:6" x14ac:dyDescent="0.3">
      <c r="B220" s="16" t="s">
        <v>231</v>
      </c>
      <c r="C220" s="16">
        <f>$H$38</f>
        <v>2045</v>
      </c>
      <c r="D220" s="40">
        <f>BY_Demands_Drivers!$K$65*$I$38</f>
        <v>0.22692133065131459</v>
      </c>
      <c r="E220" s="40">
        <f>BY_Demands_Drivers!$L$65*$I$38</f>
        <v>0.12020884512120979</v>
      </c>
      <c r="F220" s="16" t="str">
        <f>BY_Demands_Drivers!$H$66</f>
        <v>IPDTF</v>
      </c>
    </row>
    <row r="221" spans="2:6" x14ac:dyDescent="0.3">
      <c r="B221" s="16" t="s">
        <v>231</v>
      </c>
      <c r="C221" s="16">
        <f>$H$39</f>
        <v>2046</v>
      </c>
      <c r="D221" s="40">
        <f>BY_Demands_Drivers!$K$65*$I$39</f>
        <v>0.23031105207693284</v>
      </c>
      <c r="E221" s="40">
        <f>BY_Demands_Drivers!$L$65*$I$39</f>
        <v>0.12200450926916208</v>
      </c>
      <c r="F221" s="16" t="str">
        <f>BY_Demands_Drivers!$H$66</f>
        <v>IPDTF</v>
      </c>
    </row>
    <row r="222" spans="2:6" x14ac:dyDescent="0.3">
      <c r="B222" s="16" t="s">
        <v>231</v>
      </c>
      <c r="C222" s="16">
        <f>$H$40</f>
        <v>2047</v>
      </c>
      <c r="D222" s="40">
        <f>BY_Demands_Drivers!$K$65*$I$40</f>
        <v>0.23381712578015124</v>
      </c>
      <c r="E222" s="40">
        <f>BY_Demands_Drivers!$L$65*$I$40</f>
        <v>0.1238618096364922</v>
      </c>
      <c r="F222" s="16" t="str">
        <f>BY_Demands_Drivers!$H$66</f>
        <v>IPDTF</v>
      </c>
    </row>
    <row r="223" spans="2:6" x14ac:dyDescent="0.3">
      <c r="B223" s="16" t="s">
        <v>231</v>
      </c>
      <c r="C223" s="16">
        <f>$H$41</f>
        <v>2048</v>
      </c>
      <c r="D223" s="40">
        <f>BY_Demands_Drivers!$K$65*$I$41</f>
        <v>0.2372428490484588</v>
      </c>
      <c r="E223" s="40">
        <f>BY_Demands_Drivers!$L$65*$I$41</f>
        <v>0.12567654532751843</v>
      </c>
      <c r="F223" s="16" t="str">
        <f>BY_Demands_Drivers!$H$66</f>
        <v>IPDTF</v>
      </c>
    </row>
    <row r="224" spans="2:6" x14ac:dyDescent="0.3">
      <c r="B224" s="16" t="s">
        <v>231</v>
      </c>
      <c r="C224" s="16">
        <f>$H$42</f>
        <v>2049</v>
      </c>
      <c r="D224" s="40">
        <f>BY_Demands_Drivers!$K$65*$I$42</f>
        <v>0.24078268123526497</v>
      </c>
      <c r="E224" s="40">
        <f>BY_Demands_Drivers!$L$65*$I$42</f>
        <v>0.12755172884542537</v>
      </c>
      <c r="F224" s="16" t="str">
        <f>BY_Demands_Drivers!$H$66</f>
        <v>IPDTF</v>
      </c>
    </row>
    <row r="225" spans="2:6" x14ac:dyDescent="0.3">
      <c r="B225" s="15" t="s">
        <v>231</v>
      </c>
      <c r="C225" s="15">
        <f>$H$43</f>
        <v>2050</v>
      </c>
      <c r="D225" s="41">
        <f>BY_Demands_Drivers!$K$65*$I$43</f>
        <v>0.24603769661566274</v>
      </c>
      <c r="E225" s="41">
        <f>BY_Demands_Drivers!$L$65*$I$43</f>
        <v>0.13033551002703</v>
      </c>
      <c r="F225" s="15" t="str">
        <f>BY_Demands_Drivers!$H$66</f>
        <v>IPDTF</v>
      </c>
    </row>
    <row r="226" spans="2:6" x14ac:dyDescent="0.3">
      <c r="B226" s="16" t="s">
        <v>231</v>
      </c>
      <c r="C226" s="16">
        <f>$H$5</f>
        <v>2012</v>
      </c>
      <c r="D226" s="40">
        <f>BY_Demands_Drivers!$K$66*$I$5</f>
        <v>1.0080793197609145E-2</v>
      </c>
      <c r="E226" s="40">
        <f>BY_Demands_Drivers!$L$66*$I$5</f>
        <v>5.3401789277024211E-3</v>
      </c>
      <c r="F226" s="16" t="str">
        <f>BY_Demands_Drivers!$H$67</f>
        <v>IPDFL</v>
      </c>
    </row>
    <row r="227" spans="2:6" x14ac:dyDescent="0.3">
      <c r="B227" s="16" t="s">
        <v>231</v>
      </c>
      <c r="C227" s="16">
        <f>$H$8</f>
        <v>2015</v>
      </c>
      <c r="D227" s="40">
        <f>BY_Demands_Drivers!$K$66*$I$8</f>
        <v>1.0708097576581985E-2</v>
      </c>
      <c r="E227" s="40">
        <f>BY_Demands_Drivers!$L$66*$I$8</f>
        <v>5.6724858761914255E-3</v>
      </c>
      <c r="F227" s="16" t="str">
        <f>BY_Demands_Drivers!$H$67</f>
        <v>IPDFL</v>
      </c>
    </row>
    <row r="228" spans="2:6" x14ac:dyDescent="0.3">
      <c r="B228" s="16" t="s">
        <v>231</v>
      </c>
      <c r="C228" s="16">
        <f>$H$9</f>
        <v>2016</v>
      </c>
      <c r="D228" s="40">
        <f>BY_Demands_Drivers!$K$66*$I$9</f>
        <v>1.0969173419290738E-2</v>
      </c>
      <c r="E228" s="40">
        <f>BY_Demands_Drivers!$L$66*$I$9</f>
        <v>5.8107876632071623E-3</v>
      </c>
      <c r="F228" s="16" t="str">
        <f>BY_Demands_Drivers!$H$67</f>
        <v>IPDFL</v>
      </c>
    </row>
    <row r="229" spans="2:6" x14ac:dyDescent="0.3">
      <c r="B229" s="16" t="s">
        <v>231</v>
      </c>
      <c r="C229" s="16">
        <f>$H$10</f>
        <v>2017</v>
      </c>
      <c r="D229" s="40">
        <f>BY_Demands_Drivers!$K$66*$I$10</f>
        <v>1.1274800554730346E-2</v>
      </c>
      <c r="E229" s="40">
        <f>BY_Demands_Drivers!$L$66*$I$10</f>
        <v>5.9726899616092104E-3</v>
      </c>
      <c r="F229" s="16" t="str">
        <f>BY_Demands_Drivers!$H$67</f>
        <v>IPDFL</v>
      </c>
    </row>
    <row r="230" spans="2:6" x14ac:dyDescent="0.3">
      <c r="B230" s="16" t="s">
        <v>231</v>
      </c>
      <c r="C230" s="16">
        <f>$H$11</f>
        <v>2018</v>
      </c>
      <c r="D230" s="40">
        <f>BY_Demands_Drivers!$K$66*$I$11</f>
        <v>1.1616622017327655E-2</v>
      </c>
      <c r="E230" s="40">
        <f>BY_Demands_Drivers!$L$66*$I$11</f>
        <v>6.1537657694168248E-3</v>
      </c>
      <c r="F230" s="16" t="str">
        <f>BY_Demands_Drivers!$H$67</f>
        <v>IPDFL</v>
      </c>
    </row>
    <row r="231" spans="2:6" x14ac:dyDescent="0.3">
      <c r="B231" s="16" t="s">
        <v>231</v>
      </c>
      <c r="C231" s="16">
        <f>$H$12</f>
        <v>2019</v>
      </c>
      <c r="D231" s="40">
        <f>BY_Demands_Drivers!$K$66*$I$12</f>
        <v>1.2588403860542835E-2</v>
      </c>
      <c r="E231" s="40">
        <f>BY_Demands_Drivers!$L$66*$I$12</f>
        <v>6.6685555106340442E-3</v>
      </c>
      <c r="F231" s="16" t="str">
        <f>BY_Demands_Drivers!$H$67</f>
        <v>IPDFL</v>
      </c>
    </row>
    <row r="232" spans="2:6" x14ac:dyDescent="0.3">
      <c r="B232" s="16" t="s">
        <v>231</v>
      </c>
      <c r="C232" s="16">
        <f>$H$13</f>
        <v>2020</v>
      </c>
      <c r="D232" s="40">
        <f>BY_Demands_Drivers!$K$66*$I$13</f>
        <v>1.2879753520785055E-2</v>
      </c>
      <c r="E232" s="40">
        <f>BY_Demands_Drivers!$L$66*$I$13</f>
        <v>6.8228944883037537E-3</v>
      </c>
      <c r="F232" s="16" t="str">
        <f>BY_Demands_Drivers!$H$67</f>
        <v>IPDFL</v>
      </c>
    </row>
    <row r="233" spans="2:6" x14ac:dyDescent="0.3">
      <c r="B233" s="16" t="s">
        <v>231</v>
      </c>
      <c r="C233" s="16">
        <f>$H$14</f>
        <v>2021</v>
      </c>
      <c r="D233" s="40">
        <f>BY_Demands_Drivers!$K$66*$I$14</f>
        <v>1.3120005063424396E-2</v>
      </c>
      <c r="E233" s="40">
        <f>BY_Demands_Drivers!$L$66*$I$14</f>
        <v>6.9501648528674173E-3</v>
      </c>
      <c r="F233" s="16" t="str">
        <f>BY_Demands_Drivers!$H$67</f>
        <v>IPDFL</v>
      </c>
    </row>
    <row r="234" spans="2:6" x14ac:dyDescent="0.3">
      <c r="B234" s="16" t="s">
        <v>231</v>
      </c>
      <c r="C234" s="16">
        <f>$H$15</f>
        <v>2022</v>
      </c>
      <c r="D234" s="40">
        <f>BY_Demands_Drivers!$K$66*$I$15</f>
        <v>1.336339127076475E-2</v>
      </c>
      <c r="E234" s="40">
        <f>BY_Demands_Drivers!$L$66*$I$15</f>
        <v>7.0790957683474227E-3</v>
      </c>
      <c r="F234" s="16" t="str">
        <f>BY_Demands_Drivers!$H$67</f>
        <v>IPDFL</v>
      </c>
    </row>
    <row r="235" spans="2:6" x14ac:dyDescent="0.3">
      <c r="B235" s="16" t="s">
        <v>231</v>
      </c>
      <c r="C235" s="16">
        <f>$H$16</f>
        <v>2023</v>
      </c>
      <c r="D235" s="40">
        <f>BY_Demands_Drivers!$K$66*$I$16</f>
        <v>1.355244284060295E-2</v>
      </c>
      <c r="E235" s="40">
        <f>BY_Demands_Drivers!$L$66*$I$16</f>
        <v>7.1792435632390449E-3</v>
      </c>
      <c r="F235" s="16" t="str">
        <f>BY_Demands_Drivers!$H$67</f>
        <v>IPDFL</v>
      </c>
    </row>
    <row r="236" spans="2:6" x14ac:dyDescent="0.3">
      <c r="B236" s="16" t="s">
        <v>231</v>
      </c>
      <c r="C236" s="16">
        <f>$H$17</f>
        <v>2024</v>
      </c>
      <c r="D236" s="40">
        <f>BY_Demands_Drivers!$K$66*$I$17</f>
        <v>1.3695019232140787E-2</v>
      </c>
      <c r="E236" s="40">
        <f>BY_Demands_Drivers!$L$66*$I$17</f>
        <v>7.2547716915076403E-3</v>
      </c>
      <c r="F236" s="16" t="str">
        <f>BY_Demands_Drivers!$H$67</f>
        <v>IPDFL</v>
      </c>
    </row>
    <row r="237" spans="2:6" x14ac:dyDescent="0.3">
      <c r="B237" s="16" t="s">
        <v>231</v>
      </c>
      <c r="C237" s="16">
        <f>$H$18</f>
        <v>2025</v>
      </c>
      <c r="D237" s="40">
        <f>BY_Demands_Drivers!$K$66*$I$18</f>
        <v>1.3837234193405936E-2</v>
      </c>
      <c r="E237" s="40">
        <f>BY_Demands_Drivers!$L$66*$I$18</f>
        <v>7.3301083564371707E-3</v>
      </c>
      <c r="F237" s="16" t="str">
        <f>BY_Demands_Drivers!$H$67</f>
        <v>IPDFL</v>
      </c>
    </row>
    <row r="238" spans="2:6" x14ac:dyDescent="0.3">
      <c r="B238" s="16" t="s">
        <v>231</v>
      </c>
      <c r="C238" s="16">
        <f>$H$19</f>
        <v>2026</v>
      </c>
      <c r="D238" s="40">
        <f>BY_Demands_Drivers!$K$66*$I$19</f>
        <v>1.3998955722958993E-2</v>
      </c>
      <c r="E238" s="40">
        <f>BY_Demands_Drivers!$L$66*$I$19</f>
        <v>7.4157783912594168E-3</v>
      </c>
      <c r="F238" s="16" t="str">
        <f>BY_Demands_Drivers!$H$67</f>
        <v>IPDFL</v>
      </c>
    </row>
    <row r="239" spans="2:6" x14ac:dyDescent="0.3">
      <c r="B239" s="16" t="s">
        <v>231</v>
      </c>
      <c r="C239" s="16">
        <f>$H$20</f>
        <v>2027</v>
      </c>
      <c r="D239" s="40">
        <f>BY_Demands_Drivers!$K$66*$I$20</f>
        <v>1.4193120717915007E-2</v>
      </c>
      <c r="E239" s="40">
        <f>BY_Demands_Drivers!$L$66*$I$20</f>
        <v>7.5186349615943256E-3</v>
      </c>
      <c r="F239" s="16" t="str">
        <f>BY_Demands_Drivers!$H$67</f>
        <v>IPDFL</v>
      </c>
    </row>
    <row r="240" spans="2:6" x14ac:dyDescent="0.3">
      <c r="B240" s="16" t="s">
        <v>231</v>
      </c>
      <c r="C240" s="16">
        <f>$H$21</f>
        <v>2028</v>
      </c>
      <c r="D240" s="40">
        <f>BY_Demands_Drivers!$K$66*$I$21</f>
        <v>1.4328801787104637E-2</v>
      </c>
      <c r="E240" s="40">
        <f>BY_Demands_Drivers!$L$66*$I$21</f>
        <v>7.5905103757974894E-3</v>
      </c>
      <c r="F240" s="16" t="str">
        <f>BY_Demands_Drivers!$H$67</f>
        <v>IPDFL</v>
      </c>
    </row>
    <row r="241" spans="2:6" x14ac:dyDescent="0.3">
      <c r="B241" s="16" t="s">
        <v>231</v>
      </c>
      <c r="C241" s="16">
        <f>$H$22</f>
        <v>2029</v>
      </c>
      <c r="D241" s="40">
        <f>BY_Demands_Drivers!$K$66*$I$22</f>
        <v>1.4475363569862813E-2</v>
      </c>
      <c r="E241" s="40">
        <f>BY_Demands_Drivers!$L$66*$I$22</f>
        <v>7.6681497171220726E-3</v>
      </c>
      <c r="F241" s="16" t="str">
        <f>BY_Demands_Drivers!$H$67</f>
        <v>IPDFL</v>
      </c>
    </row>
    <row r="242" spans="2:6" x14ac:dyDescent="0.3">
      <c r="B242" s="16" t="s">
        <v>231</v>
      </c>
      <c r="C242" s="16">
        <f>$H$23</f>
        <v>2030</v>
      </c>
      <c r="D242" s="40">
        <f>BY_Demands_Drivers!$K$66*$I$23</f>
        <v>1.4729292126674792E-2</v>
      </c>
      <c r="E242" s="40">
        <f>BY_Demands_Drivers!$L$66*$I$23</f>
        <v>7.8026653154135662E-3</v>
      </c>
      <c r="F242" s="16" t="str">
        <f>BY_Demands_Drivers!$H$67</f>
        <v>IPDFL</v>
      </c>
    </row>
    <row r="243" spans="2:6" x14ac:dyDescent="0.3">
      <c r="B243" s="16" t="s">
        <v>231</v>
      </c>
      <c r="C243" s="16">
        <f>$H$24</f>
        <v>2031</v>
      </c>
      <c r="D243" s="40">
        <f>BY_Demands_Drivers!$K$66*$I$24</f>
        <v>1.487304914094391E-2</v>
      </c>
      <c r="E243" s="40">
        <f>BY_Demands_Drivers!$L$66*$I$24</f>
        <v>7.8788188643715423E-3</v>
      </c>
      <c r="F243" s="16" t="str">
        <f>BY_Demands_Drivers!$H$67</f>
        <v>IPDFL</v>
      </c>
    </row>
    <row r="244" spans="2:6" x14ac:dyDescent="0.3">
      <c r="B244" s="16" t="s">
        <v>231</v>
      </c>
      <c r="C244" s="16">
        <f>$H$25</f>
        <v>2032</v>
      </c>
      <c r="D244" s="40">
        <f>BY_Demands_Drivers!$K$66*$I$25</f>
        <v>1.5017771148217035E-2</v>
      </c>
      <c r="E244" s="40">
        <f>BY_Demands_Drivers!$L$66*$I$25</f>
        <v>7.9554836067648339E-3</v>
      </c>
      <c r="F244" s="16" t="str">
        <f>BY_Demands_Drivers!$H$67</f>
        <v>IPDFL</v>
      </c>
    </row>
    <row r="245" spans="2:6" x14ac:dyDescent="0.3">
      <c r="B245" s="16" t="s">
        <v>231</v>
      </c>
      <c r="C245" s="16">
        <f>$H$26</f>
        <v>2033</v>
      </c>
      <c r="D245" s="40">
        <f>BY_Demands_Drivers!$K$66*$I$26</f>
        <v>1.510693650562504E-2</v>
      </c>
      <c r="E245" s="40">
        <f>BY_Demands_Drivers!$L$66*$I$26</f>
        <v>8.0027178822208774E-3</v>
      </c>
      <c r="F245" s="16" t="str">
        <f>BY_Demands_Drivers!$H$67</f>
        <v>IPDFL</v>
      </c>
    </row>
    <row r="246" spans="2:6" x14ac:dyDescent="0.3">
      <c r="B246" s="16" t="s">
        <v>231</v>
      </c>
      <c r="C246" s="16">
        <f>$H$27</f>
        <v>2034</v>
      </c>
      <c r="D246" s="40">
        <f>BY_Demands_Drivers!$K$66*$I$27</f>
        <v>1.5200053709098195E-2</v>
      </c>
      <c r="E246" s="40">
        <f>BY_Demands_Drivers!$L$66*$I$27</f>
        <v>8.0520456005904843E-3</v>
      </c>
      <c r="F246" s="16" t="str">
        <f>BY_Demands_Drivers!$H$67</f>
        <v>IPDFL</v>
      </c>
    </row>
    <row r="247" spans="2:6" x14ac:dyDescent="0.3">
      <c r="B247" s="16" t="s">
        <v>231</v>
      </c>
      <c r="C247" s="16">
        <f>$H$28</f>
        <v>2035</v>
      </c>
      <c r="D247" s="40">
        <f>BY_Demands_Drivers!$K$66*$I$28</f>
        <v>1.5462606035278019E-2</v>
      </c>
      <c r="E247" s="40">
        <f>BY_Demands_Drivers!$L$66*$I$28</f>
        <v>8.1911295369633957E-3</v>
      </c>
      <c r="F247" s="16" t="str">
        <f>BY_Demands_Drivers!$H$67</f>
        <v>IPDFL</v>
      </c>
    </row>
    <row r="248" spans="2:6" x14ac:dyDescent="0.3">
      <c r="B248" s="16" t="s">
        <v>231</v>
      </c>
      <c r="C248" s="16">
        <f>$H$29</f>
        <v>2036</v>
      </c>
      <c r="D248" s="40">
        <f>BY_Demands_Drivers!$K$66*$I$29</f>
        <v>1.5596418068198985E-2</v>
      </c>
      <c r="E248" s="40">
        <f>BY_Demands_Drivers!$L$66*$I$29</f>
        <v>8.262014851687146E-3</v>
      </c>
      <c r="F248" s="16" t="str">
        <f>BY_Demands_Drivers!$H$67</f>
        <v>IPDFL</v>
      </c>
    </row>
    <row r="249" spans="2:6" x14ac:dyDescent="0.3">
      <c r="B249" s="16" t="s">
        <v>231</v>
      </c>
      <c r="C249" s="16">
        <f>$H$30</f>
        <v>2037</v>
      </c>
      <c r="D249" s="40">
        <f>BY_Demands_Drivers!$K$66*$I$30</f>
        <v>1.5755778874311777E-2</v>
      </c>
      <c r="E249" s="40">
        <f>BY_Demands_Drivers!$L$66*$I$30</f>
        <v>8.3464343216656644E-3</v>
      </c>
      <c r="F249" s="16" t="str">
        <f>BY_Demands_Drivers!$H$67</f>
        <v>IPDFL</v>
      </c>
    </row>
    <row r="250" spans="2:6" x14ac:dyDescent="0.3">
      <c r="B250" s="16" t="s">
        <v>231</v>
      </c>
      <c r="C250" s="16">
        <f>$H$31</f>
        <v>2038</v>
      </c>
      <c r="D250" s="40">
        <f>BY_Demands_Drivers!$K$66*$I$31</f>
        <v>1.5913808579614722E-2</v>
      </c>
      <c r="E250" s="40">
        <f>BY_Demands_Drivers!$L$66*$I$31</f>
        <v>8.4301486570028828E-3</v>
      </c>
      <c r="F250" s="16" t="str">
        <f>BY_Demands_Drivers!$H$67</f>
        <v>IPDFL</v>
      </c>
    </row>
    <row r="251" spans="2:6" x14ac:dyDescent="0.3">
      <c r="B251" s="16" t="s">
        <v>231</v>
      </c>
      <c r="C251" s="16">
        <f>$H$32</f>
        <v>2039</v>
      </c>
      <c r="D251" s="40">
        <f>BY_Demands_Drivers!$K$66*$I$32</f>
        <v>1.6074737623389145E-2</v>
      </c>
      <c r="E251" s="40">
        <f>BY_Demands_Drivers!$L$66*$I$32</f>
        <v>8.5153988820172478E-3</v>
      </c>
      <c r="F251" s="16" t="str">
        <f>BY_Demands_Drivers!$H$67</f>
        <v>IPDFL</v>
      </c>
    </row>
    <row r="252" spans="2:6" x14ac:dyDescent="0.3">
      <c r="B252" s="16" t="s">
        <v>231</v>
      </c>
      <c r="C252" s="16">
        <f>$H$33</f>
        <v>2040</v>
      </c>
      <c r="D252" s="40">
        <f>BY_Demands_Drivers!$K$66*$I$33</f>
        <v>1.6382892086932933E-2</v>
      </c>
      <c r="E252" s="40">
        <f>BY_Demands_Drivers!$L$66*$I$33</f>
        <v>8.6786400020795341E-3</v>
      </c>
      <c r="F252" s="16" t="str">
        <f>BY_Demands_Drivers!$H$67</f>
        <v>IPDFL</v>
      </c>
    </row>
    <row r="253" spans="2:6" x14ac:dyDescent="0.3">
      <c r="B253" s="16" t="s">
        <v>231</v>
      </c>
      <c r="C253" s="16">
        <f>$H$34</f>
        <v>2041</v>
      </c>
      <c r="D253" s="40">
        <f>BY_Demands_Drivers!$K$66*$I$34</f>
        <v>1.6593236506032265E-2</v>
      </c>
      <c r="E253" s="40">
        <f>BY_Demands_Drivers!$L$66*$I$34</f>
        <v>8.7900674277210464E-3</v>
      </c>
      <c r="F253" s="16" t="str">
        <f>BY_Demands_Drivers!$H$67</f>
        <v>IPDFL</v>
      </c>
    </row>
    <row r="254" spans="2:6" x14ac:dyDescent="0.3">
      <c r="B254" s="16" t="s">
        <v>231</v>
      </c>
      <c r="C254" s="16">
        <f>$H$35</f>
        <v>2042</v>
      </c>
      <c r="D254" s="40">
        <f>BY_Demands_Drivers!$K$66*$I$35</f>
        <v>1.6798848039606278E-2</v>
      </c>
      <c r="E254" s="40">
        <f>BY_Demands_Drivers!$L$66*$I$35</f>
        <v>8.8989876641906267E-3</v>
      </c>
      <c r="F254" s="16" t="str">
        <f>BY_Demands_Drivers!$H$67</f>
        <v>IPDFL</v>
      </c>
    </row>
    <row r="255" spans="2:6" x14ac:dyDescent="0.3">
      <c r="B255" s="16" t="s">
        <v>231</v>
      </c>
      <c r="C255" s="16">
        <f>$H$36</f>
        <v>2043</v>
      </c>
      <c r="D255" s="40">
        <f>BY_Demands_Drivers!$K$66*$I$36</f>
        <v>1.6992286309163912E-2</v>
      </c>
      <c r="E255" s="40">
        <f>BY_Demands_Drivers!$L$66*$I$36</f>
        <v>9.0014592604880199E-3</v>
      </c>
      <c r="F255" s="16" t="str">
        <f>BY_Demands_Drivers!$H$67</f>
        <v>IPDFL</v>
      </c>
    </row>
    <row r="256" spans="2:6" x14ac:dyDescent="0.3">
      <c r="B256" s="16" t="s">
        <v>231</v>
      </c>
      <c r="C256" s="16">
        <f>$H$37</f>
        <v>2044</v>
      </c>
      <c r="D256" s="40">
        <f>BY_Demands_Drivers!$K$66*$I$37</f>
        <v>1.7197198783079543E-2</v>
      </c>
      <c r="E256" s="40">
        <f>BY_Demands_Drivers!$L$66*$I$37</f>
        <v>9.1100091785130347E-3</v>
      </c>
      <c r="F256" s="16" t="str">
        <f>BY_Demands_Drivers!$H$67</f>
        <v>IPDFL</v>
      </c>
    </row>
    <row r="257" spans="2:6" x14ac:dyDescent="0.3">
      <c r="B257" s="16" t="s">
        <v>231</v>
      </c>
      <c r="C257" s="16">
        <f>$H$38</f>
        <v>2045</v>
      </c>
      <c r="D257" s="40">
        <f>BY_Demands_Drivers!$K$66*$I$38</f>
        <v>1.7568140956698168E-2</v>
      </c>
      <c r="E257" s="40">
        <f>BY_Demands_Drivers!$L$66*$I$38</f>
        <v>9.3065113326713141E-3</v>
      </c>
      <c r="F257" s="16" t="str">
        <f>BY_Demands_Drivers!$H$67</f>
        <v>IPDFL</v>
      </c>
    </row>
    <row r="258" spans="2:6" x14ac:dyDescent="0.3">
      <c r="B258" s="16" t="s">
        <v>231</v>
      </c>
      <c r="C258" s="16">
        <f>$H$39</f>
        <v>2046</v>
      </c>
      <c r="D258" s="40">
        <f>BY_Demands_Drivers!$K$66*$I$39</f>
        <v>1.7830571569273358E-2</v>
      </c>
      <c r="E258" s="40">
        <f>BY_Demands_Drivers!$L$66*$I$39</f>
        <v>9.445530792726347E-3</v>
      </c>
      <c r="F258" s="16" t="str">
        <f>BY_Demands_Drivers!$H$67</f>
        <v>IPDFL</v>
      </c>
    </row>
    <row r="259" spans="2:6" x14ac:dyDescent="0.3">
      <c r="B259" s="16" t="s">
        <v>231</v>
      </c>
      <c r="C259" s="16">
        <f>$H$40</f>
        <v>2047</v>
      </c>
      <c r="D259" s="40">
        <f>BY_Demands_Drivers!$K$66*$I$40</f>
        <v>1.8102010119567073E-2</v>
      </c>
      <c r="E259" s="40">
        <f>BY_Demands_Drivers!$L$66*$I$40</f>
        <v>9.589322099425146E-3</v>
      </c>
      <c r="F259" s="16" t="str">
        <f>BY_Demands_Drivers!$H$67</f>
        <v>IPDFL</v>
      </c>
    </row>
    <row r="260" spans="2:6" x14ac:dyDescent="0.3">
      <c r="B260" s="16" t="s">
        <v>231</v>
      </c>
      <c r="C260" s="16">
        <f>$H$41</f>
        <v>2048</v>
      </c>
      <c r="D260" s="40">
        <f>BY_Demands_Drivers!$K$66*$I$41</f>
        <v>1.8367227977595352E-2</v>
      </c>
      <c r="E260" s="40">
        <f>BY_Demands_Drivers!$L$66*$I$41</f>
        <v>9.7298180692292763E-3</v>
      </c>
      <c r="F260" s="16" t="str">
        <f>BY_Demands_Drivers!$H$67</f>
        <v>IPDFL</v>
      </c>
    </row>
    <row r="261" spans="2:6" x14ac:dyDescent="0.3">
      <c r="B261" s="16" t="s">
        <v>231</v>
      </c>
      <c r="C261" s="16">
        <f>$H$42</f>
        <v>2049</v>
      </c>
      <c r="D261" s="40">
        <f>BY_Demands_Drivers!$K$66*$I$42</f>
        <v>1.8641280093552776E-2</v>
      </c>
      <c r="E261" s="40">
        <f>BY_Demands_Drivers!$L$66*$I$42</f>
        <v>9.8749938808980649E-3</v>
      </c>
      <c r="F261" s="16" t="str">
        <f>BY_Demands_Drivers!$H$67</f>
        <v>IPDFL</v>
      </c>
    </row>
    <row r="262" spans="2:6" x14ac:dyDescent="0.3">
      <c r="B262" s="15" t="s">
        <v>231</v>
      </c>
      <c r="C262" s="15">
        <f>$H$43</f>
        <v>2050</v>
      </c>
      <c r="D262" s="41">
        <f>BY_Demands_Drivers!$K$66*$I$43</f>
        <v>1.9048120872546377E-2</v>
      </c>
      <c r="E262" s="41">
        <f>BY_Demands_Drivers!$L$66*$I$43</f>
        <v>1.0090512889404948E-2</v>
      </c>
      <c r="F262" s="15" t="str">
        <f>BY_Demands_Drivers!$H$67</f>
        <v>IPDFL</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6"/>
  </sheetPr>
  <dimension ref="B2:AY262"/>
  <sheetViews>
    <sheetView zoomScaleNormal="100" workbookViewId="0">
      <selection activeCell="K15" sqref="K15"/>
    </sheetView>
  </sheetViews>
  <sheetFormatPr defaultRowHeight="14.4" x14ac:dyDescent="0.3"/>
  <cols>
    <col min="1" max="1" width="4.5546875" customWidth="1"/>
    <col min="2" max="2" width="11" bestFit="1" customWidth="1"/>
    <col min="3" max="3" width="5" bestFit="1" customWidth="1"/>
    <col min="4" max="4" width="4.5546875" bestFit="1" customWidth="1"/>
    <col min="5" max="5" width="5.109375" bestFit="1" customWidth="1"/>
    <col min="6" max="6" width="8.33203125" bestFit="1" customWidth="1"/>
  </cols>
  <sheetData>
    <row r="2" spans="2:51" x14ac:dyDescent="0.3">
      <c r="B2" s="1" t="s">
        <v>90</v>
      </c>
    </row>
    <row r="3" spans="2:51" ht="15" thickBot="1" x14ac:dyDescent="0.35">
      <c r="B3" s="2" t="s">
        <v>2</v>
      </c>
      <c r="C3" s="2" t="s">
        <v>0</v>
      </c>
      <c r="D3" s="3" t="s">
        <v>10</v>
      </c>
      <c r="E3" s="3" t="s">
        <v>11</v>
      </c>
      <c r="F3" s="14" t="s">
        <v>1</v>
      </c>
      <c r="I3" s="10" t="s">
        <v>89</v>
      </c>
    </row>
    <row r="4" spans="2:51" ht="15.75" customHeight="1" x14ac:dyDescent="0.3">
      <c r="B4" t="s">
        <v>231</v>
      </c>
      <c r="C4">
        <f>$H$5</f>
        <v>2012</v>
      </c>
      <c r="D4" s="18">
        <f>BY_Demands_Drivers!$K$67*$I$5</f>
        <v>0.76081292867970673</v>
      </c>
      <c r="E4" s="18">
        <f>BY_Demands_Drivers!$L$67*$I$5</f>
        <v>0.56497241004675502</v>
      </c>
      <c r="F4" t="str">
        <f>BY_Demands_Drivers!$H$68</f>
        <v>IUDMT</v>
      </c>
      <c r="H4" s="10">
        <f>BY_Demands_Drivers!Q4</f>
        <v>2011</v>
      </c>
      <c r="I4" s="18">
        <f>BY_Demands_Drivers!Q30*BY_Demands_Drivers!$P$37</f>
        <v>1.0643498359390646</v>
      </c>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row>
    <row r="5" spans="2:51" ht="15.75" customHeight="1" x14ac:dyDescent="0.3">
      <c r="B5" t="s">
        <v>231</v>
      </c>
      <c r="C5">
        <f>$H$8</f>
        <v>2015</v>
      </c>
      <c r="D5" s="18">
        <f>BY_Demands_Drivers!$K$67*$I$8</f>
        <v>0.76378379053582635</v>
      </c>
      <c r="E5" s="18">
        <f>BY_Demands_Drivers!$L$67*$I$8</f>
        <v>0.56717854366974774</v>
      </c>
      <c r="F5" t="str">
        <f>BY_Demands_Drivers!$H$68</f>
        <v>IUDMT</v>
      </c>
      <c r="H5" s="10">
        <f>BY_Demands_Drivers!R4</f>
        <v>2012</v>
      </c>
      <c r="I5" s="18">
        <f>BY_Demands_Drivers!R30</f>
        <v>0.96602454592985088</v>
      </c>
    </row>
    <row r="6" spans="2:51" ht="15.75" customHeight="1" x14ac:dyDescent="0.3">
      <c r="B6" t="s">
        <v>231</v>
      </c>
      <c r="C6">
        <f>$H$9</f>
        <v>2016</v>
      </c>
      <c r="D6" s="18">
        <f>BY_Demands_Drivers!$K$67*$I$9</f>
        <v>0.76762345243251418</v>
      </c>
      <c r="E6" s="18">
        <f>BY_Demands_Drivers!$L$67*$I$9</f>
        <v>0.57002983990008516</v>
      </c>
      <c r="F6" t="str">
        <f>BY_Demands_Drivers!$H$68</f>
        <v>IUDMT</v>
      </c>
      <c r="H6" s="10">
        <f>BY_Demands_Drivers!S4</f>
        <v>2013</v>
      </c>
      <c r="I6" s="18">
        <f>BY_Demands_Drivers!S30</f>
        <v>0.95822649277636085</v>
      </c>
    </row>
    <row r="7" spans="2:51" ht="15.75" customHeight="1" x14ac:dyDescent="0.3">
      <c r="B7" t="s">
        <v>231</v>
      </c>
      <c r="C7">
        <f>$H$10</f>
        <v>2017</v>
      </c>
      <c r="D7" s="18">
        <f>BY_Demands_Drivers!$K$67*$I$10</f>
        <v>0.77180556263615552</v>
      </c>
      <c r="E7" s="18">
        <f>BY_Demands_Drivers!$L$67*$I$10</f>
        <v>0.573135434970522</v>
      </c>
      <c r="F7" t="str">
        <f>BY_Demands_Drivers!$H$68</f>
        <v>IUDMT</v>
      </c>
      <c r="H7" s="10">
        <f>BY_Demands_Drivers!T4</f>
        <v>2014</v>
      </c>
      <c r="I7" s="18">
        <f>BY_Demands_Drivers!T30</f>
        <v>0.95920525729248818</v>
      </c>
    </row>
    <row r="8" spans="2:51" ht="15.75" customHeight="1" x14ac:dyDescent="0.3">
      <c r="B8" t="s">
        <v>231</v>
      </c>
      <c r="C8">
        <f>$H$11</f>
        <v>2018</v>
      </c>
      <c r="D8" s="40">
        <f>BY_Demands_Drivers!$K$67*$I$11</f>
        <v>0.78148090607578458</v>
      </c>
      <c r="E8" s="40">
        <f>BY_Demands_Drivers!$L$67*$I$11</f>
        <v>0.5803202525453276</v>
      </c>
      <c r="F8" t="str">
        <f>BY_Demands_Drivers!$H$68</f>
        <v>IUDMT</v>
      </c>
      <c r="H8" s="10">
        <f>BY_Demands_Drivers!U4</f>
        <v>2015</v>
      </c>
      <c r="I8" s="18">
        <f>BY_Demands_Drivers!U30</f>
        <v>0.96979672877190459</v>
      </c>
    </row>
    <row r="9" spans="2:51" ht="15.75" customHeight="1" x14ac:dyDescent="0.3">
      <c r="B9" t="s">
        <v>231</v>
      </c>
      <c r="C9">
        <f>$H$12</f>
        <v>2019</v>
      </c>
      <c r="D9" s="40">
        <f>BY_Demands_Drivers!$K$67*$I$12</f>
        <v>0.82694956197490033</v>
      </c>
      <c r="E9" s="40">
        <f>BY_Demands_Drivers!$L$67*$I$12</f>
        <v>0.61408484188989776</v>
      </c>
      <c r="F9" t="str">
        <f>BY_Demands_Drivers!$H$68</f>
        <v>IUDMT</v>
      </c>
      <c r="H9" s="10">
        <f>BY_Demands_Drivers!V4</f>
        <v>2016</v>
      </c>
      <c r="I9" s="18">
        <f>BY_Demands_Drivers!V30</f>
        <v>0.97467205028715398</v>
      </c>
    </row>
    <row r="10" spans="2:51" ht="15.75" customHeight="1" x14ac:dyDescent="0.3">
      <c r="B10" t="s">
        <v>231</v>
      </c>
      <c r="C10">
        <f>$H$13</f>
        <v>2020</v>
      </c>
      <c r="D10" s="40">
        <f>BY_Demands_Drivers!$K$67*$I$13</f>
        <v>0.83369940901919681</v>
      </c>
      <c r="E10" s="40">
        <f>BY_Demands_Drivers!$L$67*$I$13</f>
        <v>0.61909721379935123</v>
      </c>
      <c r="F10" t="str">
        <f>BY_Demands_Drivers!$H$68</f>
        <v>IUDMT</v>
      </c>
      <c r="H10" s="10">
        <f>BY_Demands_Drivers!W4</f>
        <v>2017</v>
      </c>
      <c r="I10" s="18">
        <f>BY_Demands_Drivers!W30</f>
        <v>0.97998218758662403</v>
      </c>
    </row>
    <row r="11" spans="2:51" ht="15.75" customHeight="1" x14ac:dyDescent="0.3">
      <c r="B11" t="s">
        <v>231</v>
      </c>
      <c r="C11">
        <f>$H$14</f>
        <v>2021</v>
      </c>
      <c r="D11" s="40">
        <f>BY_Demands_Drivers!$K$67*$I$14</f>
        <v>0.84254272483151349</v>
      </c>
      <c r="E11" s="40">
        <f>BY_Demands_Drivers!$L$67*$I$14</f>
        <v>0.6256641756094764</v>
      </c>
      <c r="F11" t="str">
        <f>BY_Demands_Drivers!$H$68</f>
        <v>IUDMT</v>
      </c>
      <c r="H11" s="10">
        <f>BY_Demands_Drivers!X4</f>
        <v>2018</v>
      </c>
      <c r="I11" s="18">
        <f>BY_Demands_Drivers!X30</f>
        <v>0.99226723020439722</v>
      </c>
    </row>
    <row r="12" spans="2:51" ht="15.75" customHeight="1" x14ac:dyDescent="0.3">
      <c r="B12" t="s">
        <v>231</v>
      </c>
      <c r="C12">
        <f>$H$15</f>
        <v>2022</v>
      </c>
      <c r="D12" s="40">
        <f>BY_Demands_Drivers!$K$67*$I$15</f>
        <v>0.85220821746184727</v>
      </c>
      <c r="E12" s="40">
        <f>BY_Demands_Drivers!$L$67*$I$15</f>
        <v>0.63284167806743974</v>
      </c>
      <c r="F12" t="str">
        <f>BY_Demands_Drivers!$H$68</f>
        <v>IUDMT</v>
      </c>
      <c r="H12" s="10">
        <f>BY_Demands_Drivers!Y4</f>
        <v>2019</v>
      </c>
      <c r="I12" s="18">
        <f>BY_Demands_Drivers!Y30</f>
        <v>1.05</v>
      </c>
    </row>
    <row r="13" spans="2:51" ht="15.75" customHeight="1" x14ac:dyDescent="0.3">
      <c r="B13" t="s">
        <v>231</v>
      </c>
      <c r="C13">
        <f>$H$16</f>
        <v>2023</v>
      </c>
      <c r="D13" s="18">
        <f>BY_Demands_Drivers!$K$67*$I$16</f>
        <v>0.86218217521170115</v>
      </c>
      <c r="E13" s="18">
        <f>BY_Demands_Drivers!$L$67*$I$16</f>
        <v>0.64024824377527845</v>
      </c>
      <c r="F13" t="str">
        <f>BY_Demands_Drivers!$H$68</f>
        <v>IUDMT</v>
      </c>
      <c r="H13" s="10">
        <f>BY_Demands_Drivers!Z4</f>
        <v>2020</v>
      </c>
      <c r="I13" s="18">
        <f>BY_Demands_Drivers!Z30</f>
        <v>1.0585704615159184</v>
      </c>
    </row>
    <row r="14" spans="2:51" ht="15.75" customHeight="1" x14ac:dyDescent="0.3">
      <c r="B14" t="s">
        <v>231</v>
      </c>
      <c r="C14">
        <f>$H$17</f>
        <v>2024</v>
      </c>
      <c r="D14" s="18">
        <f>BY_Demands_Drivers!$K$67*$I$17</f>
        <v>0.87234593316496145</v>
      </c>
      <c r="E14" s="18">
        <f>BY_Demands_Drivers!$L$67*$I$17</f>
        <v>0.64779575330032058</v>
      </c>
      <c r="F14" t="str">
        <f>BY_Demands_Drivers!$H$68</f>
        <v>IUDMT</v>
      </c>
      <c r="H14" s="10">
        <f>BY_Demands_Drivers!AA4</f>
        <v>2021</v>
      </c>
      <c r="I14" s="18">
        <f>BY_Demands_Drivers!AA30</f>
        <v>1.0697990563781699</v>
      </c>
    </row>
    <row r="15" spans="2:51" ht="15.75" customHeight="1" x14ac:dyDescent="0.3">
      <c r="B15" t="s">
        <v>231</v>
      </c>
      <c r="C15">
        <f>$H$18</f>
        <v>2025</v>
      </c>
      <c r="D15" s="18">
        <f>BY_Demands_Drivers!$K$67*$I$18</f>
        <v>0.88268274489992515</v>
      </c>
      <c r="E15" s="18">
        <f>BY_Demands_Drivers!$L$67*$I$18</f>
        <v>0.65547177090984865</v>
      </c>
      <c r="F15" t="str">
        <f>BY_Demands_Drivers!$H$68</f>
        <v>IUDMT</v>
      </c>
      <c r="H15" s="10">
        <f>BY_Demands_Drivers!AB4</f>
        <v>2022</v>
      </c>
      <c r="I15" s="18">
        <f>BY_Demands_Drivers!AB30</f>
        <v>1.0820715911596304</v>
      </c>
    </row>
    <row r="16" spans="2:51" ht="15.75" customHeight="1" x14ac:dyDescent="0.3">
      <c r="B16" t="s">
        <v>231</v>
      </c>
      <c r="C16">
        <f>$H$19</f>
        <v>2026</v>
      </c>
      <c r="D16" s="18">
        <f>BY_Demands_Drivers!$K$67*$I$19</f>
        <v>0.89330079418457919</v>
      </c>
      <c r="E16" s="18">
        <f>BY_Demands_Drivers!$L$67*$I$19</f>
        <v>0.6633566328360998</v>
      </c>
      <c r="F16" t="str">
        <f>BY_Demands_Drivers!$H$68</f>
        <v>IUDMT</v>
      </c>
      <c r="H16" s="10">
        <f>BY_Demands_Drivers!AC4</f>
        <v>2023</v>
      </c>
      <c r="I16" s="18">
        <f>BY_Demands_Drivers!AC30</f>
        <v>1.0947357923623446</v>
      </c>
    </row>
    <row r="17" spans="2:9" ht="15.75" customHeight="1" x14ac:dyDescent="0.3">
      <c r="B17" t="s">
        <v>231</v>
      </c>
      <c r="C17">
        <f>$H$20</f>
        <v>2027</v>
      </c>
      <c r="D17" s="18">
        <f>BY_Demands_Drivers!$K$67*$I$20</f>
        <v>0.90385831078188772</v>
      </c>
      <c r="E17" s="18">
        <f>BY_Demands_Drivers!$L$67*$I$20</f>
        <v>0.67119654376721516</v>
      </c>
      <c r="F17" t="str">
        <f>BY_Demands_Drivers!$H$68</f>
        <v>IUDMT</v>
      </c>
      <c r="H17" s="10">
        <f>BY_Demands_Drivers!AD4</f>
        <v>2024</v>
      </c>
      <c r="I17" s="18">
        <f>BY_Demands_Drivers!AD30</f>
        <v>1.1076409879651294</v>
      </c>
    </row>
    <row r="18" spans="2:9" ht="15.75" customHeight="1" x14ac:dyDescent="0.3">
      <c r="B18" t="s">
        <v>231</v>
      </c>
      <c r="C18">
        <f>$H$21</f>
        <v>2028</v>
      </c>
      <c r="D18" s="18">
        <f>BY_Demands_Drivers!$K$67*$I$21</f>
        <v>0.91449396237355585</v>
      </c>
      <c r="E18" s="18">
        <f>BY_Demands_Drivers!$L$67*$I$21</f>
        <v>0.67909447699843661</v>
      </c>
      <c r="F18" t="str">
        <f>BY_Demands_Drivers!$H$68</f>
        <v>IUDMT</v>
      </c>
      <c r="H18" s="10">
        <f>BY_Demands_Drivers!AE4</f>
        <v>2025</v>
      </c>
      <c r="I18" s="18">
        <f>BY_Demands_Drivers!AE30</f>
        <v>1.1207659145879714</v>
      </c>
    </row>
    <row r="19" spans="2:9" ht="15.75" customHeight="1" x14ac:dyDescent="0.3">
      <c r="B19" t="s">
        <v>231</v>
      </c>
      <c r="C19">
        <f>$H$22</f>
        <v>2029</v>
      </c>
      <c r="D19" s="18">
        <f>BY_Demands_Drivers!$K$67*$I$22</f>
        <v>0.92515915046767405</v>
      </c>
      <c r="E19" s="18">
        <f>BY_Demands_Drivers!$L$67*$I$22</f>
        <v>0.68701434375410875</v>
      </c>
      <c r="F19" t="str">
        <f>BY_Demands_Drivers!$H$68</f>
        <v>IUDMT</v>
      </c>
      <c r="H19" s="10">
        <f>BY_Demands_Drivers!AF4</f>
        <v>2026</v>
      </c>
      <c r="I19" s="18">
        <f>BY_Demands_Drivers!AF30</f>
        <v>1.1342479360576498</v>
      </c>
    </row>
    <row r="20" spans="2:9" ht="15.75" customHeight="1" x14ac:dyDescent="0.3">
      <c r="B20" t="s">
        <v>231</v>
      </c>
      <c r="C20">
        <f>$H$23</f>
        <v>2030</v>
      </c>
      <c r="D20" s="18">
        <f>BY_Demands_Drivers!$K$67*$I$23</f>
        <v>0.93602926859041724</v>
      </c>
      <c r="E20" s="18">
        <f>BY_Demands_Drivers!$L$67*$I$23</f>
        <v>0.69508638959060176</v>
      </c>
      <c r="F20" t="str">
        <f>BY_Demands_Drivers!$H$68</f>
        <v>IUDMT</v>
      </c>
      <c r="H20" s="10">
        <f>BY_Demands_Drivers!AG4</f>
        <v>2027</v>
      </c>
      <c r="I20" s="18">
        <f>BY_Demands_Drivers!AG30</f>
        <v>1.1476530975534731</v>
      </c>
    </row>
    <row r="21" spans="2:9" ht="15.75" customHeight="1" x14ac:dyDescent="0.3">
      <c r="B21" t="s">
        <v>231</v>
      </c>
      <c r="C21">
        <f>$H$24</f>
        <v>2031</v>
      </c>
      <c r="D21" s="18">
        <f>BY_Demands_Drivers!$K$67*$I$24</f>
        <v>0.94649658396567926</v>
      </c>
      <c r="E21" s="18">
        <f>BY_Demands_Drivers!$L$67*$I$24</f>
        <v>0.70285931795624323</v>
      </c>
      <c r="F21" t="str">
        <f>BY_Demands_Drivers!$H$68</f>
        <v>IUDMT</v>
      </c>
      <c r="H21" s="10">
        <f>BY_Demands_Drivers!AH4</f>
        <v>2028</v>
      </c>
      <c r="I21" s="18">
        <f>BY_Demands_Drivers!AH30</f>
        <v>1.1611574691436604</v>
      </c>
    </row>
    <row r="22" spans="2:9" ht="15.75" customHeight="1" x14ac:dyDescent="0.3">
      <c r="B22" t="s">
        <v>231</v>
      </c>
      <c r="C22">
        <f>$H$25</f>
        <v>2032</v>
      </c>
      <c r="D22" s="18">
        <f>BY_Demands_Drivers!$K$67*$I$25</f>
        <v>0.95678407239301366</v>
      </c>
      <c r="E22" s="18">
        <f>BY_Demands_Drivers!$L$67*$I$25</f>
        <v>0.71049870854888919</v>
      </c>
      <c r="F22" t="str">
        <f>BY_Demands_Drivers!$H$68</f>
        <v>IUDMT</v>
      </c>
      <c r="H22" s="10">
        <f>BY_Demands_Drivers!AI4</f>
        <v>2029</v>
      </c>
      <c r="I22" s="18">
        <f>BY_Demands_Drivers!AI30</f>
        <v>1.1746993440218334</v>
      </c>
    </row>
    <row r="23" spans="2:9" ht="15.75" customHeight="1" x14ac:dyDescent="0.3">
      <c r="B23" t="s">
        <v>231</v>
      </c>
      <c r="C23">
        <f>$H$26</f>
        <v>2033</v>
      </c>
      <c r="D23" s="18">
        <f>BY_Demands_Drivers!$K$67*$I$26</f>
        <v>0.9669252802696362</v>
      </c>
      <c r="E23" s="18">
        <f>BY_Demands_Drivers!$L$67*$I$26</f>
        <v>0.71802947260252248</v>
      </c>
      <c r="F23" t="str">
        <f>BY_Demands_Drivers!$H$68</f>
        <v>IUDMT</v>
      </c>
      <c r="H23" s="10">
        <f>BY_Demands_Drivers!AJ4</f>
        <v>2030</v>
      </c>
      <c r="I23" s="18">
        <f>BY_Demands_Drivers!AJ30</f>
        <v>1.1885014240442504</v>
      </c>
    </row>
    <row r="24" spans="2:9" ht="15.75" customHeight="1" x14ac:dyDescent="0.3">
      <c r="B24" t="s">
        <v>231</v>
      </c>
      <c r="C24">
        <f>$H$27</f>
        <v>2034</v>
      </c>
      <c r="D24" s="18">
        <f>BY_Demands_Drivers!$K$67*$I$27</f>
        <v>0.97682630904870549</v>
      </c>
      <c r="E24" s="18">
        <f>BY_Demands_Drivers!$L$67*$I$27</f>
        <v>0.72538188195361009</v>
      </c>
      <c r="F24" t="str">
        <f>BY_Demands_Drivers!$H$68</f>
        <v>IUDMT</v>
      </c>
      <c r="H24" s="10">
        <f>BY_Demands_Drivers!AK4</f>
        <v>2031</v>
      </c>
      <c r="I24" s="18">
        <f>BY_Demands_Drivers!AK30</f>
        <v>1.2017920546333489</v>
      </c>
    </row>
    <row r="25" spans="2:9" ht="15.75" customHeight="1" x14ac:dyDescent="0.3">
      <c r="B25" t="s">
        <v>231</v>
      </c>
      <c r="C25">
        <f>$H$28</f>
        <v>2035</v>
      </c>
      <c r="D25" s="18">
        <f>BY_Demands_Drivers!$K$67*$I$28</f>
        <v>0.98671465053245522</v>
      </c>
      <c r="E25" s="18">
        <f>BY_Demands_Drivers!$L$67*$I$28</f>
        <v>0.73272486984044094</v>
      </c>
      <c r="F25" t="str">
        <f>BY_Demands_Drivers!$H$68</f>
        <v>IUDMT</v>
      </c>
      <c r="H25" s="10">
        <f>BY_Demands_Drivers!AL4</f>
        <v>2032</v>
      </c>
      <c r="I25" s="18">
        <f>BY_Demands_Drivers!AL30</f>
        <v>1.214854354131887</v>
      </c>
    </row>
    <row r="26" spans="2:9" ht="15.75" customHeight="1" x14ac:dyDescent="0.3">
      <c r="B26" t="s">
        <v>231</v>
      </c>
      <c r="C26">
        <f>$H$29</f>
        <v>2036</v>
      </c>
      <c r="D26" s="18">
        <f>BY_Demands_Drivers!$K$67*$I$29</f>
        <v>0.99615490684612074</v>
      </c>
      <c r="E26" s="18">
        <f>BY_Demands_Drivers!$L$67*$I$29</f>
        <v>0.73973511396214153</v>
      </c>
      <c r="F26" t="str">
        <f>BY_Demands_Drivers!$H$68</f>
        <v>IUDMT</v>
      </c>
      <c r="H26" s="10">
        <f>BY_Demands_Drivers!AM4</f>
        <v>2033</v>
      </c>
      <c r="I26" s="18">
        <f>BY_Demands_Drivers!AM30</f>
        <v>1.227730917298598</v>
      </c>
    </row>
    <row r="27" spans="2:9" ht="15.75" customHeight="1" x14ac:dyDescent="0.3">
      <c r="B27" t="s">
        <v>231</v>
      </c>
      <c r="C27">
        <f>$H$30</f>
        <v>2037</v>
      </c>
      <c r="D27" s="18">
        <f>BY_Demands_Drivers!$K$67*$I$30</f>
        <v>1.0052857229974292</v>
      </c>
      <c r="E27" s="18">
        <f>BY_Demands_Drivers!$L$67*$I$30</f>
        <v>0.74651557077647401</v>
      </c>
      <c r="F27" t="str">
        <f>BY_Demands_Drivers!$H$68</f>
        <v>IUDMT</v>
      </c>
      <c r="H27" s="10">
        <f>BY_Demands_Drivers!AN4</f>
        <v>2034</v>
      </c>
      <c r="I27" s="18">
        <f>BY_Demands_Drivers!AN30</f>
        <v>1.2403025186344703</v>
      </c>
    </row>
    <row r="28" spans="2:9" ht="15.75" customHeight="1" x14ac:dyDescent="0.3">
      <c r="B28" t="s">
        <v>231</v>
      </c>
      <c r="C28">
        <f>$H$31</f>
        <v>2038</v>
      </c>
      <c r="D28" s="18">
        <f>BY_Demands_Drivers!$K$67*$I$31</f>
        <v>1.0141615989259478</v>
      </c>
      <c r="E28" s="18">
        <f>BY_Demands_Drivers!$L$67*$I$31</f>
        <v>0.75310671141772645</v>
      </c>
      <c r="F28" t="str">
        <f>BY_Demands_Drivers!$H$68</f>
        <v>IUDMT</v>
      </c>
      <c r="H28" s="10">
        <f>BY_Demands_Drivers!AO4</f>
        <v>2035</v>
      </c>
      <c r="I28" s="18">
        <f>BY_Demands_Drivers!AO30</f>
        <v>1.2528580105717795</v>
      </c>
    </row>
    <row r="29" spans="2:9" ht="15.75" customHeight="1" x14ac:dyDescent="0.3">
      <c r="B29" t="s">
        <v>231</v>
      </c>
      <c r="C29">
        <f>$H$32</f>
        <v>2039</v>
      </c>
      <c r="D29" s="18">
        <f>BY_Demands_Drivers!$K$67*$I$32</f>
        <v>1.0227238933261393</v>
      </c>
      <c r="E29" s="18">
        <f>BY_Demands_Drivers!$L$67*$I$32</f>
        <v>0.75946498941281904</v>
      </c>
      <c r="F29" t="str">
        <f>BY_Demands_Drivers!$H$68</f>
        <v>IUDMT</v>
      </c>
      <c r="H29" s="10">
        <f>BY_Demands_Drivers!AP4</f>
        <v>2036</v>
      </c>
      <c r="I29" s="18">
        <f>BY_Demands_Drivers!AP30</f>
        <v>1.2648445567713766</v>
      </c>
    </row>
    <row r="30" spans="2:9" ht="15.75" customHeight="1" x14ac:dyDescent="0.3">
      <c r="B30" t="s">
        <v>231</v>
      </c>
      <c r="C30">
        <f>$H$33</f>
        <v>2040</v>
      </c>
      <c r="D30" s="18">
        <f>BY_Demands_Drivers!$K$67*$I$33</f>
        <v>1.0312205464908528</v>
      </c>
      <c r="E30" s="18">
        <f>BY_Demands_Drivers!$L$67*$I$33</f>
        <v>0.76577452285375291</v>
      </c>
      <c r="F30" t="str">
        <f>BY_Demands_Drivers!$H$68</f>
        <v>IUDMT</v>
      </c>
      <c r="H30" s="10">
        <f>BY_Demands_Drivers!AQ4</f>
        <v>2037</v>
      </c>
      <c r="I30" s="18">
        <f>BY_Demands_Drivers!AQ30</f>
        <v>1.2764381985117237</v>
      </c>
    </row>
    <row r="31" spans="2:9" ht="15.75" customHeight="1" x14ac:dyDescent="0.3">
      <c r="B31" t="s">
        <v>231</v>
      </c>
      <c r="C31">
        <f>$H$34</f>
        <v>2041</v>
      </c>
      <c r="D31" s="18">
        <f>BY_Demands_Drivers!$K$67*$I$34</f>
        <v>1.0393702138022867</v>
      </c>
      <c r="E31" s="18">
        <f>BY_Demands_Drivers!$L$67*$I$34</f>
        <v>0.77182638791604918</v>
      </c>
      <c r="F31" t="str">
        <f>BY_Demands_Drivers!$H$68</f>
        <v>IUDMT</v>
      </c>
      <c r="H31" s="10">
        <f>BY_Demands_Drivers!AR4</f>
        <v>2038</v>
      </c>
      <c r="I31" s="18">
        <f>BY_Demands_Drivers!AR30</f>
        <v>1.2877081358252975</v>
      </c>
    </row>
    <row r="32" spans="2:9" ht="15.75" customHeight="1" x14ac:dyDescent="0.3">
      <c r="B32" t="s">
        <v>231</v>
      </c>
      <c r="C32">
        <f>$H$35</f>
        <v>2042</v>
      </c>
      <c r="D32" s="18">
        <f>BY_Demands_Drivers!$K$67*$I$35</f>
        <v>1.0472189172385489</v>
      </c>
      <c r="E32" s="18">
        <f>BY_Demands_Drivers!$L$67*$I$35</f>
        <v>0.77765476008083678</v>
      </c>
      <c r="F32" t="str">
        <f>BY_Demands_Drivers!$H$68</f>
        <v>IUDMT</v>
      </c>
      <c r="H32" s="10">
        <f>BY_Demands_Drivers!AS4</f>
        <v>2039</v>
      </c>
      <c r="I32" s="18">
        <f>BY_Demands_Drivers!AS30</f>
        <v>1.2985799102763662</v>
      </c>
    </row>
    <row r="33" spans="2:9" ht="15.75" customHeight="1" x14ac:dyDescent="0.3">
      <c r="B33" t="s">
        <v>231</v>
      </c>
      <c r="C33">
        <f>$H$36</f>
        <v>2043</v>
      </c>
      <c r="D33" s="18">
        <f>BY_Demands_Drivers!$K$67*$I$36</f>
        <v>1.0549136597630755</v>
      </c>
      <c r="E33" s="18">
        <f>BY_Demands_Drivers!$L$67*$I$36</f>
        <v>0.7833688023439136</v>
      </c>
      <c r="F33" t="str">
        <f>BY_Demands_Drivers!$H$68</f>
        <v>IUDMT</v>
      </c>
      <c r="H33" s="10">
        <f>BY_Demands_Drivers!AT4</f>
        <v>2040</v>
      </c>
      <c r="I33" s="18">
        <f>BY_Demands_Drivers!AT30</f>
        <v>1.3093683382932371</v>
      </c>
    </row>
    <row r="34" spans="2:9" ht="15.75" customHeight="1" x14ac:dyDescent="0.3">
      <c r="B34" t="s">
        <v>231</v>
      </c>
      <c r="C34">
        <f>$H$37</f>
        <v>2044</v>
      </c>
      <c r="D34" s="18">
        <f>BY_Demands_Drivers!$K$67*$I$37</f>
        <v>1.0625009406328614</v>
      </c>
      <c r="E34" s="18">
        <f>BY_Demands_Drivers!$L$67*$I$37</f>
        <v>0.78900304460914872</v>
      </c>
      <c r="F34" t="str">
        <f>BY_Demands_Drivers!$H$68</f>
        <v>IUDMT</v>
      </c>
      <c r="H34" s="10">
        <f>BY_Demands_Drivers!AU4</f>
        <v>2041</v>
      </c>
      <c r="I34" s="18">
        <f>BY_Demands_Drivers!AU30</f>
        <v>1.3197161890818263</v>
      </c>
    </row>
    <row r="35" spans="2:9" ht="15.75" customHeight="1" x14ac:dyDescent="0.3">
      <c r="B35" t="s">
        <v>231</v>
      </c>
      <c r="C35">
        <f>$H$38</f>
        <v>2045</v>
      </c>
      <c r="D35" s="18">
        <f>BY_Demands_Drivers!$K$67*$I$38</f>
        <v>1.0703674674314887</v>
      </c>
      <c r="E35" s="18">
        <f>BY_Demands_Drivers!$L$67*$I$38</f>
        <v>0.79484465223249778</v>
      </c>
      <c r="F35" t="str">
        <f>BY_Demands_Drivers!$H$68</f>
        <v>IUDMT</v>
      </c>
      <c r="H35" s="10">
        <f>BY_Demands_Drivers!AV4</f>
        <v>2042</v>
      </c>
      <c r="I35" s="18">
        <f>BY_Demands_Drivers!AV30</f>
        <v>1.3296818979799532</v>
      </c>
    </row>
    <row r="36" spans="2:9" x14ac:dyDescent="0.3">
      <c r="B36" t="s">
        <v>231</v>
      </c>
      <c r="C36">
        <f>$H$39</f>
        <v>2046</v>
      </c>
      <c r="D36" s="18">
        <f>BY_Demands_Drivers!$K$67*$I$39</f>
        <v>1.0780745459338288</v>
      </c>
      <c r="E36" s="18">
        <f>BY_Demands_Drivers!$L$67*$I$39</f>
        <v>0.80056785507480877</v>
      </c>
      <c r="F36" t="str">
        <f>BY_Demands_Drivers!$H$68</f>
        <v>IUDMT</v>
      </c>
      <c r="H36" s="10">
        <f>BY_Demands_Drivers!AW4</f>
        <v>2043</v>
      </c>
      <c r="I36" s="18">
        <f>BY_Demands_Drivers!AW30</f>
        <v>1.3394521185862229</v>
      </c>
    </row>
    <row r="37" spans="2:9" x14ac:dyDescent="0.3">
      <c r="B37" t="s">
        <v>231</v>
      </c>
      <c r="C37">
        <f>$H$40</f>
        <v>2047</v>
      </c>
      <c r="D37" s="18">
        <f>BY_Demands_Drivers!$K$67*$I$40</f>
        <v>1.0857970336944132</v>
      </c>
      <c r="E37" s="18">
        <f>BY_Demands_Drivers!$L$67*$I$40</f>
        <v>0.80630250068503162</v>
      </c>
      <c r="F37" t="str">
        <f>BY_Demands_Drivers!$H$68</f>
        <v>IUDMT</v>
      </c>
      <c r="H37" s="10">
        <f>BY_Demands_Drivers!AX4</f>
        <v>2044</v>
      </c>
      <c r="I37" s="18">
        <f>BY_Demands_Drivers!AX30</f>
        <v>1.3490858922522364</v>
      </c>
    </row>
    <row r="38" spans="2:9" x14ac:dyDescent="0.3">
      <c r="B38" t="s">
        <v>231</v>
      </c>
      <c r="C38">
        <f>$H$41</f>
        <v>2048</v>
      </c>
      <c r="D38" s="18">
        <f>BY_Demands_Drivers!$K$67*$I$41</f>
        <v>1.0936288963619103</v>
      </c>
      <c r="E38" s="18">
        <f>BY_Demands_Drivers!$L$67*$I$41</f>
        <v>0.81211836705587492</v>
      </c>
      <c r="F38" t="str">
        <f>BY_Demands_Drivers!$H$68</f>
        <v>IUDMT</v>
      </c>
      <c r="H38" s="10">
        <f>BY_Demands_Drivers!AY4</f>
        <v>2045</v>
      </c>
      <c r="I38" s="18">
        <f>BY_Demands_Drivers!AY30</f>
        <v>1.3590742319507698</v>
      </c>
    </row>
    <row r="39" spans="2:9" x14ac:dyDescent="0.3">
      <c r="B39" s="16" t="s">
        <v>231</v>
      </c>
      <c r="C39" s="16">
        <f>$H$42</f>
        <v>2049</v>
      </c>
      <c r="D39" s="40">
        <f>BY_Demands_Drivers!$K$67*$I$42</f>
        <v>1.101550818623245</v>
      </c>
      <c r="E39" s="40">
        <f>BY_Demands_Drivers!$L$67*$I$42</f>
        <v>0.8180011108204378</v>
      </c>
      <c r="F39" s="16" t="str">
        <f>BY_Demands_Drivers!$H$68</f>
        <v>IUDMT</v>
      </c>
      <c r="H39" s="10">
        <f>BY_Demands_Drivers!AZ4</f>
        <v>2046</v>
      </c>
      <c r="I39" s="18">
        <f>BY_Demands_Drivers!AZ30</f>
        <v>1.3688601158783591</v>
      </c>
    </row>
    <row r="40" spans="2:9" x14ac:dyDescent="0.3">
      <c r="B40" s="15" t="s">
        <v>231</v>
      </c>
      <c r="C40" s="15">
        <f>$H$43</f>
        <v>2050</v>
      </c>
      <c r="D40" s="41">
        <f>BY_Demands_Drivers!$K$67*$I$42</f>
        <v>1.101550818623245</v>
      </c>
      <c r="E40" s="41">
        <f>BY_Demands_Drivers!$L$67*$I$43</f>
        <v>0.82418360548037806</v>
      </c>
      <c r="F40" s="15" t="str">
        <f>BY_Demands_Drivers!$H$68</f>
        <v>IUDMT</v>
      </c>
      <c r="H40" s="10">
        <f>BY_Demands_Drivers!BA4</f>
        <v>2047</v>
      </c>
      <c r="I40" s="18">
        <f>BY_Demands_Drivers!BA30</f>
        <v>1.3786655653537161</v>
      </c>
    </row>
    <row r="41" spans="2:9" x14ac:dyDescent="0.3">
      <c r="B41" s="16" t="s">
        <v>231</v>
      </c>
      <c r="C41" s="16">
        <f>$H$5</f>
        <v>2012</v>
      </c>
      <c r="D41" s="40">
        <f>BY_Demands_Drivers!$K$68*$I$5</f>
        <v>0</v>
      </c>
      <c r="E41" s="40">
        <f>BY_Demands_Drivers!$L$68*$I$5</f>
        <v>0</v>
      </c>
      <c r="F41" s="16" t="str">
        <f>BY_Demands_Drivers!$H$69</f>
        <v>IUDHT</v>
      </c>
      <c r="H41" s="10">
        <f>BY_Demands_Drivers!BB4</f>
        <v>2048</v>
      </c>
      <c r="I41" s="18">
        <f>BY_Demands_Drivers!BB30</f>
        <v>1.3886098910768387</v>
      </c>
    </row>
    <row r="42" spans="2:9" x14ac:dyDescent="0.3">
      <c r="B42" s="16" t="s">
        <v>231</v>
      </c>
      <c r="C42" s="16">
        <f>$H$8</f>
        <v>2015</v>
      </c>
      <c r="D42" s="40">
        <f>BY_Demands_Drivers!$K$68*$I$8</f>
        <v>0</v>
      </c>
      <c r="E42" s="40">
        <f>BY_Demands_Drivers!$L$68*$I$8</f>
        <v>0</v>
      </c>
      <c r="F42" s="16" t="str">
        <f>BY_Demands_Drivers!$H$69</f>
        <v>IUDHT</v>
      </c>
      <c r="H42" s="10">
        <f>BY_Demands_Drivers!BC4</f>
        <v>2049</v>
      </c>
      <c r="I42" s="18">
        <f>BY_Demands_Drivers!BC30</f>
        <v>1.3986685678775577</v>
      </c>
    </row>
    <row r="43" spans="2:9" x14ac:dyDescent="0.3">
      <c r="B43" s="16" t="s">
        <v>231</v>
      </c>
      <c r="C43" s="16">
        <f>$H$9</f>
        <v>2016</v>
      </c>
      <c r="D43" s="40">
        <f>BY_Demands_Drivers!$K$68*$I$9</f>
        <v>0</v>
      </c>
      <c r="E43" s="40">
        <f>BY_Demands_Drivers!$L$68*$I$9</f>
        <v>0</v>
      </c>
      <c r="F43" s="16" t="str">
        <f>BY_Demands_Drivers!$H$69</f>
        <v>IUDHT</v>
      </c>
      <c r="H43" s="10">
        <f>BY_Demands_Drivers!BD4</f>
        <v>2050</v>
      </c>
      <c r="I43" s="18">
        <f>BY_Demands_Drivers!BD30</f>
        <v>1.4092397771797751</v>
      </c>
    </row>
    <row r="44" spans="2:9" x14ac:dyDescent="0.3">
      <c r="B44" s="16" t="s">
        <v>231</v>
      </c>
      <c r="C44" s="16">
        <f>$H$10</f>
        <v>2017</v>
      </c>
      <c r="D44" s="40">
        <f>BY_Demands_Drivers!$K$68*$I$10</f>
        <v>0</v>
      </c>
      <c r="E44" s="40">
        <f>BY_Demands_Drivers!$L$68*$I$10</f>
        <v>0</v>
      </c>
      <c r="F44" s="16" t="str">
        <f>BY_Demands_Drivers!$H$69</f>
        <v>IUDHT</v>
      </c>
    </row>
    <row r="45" spans="2:9" x14ac:dyDescent="0.3">
      <c r="B45" s="16" t="s">
        <v>231</v>
      </c>
      <c r="C45" s="16">
        <f>$H$11</f>
        <v>2018</v>
      </c>
      <c r="D45" s="40">
        <f>BY_Demands_Drivers!$K$68*$I$11</f>
        <v>0</v>
      </c>
      <c r="E45" s="40">
        <f>BY_Demands_Drivers!$L$68*$I$11</f>
        <v>0</v>
      </c>
      <c r="F45" s="16" t="str">
        <f>BY_Demands_Drivers!$H$69</f>
        <v>IUDHT</v>
      </c>
    </row>
    <row r="46" spans="2:9" x14ac:dyDescent="0.3">
      <c r="B46" s="16" t="s">
        <v>231</v>
      </c>
      <c r="C46" s="16">
        <f>$H$12</f>
        <v>2019</v>
      </c>
      <c r="D46" s="40">
        <f>BY_Demands_Drivers!$K$68*$I$12</f>
        <v>0</v>
      </c>
      <c r="E46" s="40">
        <f>BY_Demands_Drivers!$L$68*$I$12</f>
        <v>0</v>
      </c>
      <c r="F46" s="16" t="str">
        <f>BY_Demands_Drivers!$H$69</f>
        <v>IUDHT</v>
      </c>
    </row>
    <row r="47" spans="2:9" x14ac:dyDescent="0.3">
      <c r="B47" s="16" t="s">
        <v>231</v>
      </c>
      <c r="C47" s="16">
        <f>$H$13</f>
        <v>2020</v>
      </c>
      <c r="D47" s="40">
        <f>BY_Demands_Drivers!$K$68*$I$13</f>
        <v>0</v>
      </c>
      <c r="E47" s="40">
        <f>BY_Demands_Drivers!$L$68*$I$13</f>
        <v>0</v>
      </c>
      <c r="F47" s="16" t="str">
        <f>BY_Demands_Drivers!$H$69</f>
        <v>IUDHT</v>
      </c>
    </row>
    <row r="48" spans="2:9" x14ac:dyDescent="0.3">
      <c r="B48" s="16" t="s">
        <v>231</v>
      </c>
      <c r="C48" s="16">
        <f>$H$14</f>
        <v>2021</v>
      </c>
      <c r="D48" s="40">
        <f>BY_Demands_Drivers!$K$68*$I$14</f>
        <v>0</v>
      </c>
      <c r="E48" s="40">
        <f>BY_Demands_Drivers!$L$68*$I$14</f>
        <v>0</v>
      </c>
      <c r="F48" s="16" t="str">
        <f>BY_Demands_Drivers!$H$69</f>
        <v>IUDHT</v>
      </c>
    </row>
    <row r="49" spans="2:6" x14ac:dyDescent="0.3">
      <c r="B49" s="16" t="s">
        <v>231</v>
      </c>
      <c r="C49" s="16">
        <f>$H$15</f>
        <v>2022</v>
      </c>
      <c r="D49" s="40">
        <f>BY_Demands_Drivers!$K$68*$I$15</f>
        <v>0</v>
      </c>
      <c r="E49" s="40">
        <f>BY_Demands_Drivers!$L$68*$I$15</f>
        <v>0</v>
      </c>
      <c r="F49" s="16" t="str">
        <f>BY_Demands_Drivers!$H$69</f>
        <v>IUDHT</v>
      </c>
    </row>
    <row r="50" spans="2:6" x14ac:dyDescent="0.3">
      <c r="B50" s="16" t="s">
        <v>231</v>
      </c>
      <c r="C50" s="16">
        <f>$H$16</f>
        <v>2023</v>
      </c>
      <c r="D50" s="40">
        <f>BY_Demands_Drivers!$K$68*$I$16</f>
        <v>0</v>
      </c>
      <c r="E50" s="40">
        <f>BY_Demands_Drivers!$L$68*$I$16</f>
        <v>0</v>
      </c>
      <c r="F50" s="16" t="str">
        <f>BY_Demands_Drivers!$H$69</f>
        <v>IUDHT</v>
      </c>
    </row>
    <row r="51" spans="2:6" x14ac:dyDescent="0.3">
      <c r="B51" s="16" t="s">
        <v>231</v>
      </c>
      <c r="C51" s="16">
        <f>$H$17</f>
        <v>2024</v>
      </c>
      <c r="D51" s="40">
        <f>BY_Demands_Drivers!$K$68*$I$17</f>
        <v>0</v>
      </c>
      <c r="E51" s="40">
        <f>BY_Demands_Drivers!$L$68*$I$17</f>
        <v>0</v>
      </c>
      <c r="F51" s="16" t="str">
        <f>BY_Demands_Drivers!$H$69</f>
        <v>IUDHT</v>
      </c>
    </row>
    <row r="52" spans="2:6" x14ac:dyDescent="0.3">
      <c r="B52" s="16" t="s">
        <v>231</v>
      </c>
      <c r="C52" s="16">
        <f>$H$18</f>
        <v>2025</v>
      </c>
      <c r="D52" s="40">
        <f>BY_Demands_Drivers!$K$68*$I$18</f>
        <v>0</v>
      </c>
      <c r="E52" s="40">
        <f>BY_Demands_Drivers!$L$68*$I$18</f>
        <v>0</v>
      </c>
      <c r="F52" s="16" t="str">
        <f>BY_Demands_Drivers!$H$69</f>
        <v>IUDHT</v>
      </c>
    </row>
    <row r="53" spans="2:6" x14ac:dyDescent="0.3">
      <c r="B53" s="16" t="s">
        <v>231</v>
      </c>
      <c r="C53" s="16">
        <f>$H$19</f>
        <v>2026</v>
      </c>
      <c r="D53" s="40">
        <f>BY_Demands_Drivers!$K$68*$I$19</f>
        <v>0</v>
      </c>
      <c r="E53" s="40">
        <f>BY_Demands_Drivers!$L$68*$I$19</f>
        <v>0</v>
      </c>
      <c r="F53" s="16" t="str">
        <f>BY_Demands_Drivers!$H$69</f>
        <v>IUDHT</v>
      </c>
    </row>
    <row r="54" spans="2:6" x14ac:dyDescent="0.3">
      <c r="B54" s="16" t="s">
        <v>231</v>
      </c>
      <c r="C54" s="16">
        <f>$H$20</f>
        <v>2027</v>
      </c>
      <c r="D54" s="40">
        <f>BY_Demands_Drivers!$K$68*$I$20</f>
        <v>0</v>
      </c>
      <c r="E54" s="40">
        <f>BY_Demands_Drivers!$L$68*$I$20</f>
        <v>0</v>
      </c>
      <c r="F54" s="16" t="str">
        <f>BY_Demands_Drivers!$H$69</f>
        <v>IUDHT</v>
      </c>
    </row>
    <row r="55" spans="2:6" x14ac:dyDescent="0.3">
      <c r="B55" s="16" t="s">
        <v>231</v>
      </c>
      <c r="C55" s="16">
        <f>$H$21</f>
        <v>2028</v>
      </c>
      <c r="D55" s="40">
        <f>BY_Demands_Drivers!$K$68*$I$21</f>
        <v>0</v>
      </c>
      <c r="E55" s="40">
        <f>BY_Demands_Drivers!$L$68*$I$21</f>
        <v>0</v>
      </c>
      <c r="F55" s="16" t="str">
        <f>BY_Demands_Drivers!$H$69</f>
        <v>IUDHT</v>
      </c>
    </row>
    <row r="56" spans="2:6" x14ac:dyDescent="0.3">
      <c r="B56" s="16" t="s">
        <v>231</v>
      </c>
      <c r="C56" s="16">
        <f>$H$22</f>
        <v>2029</v>
      </c>
      <c r="D56" s="40">
        <f>BY_Demands_Drivers!$K$68*$I$22</f>
        <v>0</v>
      </c>
      <c r="E56" s="40">
        <f>BY_Demands_Drivers!$L$68*$I$22</f>
        <v>0</v>
      </c>
      <c r="F56" s="16" t="str">
        <f>BY_Demands_Drivers!$H$69</f>
        <v>IUDHT</v>
      </c>
    </row>
    <row r="57" spans="2:6" x14ac:dyDescent="0.3">
      <c r="B57" s="16" t="s">
        <v>231</v>
      </c>
      <c r="C57" s="16">
        <f>$H$23</f>
        <v>2030</v>
      </c>
      <c r="D57" s="40">
        <f>BY_Demands_Drivers!$K$68*$I$23</f>
        <v>0</v>
      </c>
      <c r="E57" s="40">
        <f>BY_Demands_Drivers!$L$68*$I$23</f>
        <v>0</v>
      </c>
      <c r="F57" s="16" t="str">
        <f>BY_Demands_Drivers!$H$69</f>
        <v>IUDHT</v>
      </c>
    </row>
    <row r="58" spans="2:6" x14ac:dyDescent="0.3">
      <c r="B58" s="16" t="s">
        <v>231</v>
      </c>
      <c r="C58" s="16">
        <f>$H$24</f>
        <v>2031</v>
      </c>
      <c r="D58" s="40">
        <f>BY_Demands_Drivers!$K$68*$I$24</f>
        <v>0</v>
      </c>
      <c r="E58" s="40">
        <f>BY_Demands_Drivers!$L$68*$I$24</f>
        <v>0</v>
      </c>
      <c r="F58" s="16" t="str">
        <f>BY_Demands_Drivers!$H$69</f>
        <v>IUDHT</v>
      </c>
    </row>
    <row r="59" spans="2:6" x14ac:dyDescent="0.3">
      <c r="B59" s="16" t="s">
        <v>231</v>
      </c>
      <c r="C59" s="16">
        <f>$H$25</f>
        <v>2032</v>
      </c>
      <c r="D59" s="40">
        <f>BY_Demands_Drivers!$K$68*$I$25</f>
        <v>0</v>
      </c>
      <c r="E59" s="40">
        <f>BY_Demands_Drivers!$L$68*$I$25</f>
        <v>0</v>
      </c>
      <c r="F59" s="16" t="str">
        <f>BY_Demands_Drivers!$H$69</f>
        <v>IUDHT</v>
      </c>
    </row>
    <row r="60" spans="2:6" x14ac:dyDescent="0.3">
      <c r="B60" s="16" t="s">
        <v>231</v>
      </c>
      <c r="C60" s="16">
        <f>$H$26</f>
        <v>2033</v>
      </c>
      <c r="D60" s="40">
        <f>BY_Demands_Drivers!$K$68*$I$26</f>
        <v>0</v>
      </c>
      <c r="E60" s="40">
        <f>BY_Demands_Drivers!$L$68*$I$26</f>
        <v>0</v>
      </c>
      <c r="F60" s="16" t="str">
        <f>BY_Demands_Drivers!$H$69</f>
        <v>IUDHT</v>
      </c>
    </row>
    <row r="61" spans="2:6" x14ac:dyDescent="0.3">
      <c r="B61" s="16" t="s">
        <v>231</v>
      </c>
      <c r="C61" s="16">
        <f>$H$27</f>
        <v>2034</v>
      </c>
      <c r="D61" s="40">
        <f>BY_Demands_Drivers!$K$68*$I$27</f>
        <v>0</v>
      </c>
      <c r="E61" s="40">
        <f>BY_Demands_Drivers!$L$68*$I$27</f>
        <v>0</v>
      </c>
      <c r="F61" s="16" t="str">
        <f>BY_Demands_Drivers!$H$69</f>
        <v>IUDHT</v>
      </c>
    </row>
    <row r="62" spans="2:6" x14ac:dyDescent="0.3">
      <c r="B62" s="16" t="s">
        <v>231</v>
      </c>
      <c r="C62" s="16">
        <f>$H$28</f>
        <v>2035</v>
      </c>
      <c r="D62" s="40">
        <f>BY_Demands_Drivers!$K$68*$I$28</f>
        <v>0</v>
      </c>
      <c r="E62" s="40">
        <f>BY_Demands_Drivers!$L$68*$I$28</f>
        <v>0</v>
      </c>
      <c r="F62" s="16" t="str">
        <f>BY_Demands_Drivers!$H$69</f>
        <v>IUDHT</v>
      </c>
    </row>
    <row r="63" spans="2:6" x14ac:dyDescent="0.3">
      <c r="B63" s="16" t="s">
        <v>231</v>
      </c>
      <c r="C63" s="16">
        <f>$H$29</f>
        <v>2036</v>
      </c>
      <c r="D63" s="40">
        <f>BY_Demands_Drivers!$K$68*$I$29</f>
        <v>0</v>
      </c>
      <c r="E63" s="40">
        <f>BY_Demands_Drivers!$L$68*$I$29</f>
        <v>0</v>
      </c>
      <c r="F63" s="16" t="str">
        <f>BY_Demands_Drivers!$H$69</f>
        <v>IUDHT</v>
      </c>
    </row>
    <row r="64" spans="2:6" x14ac:dyDescent="0.3">
      <c r="B64" s="16" t="s">
        <v>231</v>
      </c>
      <c r="C64" s="16">
        <f>$H$30</f>
        <v>2037</v>
      </c>
      <c r="D64" s="40">
        <f>BY_Demands_Drivers!$K$68*$I$30</f>
        <v>0</v>
      </c>
      <c r="E64" s="40">
        <f>BY_Demands_Drivers!$L$68*$I$30</f>
        <v>0</v>
      </c>
      <c r="F64" s="16" t="str">
        <f>BY_Demands_Drivers!$H$69</f>
        <v>IUDHT</v>
      </c>
    </row>
    <row r="65" spans="2:6" x14ac:dyDescent="0.3">
      <c r="B65" s="16" t="s">
        <v>231</v>
      </c>
      <c r="C65" s="16">
        <f>$H$31</f>
        <v>2038</v>
      </c>
      <c r="D65" s="40">
        <f>BY_Demands_Drivers!$K$68*$I$31</f>
        <v>0</v>
      </c>
      <c r="E65" s="40">
        <f>BY_Demands_Drivers!$L$68*$I$31</f>
        <v>0</v>
      </c>
      <c r="F65" s="16" t="str">
        <f>BY_Demands_Drivers!$H$69</f>
        <v>IUDHT</v>
      </c>
    </row>
    <row r="66" spans="2:6" x14ac:dyDescent="0.3">
      <c r="B66" s="16" t="s">
        <v>231</v>
      </c>
      <c r="C66" s="16">
        <f>$H$32</f>
        <v>2039</v>
      </c>
      <c r="D66" s="40">
        <f>BY_Demands_Drivers!$K$68*$I$32</f>
        <v>0</v>
      </c>
      <c r="E66" s="40">
        <f>BY_Demands_Drivers!$L$68*$I$32</f>
        <v>0</v>
      </c>
      <c r="F66" s="16" t="str">
        <f>BY_Demands_Drivers!$H$69</f>
        <v>IUDHT</v>
      </c>
    </row>
    <row r="67" spans="2:6" x14ac:dyDescent="0.3">
      <c r="B67" s="16" t="s">
        <v>231</v>
      </c>
      <c r="C67" s="16">
        <f>$H$33</f>
        <v>2040</v>
      </c>
      <c r="D67" s="40">
        <f>BY_Demands_Drivers!$K$68*$I$33</f>
        <v>0</v>
      </c>
      <c r="E67" s="40">
        <f>BY_Demands_Drivers!$L$68*$I$33</f>
        <v>0</v>
      </c>
      <c r="F67" s="16" t="str">
        <f>BY_Demands_Drivers!$H$69</f>
        <v>IUDHT</v>
      </c>
    </row>
    <row r="68" spans="2:6" x14ac:dyDescent="0.3">
      <c r="B68" s="16" t="s">
        <v>231</v>
      </c>
      <c r="C68" s="16">
        <f>$H$34</f>
        <v>2041</v>
      </c>
      <c r="D68" s="40">
        <f>BY_Demands_Drivers!$K$68*$I$34</f>
        <v>0</v>
      </c>
      <c r="E68" s="40">
        <f>BY_Demands_Drivers!$L$68*$I$34</f>
        <v>0</v>
      </c>
      <c r="F68" s="16" t="str">
        <f>BY_Demands_Drivers!$H$69</f>
        <v>IUDHT</v>
      </c>
    </row>
    <row r="69" spans="2:6" x14ac:dyDescent="0.3">
      <c r="B69" s="16" t="s">
        <v>231</v>
      </c>
      <c r="C69" s="16">
        <f>$H$35</f>
        <v>2042</v>
      </c>
      <c r="D69" s="40">
        <f>BY_Demands_Drivers!$K$68*$I$35</f>
        <v>0</v>
      </c>
      <c r="E69" s="40">
        <f>BY_Demands_Drivers!$L$68*$I$35</f>
        <v>0</v>
      </c>
      <c r="F69" s="16" t="str">
        <f>BY_Demands_Drivers!$H$69</f>
        <v>IUDHT</v>
      </c>
    </row>
    <row r="70" spans="2:6" x14ac:dyDescent="0.3">
      <c r="B70" s="16" t="s">
        <v>231</v>
      </c>
      <c r="C70" s="16">
        <f>$H$36</f>
        <v>2043</v>
      </c>
      <c r="D70" s="40">
        <f>BY_Demands_Drivers!$K$68*$I$36</f>
        <v>0</v>
      </c>
      <c r="E70" s="40">
        <f>BY_Demands_Drivers!$L$68*$I$36</f>
        <v>0</v>
      </c>
      <c r="F70" s="16" t="str">
        <f>BY_Demands_Drivers!$H$69</f>
        <v>IUDHT</v>
      </c>
    </row>
    <row r="71" spans="2:6" x14ac:dyDescent="0.3">
      <c r="B71" s="16" t="s">
        <v>231</v>
      </c>
      <c r="C71" s="16">
        <f>$H$37</f>
        <v>2044</v>
      </c>
      <c r="D71" s="40">
        <f>BY_Demands_Drivers!$K$68*$I$37</f>
        <v>0</v>
      </c>
      <c r="E71" s="40">
        <f>BY_Demands_Drivers!$L$68*$I$37</f>
        <v>0</v>
      </c>
      <c r="F71" s="16" t="str">
        <f>BY_Demands_Drivers!$H$69</f>
        <v>IUDHT</v>
      </c>
    </row>
    <row r="72" spans="2:6" x14ac:dyDescent="0.3">
      <c r="B72" s="16" t="s">
        <v>231</v>
      </c>
      <c r="C72" s="16">
        <f>$H$38</f>
        <v>2045</v>
      </c>
      <c r="D72" s="40">
        <f>BY_Demands_Drivers!$K$68*$I$38</f>
        <v>0</v>
      </c>
      <c r="E72" s="40">
        <f>BY_Demands_Drivers!$L$68*$I$38</f>
        <v>0</v>
      </c>
      <c r="F72" s="16" t="str">
        <f>BY_Demands_Drivers!$H$69</f>
        <v>IUDHT</v>
      </c>
    </row>
    <row r="73" spans="2:6" x14ac:dyDescent="0.3">
      <c r="B73" s="16" t="s">
        <v>231</v>
      </c>
      <c r="C73" s="16">
        <f>$H$39</f>
        <v>2046</v>
      </c>
      <c r="D73" s="40">
        <f>BY_Demands_Drivers!$K$68*$I$39</f>
        <v>0</v>
      </c>
      <c r="E73" s="40">
        <f>BY_Demands_Drivers!$L$68*$I$39</f>
        <v>0</v>
      </c>
      <c r="F73" s="16" t="str">
        <f>BY_Demands_Drivers!$H$69</f>
        <v>IUDHT</v>
      </c>
    </row>
    <row r="74" spans="2:6" x14ac:dyDescent="0.3">
      <c r="B74" s="16" t="s">
        <v>231</v>
      </c>
      <c r="C74" s="16">
        <f>$H$40</f>
        <v>2047</v>
      </c>
      <c r="D74" s="40">
        <f>BY_Demands_Drivers!$K$68*$I$40</f>
        <v>0</v>
      </c>
      <c r="E74" s="40">
        <f>BY_Demands_Drivers!$L$68*$I$40</f>
        <v>0</v>
      </c>
      <c r="F74" s="16" t="str">
        <f>BY_Demands_Drivers!$H$69</f>
        <v>IUDHT</v>
      </c>
    </row>
    <row r="75" spans="2:6" x14ac:dyDescent="0.3">
      <c r="B75" s="16" t="s">
        <v>231</v>
      </c>
      <c r="C75" s="16">
        <f>$H$41</f>
        <v>2048</v>
      </c>
      <c r="D75" s="40">
        <f>BY_Demands_Drivers!$K$68*$I$41</f>
        <v>0</v>
      </c>
      <c r="E75" s="40">
        <f>BY_Demands_Drivers!$L$68*$I$41</f>
        <v>0</v>
      </c>
      <c r="F75" s="16" t="str">
        <f>BY_Demands_Drivers!$H$69</f>
        <v>IUDHT</v>
      </c>
    </row>
    <row r="76" spans="2:6" x14ac:dyDescent="0.3">
      <c r="B76" s="16" t="s">
        <v>231</v>
      </c>
      <c r="C76" s="16">
        <f>$H$42</f>
        <v>2049</v>
      </c>
      <c r="D76" s="40">
        <f>BY_Demands_Drivers!$K$68*$I$41</f>
        <v>0</v>
      </c>
      <c r="E76" s="40">
        <f>BY_Demands_Drivers!$L$68*$I$42</f>
        <v>0</v>
      </c>
      <c r="F76" s="16" t="str">
        <f>BY_Demands_Drivers!$H$69</f>
        <v>IUDHT</v>
      </c>
    </row>
    <row r="77" spans="2:6" x14ac:dyDescent="0.3">
      <c r="B77" s="15" t="s">
        <v>231</v>
      </c>
      <c r="C77" s="15">
        <f>$H$43</f>
        <v>2050</v>
      </c>
      <c r="D77" s="41">
        <f>BY_Demands_Drivers!$K$68*$I$43</f>
        <v>0</v>
      </c>
      <c r="E77" s="41">
        <f>BY_Demands_Drivers!$L$68*$I$43</f>
        <v>0</v>
      </c>
      <c r="F77" s="15" t="str">
        <f>BY_Demands_Drivers!$H$69</f>
        <v>IUDHT</v>
      </c>
    </row>
    <row r="78" spans="2:6" x14ac:dyDescent="0.3">
      <c r="B78" s="16" t="s">
        <v>231</v>
      </c>
      <c r="C78" s="16">
        <f>$H$5</f>
        <v>2012</v>
      </c>
      <c r="D78" s="40">
        <f>BY_Demands_Drivers!$K$69*$I$7</f>
        <v>8.1887138738812233</v>
      </c>
      <c r="E78" s="40">
        <f>BY_Demands_Drivers!$L$69*$I$7</f>
        <v>6.0821839257333536</v>
      </c>
      <c r="F78" s="16" t="str">
        <f>BY_Demands_Drivers!$H$70</f>
        <v>IUDRH</v>
      </c>
    </row>
    <row r="79" spans="2:6" x14ac:dyDescent="0.3">
      <c r="B79" s="16" t="s">
        <v>231</v>
      </c>
      <c r="C79" s="16">
        <f>$H$8</f>
        <v>2015</v>
      </c>
      <c r="D79" s="40">
        <f>BY_Demands_Drivers!$K$69*$I$7</f>
        <v>8.1887138738812233</v>
      </c>
      <c r="E79" s="40">
        <f>BY_Demands_Drivers!$L$69*$I$7</f>
        <v>6.0821839257333536</v>
      </c>
      <c r="F79" s="16" t="str">
        <f>BY_Demands_Drivers!$H$70</f>
        <v>IUDRH</v>
      </c>
    </row>
    <row r="80" spans="2:6" x14ac:dyDescent="0.3">
      <c r="B80" s="16" t="s">
        <v>231</v>
      </c>
      <c r="C80" s="16">
        <f>$H$9</f>
        <v>2016</v>
      </c>
      <c r="D80" s="40">
        <f>BY_Demands_Drivers!$K$69*$I$8</f>
        <v>8.2791330295196381</v>
      </c>
      <c r="E80" s="40">
        <f>BY_Demands_Drivers!$L$69*$I$8</f>
        <v>6.1493429379387328</v>
      </c>
      <c r="F80" s="16" t="str">
        <f>BY_Demands_Drivers!$H$70</f>
        <v>IUDRH</v>
      </c>
    </row>
    <row r="81" spans="2:6" x14ac:dyDescent="0.3">
      <c r="B81" s="16" t="s">
        <v>231</v>
      </c>
      <c r="C81" s="16">
        <f>$H$10</f>
        <v>2017</v>
      </c>
      <c r="D81" s="40">
        <f>BY_Demands_Drivers!$K$69*$I$9</f>
        <v>8.3207535404874804</v>
      </c>
      <c r="E81" s="40">
        <f>BY_Demands_Drivers!$L$69*$I$9</f>
        <v>6.1802566573198492</v>
      </c>
      <c r="F81" s="16" t="str">
        <f>BY_Demands_Drivers!$H$70</f>
        <v>IUDRH</v>
      </c>
    </row>
    <row r="82" spans="2:6" x14ac:dyDescent="0.3">
      <c r="B82" s="16" t="s">
        <v>231</v>
      </c>
      <c r="C82" s="16">
        <f>$H$11</f>
        <v>2018</v>
      </c>
      <c r="D82" s="40">
        <f>BY_Demands_Drivers!$K$69*$I$10</f>
        <v>8.3660860641009585</v>
      </c>
      <c r="E82" s="40">
        <f>BY_Demands_Drivers!$L$69*$I$10</f>
        <v>6.2139274816619077</v>
      </c>
      <c r="F82" s="16" t="str">
        <f>BY_Demands_Drivers!$H$70</f>
        <v>IUDRH</v>
      </c>
    </row>
    <row r="83" spans="2:6" x14ac:dyDescent="0.3">
      <c r="B83" s="16" t="s">
        <v>231</v>
      </c>
      <c r="C83" s="16">
        <f>$H$12</f>
        <v>2019</v>
      </c>
      <c r="D83" s="40">
        <f>BY_Demands_Drivers!$K$69*$I$11</f>
        <v>8.47096319875026</v>
      </c>
      <c r="E83" s="40">
        <f>BY_Demands_Drivers!$L$69*$I$11</f>
        <v>6.2918251872558884</v>
      </c>
      <c r="F83" s="16" t="str">
        <f>BY_Demands_Drivers!$H$70</f>
        <v>IUDRH</v>
      </c>
    </row>
    <row r="84" spans="2:6" x14ac:dyDescent="0.3">
      <c r="B84" s="16" t="s">
        <v>231</v>
      </c>
      <c r="C84" s="16">
        <f>$H$13</f>
        <v>2020</v>
      </c>
      <c r="D84" s="40">
        <f>BY_Demands_Drivers!$K$69*$I$12</f>
        <v>8.9638265660104395</v>
      </c>
      <c r="E84" s="40">
        <f>BY_Demands_Drivers!$L$69*$I$12</f>
        <v>6.6579004581838577</v>
      </c>
      <c r="F84" s="16" t="str">
        <f>BY_Demands_Drivers!$H$70</f>
        <v>IUDRH</v>
      </c>
    </row>
    <row r="85" spans="2:6" x14ac:dyDescent="0.3">
      <c r="B85" s="16" t="s">
        <v>231</v>
      </c>
      <c r="C85" s="16">
        <f>$H$14</f>
        <v>2021</v>
      </c>
      <c r="D85" s="40">
        <f>BY_Demands_Drivers!$K$69*$I$13</f>
        <v>9.0369924046955443</v>
      </c>
      <c r="E85" s="40">
        <f>BY_Demands_Drivers!$L$69*$I$13</f>
        <v>6.7122445340445047</v>
      </c>
      <c r="F85" s="16" t="str">
        <f>BY_Demands_Drivers!$H$70</f>
        <v>IUDRH</v>
      </c>
    </row>
    <row r="86" spans="2:6" x14ac:dyDescent="0.3">
      <c r="B86" s="16" t="s">
        <v>231</v>
      </c>
      <c r="C86" s="16">
        <f>$H$15</f>
        <v>2022</v>
      </c>
      <c r="D86" s="40">
        <f>BY_Demands_Drivers!$K$69*$I$14</f>
        <v>9.1328506684338464</v>
      </c>
      <c r="E86" s="40">
        <f>BY_Demands_Drivers!$L$69*$I$14</f>
        <v>6.7834434548808336</v>
      </c>
      <c r="F86" s="16" t="str">
        <f>BY_Demands_Drivers!$H$70</f>
        <v>IUDRH</v>
      </c>
    </row>
    <row r="87" spans="2:6" x14ac:dyDescent="0.3">
      <c r="B87" s="16" t="s">
        <v>231</v>
      </c>
      <c r="C87" s="16">
        <f>$H$16</f>
        <v>2023</v>
      </c>
      <c r="D87" s="40">
        <f>BY_Demands_Drivers!$K$69*$I$15</f>
        <v>9.2376210239636976</v>
      </c>
      <c r="E87" s="40">
        <f>BY_Demands_Drivers!$L$69*$I$15</f>
        <v>6.861261850066132</v>
      </c>
      <c r="F87" s="16" t="str">
        <f>BY_Demands_Drivers!$H$70</f>
        <v>IUDRH</v>
      </c>
    </row>
    <row r="88" spans="2:6" x14ac:dyDescent="0.3">
      <c r="B88" s="16" t="s">
        <v>231</v>
      </c>
      <c r="C88" s="16">
        <f>$H$17</f>
        <v>2024</v>
      </c>
      <c r="D88" s="40">
        <f>BY_Demands_Drivers!$K$69*$I$16</f>
        <v>9.3457350269905461</v>
      </c>
      <c r="E88" s="40">
        <f>BY_Demands_Drivers!$L$69*$I$16</f>
        <v>6.941563746247164</v>
      </c>
      <c r="F88" s="16" t="str">
        <f>BY_Demands_Drivers!$H$70</f>
        <v>IUDRH</v>
      </c>
    </row>
    <row r="89" spans="2:6" x14ac:dyDescent="0.3">
      <c r="B89" s="16" t="s">
        <v>231</v>
      </c>
      <c r="C89" s="16">
        <f>$H$18</f>
        <v>2025</v>
      </c>
      <c r="D89" s="40">
        <f>BY_Demands_Drivers!$K$69*$I$17</f>
        <v>9.4559063938322634</v>
      </c>
      <c r="E89" s="40">
        <f>BY_Demands_Drivers!$L$69*$I$17</f>
        <v>7.0233937535964337</v>
      </c>
      <c r="F89" s="16" t="str">
        <f>BY_Demands_Drivers!$H$70</f>
        <v>IUDRH</v>
      </c>
    </row>
    <row r="90" spans="2:6" x14ac:dyDescent="0.3">
      <c r="B90" s="16" t="s">
        <v>231</v>
      </c>
      <c r="C90" s="16">
        <f>$H$19</f>
        <v>2026</v>
      </c>
      <c r="D90" s="40">
        <f>BY_Demands_Drivers!$K$69*$I$18</f>
        <v>9.5679535994882343</v>
      </c>
      <c r="E90" s="40">
        <f>BY_Demands_Drivers!$L$69*$I$18</f>
        <v>7.1066170440496235</v>
      </c>
      <c r="F90" s="16" t="str">
        <f>BY_Demands_Drivers!$H$70</f>
        <v>IUDRH</v>
      </c>
    </row>
    <row r="91" spans="2:6" x14ac:dyDescent="0.3">
      <c r="B91" s="16" t="s">
        <v>231</v>
      </c>
      <c r="C91" s="16">
        <f>$H$20</f>
        <v>2027</v>
      </c>
      <c r="D91" s="40">
        <f>BY_Demands_Drivers!$K$69*$I$19</f>
        <v>9.6830493158819735</v>
      </c>
      <c r="E91" s="40">
        <f>BY_Demands_Drivers!$L$69*$I$19</f>
        <v>7.1921046220688769</v>
      </c>
      <c r="F91" s="16" t="str">
        <f>BY_Demands_Drivers!$H$70</f>
        <v>IUDRH</v>
      </c>
    </row>
    <row r="92" spans="2:6" x14ac:dyDescent="0.3">
      <c r="B92" s="16" t="s">
        <v>231</v>
      </c>
      <c r="C92" s="16">
        <f>$H$21</f>
        <v>2028</v>
      </c>
      <c r="D92" s="40">
        <f>BY_Demands_Drivers!$K$69*$I$20</f>
        <v>9.7974888803942797</v>
      </c>
      <c r="E92" s="40">
        <f>BY_Demands_Drivers!$L$69*$I$20</f>
        <v>7.277104841940373</v>
      </c>
      <c r="F92" s="16" t="str">
        <f>BY_Demands_Drivers!$H$70</f>
        <v>IUDRH</v>
      </c>
    </row>
    <row r="93" spans="2:6" x14ac:dyDescent="0.3">
      <c r="B93" s="16" t="s">
        <v>231</v>
      </c>
      <c r="C93" s="16">
        <f>$H$22</f>
        <v>2029</v>
      </c>
      <c r="D93" s="40">
        <f>BY_Demands_Drivers!$K$69*$I$21</f>
        <v>9.912775399267991</v>
      </c>
      <c r="E93" s="40">
        <f>BY_Demands_Drivers!$L$69*$I$21</f>
        <v>7.3627341388906515</v>
      </c>
      <c r="F93" s="16" t="str">
        <f>BY_Demands_Drivers!$H$70</f>
        <v>IUDRH</v>
      </c>
    </row>
    <row r="94" spans="2:6" x14ac:dyDescent="0.3">
      <c r="B94" s="16" t="s">
        <v>231</v>
      </c>
      <c r="C94" s="16">
        <f>$H$23</f>
        <v>2030</v>
      </c>
      <c r="D94" s="40">
        <f>BY_Demands_Drivers!$K$69*$I$22</f>
        <v>10.028382082874236</v>
      </c>
      <c r="E94" s="40">
        <f>BY_Demands_Drivers!$L$69*$I$22</f>
        <v>7.4486012388488012</v>
      </c>
      <c r="F94" s="16" t="str">
        <f>BY_Demands_Drivers!$H$70</f>
        <v>IUDRH</v>
      </c>
    </row>
    <row r="95" spans="2:6" x14ac:dyDescent="0.3">
      <c r="B95" s="16" t="s">
        <v>231</v>
      </c>
      <c r="C95" s="16">
        <f>$H$24</f>
        <v>2031</v>
      </c>
      <c r="D95" s="40">
        <f>BY_Demands_Drivers!$K$69*$I$23</f>
        <v>10.14621013198961</v>
      </c>
      <c r="E95" s="40">
        <f>BY_Demands_Drivers!$L$69*$I$23</f>
        <v>7.5361182625679826</v>
      </c>
      <c r="F95" s="16" t="str">
        <f>BY_Demands_Drivers!$H$70</f>
        <v>IUDRH</v>
      </c>
    </row>
    <row r="96" spans="2:6" x14ac:dyDescent="0.3">
      <c r="B96" s="16" t="s">
        <v>231</v>
      </c>
      <c r="C96" s="16">
        <f>$H$25</f>
        <v>2032</v>
      </c>
      <c r="D96" s="40">
        <f>BY_Demands_Drivers!$K$69*$I$24</f>
        <v>10.259671948707316</v>
      </c>
      <c r="E96" s="40">
        <f>BY_Demands_Drivers!$L$69*$I$24</f>
        <v>7.6203922582715169</v>
      </c>
      <c r="F96" s="16" t="str">
        <f>BY_Demands_Drivers!$H$70</f>
        <v>IUDRH</v>
      </c>
    </row>
    <row r="97" spans="2:6" x14ac:dyDescent="0.3">
      <c r="B97" s="16" t="s">
        <v>231</v>
      </c>
      <c r="C97" s="16">
        <f>$H$26</f>
        <v>2033</v>
      </c>
      <c r="D97" s="40">
        <f>BY_Demands_Drivers!$K$69*$I$25</f>
        <v>10.371184508000823</v>
      </c>
      <c r="E97" s="40">
        <f>BY_Demands_Drivers!$L$69*$I$25</f>
        <v>7.7032184390488991</v>
      </c>
      <c r="F97" s="16" t="str">
        <f>BY_Demands_Drivers!$H$70</f>
        <v>IUDRH</v>
      </c>
    </row>
    <row r="98" spans="2:6" x14ac:dyDescent="0.3">
      <c r="B98" s="16" t="s">
        <v>231</v>
      </c>
      <c r="C98" s="16">
        <f>$H$27</f>
        <v>2034</v>
      </c>
      <c r="D98" s="40">
        <f>BY_Demands_Drivers!$K$69*$I$26</f>
        <v>10.481111440374798</v>
      </c>
      <c r="E98" s="40">
        <f>BY_Demands_Drivers!$L$69*$I$26</f>
        <v>7.7848668921988784</v>
      </c>
      <c r="F98" s="16" t="str">
        <f>BY_Demands_Drivers!$H$70</f>
        <v>IUDRH</v>
      </c>
    </row>
    <row r="99" spans="2:6" x14ac:dyDescent="0.3">
      <c r="B99" s="16" t="s">
        <v>231</v>
      </c>
      <c r="C99" s="16">
        <f>$H$28</f>
        <v>2035</v>
      </c>
      <c r="D99" s="40">
        <f>BY_Demands_Drivers!$K$69*$I$27</f>
        <v>10.588434920405069</v>
      </c>
      <c r="E99" s="40">
        <f>BY_Demands_Drivers!$L$69*$I$27</f>
        <v>7.864581625812411</v>
      </c>
      <c r="F99" s="16" t="str">
        <f>BY_Demands_Drivers!$H$70</f>
        <v>IUDRH</v>
      </c>
    </row>
    <row r="100" spans="2:6" x14ac:dyDescent="0.3">
      <c r="B100" s="16" t="s">
        <v>231</v>
      </c>
      <c r="C100" s="16">
        <f>$H$29</f>
        <v>2036</v>
      </c>
      <c r="D100" s="40">
        <f>BY_Demands_Drivers!$K$69*$I$28</f>
        <v>10.695620874859339</v>
      </c>
      <c r="E100" s="40">
        <f>BY_Demands_Drivers!$L$69*$I$28</f>
        <v>7.9441942120239677</v>
      </c>
      <c r="F100" s="16" t="str">
        <f>BY_Demands_Drivers!$H$70</f>
        <v>IUDRH</v>
      </c>
    </row>
    <row r="101" spans="2:6" x14ac:dyDescent="0.3">
      <c r="B101" s="16" t="s">
        <v>231</v>
      </c>
      <c r="C101" s="16">
        <f>$H$30</f>
        <v>2037</v>
      </c>
      <c r="D101" s="40">
        <f>BY_Demands_Drivers!$K$69*$I$29</f>
        <v>10.797949752248538</v>
      </c>
      <c r="E101" s="40">
        <f>BY_Demands_Drivers!$L$69*$I$29</f>
        <v>8.0201991943423874</v>
      </c>
      <c r="F101" s="16" t="str">
        <f>BY_Demands_Drivers!$H$70</f>
        <v>IUDRH</v>
      </c>
    </row>
    <row r="102" spans="2:6" x14ac:dyDescent="0.3">
      <c r="B102" s="16" t="s">
        <v>231</v>
      </c>
      <c r="C102" s="16">
        <f>$H$31</f>
        <v>2038</v>
      </c>
      <c r="D102" s="40">
        <f>BY_Demands_Drivers!$K$69*$I$30</f>
        <v>10.896924413037997</v>
      </c>
      <c r="E102" s="40">
        <f>BY_Demands_Drivers!$L$69*$I$30</f>
        <v>8.0937128254424593</v>
      </c>
      <c r="F102" s="16" t="str">
        <f>BY_Demands_Drivers!$H$70</f>
        <v>IUDRH</v>
      </c>
    </row>
    <row r="103" spans="2:6" x14ac:dyDescent="0.3">
      <c r="B103" s="16" t="s">
        <v>231</v>
      </c>
      <c r="C103" s="16">
        <f>$H$32</f>
        <v>2039</v>
      </c>
      <c r="D103" s="40">
        <f>BY_Demands_Drivers!$K$69*$I$31</f>
        <v>10.993135616360554</v>
      </c>
      <c r="E103" s="40">
        <f>BY_Demands_Drivers!$L$69*$I$31</f>
        <v>8.1651738928745985</v>
      </c>
      <c r="F103" s="16" t="str">
        <f>BY_Demands_Drivers!$H$70</f>
        <v>IUDRH</v>
      </c>
    </row>
    <row r="104" spans="2:6" x14ac:dyDescent="0.3">
      <c r="B104" s="16" t="s">
        <v>231</v>
      </c>
      <c r="C104" s="16">
        <f>$H$33</f>
        <v>2040</v>
      </c>
      <c r="D104" s="40">
        <f>BY_Demands_Drivers!$K$69*$I$32</f>
        <v>11.085947712212137</v>
      </c>
      <c r="E104" s="40">
        <f>BY_Demands_Drivers!$L$69*$I$32</f>
        <v>8.2341102663022578</v>
      </c>
      <c r="F104" s="16" t="str">
        <f>BY_Demands_Drivers!$H$70</f>
        <v>IUDRH</v>
      </c>
    </row>
    <row r="105" spans="2:6" x14ac:dyDescent="0.3">
      <c r="B105" s="16" t="s">
        <v>231</v>
      </c>
      <c r="C105" s="16">
        <f>$H$34</f>
        <v>2041</v>
      </c>
      <c r="D105" s="40">
        <f>BY_Demands_Drivers!$K$69*$I$33</f>
        <v>11.178048281415107</v>
      </c>
      <c r="E105" s="40">
        <f>BY_Demands_Drivers!$L$69*$I$33</f>
        <v>8.3025181518609319</v>
      </c>
      <c r="F105" s="16" t="str">
        <f>BY_Demands_Drivers!$H$70</f>
        <v>IUDRH</v>
      </c>
    </row>
    <row r="106" spans="2:6" x14ac:dyDescent="0.3">
      <c r="B106" s="16" t="s">
        <v>231</v>
      </c>
      <c r="C106" s="16">
        <f>$H$35</f>
        <v>2042</v>
      </c>
      <c r="D106" s="40">
        <f>BY_Demands_Drivers!$K$69*$I$34</f>
        <v>11.266387652653078</v>
      </c>
      <c r="E106" s="40">
        <f>BY_Demands_Drivers!$L$69*$I$34</f>
        <v>8.3681323999624233</v>
      </c>
      <c r="F106" s="16" t="str">
        <f>BY_Demands_Drivers!$H$70</f>
        <v>IUDRH</v>
      </c>
    </row>
    <row r="107" spans="2:6" x14ac:dyDescent="0.3">
      <c r="B107" s="16" t="s">
        <v>231</v>
      </c>
      <c r="C107" s="16">
        <f>$H$36</f>
        <v>2043</v>
      </c>
      <c r="D107" s="40">
        <f>BY_Demands_Drivers!$K$69*$I$35</f>
        <v>11.351464687100846</v>
      </c>
      <c r="E107" s="40">
        <f>BY_Demands_Drivers!$L$69*$I$35</f>
        <v>8.4313235407614382</v>
      </c>
      <c r="F107" s="16" t="str">
        <f>BY_Demands_Drivers!$H$70</f>
        <v>IUDRH</v>
      </c>
    </row>
    <row r="108" spans="2:6" x14ac:dyDescent="0.3">
      <c r="B108" s="16" t="s">
        <v>231</v>
      </c>
      <c r="C108" s="16">
        <f>$H$37</f>
        <v>2044</v>
      </c>
      <c r="D108" s="40">
        <f>BY_Demands_Drivers!$K$69*$I$36</f>
        <v>11.434872842363953</v>
      </c>
      <c r="E108" s="40">
        <f>BY_Demands_Drivers!$L$69*$I$36</f>
        <v>8.4932751181433819</v>
      </c>
      <c r="F108" s="16" t="str">
        <f>BY_Demands_Drivers!$H$70</f>
        <v>IUDRH</v>
      </c>
    </row>
    <row r="109" spans="2:6" x14ac:dyDescent="0.3">
      <c r="B109" s="16" t="s">
        <v>231</v>
      </c>
      <c r="C109" s="16">
        <f>$H$38</f>
        <v>2045</v>
      </c>
      <c r="D109" s="40">
        <f>BY_Demands_Drivers!$K$69*$I$37</f>
        <v>11.517116153143329</v>
      </c>
      <c r="E109" s="40">
        <f>BY_Demands_Drivers!$L$69*$I$37</f>
        <v>8.554361504910041</v>
      </c>
      <c r="F109" s="16" t="str">
        <f>BY_Demands_Drivers!$H$70</f>
        <v>IUDRH</v>
      </c>
    </row>
    <row r="110" spans="2:6" x14ac:dyDescent="0.3">
      <c r="B110" s="16" t="s">
        <v>231</v>
      </c>
      <c r="C110" s="16">
        <f>$H$39</f>
        <v>2046</v>
      </c>
      <c r="D110" s="40">
        <f>BY_Demands_Drivers!$K$69*$I$38</f>
        <v>11.602386386229091</v>
      </c>
      <c r="E110" s="40">
        <f>BY_Demands_Drivers!$L$69*$I$38</f>
        <v>8.6176961443913367</v>
      </c>
      <c r="F110" s="16" t="str">
        <f>BY_Demands_Drivers!$H$70</f>
        <v>IUDRH</v>
      </c>
    </row>
    <row r="111" spans="2:6" x14ac:dyDescent="0.3">
      <c r="B111" s="16" t="s">
        <v>231</v>
      </c>
      <c r="C111" s="16">
        <f>$H$40</f>
        <v>2047</v>
      </c>
      <c r="D111" s="40">
        <f>BY_Demands_Drivers!$K$69*$I$39</f>
        <v>11.685928258916729</v>
      </c>
      <c r="E111" s="40">
        <f>BY_Demands_Drivers!$L$69*$I$39</f>
        <v>8.6797470406629849</v>
      </c>
      <c r="F111" s="16" t="str">
        <f>BY_Demands_Drivers!$H$70</f>
        <v>IUDRH</v>
      </c>
    </row>
    <row r="112" spans="2:6" x14ac:dyDescent="0.3">
      <c r="B112" s="16" t="s">
        <v>231</v>
      </c>
      <c r="C112" s="16">
        <f>$H$41</f>
        <v>2048</v>
      </c>
      <c r="D112" s="40">
        <f>BY_Demands_Drivers!$K$69*$I$40</f>
        <v>11.769637162248992</v>
      </c>
      <c r="E112" s="40">
        <f>BY_Demands_Drivers!$L$69*$I$40</f>
        <v>8.7419219992864878</v>
      </c>
      <c r="F112" s="16" t="str">
        <f>BY_Demands_Drivers!$H$70</f>
        <v>IUDRH</v>
      </c>
    </row>
    <row r="113" spans="2:6" x14ac:dyDescent="0.3">
      <c r="B113" s="16" t="s">
        <v>231</v>
      </c>
      <c r="C113" s="16">
        <f>$H$42</f>
        <v>2049</v>
      </c>
      <c r="D113" s="40">
        <f>BY_Demands_Drivers!$K$69*$I$41</f>
        <v>11.854531649008981</v>
      </c>
      <c r="E113" s="40">
        <f>BY_Demands_Drivers!$L$69*$I$41</f>
        <v>8.8049775524182099</v>
      </c>
      <c r="F113" s="16" t="str">
        <f>BY_Demands_Drivers!$H$70</f>
        <v>IUDRH</v>
      </c>
    </row>
    <row r="114" spans="2:6" x14ac:dyDescent="0.3">
      <c r="B114" s="15" t="s">
        <v>231</v>
      </c>
      <c r="C114" s="15">
        <f>$H$43</f>
        <v>2050</v>
      </c>
      <c r="D114" s="41">
        <f>BY_Demands_Drivers!$K$69*$I$42</f>
        <v>11.940402348366312</v>
      </c>
      <c r="E114" s="41">
        <f>BY_Demands_Drivers!$L$69*$I$42</f>
        <v>8.868758189447</v>
      </c>
      <c r="F114" s="15" t="str">
        <f>BY_Demands_Drivers!$H$70</f>
        <v>IUDRH</v>
      </c>
    </row>
    <row r="115" spans="2:6" x14ac:dyDescent="0.3">
      <c r="B115" s="16" t="s">
        <v>231</v>
      </c>
      <c r="C115" s="16">
        <f>$H$5</f>
        <v>2012</v>
      </c>
      <c r="D115" s="40">
        <f>BY_Demands_Drivers!$K$70*$I$5</f>
        <v>2.9414956744825389</v>
      </c>
      <c r="E115" s="40">
        <f>BY_Demands_Drivers!$L$70*$I$5</f>
        <v>2.2039658770445767</v>
      </c>
      <c r="F115" s="16" t="str">
        <f>BY_Demands_Drivers!$H$71</f>
        <v>IUDLA</v>
      </c>
    </row>
    <row r="116" spans="2:6" x14ac:dyDescent="0.3">
      <c r="B116" s="16" t="s">
        <v>231</v>
      </c>
      <c r="C116" s="16">
        <f>$H$8</f>
        <v>2015</v>
      </c>
      <c r="D116" s="40">
        <f>BY_Demands_Drivers!$K$70*$I$8</f>
        <v>2.9529817796338089</v>
      </c>
      <c r="E116" s="40">
        <f>BY_Demands_Drivers!$L$70*$I$8</f>
        <v>2.212572037520403</v>
      </c>
      <c r="F116" s="16" t="str">
        <f>BY_Demands_Drivers!$H$71</f>
        <v>IUDLA</v>
      </c>
    </row>
    <row r="117" spans="2:6" x14ac:dyDescent="0.3">
      <c r="B117" s="16" t="s">
        <v>231</v>
      </c>
      <c r="C117" s="16">
        <f>$H$9</f>
        <v>2016</v>
      </c>
      <c r="D117" s="40">
        <f>BY_Demands_Drivers!$K$70*$I$9</f>
        <v>2.9678268860125647</v>
      </c>
      <c r="E117" s="40">
        <f>BY_Demands_Drivers!$L$70*$I$9</f>
        <v>2.223694987040167</v>
      </c>
      <c r="F117" s="16" t="str">
        <f>BY_Demands_Drivers!$H$71</f>
        <v>IUDLA</v>
      </c>
    </row>
    <row r="118" spans="2:6" x14ac:dyDescent="0.3">
      <c r="B118" s="16" t="s">
        <v>231</v>
      </c>
      <c r="C118" s="16">
        <f>$H$10</f>
        <v>2017</v>
      </c>
      <c r="D118" s="40">
        <f>BY_Demands_Drivers!$K$70*$I$10</f>
        <v>2.9839959843684092</v>
      </c>
      <c r="E118" s="40">
        <f>BY_Demands_Drivers!$L$70*$I$10</f>
        <v>2.2358099601635346</v>
      </c>
      <c r="F118" s="16" t="str">
        <f>BY_Demands_Drivers!$H$71</f>
        <v>IUDLA</v>
      </c>
    </row>
    <row r="119" spans="2:6" x14ac:dyDescent="0.3">
      <c r="B119" s="16" t="s">
        <v>231</v>
      </c>
      <c r="C119" s="16">
        <f>$H$11</f>
        <v>2018</v>
      </c>
      <c r="D119" s="40">
        <f>BY_Demands_Drivers!$K$70*$I$11</f>
        <v>3.0214033151378672</v>
      </c>
      <c r="E119" s="40">
        <f>BY_Demands_Drivers!$L$70*$I$11</f>
        <v>2.263838041687642</v>
      </c>
      <c r="F119" s="16" t="str">
        <f>BY_Demands_Drivers!$H$71</f>
        <v>IUDLA</v>
      </c>
    </row>
    <row r="120" spans="2:6" x14ac:dyDescent="0.3">
      <c r="B120" s="16" t="s">
        <v>231</v>
      </c>
      <c r="C120" s="16">
        <f>$H$12</f>
        <v>2019</v>
      </c>
      <c r="D120" s="40">
        <f>BY_Demands_Drivers!$K$70*$I$12</f>
        <v>3.1971966667096954</v>
      </c>
      <c r="E120" s="40">
        <f>BY_Demands_Drivers!$L$70*$I$12</f>
        <v>2.3955542130343046</v>
      </c>
      <c r="F120" s="16" t="str">
        <f>BY_Demands_Drivers!$H$71</f>
        <v>IUDLA</v>
      </c>
    </row>
    <row r="121" spans="2:6" x14ac:dyDescent="0.3">
      <c r="B121" s="16" t="s">
        <v>231</v>
      </c>
      <c r="C121" s="16">
        <f>$H$13</f>
        <v>2020</v>
      </c>
      <c r="D121" s="40">
        <f>BY_Demands_Drivers!$K$70*$I$13</f>
        <v>3.2232932867009882</v>
      </c>
      <c r="E121" s="40">
        <f>BY_Demands_Drivers!$L$70*$I$13</f>
        <v>2.4151075513125013</v>
      </c>
      <c r="F121" s="16" t="str">
        <f>BY_Demands_Drivers!$H$71</f>
        <v>IUDLA</v>
      </c>
    </row>
    <row r="122" spans="2:6" x14ac:dyDescent="0.3">
      <c r="B122" s="16" t="s">
        <v>231</v>
      </c>
      <c r="C122" s="16">
        <f>$H$14</f>
        <v>2021</v>
      </c>
      <c r="D122" s="40">
        <f>BY_Demands_Drivers!$K$70*$I$14</f>
        <v>3.2574837877156777</v>
      </c>
      <c r="E122" s="40">
        <f>BY_Demands_Drivers!$L$70*$I$14</f>
        <v>2.4407253681969987</v>
      </c>
      <c r="F122" s="16" t="str">
        <f>BY_Demands_Drivers!$H$71</f>
        <v>IUDLA</v>
      </c>
    </row>
    <row r="123" spans="2:6" x14ac:dyDescent="0.3">
      <c r="B123" s="16" t="s">
        <v>231</v>
      </c>
      <c r="C123" s="16">
        <f>$H$15</f>
        <v>2022</v>
      </c>
      <c r="D123" s="40">
        <f>BY_Demands_Drivers!$K$70*$I$15</f>
        <v>3.2948530327588821</v>
      </c>
      <c r="E123" s="40">
        <f>BY_Demands_Drivers!$L$70*$I$15</f>
        <v>2.4687249133401772</v>
      </c>
      <c r="F123" s="16" t="str">
        <f>BY_Demands_Drivers!$H$71</f>
        <v>IUDLA</v>
      </c>
    </row>
    <row r="124" spans="2:6" x14ac:dyDescent="0.3">
      <c r="B124" s="16" t="s">
        <v>231</v>
      </c>
      <c r="C124" s="16">
        <f>$H$16</f>
        <v>2023</v>
      </c>
      <c r="D124" s="40">
        <f>BY_Demands_Drivers!$K$70*$I$16</f>
        <v>3.3334148821606524</v>
      </c>
      <c r="E124" s="40">
        <f>BY_Demands_Drivers!$L$70*$I$16</f>
        <v>2.4976180376695836</v>
      </c>
      <c r="F124" s="16" t="str">
        <f>BY_Demands_Drivers!$H$71</f>
        <v>IUDLA</v>
      </c>
    </row>
    <row r="125" spans="2:6" x14ac:dyDescent="0.3">
      <c r="B125" s="16" t="s">
        <v>231</v>
      </c>
      <c r="C125" s="16">
        <f>$H$17</f>
        <v>2024</v>
      </c>
      <c r="D125" s="40">
        <f>BY_Demands_Drivers!$K$70*$I$17</f>
        <v>3.3727105472696621</v>
      </c>
      <c r="E125" s="40">
        <f>BY_Demands_Drivers!$L$70*$I$17</f>
        <v>2.5270609859517577</v>
      </c>
      <c r="F125" s="16" t="str">
        <f>BY_Demands_Drivers!$H$71</f>
        <v>IUDLA</v>
      </c>
    </row>
    <row r="126" spans="2:6" x14ac:dyDescent="0.3">
      <c r="B126" s="16" t="s">
        <v>231</v>
      </c>
      <c r="C126" s="16">
        <f>$H$18</f>
        <v>2025</v>
      </c>
      <c r="D126" s="40">
        <f>BY_Demands_Drivers!$K$70*$I$18</f>
        <v>3.4126752821738142</v>
      </c>
      <c r="E126" s="40">
        <f>BY_Demands_Drivers!$L$70*$I$18</f>
        <v>2.557005246206153</v>
      </c>
      <c r="F126" s="16" t="str">
        <f>BY_Demands_Drivers!$H$71</f>
        <v>IUDLA</v>
      </c>
    </row>
    <row r="127" spans="2:6" x14ac:dyDescent="0.3">
      <c r="B127" s="16" t="s">
        <v>231</v>
      </c>
      <c r="C127" s="16">
        <f>$H$19</f>
        <v>2026</v>
      </c>
      <c r="D127" s="40">
        <f>BY_Demands_Drivers!$K$70*$I$19</f>
        <v>3.4537273527484471</v>
      </c>
      <c r="E127" s="40">
        <f>BY_Demands_Drivers!$L$70*$I$19</f>
        <v>2.5877642112841599</v>
      </c>
      <c r="F127" s="16" t="str">
        <f>BY_Demands_Drivers!$H$71</f>
        <v>IUDLA</v>
      </c>
    </row>
    <row r="128" spans="2:6" x14ac:dyDescent="0.3">
      <c r="B128" s="16" t="s">
        <v>231</v>
      </c>
      <c r="C128" s="16">
        <f>$H$20</f>
        <v>2027</v>
      </c>
      <c r="D128" s="40">
        <f>BY_Demands_Drivers!$K$70*$I$20</f>
        <v>3.4945453886066864</v>
      </c>
      <c r="E128" s="40">
        <f>BY_Demands_Drivers!$L$70*$I$20</f>
        <v>2.6183478218534213</v>
      </c>
      <c r="F128" s="16" t="str">
        <f>BY_Demands_Drivers!$H$71</f>
        <v>IUDLA</v>
      </c>
    </row>
    <row r="129" spans="2:6" x14ac:dyDescent="0.3">
      <c r="B129" s="16" t="s">
        <v>231</v>
      </c>
      <c r="C129" s="16">
        <f>$H$21</f>
        <v>2028</v>
      </c>
      <c r="D129" s="40">
        <f>BY_Demands_Drivers!$K$70*$I$21</f>
        <v>3.5356655141630253</v>
      </c>
      <c r="E129" s="40">
        <f>BY_Demands_Drivers!$L$70*$I$21</f>
        <v>2.6491577782889011</v>
      </c>
      <c r="F129" s="16" t="str">
        <f>BY_Demands_Drivers!$H$71</f>
        <v>IUDLA</v>
      </c>
    </row>
    <row r="130" spans="2:6" x14ac:dyDescent="0.3">
      <c r="B130" s="16" t="s">
        <v>231</v>
      </c>
      <c r="C130" s="16">
        <f>$H$22</f>
        <v>2029</v>
      </c>
      <c r="D130" s="40">
        <f>BY_Demands_Drivers!$K$70*$I$22</f>
        <v>3.5768998353263535</v>
      </c>
      <c r="E130" s="40">
        <f>BY_Demands_Drivers!$L$70*$I$22</f>
        <v>2.6800532977334637</v>
      </c>
      <c r="F130" s="16" t="str">
        <f>BY_Demands_Drivers!$H$71</f>
        <v>IUDLA</v>
      </c>
    </row>
    <row r="131" spans="2:6" x14ac:dyDescent="0.3">
      <c r="B131" s="16" t="s">
        <v>231</v>
      </c>
      <c r="C131" s="16">
        <f>$H$23</f>
        <v>2030</v>
      </c>
      <c r="D131" s="40">
        <f>BY_Demands_Drivers!$K$70*$I$23</f>
        <v>3.618926467937146</v>
      </c>
      <c r="E131" s="40">
        <f>BY_Demands_Drivers!$L$70*$I$23</f>
        <v>2.7115424700633093</v>
      </c>
      <c r="F131" s="16" t="str">
        <f>BY_Demands_Drivers!$H$71</f>
        <v>IUDLA</v>
      </c>
    </row>
    <row r="132" spans="2:6" x14ac:dyDescent="0.3">
      <c r="B132" s="16" t="s">
        <v>231</v>
      </c>
      <c r="C132" s="16">
        <f>$H$24</f>
        <v>2031</v>
      </c>
      <c r="D132" s="40">
        <f>BY_Demands_Drivers!$K$70*$I$24</f>
        <v>3.6593957630018465</v>
      </c>
      <c r="E132" s="40">
        <f>BY_Demands_Drivers!$L$70*$I$24</f>
        <v>2.7418647806362593</v>
      </c>
      <c r="F132" s="16" t="str">
        <f>BY_Demands_Drivers!$H$71</f>
        <v>IUDLA</v>
      </c>
    </row>
    <row r="133" spans="2:6" x14ac:dyDescent="0.3">
      <c r="B133" s="16" t="s">
        <v>231</v>
      </c>
      <c r="C133" s="16">
        <f>$H$25</f>
        <v>2032</v>
      </c>
      <c r="D133" s="40">
        <f>BY_Demands_Drivers!$K$70*$I$25</f>
        <v>3.699169801493551</v>
      </c>
      <c r="E133" s="40">
        <f>BY_Demands_Drivers!$L$70*$I$25</f>
        <v>2.7716661583463917</v>
      </c>
      <c r="F133" s="16" t="str">
        <f>BY_Demands_Drivers!$H$71</f>
        <v>IUDLA</v>
      </c>
    </row>
    <row r="134" spans="2:6" x14ac:dyDescent="0.3">
      <c r="B134" s="16" t="s">
        <v>231</v>
      </c>
      <c r="C134" s="16">
        <f>$H$26</f>
        <v>2033</v>
      </c>
      <c r="D134" s="40">
        <f>BY_Demands_Drivers!$K$70*$I$26</f>
        <v>3.7383782822890606</v>
      </c>
      <c r="E134" s="40">
        <f>BY_Demands_Drivers!$L$70*$I$26</f>
        <v>2.8010437822925027</v>
      </c>
      <c r="F134" s="16" t="str">
        <f>BY_Demands_Drivers!$H$71</f>
        <v>IUDLA</v>
      </c>
    </row>
    <row r="135" spans="2:6" x14ac:dyDescent="0.3">
      <c r="B135" s="16" t="s">
        <v>231</v>
      </c>
      <c r="C135" s="16">
        <f>$H$27</f>
        <v>2034</v>
      </c>
      <c r="D135" s="40">
        <f>BY_Demands_Drivers!$K$70*$I$27</f>
        <v>3.776658169799779</v>
      </c>
      <c r="E135" s="40">
        <f>BY_Demands_Drivers!$L$70*$I$27</f>
        <v>2.8297256418589187</v>
      </c>
      <c r="F135" s="16" t="str">
        <f>BY_Demands_Drivers!$H$71</f>
        <v>IUDLA</v>
      </c>
    </row>
    <row r="136" spans="2:6" x14ac:dyDescent="0.3">
      <c r="B136" s="16" t="s">
        <v>231</v>
      </c>
      <c r="C136" s="16">
        <f>$H$28</f>
        <v>2035</v>
      </c>
      <c r="D136" s="40">
        <f>BY_Demands_Drivers!$K$70*$I$28</f>
        <v>3.814889005010127</v>
      </c>
      <c r="E136" s="40">
        <f>BY_Demands_Drivers!$L$70*$I$28</f>
        <v>2.8583707481514322</v>
      </c>
      <c r="F136" s="16" t="str">
        <f>BY_Demands_Drivers!$H$71</f>
        <v>IUDLA</v>
      </c>
    </row>
    <row r="137" spans="2:6" x14ac:dyDescent="0.3">
      <c r="B137" s="16" t="s">
        <v>231</v>
      </c>
      <c r="C137" s="16">
        <f>$H$29</f>
        <v>2036</v>
      </c>
      <c r="D137" s="40">
        <f>BY_Demands_Drivers!$K$70*$I$29</f>
        <v>3.8513874293479495</v>
      </c>
      <c r="E137" s="40">
        <f>BY_Demands_Drivers!$L$70*$I$29</f>
        <v>2.8857178160068373</v>
      </c>
      <c r="F137" s="16" t="str">
        <f>BY_Demands_Drivers!$H$71</f>
        <v>IUDLA</v>
      </c>
    </row>
    <row r="138" spans="2:6" x14ac:dyDescent="0.3">
      <c r="B138" s="16" t="s">
        <v>231</v>
      </c>
      <c r="C138" s="16">
        <f>$H$30</f>
        <v>2037</v>
      </c>
      <c r="D138" s="40">
        <f>BY_Demands_Drivers!$K$70*$I$30</f>
        <v>3.8866894795643914</v>
      </c>
      <c r="E138" s="40">
        <f>BY_Demands_Drivers!$L$70*$I$30</f>
        <v>2.9121684801168359</v>
      </c>
      <c r="F138" s="16" t="str">
        <f>BY_Demands_Drivers!$H$71</f>
        <v>IUDLA</v>
      </c>
    </row>
    <row r="139" spans="2:6" x14ac:dyDescent="0.3">
      <c r="B139" s="16" t="s">
        <v>231</v>
      </c>
      <c r="C139" s="16">
        <f>$H$31</f>
        <v>2038</v>
      </c>
      <c r="D139" s="40">
        <f>BY_Demands_Drivers!$K$70*$I$31</f>
        <v>3.9210058662434251</v>
      </c>
      <c r="E139" s="40">
        <f>BY_Demands_Drivers!$L$70*$I$31</f>
        <v>2.937880618985564</v>
      </c>
      <c r="F139" s="16" t="str">
        <f>BY_Demands_Drivers!$H$71</f>
        <v>IUDLA</v>
      </c>
    </row>
    <row r="140" spans="2:6" x14ac:dyDescent="0.3">
      <c r="B140" s="16" t="s">
        <v>231</v>
      </c>
      <c r="C140" s="16">
        <f>$H$32</f>
        <v>2039</v>
      </c>
      <c r="D140" s="40">
        <f>BY_Demands_Drivers!$K$70*$I$32</f>
        <v>3.9541098672302599</v>
      </c>
      <c r="E140" s="40">
        <f>BY_Demands_Drivers!$L$70*$I$32</f>
        <v>2.9626843571659607</v>
      </c>
      <c r="F140" s="16" t="str">
        <f>BY_Demands_Drivers!$H$71</f>
        <v>IUDLA</v>
      </c>
    </row>
    <row r="141" spans="2:6" x14ac:dyDescent="0.3">
      <c r="B141" s="16" t="s">
        <v>231</v>
      </c>
      <c r="C141" s="16">
        <f>$H$33</f>
        <v>2040</v>
      </c>
      <c r="D141" s="40">
        <f>BY_Demands_Drivers!$K$70*$I$33</f>
        <v>3.9869600825584284</v>
      </c>
      <c r="E141" s="40">
        <f>BY_Demands_Drivers!$L$70*$I$33</f>
        <v>2.9872979421067529</v>
      </c>
      <c r="F141" s="16" t="str">
        <f>BY_Demands_Drivers!$H$71</f>
        <v>IUDLA</v>
      </c>
    </row>
    <row r="142" spans="2:6" x14ac:dyDescent="0.3">
      <c r="B142" s="16" t="s">
        <v>231</v>
      </c>
      <c r="C142" s="16">
        <f>$H$34</f>
        <v>2041</v>
      </c>
      <c r="D142" s="40">
        <f>BY_Demands_Drivers!$K$70*$I$34</f>
        <v>4.0184687626049875</v>
      </c>
      <c r="E142" s="40">
        <f>BY_Demands_Drivers!$L$70*$I$34</f>
        <v>3.0109063588233771</v>
      </c>
      <c r="F142" s="16" t="str">
        <f>BY_Demands_Drivers!$H$71</f>
        <v>IUDLA</v>
      </c>
    </row>
    <row r="143" spans="2:6" x14ac:dyDescent="0.3">
      <c r="B143" s="16" t="s">
        <v>231</v>
      </c>
      <c r="C143" s="16">
        <f>$H$35</f>
        <v>2042</v>
      </c>
      <c r="D143" s="40">
        <f>BY_Demands_Drivers!$K$70*$I$35</f>
        <v>4.0488138400054545</v>
      </c>
      <c r="E143" s="40">
        <f>BY_Demands_Drivers!$L$70*$I$35</f>
        <v>3.0336429263822167</v>
      </c>
      <c r="F143" s="16" t="str">
        <f>BY_Demands_Drivers!$H$71</f>
        <v>IUDLA</v>
      </c>
    </row>
    <row r="144" spans="2:6" x14ac:dyDescent="0.3">
      <c r="B144" s="16" t="s">
        <v>231</v>
      </c>
      <c r="C144" s="16">
        <f>$H$36</f>
        <v>2043</v>
      </c>
      <c r="D144" s="40">
        <f>BY_Demands_Drivers!$K$70*$I$36</f>
        <v>4.0785636654867723</v>
      </c>
      <c r="E144" s="40">
        <f>BY_Demands_Drivers!$L$70*$I$36</f>
        <v>3.055933491273287</v>
      </c>
      <c r="F144" s="16" t="str">
        <f>BY_Demands_Drivers!$H$71</f>
        <v>IUDLA</v>
      </c>
    </row>
    <row r="145" spans="2:6" x14ac:dyDescent="0.3">
      <c r="B145" s="16" t="s">
        <v>231</v>
      </c>
      <c r="C145" s="16">
        <f>$H$37</f>
        <v>2044</v>
      </c>
      <c r="D145" s="40">
        <f>BY_Demands_Drivers!$K$70*$I$37</f>
        <v>4.1078980169656427</v>
      </c>
      <c r="E145" s="40">
        <f>BY_Demands_Drivers!$L$70*$I$37</f>
        <v>3.0779127551714183</v>
      </c>
      <c r="F145" s="16" t="str">
        <f>BY_Demands_Drivers!$H$71</f>
        <v>IUDLA</v>
      </c>
    </row>
    <row r="146" spans="2:6" x14ac:dyDescent="0.3">
      <c r="B146" s="16" t="s">
        <v>231</v>
      </c>
      <c r="C146" s="16">
        <f>$H$38</f>
        <v>2045</v>
      </c>
      <c r="D146" s="40">
        <f>BY_Demands_Drivers!$K$70*$I$38</f>
        <v>4.1383120040038479</v>
      </c>
      <c r="E146" s="40">
        <f>BY_Demands_Drivers!$L$70*$I$38</f>
        <v>3.1007009544533606</v>
      </c>
      <c r="F146" s="16" t="str">
        <f>BY_Demands_Drivers!$H$71</f>
        <v>IUDLA</v>
      </c>
    </row>
    <row r="147" spans="2:6" x14ac:dyDescent="0.3">
      <c r="B147" s="16" t="s">
        <v>231</v>
      </c>
      <c r="C147" s="16">
        <f>$H$39</f>
        <v>2046</v>
      </c>
      <c r="D147" s="40">
        <f>BY_Demands_Drivers!$K$70*$I$39</f>
        <v>4.168109523502987</v>
      </c>
      <c r="E147" s="40">
        <f>BY_Demands_Drivers!$L$70*$I$39</f>
        <v>3.1230272549019329</v>
      </c>
      <c r="F147" s="16" t="str">
        <f>BY_Demands_Drivers!$H$71</f>
        <v>IUDLA</v>
      </c>
    </row>
    <row r="148" spans="2:6" x14ac:dyDescent="0.3">
      <c r="B148" s="16" t="s">
        <v>231</v>
      </c>
      <c r="C148" s="16">
        <f>$H$40</f>
        <v>2047</v>
      </c>
      <c r="D148" s="40">
        <f>BY_Demands_Drivers!$K$70*$I$40</f>
        <v>4.1979666191012743</v>
      </c>
      <c r="E148" s="40">
        <f>BY_Demands_Drivers!$L$70*$I$40</f>
        <v>3.1453981937603963</v>
      </c>
      <c r="F148" s="16" t="str">
        <f>BY_Demands_Drivers!$H$71</f>
        <v>IUDLA</v>
      </c>
    </row>
    <row r="149" spans="2:6" x14ac:dyDescent="0.3">
      <c r="B149" s="16" t="s">
        <v>231</v>
      </c>
      <c r="C149" s="16">
        <f>$H$41</f>
        <v>2048</v>
      </c>
      <c r="D149" s="40">
        <f>BY_Demands_Drivers!$K$70*$I$41</f>
        <v>4.2282465858199823</v>
      </c>
      <c r="E149" s="40">
        <f>BY_Demands_Drivers!$L$70*$I$41</f>
        <v>3.1680859760287885</v>
      </c>
      <c r="F149" s="16" t="str">
        <f>BY_Demands_Drivers!$H$71</f>
        <v>IUDLA</v>
      </c>
    </row>
    <row r="150" spans="2:6" x14ac:dyDescent="0.3">
      <c r="B150" s="16" t="s">
        <v>231</v>
      </c>
      <c r="C150" s="16">
        <f>$H$42</f>
        <v>2049</v>
      </c>
      <c r="D150" s="40">
        <f>BY_Demands_Drivers!$K$70*$I$42</f>
        <v>4.2588747457616671</v>
      </c>
      <c r="E150" s="40">
        <f>BY_Demands_Drivers!$L$70*$I$42</f>
        <v>3.1910346480168958</v>
      </c>
      <c r="F150" s="16" t="str">
        <f>BY_Demands_Drivers!$H$71</f>
        <v>IUDLA</v>
      </c>
    </row>
    <row r="151" spans="2:6" x14ac:dyDescent="0.3">
      <c r="B151" s="15" t="s">
        <v>231</v>
      </c>
      <c r="C151" s="15">
        <f>$H$43</f>
        <v>2050</v>
      </c>
      <c r="D151" s="41">
        <f>BY_Demands_Drivers!$K$70*$I$43</f>
        <v>4.2910635411370386</v>
      </c>
      <c r="E151" s="41">
        <f>BY_Demands_Drivers!$L$70*$I$43</f>
        <v>3.2151526527605094</v>
      </c>
      <c r="F151" s="15" t="str">
        <f>BY_Demands_Drivers!$H$71</f>
        <v>IUDLA</v>
      </c>
    </row>
    <row r="152" spans="2:6" x14ac:dyDescent="0.3">
      <c r="B152" s="16" t="s">
        <v>231</v>
      </c>
      <c r="C152" s="16">
        <f>$H$5</f>
        <v>2012</v>
      </c>
      <c r="D152" s="40">
        <f>BY_Demands_Drivers!$K$71*$I$5</f>
        <v>1.8384347965515855</v>
      </c>
      <c r="E152" s="40">
        <f>BY_Demands_Drivers!$L$71*$I$5</f>
        <v>1.3774786731528617</v>
      </c>
      <c r="F152" s="16" t="str">
        <f>BY_Demands_Drivers!$H$72</f>
        <v>IUDEM</v>
      </c>
    </row>
    <row r="153" spans="2:6" x14ac:dyDescent="0.3">
      <c r="B153" s="16" t="s">
        <v>231</v>
      </c>
      <c r="C153" s="16">
        <f>$H$8</f>
        <v>2015</v>
      </c>
      <c r="D153" s="40">
        <f>BY_Demands_Drivers!$K$71*$I$8</f>
        <v>1.8456136122711293</v>
      </c>
      <c r="E153" s="40">
        <f>BY_Demands_Drivers!$L$71*$I$8</f>
        <v>1.3828575234502529</v>
      </c>
      <c r="F153" s="16" t="str">
        <f>BY_Demands_Drivers!$H$72</f>
        <v>IUDEM</v>
      </c>
    </row>
    <row r="154" spans="2:6" x14ac:dyDescent="0.3">
      <c r="B154" s="16" t="s">
        <v>231</v>
      </c>
      <c r="C154" s="16">
        <f>$H$9</f>
        <v>2016</v>
      </c>
      <c r="D154" s="40">
        <f>BY_Demands_Drivers!$K$71*$I$9</f>
        <v>1.8548918037578517</v>
      </c>
      <c r="E154" s="40">
        <f>BY_Demands_Drivers!$L$71*$I$9</f>
        <v>1.3898093669001057</v>
      </c>
      <c r="F154" s="16" t="str">
        <f>BY_Demands_Drivers!$H$72</f>
        <v>IUDEM</v>
      </c>
    </row>
    <row r="155" spans="2:6" x14ac:dyDescent="0.3">
      <c r="B155" s="16" t="s">
        <v>231</v>
      </c>
      <c r="C155" s="16">
        <f>$H$10</f>
        <v>2017</v>
      </c>
      <c r="D155" s="40">
        <f>BY_Demands_Drivers!$K$71*$I$10</f>
        <v>1.8649974902302544</v>
      </c>
      <c r="E155" s="40">
        <f>BY_Demands_Drivers!$L$71*$I$10</f>
        <v>1.3973812251022104</v>
      </c>
      <c r="F155" s="16" t="str">
        <f>BY_Demands_Drivers!$H$72</f>
        <v>IUDEM</v>
      </c>
    </row>
    <row r="156" spans="2:6" x14ac:dyDescent="0.3">
      <c r="B156" s="16" t="s">
        <v>231</v>
      </c>
      <c r="C156" s="16">
        <f>$H$11</f>
        <v>2018</v>
      </c>
      <c r="D156" s="40">
        <f>BY_Demands_Drivers!$K$71*$I$11</f>
        <v>1.8883770719611657</v>
      </c>
      <c r="E156" s="40">
        <f>BY_Demands_Drivers!$L$71*$I$11</f>
        <v>1.4148987760547775</v>
      </c>
      <c r="F156" s="16" t="str">
        <f>BY_Demands_Drivers!$H$72</f>
        <v>IUDEM</v>
      </c>
    </row>
    <row r="157" spans="2:6" x14ac:dyDescent="0.3">
      <c r="B157" s="16" t="s">
        <v>231</v>
      </c>
      <c r="C157" s="16">
        <f>$H$12</f>
        <v>2019</v>
      </c>
      <c r="D157" s="40">
        <f>BY_Demands_Drivers!$K$71*$I$12</f>
        <v>1.9982479166935581</v>
      </c>
      <c r="E157" s="40">
        <f>BY_Demands_Drivers!$L$71*$I$12</f>
        <v>1.4972213831464418</v>
      </c>
      <c r="F157" s="16" t="str">
        <f>BY_Demands_Drivers!$H$72</f>
        <v>IUDEM</v>
      </c>
    </row>
    <row r="158" spans="2:6" x14ac:dyDescent="0.3">
      <c r="B158" s="16" t="s">
        <v>231</v>
      </c>
      <c r="C158" s="16">
        <f>$H$13</f>
        <v>2020</v>
      </c>
      <c r="D158" s="40">
        <f>BY_Demands_Drivers!$K$71*$I$13</f>
        <v>2.0145583041881161</v>
      </c>
      <c r="E158" s="40">
        <f>BY_Demands_Drivers!$L$71*$I$13</f>
        <v>1.5094422195703148</v>
      </c>
      <c r="F158" s="16" t="str">
        <f>BY_Demands_Drivers!$H$72</f>
        <v>IUDEM</v>
      </c>
    </row>
    <row r="159" spans="2:6" x14ac:dyDescent="0.3">
      <c r="B159" s="16" t="s">
        <v>231</v>
      </c>
      <c r="C159" s="16">
        <f>$H$14</f>
        <v>2021</v>
      </c>
      <c r="D159" s="40">
        <f>BY_Demands_Drivers!$K$71*$I$14</f>
        <v>2.0359273673222971</v>
      </c>
      <c r="E159" s="40">
        <f>BY_Demands_Drivers!$L$71*$I$14</f>
        <v>1.5254533551231255</v>
      </c>
      <c r="F159" s="16" t="str">
        <f>BY_Demands_Drivers!$H$72</f>
        <v>IUDEM</v>
      </c>
    </row>
    <row r="160" spans="2:6" x14ac:dyDescent="0.3">
      <c r="B160" s="16" t="s">
        <v>231</v>
      </c>
      <c r="C160" s="16">
        <f>$H$15</f>
        <v>2022</v>
      </c>
      <c r="D160" s="40">
        <f>BY_Demands_Drivers!$K$71*$I$15</f>
        <v>2.0592831454742999</v>
      </c>
      <c r="E160" s="40">
        <f>BY_Demands_Drivers!$L$71*$I$15</f>
        <v>1.5429530708376122</v>
      </c>
      <c r="F160" s="16" t="str">
        <f>BY_Demands_Drivers!$H$72</f>
        <v>IUDEM</v>
      </c>
    </row>
    <row r="161" spans="2:6" x14ac:dyDescent="0.3">
      <c r="B161" s="16" t="s">
        <v>231</v>
      </c>
      <c r="C161" s="16">
        <f>$H$16</f>
        <v>2023</v>
      </c>
      <c r="D161" s="40">
        <f>BY_Demands_Drivers!$K$71*$I$16</f>
        <v>2.0833843013504065</v>
      </c>
      <c r="E161" s="40">
        <f>BY_Demands_Drivers!$L$71*$I$16</f>
        <v>1.5610112735434909</v>
      </c>
      <c r="F161" s="16" t="str">
        <f>BY_Demands_Drivers!$H$72</f>
        <v>IUDEM</v>
      </c>
    </row>
    <row r="162" spans="2:6" x14ac:dyDescent="0.3">
      <c r="B162" s="16" t="s">
        <v>231</v>
      </c>
      <c r="C162" s="16">
        <f>$H$17</f>
        <v>2024</v>
      </c>
      <c r="D162" s="40">
        <f>BY_Demands_Drivers!$K$71*$I$17</f>
        <v>2.1079440920435375</v>
      </c>
      <c r="E162" s="40">
        <f>BY_Demands_Drivers!$L$71*$I$17</f>
        <v>1.5794131162198499</v>
      </c>
      <c r="F162" s="16" t="str">
        <f>BY_Demands_Drivers!$H$72</f>
        <v>IUDEM</v>
      </c>
    </row>
    <row r="163" spans="2:6" x14ac:dyDescent="0.3">
      <c r="B163" s="16" t="s">
        <v>231</v>
      </c>
      <c r="C163" s="16">
        <f>$H$18</f>
        <v>2025</v>
      </c>
      <c r="D163" s="40">
        <f>BY_Demands_Drivers!$K$71*$I$18</f>
        <v>2.1329220513586322</v>
      </c>
      <c r="E163" s="40">
        <f>BY_Demands_Drivers!$L$71*$I$18</f>
        <v>1.5981282788788469</v>
      </c>
      <c r="F163" s="16" t="str">
        <f>BY_Demands_Drivers!$H$72</f>
        <v>IUDEM</v>
      </c>
    </row>
    <row r="164" spans="2:6" x14ac:dyDescent="0.3">
      <c r="B164" s="16" t="s">
        <v>231</v>
      </c>
      <c r="C164" s="16">
        <f>$H$19</f>
        <v>2026</v>
      </c>
      <c r="D164" s="40">
        <f>BY_Demands_Drivers!$K$71*$I$19</f>
        <v>2.1585795954677778</v>
      </c>
      <c r="E164" s="40">
        <f>BY_Demands_Drivers!$L$71*$I$19</f>
        <v>1.6173526320526013</v>
      </c>
      <c r="F164" s="16" t="str">
        <f>BY_Demands_Drivers!$H$72</f>
        <v>IUDEM</v>
      </c>
    </row>
    <row r="165" spans="2:6" x14ac:dyDescent="0.3">
      <c r="B165" s="16" t="s">
        <v>231</v>
      </c>
      <c r="C165" s="16">
        <f>$H$20</f>
        <v>2027</v>
      </c>
      <c r="D165" s="40">
        <f>BY_Demands_Drivers!$K$71*$I$20</f>
        <v>2.1840908678791773</v>
      </c>
      <c r="E165" s="40">
        <f>BY_Demands_Drivers!$L$71*$I$20</f>
        <v>1.6364673886583898</v>
      </c>
      <c r="F165" s="16" t="str">
        <f>BY_Demands_Drivers!$H$72</f>
        <v>IUDEM</v>
      </c>
    </row>
    <row r="166" spans="2:6" x14ac:dyDescent="0.3">
      <c r="B166" s="16" t="s">
        <v>231</v>
      </c>
      <c r="C166" s="16">
        <f>$H$21</f>
        <v>2028</v>
      </c>
      <c r="D166" s="40">
        <f>BY_Demands_Drivers!$K$71*$I$21</f>
        <v>2.2097909463518892</v>
      </c>
      <c r="E166" s="40">
        <f>BY_Demands_Drivers!$L$71*$I$21</f>
        <v>1.6557236114305647</v>
      </c>
      <c r="F166" s="16" t="str">
        <f>BY_Demands_Drivers!$H$72</f>
        <v>IUDEM</v>
      </c>
    </row>
    <row r="167" spans="2:6" x14ac:dyDescent="0.3">
      <c r="B167" s="16" t="s">
        <v>231</v>
      </c>
      <c r="C167" s="16">
        <f>$H$22</f>
        <v>2029</v>
      </c>
      <c r="D167" s="40">
        <f>BY_Demands_Drivers!$K$71*$I$22</f>
        <v>2.2355623970789691</v>
      </c>
      <c r="E167" s="40">
        <f>BY_Demands_Drivers!$L$71*$I$22</f>
        <v>1.6750333110834164</v>
      </c>
      <c r="F167" s="16" t="str">
        <f>BY_Demands_Drivers!$H$72</f>
        <v>IUDEM</v>
      </c>
    </row>
    <row r="168" spans="2:6" x14ac:dyDescent="0.3">
      <c r="B168" s="16" t="s">
        <v>231</v>
      </c>
      <c r="C168" s="16">
        <f>$H$23</f>
        <v>2030</v>
      </c>
      <c r="D168" s="40">
        <f>BY_Demands_Drivers!$K$71*$I$23</f>
        <v>2.2618290424607146</v>
      </c>
      <c r="E168" s="40">
        <f>BY_Demands_Drivers!$L$71*$I$23</f>
        <v>1.6947140437895698</v>
      </c>
      <c r="F168" s="16" t="str">
        <f>BY_Demands_Drivers!$H$72</f>
        <v>IUDEM</v>
      </c>
    </row>
    <row r="169" spans="2:6" x14ac:dyDescent="0.3">
      <c r="B169" s="16" t="s">
        <v>231</v>
      </c>
      <c r="C169" s="16">
        <f>$H$24</f>
        <v>2031</v>
      </c>
      <c r="D169" s="40">
        <f>BY_Demands_Drivers!$K$71*$I$24</f>
        <v>2.2871223518761523</v>
      </c>
      <c r="E169" s="40">
        <f>BY_Demands_Drivers!$L$71*$I$24</f>
        <v>1.7136654878976636</v>
      </c>
      <c r="F169" s="16" t="str">
        <f>BY_Demands_Drivers!$H$72</f>
        <v>IUDEM</v>
      </c>
    </row>
    <row r="170" spans="2:6" x14ac:dyDescent="0.3">
      <c r="B170" s="16" t="s">
        <v>231</v>
      </c>
      <c r="C170" s="16">
        <f>$H$25</f>
        <v>2032</v>
      </c>
      <c r="D170" s="40">
        <f>BY_Demands_Drivers!$K$71*$I$25</f>
        <v>2.3119811259334679</v>
      </c>
      <c r="E170" s="40">
        <f>BY_Demands_Drivers!$L$71*$I$25</f>
        <v>1.7322913489664964</v>
      </c>
      <c r="F170" s="16" t="str">
        <f>BY_Demands_Drivers!$H$72</f>
        <v>IUDEM</v>
      </c>
    </row>
    <row r="171" spans="2:6" x14ac:dyDescent="0.3">
      <c r="B171" s="16" t="s">
        <v>231</v>
      </c>
      <c r="C171" s="16">
        <f>$H$26</f>
        <v>2033</v>
      </c>
      <c r="D171" s="40">
        <f>BY_Demands_Drivers!$K$71*$I$26</f>
        <v>2.3364864264306613</v>
      </c>
      <c r="E171" s="40">
        <f>BY_Demands_Drivers!$L$71*$I$26</f>
        <v>1.7506523639328158</v>
      </c>
      <c r="F171" s="16" t="str">
        <f>BY_Demands_Drivers!$H$72</f>
        <v>IUDEM</v>
      </c>
    </row>
    <row r="172" spans="2:6" x14ac:dyDescent="0.3">
      <c r="B172" s="16" t="s">
        <v>231</v>
      </c>
      <c r="C172" s="16">
        <f>$H$27</f>
        <v>2034</v>
      </c>
      <c r="D172" s="40">
        <f>BY_Demands_Drivers!$K$71*$I$27</f>
        <v>2.3604113561248603</v>
      </c>
      <c r="E172" s="40">
        <f>BY_Demands_Drivers!$L$71*$I$27</f>
        <v>1.7685785261618256</v>
      </c>
      <c r="F172" s="16" t="str">
        <f>BY_Demands_Drivers!$H$72</f>
        <v>IUDEM</v>
      </c>
    </row>
    <row r="173" spans="2:6" x14ac:dyDescent="0.3">
      <c r="B173" s="16" t="s">
        <v>231</v>
      </c>
      <c r="C173" s="16">
        <f>$H$28</f>
        <v>2035</v>
      </c>
      <c r="D173" s="40">
        <f>BY_Demands_Drivers!$K$71*$I$28</f>
        <v>2.3843056281313277</v>
      </c>
      <c r="E173" s="40">
        <f>BY_Demands_Drivers!$L$71*$I$28</f>
        <v>1.7864817175946468</v>
      </c>
      <c r="F173" s="16" t="str">
        <f>BY_Demands_Drivers!$H$72</f>
        <v>IUDEM</v>
      </c>
    </row>
    <row r="174" spans="2:6" x14ac:dyDescent="0.3">
      <c r="B174" s="16" t="s">
        <v>231</v>
      </c>
      <c r="C174" s="16">
        <f>$H$29</f>
        <v>2036</v>
      </c>
      <c r="D174" s="40">
        <f>BY_Demands_Drivers!$K$71*$I$29</f>
        <v>2.4071171433424667</v>
      </c>
      <c r="E174" s="40">
        <f>BY_Demands_Drivers!$L$71*$I$29</f>
        <v>1.8035736350042748</v>
      </c>
      <c r="F174" s="16" t="str">
        <f>BY_Demands_Drivers!$H$72</f>
        <v>IUDEM</v>
      </c>
    </row>
    <row r="175" spans="2:6" x14ac:dyDescent="0.3">
      <c r="B175" s="16" t="s">
        <v>231</v>
      </c>
      <c r="C175" s="16">
        <f>$H$30</f>
        <v>2037</v>
      </c>
      <c r="D175" s="40">
        <f>BY_Demands_Drivers!$K$71*$I$30</f>
        <v>2.4291809247277429</v>
      </c>
      <c r="E175" s="40">
        <f>BY_Demands_Drivers!$L$71*$I$30</f>
        <v>1.8201053000730241</v>
      </c>
      <c r="F175" s="16" t="str">
        <f>BY_Demands_Drivers!$H$72</f>
        <v>IUDEM</v>
      </c>
    </row>
    <row r="176" spans="2:6" x14ac:dyDescent="0.3">
      <c r="B176" s="16" t="s">
        <v>231</v>
      </c>
      <c r="C176" s="16">
        <f>$H$31</f>
        <v>2038</v>
      </c>
      <c r="D176" s="40">
        <f>BY_Demands_Drivers!$K$71*$I$31</f>
        <v>2.4506286664021388</v>
      </c>
      <c r="E176" s="40">
        <f>BY_Demands_Drivers!$L$71*$I$31</f>
        <v>1.8361753868659791</v>
      </c>
      <c r="F176" s="16" t="str">
        <f>BY_Demands_Drivers!$H$72</f>
        <v>IUDEM</v>
      </c>
    </row>
    <row r="177" spans="2:6" x14ac:dyDescent="0.3">
      <c r="B177" s="16" t="s">
        <v>231</v>
      </c>
      <c r="C177" s="16">
        <f>$H$32</f>
        <v>2039</v>
      </c>
      <c r="D177" s="40">
        <f>BY_Demands_Drivers!$K$71*$I$32</f>
        <v>2.4713186670189109</v>
      </c>
      <c r="E177" s="40">
        <f>BY_Demands_Drivers!$L$71*$I$32</f>
        <v>1.8516777232287269</v>
      </c>
      <c r="F177" s="16" t="str">
        <f>BY_Demands_Drivers!$H$72</f>
        <v>IUDEM</v>
      </c>
    </row>
    <row r="178" spans="2:6" x14ac:dyDescent="0.3">
      <c r="B178" s="16" t="s">
        <v>231</v>
      </c>
      <c r="C178" s="16">
        <f>$H$33</f>
        <v>2040</v>
      </c>
      <c r="D178" s="40">
        <f>BY_Demands_Drivers!$K$71*$I$33</f>
        <v>2.4918500515990161</v>
      </c>
      <c r="E178" s="40">
        <f>BY_Demands_Drivers!$L$71*$I$33</f>
        <v>1.8670612138167224</v>
      </c>
      <c r="F178" s="16" t="str">
        <f>BY_Demands_Drivers!$H$72</f>
        <v>IUDEM</v>
      </c>
    </row>
    <row r="179" spans="2:6" x14ac:dyDescent="0.3">
      <c r="B179" s="16" t="s">
        <v>231</v>
      </c>
      <c r="C179" s="16">
        <f>$H$34</f>
        <v>2041</v>
      </c>
      <c r="D179" s="40">
        <f>BY_Demands_Drivers!$K$71*$I$34</f>
        <v>2.5115429766281152</v>
      </c>
      <c r="E179" s="40">
        <f>BY_Demands_Drivers!$L$71*$I$34</f>
        <v>1.8818164742646124</v>
      </c>
      <c r="F179" s="16" t="str">
        <f>BY_Demands_Drivers!$H$72</f>
        <v>IUDEM</v>
      </c>
    </row>
    <row r="180" spans="2:6" x14ac:dyDescent="0.3">
      <c r="B180" s="16" t="s">
        <v>231</v>
      </c>
      <c r="C180" s="16">
        <f>$H$35</f>
        <v>2042</v>
      </c>
      <c r="D180" s="40">
        <f>BY_Demands_Drivers!$K$71*$I$35</f>
        <v>2.5305086500034073</v>
      </c>
      <c r="E180" s="40">
        <f>BY_Demands_Drivers!$L$71*$I$35</f>
        <v>1.8960268289888871</v>
      </c>
      <c r="F180" s="16" t="str">
        <f>BY_Demands_Drivers!$H$72</f>
        <v>IUDEM</v>
      </c>
    </row>
    <row r="181" spans="2:6" x14ac:dyDescent="0.3">
      <c r="B181" s="16" t="s">
        <v>231</v>
      </c>
      <c r="C181" s="16">
        <f>$H$36</f>
        <v>2043</v>
      </c>
      <c r="D181" s="40">
        <f>BY_Demands_Drivers!$K$71*$I$36</f>
        <v>2.5491022909292309</v>
      </c>
      <c r="E181" s="40">
        <f>BY_Demands_Drivers!$L$71*$I$36</f>
        <v>1.9099584320458061</v>
      </c>
      <c r="F181" s="16" t="str">
        <f>BY_Demands_Drivers!$H$72</f>
        <v>IUDEM</v>
      </c>
    </row>
    <row r="182" spans="2:6" x14ac:dyDescent="0.3">
      <c r="B182" s="16" t="s">
        <v>231</v>
      </c>
      <c r="C182" s="16">
        <f>$H$37</f>
        <v>2044</v>
      </c>
      <c r="D182" s="40">
        <f>BY_Demands_Drivers!$K$71*$I$37</f>
        <v>2.5674362606035248</v>
      </c>
      <c r="E182" s="40">
        <f>BY_Demands_Drivers!$L$71*$I$37</f>
        <v>1.923695471982138</v>
      </c>
      <c r="F182" s="16" t="str">
        <f>BY_Demands_Drivers!$H$72</f>
        <v>IUDEM</v>
      </c>
    </row>
    <row r="183" spans="2:6" x14ac:dyDescent="0.3">
      <c r="B183" s="16" t="s">
        <v>231</v>
      </c>
      <c r="C183" s="16">
        <f>$H$38</f>
        <v>2045</v>
      </c>
      <c r="D183" s="40">
        <f>BY_Demands_Drivers!$K$71*$I$38</f>
        <v>2.5864450025024031</v>
      </c>
      <c r="E183" s="40">
        <f>BY_Demands_Drivers!$L$71*$I$38</f>
        <v>1.9379380965333521</v>
      </c>
      <c r="F183" s="16" t="str">
        <f>BY_Demands_Drivers!$H$72</f>
        <v>IUDEM</v>
      </c>
    </row>
    <row r="184" spans="2:6" x14ac:dyDescent="0.3">
      <c r="B184" s="16" t="s">
        <v>231</v>
      </c>
      <c r="C184" s="16">
        <f>$H$39</f>
        <v>2046</v>
      </c>
      <c r="D184" s="40">
        <f>BY_Demands_Drivers!$K$71*$I$39</f>
        <v>2.6050684521893652</v>
      </c>
      <c r="E184" s="40">
        <f>BY_Demands_Drivers!$L$71*$I$39</f>
        <v>1.9518920343137098</v>
      </c>
      <c r="F184" s="16" t="str">
        <f>BY_Demands_Drivers!$H$72</f>
        <v>IUDEM</v>
      </c>
    </row>
    <row r="185" spans="2:6" x14ac:dyDescent="0.3">
      <c r="B185" s="16" t="s">
        <v>231</v>
      </c>
      <c r="C185" s="16">
        <f>$H$40</f>
        <v>2047</v>
      </c>
      <c r="D185" s="40">
        <f>BY_Demands_Drivers!$K$71*$I$40</f>
        <v>2.6237291369382949</v>
      </c>
      <c r="E185" s="40">
        <f>BY_Demands_Drivers!$L$71*$I$40</f>
        <v>1.9658738711002495</v>
      </c>
      <c r="F185" s="16" t="str">
        <f>BY_Demands_Drivers!$H$72</f>
        <v>IUDEM</v>
      </c>
    </row>
    <row r="186" spans="2:6" x14ac:dyDescent="0.3">
      <c r="B186" s="16" t="s">
        <v>231</v>
      </c>
      <c r="C186" s="16">
        <f>$H$41</f>
        <v>2048</v>
      </c>
      <c r="D186" s="40">
        <f>BY_Demands_Drivers!$K$71*$I$41</f>
        <v>2.642654116137487</v>
      </c>
      <c r="E186" s="40">
        <f>BY_Demands_Drivers!$L$71*$I$41</f>
        <v>1.9800537350179948</v>
      </c>
      <c r="F186" s="16" t="str">
        <f>BY_Demands_Drivers!$H$72</f>
        <v>IUDEM</v>
      </c>
    </row>
    <row r="187" spans="2:6" x14ac:dyDescent="0.3">
      <c r="B187" s="16" t="s">
        <v>231</v>
      </c>
      <c r="C187" s="16">
        <f>$H$42</f>
        <v>2049</v>
      </c>
      <c r="D187" s="40">
        <f>BY_Demands_Drivers!$K$71*$I$42</f>
        <v>2.6617967161010401</v>
      </c>
      <c r="E187" s="40">
        <f>BY_Demands_Drivers!$L$71*$I$42</f>
        <v>1.9943966550105616</v>
      </c>
      <c r="F187" s="16" t="str">
        <f>BY_Demands_Drivers!$H$72</f>
        <v>IUDEM</v>
      </c>
    </row>
    <row r="188" spans="2:6" x14ac:dyDescent="0.3">
      <c r="B188" s="15" t="s">
        <v>231</v>
      </c>
      <c r="C188" s="15">
        <f>$H$43</f>
        <v>2050</v>
      </c>
      <c r="D188" s="41">
        <f>BY_Demands_Drivers!$K$71*$I$43</f>
        <v>2.6819147132106473</v>
      </c>
      <c r="E188" s="41">
        <f>BY_Demands_Drivers!$L$71*$I$43</f>
        <v>2.0094704079753205</v>
      </c>
      <c r="F188" s="15" t="str">
        <f>BY_Demands_Drivers!$H$72</f>
        <v>IUDEM</v>
      </c>
    </row>
    <row r="189" spans="2:6" x14ac:dyDescent="0.3">
      <c r="B189" s="16" t="s">
        <v>231</v>
      </c>
      <c r="C189" s="16">
        <f>$H$5</f>
        <v>2012</v>
      </c>
      <c r="D189" s="40">
        <f>BY_Demands_Drivers!$K$72*$I$5</f>
        <v>0.27038394795069881</v>
      </c>
      <c r="E189" s="40">
        <f>BY_Demands_Drivers!$L$72*$I$5</f>
        <v>0.20258979136141997</v>
      </c>
      <c r="F189" s="16" t="str">
        <f>BY_Demands_Drivers!$H$73</f>
        <v>IUDTF</v>
      </c>
    </row>
    <row r="190" spans="2:6" x14ac:dyDescent="0.3">
      <c r="B190" s="16" t="s">
        <v>231</v>
      </c>
      <c r="C190" s="16">
        <f>$H$8</f>
        <v>2015</v>
      </c>
      <c r="D190" s="40">
        <f>BY_Demands_Drivers!$K$72*$I$8</f>
        <v>0.27143975723993857</v>
      </c>
      <c r="E190" s="40">
        <f>BY_Demands_Drivers!$L$72*$I$8</f>
        <v>0.20338087450539247</v>
      </c>
      <c r="F190" s="16" t="str">
        <f>BY_Demands_Drivers!$H$73</f>
        <v>IUDTF</v>
      </c>
    </row>
    <row r="191" spans="2:6" x14ac:dyDescent="0.3">
      <c r="B191" s="16" t="s">
        <v>231</v>
      </c>
      <c r="C191" s="16">
        <f>$H$9</f>
        <v>2016</v>
      </c>
      <c r="D191" s="40">
        <f>BY_Demands_Drivers!$K$72*$I$9</f>
        <v>0.27280432782396374</v>
      </c>
      <c r="E191" s="40">
        <f>BY_Demands_Drivers!$L$72*$I$9</f>
        <v>0.20440330232335596</v>
      </c>
      <c r="F191" s="16" t="str">
        <f>BY_Demands_Drivers!$H$73</f>
        <v>IUDTF</v>
      </c>
    </row>
    <row r="192" spans="2:6" x14ac:dyDescent="0.3">
      <c r="B192" s="16" t="s">
        <v>231</v>
      </c>
      <c r="C192" s="16">
        <f>$H$10</f>
        <v>2017</v>
      </c>
      <c r="D192" s="40">
        <f>BY_Demands_Drivers!$K$72*$I$10</f>
        <v>0.27429060050020193</v>
      </c>
      <c r="E192" s="40">
        <f>BY_Demands_Drivers!$L$72*$I$10</f>
        <v>0.20551691751267254</v>
      </c>
      <c r="F192" s="16" t="str">
        <f>BY_Demands_Drivers!$H$73</f>
        <v>IUDTF</v>
      </c>
    </row>
    <row r="193" spans="2:6" x14ac:dyDescent="0.3">
      <c r="B193" s="16" t="s">
        <v>231</v>
      </c>
      <c r="C193" s="16">
        <f>$H$11</f>
        <v>2018</v>
      </c>
      <c r="D193" s="40">
        <f>BY_Demands_Drivers!$K$72*$I$11</f>
        <v>0.2777291035255457</v>
      </c>
      <c r="E193" s="40">
        <f>BY_Demands_Drivers!$L$72*$I$11</f>
        <v>0.20809327463660585</v>
      </c>
      <c r="F193" s="16" t="str">
        <f>BY_Demands_Drivers!$H$73</f>
        <v>IUDTF</v>
      </c>
    </row>
    <row r="194" spans="2:6" x14ac:dyDescent="0.3">
      <c r="B194" s="16" t="s">
        <v>231</v>
      </c>
      <c r="C194" s="16">
        <f>$H$12</f>
        <v>2019</v>
      </c>
      <c r="D194" s="40">
        <f>BY_Demands_Drivers!$K$72*$I$12</f>
        <v>0.29388812794085023</v>
      </c>
      <c r="E194" s="40">
        <f>BY_Demands_Drivers!$L$72*$I$12</f>
        <v>0.22020069968795375</v>
      </c>
      <c r="F194" s="16" t="str">
        <f>BY_Demands_Drivers!$H$73</f>
        <v>IUDTF</v>
      </c>
    </row>
    <row r="195" spans="2:6" x14ac:dyDescent="0.3">
      <c r="B195" s="16" t="s">
        <v>231</v>
      </c>
      <c r="C195" s="16">
        <f>$H$13</f>
        <v>2020</v>
      </c>
      <c r="D195" s="40">
        <f>BY_Demands_Drivers!$K$72*$I$13</f>
        <v>0.29628694402704292</v>
      </c>
      <c r="E195" s="40">
        <f>BY_Demands_Drivers!$L$72*$I$13</f>
        <v>0.22199805361410033</v>
      </c>
      <c r="F195" s="16" t="str">
        <f>BY_Demands_Drivers!$H$73</f>
        <v>IUDTF</v>
      </c>
    </row>
    <row r="196" spans="2:6" x14ac:dyDescent="0.3">
      <c r="B196" s="16" t="s">
        <v>231</v>
      </c>
      <c r="C196" s="16">
        <f>$H$14</f>
        <v>2021</v>
      </c>
      <c r="D196" s="40">
        <f>BY_Demands_Drivers!$K$72*$I$14</f>
        <v>0.29942975423987467</v>
      </c>
      <c r="E196" s="40">
        <f>BY_Demands_Drivers!$L$72*$I$14</f>
        <v>0.22435285784760542</v>
      </c>
      <c r="F196" s="16" t="str">
        <f>BY_Demands_Drivers!$H$73</f>
        <v>IUDTF</v>
      </c>
    </row>
    <row r="197" spans="2:6" x14ac:dyDescent="0.3">
      <c r="B197" s="16" t="s">
        <v>231</v>
      </c>
      <c r="C197" s="16">
        <f>$H$15</f>
        <v>2022</v>
      </c>
      <c r="D197" s="40">
        <f>BY_Demands_Drivers!$K$72*$I$15</f>
        <v>0.30286475640369603</v>
      </c>
      <c r="E197" s="40">
        <f>BY_Demands_Drivers!$L$72*$I$15</f>
        <v>0.22692659189124575</v>
      </c>
      <c r="F197" s="16" t="str">
        <f>BY_Demands_Drivers!$H$73</f>
        <v>IUDTF</v>
      </c>
    </row>
    <row r="198" spans="2:6" x14ac:dyDescent="0.3">
      <c r="B198" s="16" t="s">
        <v>231</v>
      </c>
      <c r="C198" s="16">
        <f>$H$16</f>
        <v>2023</v>
      </c>
      <c r="D198" s="40">
        <f>BY_Demands_Drivers!$K$72*$I$16</f>
        <v>0.30640938343544077</v>
      </c>
      <c r="E198" s="40">
        <f>BY_Demands_Drivers!$L$72*$I$16</f>
        <v>0.22958246423965215</v>
      </c>
      <c r="F198" s="16" t="str">
        <f>BY_Demands_Drivers!$H$73</f>
        <v>IUDTF</v>
      </c>
    </row>
    <row r="199" spans="2:6" x14ac:dyDescent="0.3">
      <c r="B199" s="16" t="s">
        <v>231</v>
      </c>
      <c r="C199" s="16">
        <f>$H$17</f>
        <v>2024</v>
      </c>
      <c r="D199" s="40">
        <f>BY_Demands_Drivers!$K$72*$I$17</f>
        <v>0.31002146322250068</v>
      </c>
      <c r="E199" s="40">
        <f>BY_Demands_Drivers!$L$72*$I$17</f>
        <v>0.23228887671712178</v>
      </c>
      <c r="F199" s="16" t="str">
        <f>BY_Demands_Drivers!$H$73</f>
        <v>IUDTF</v>
      </c>
    </row>
    <row r="200" spans="2:6" x14ac:dyDescent="0.3">
      <c r="B200" s="16" t="s">
        <v>231</v>
      </c>
      <c r="C200" s="16">
        <f>$H$18</f>
        <v>2025</v>
      </c>
      <c r="D200" s="40">
        <f>BY_Demands_Drivers!$K$72*$I$18</f>
        <v>0.31369504428397499</v>
      </c>
      <c r="E200" s="40">
        <f>BY_Demands_Drivers!$L$72*$I$18</f>
        <v>0.235041370074934</v>
      </c>
      <c r="F200" s="16" t="str">
        <f>BY_Demands_Drivers!$H$73</f>
        <v>IUDTF</v>
      </c>
    </row>
    <row r="201" spans="2:6" x14ac:dyDescent="0.3">
      <c r="B201" s="16" t="s">
        <v>231</v>
      </c>
      <c r="C201" s="16">
        <f>$H$19</f>
        <v>2026</v>
      </c>
      <c r="D201" s="40">
        <f>BY_Demands_Drivers!$K$72*$I$19</f>
        <v>0.317468573855958</v>
      </c>
      <c r="E201" s="40">
        <f>BY_Demands_Drivers!$L$72*$I$19</f>
        <v>0.23786875156143991</v>
      </c>
      <c r="F201" s="16" t="str">
        <f>BY_Demands_Drivers!$H$73</f>
        <v>IUDTF</v>
      </c>
    </row>
    <row r="202" spans="2:6" x14ac:dyDescent="0.3">
      <c r="B202" s="16" t="s">
        <v>231</v>
      </c>
      <c r="C202" s="16">
        <f>$H$20</f>
        <v>2027</v>
      </c>
      <c r="D202" s="40">
        <f>BY_Demands_Drivers!$K$72*$I$20</f>
        <v>0.32122059082429349</v>
      </c>
      <c r="E202" s="40">
        <f>BY_Demands_Drivers!$L$72*$I$20</f>
        <v>0.24068001436221165</v>
      </c>
      <c r="F202" s="16" t="str">
        <f>BY_Demands_Drivers!$H$73</f>
        <v>IUDTF</v>
      </c>
    </row>
    <row r="203" spans="2:6" x14ac:dyDescent="0.3">
      <c r="B203" s="16" t="s">
        <v>231</v>
      </c>
      <c r="C203" s="16">
        <f>$H$21</f>
        <v>2028</v>
      </c>
      <c r="D203" s="40">
        <f>BY_Demands_Drivers!$K$72*$I$21</f>
        <v>0.32500037604872944</v>
      </c>
      <c r="E203" s="40">
        <f>BY_Demands_Drivers!$L$72*$I$21</f>
        <v>0.24351208300316912</v>
      </c>
      <c r="F203" s="16" t="str">
        <f>BY_Demands_Drivers!$H$73</f>
        <v>IUDTF</v>
      </c>
    </row>
    <row r="204" spans="2:6" x14ac:dyDescent="0.3">
      <c r="B204" s="16" t="s">
        <v>231</v>
      </c>
      <c r="C204" s="16">
        <f>$H$22</f>
        <v>2029</v>
      </c>
      <c r="D204" s="40">
        <f>BY_Demands_Drivers!$K$72*$I$22</f>
        <v>0.32879065819802039</v>
      </c>
      <c r="E204" s="40">
        <f>BY_Demands_Drivers!$L$72*$I$22</f>
        <v>0.24635201664436954</v>
      </c>
      <c r="F204" s="16" t="str">
        <f>BY_Demands_Drivers!$H$73</f>
        <v>IUDTF</v>
      </c>
    </row>
    <row r="205" spans="2:6" x14ac:dyDescent="0.3">
      <c r="B205" s="16" t="s">
        <v>231</v>
      </c>
      <c r="C205" s="16">
        <f>$H$23</f>
        <v>2030</v>
      </c>
      <c r="D205" s="40">
        <f>BY_Demands_Drivers!$K$72*$I$23</f>
        <v>0.33265377006418984</v>
      </c>
      <c r="E205" s="40">
        <f>BY_Demands_Drivers!$L$72*$I$23</f>
        <v>0.24924651919492702</v>
      </c>
      <c r="F205" s="16" t="str">
        <f>BY_Demands_Drivers!$H$73</f>
        <v>IUDTF</v>
      </c>
    </row>
    <row r="206" spans="2:6" x14ac:dyDescent="0.3">
      <c r="B206" s="16" t="s">
        <v>231</v>
      </c>
      <c r="C206" s="16">
        <f>$H$24</f>
        <v>2031</v>
      </c>
      <c r="D206" s="40">
        <f>BY_Demands_Drivers!$K$72*$I$24</f>
        <v>0.33637373058131703</v>
      </c>
      <c r="E206" s="40">
        <f>BY_Demands_Drivers!$L$72*$I$24</f>
        <v>0.25203376315208281</v>
      </c>
      <c r="F206" s="16" t="str">
        <f>BY_Demands_Drivers!$H$73</f>
        <v>IUDTF</v>
      </c>
    </row>
    <row r="207" spans="2:6" x14ac:dyDescent="0.3">
      <c r="B207" s="16" t="s">
        <v>231</v>
      </c>
      <c r="C207" s="16">
        <f>$H$25</f>
        <v>2032</v>
      </c>
      <c r="D207" s="40">
        <f>BY_Demands_Drivers!$K$72*$I$25</f>
        <v>0.34002978272058187</v>
      </c>
      <c r="E207" s="40">
        <f>BY_Demands_Drivers!$L$72*$I$25</f>
        <v>0.25477312266552254</v>
      </c>
      <c r="F207" s="16" t="str">
        <f>BY_Demands_Drivers!$H$73</f>
        <v>IUDTF</v>
      </c>
    </row>
    <row r="208" spans="2:6" x14ac:dyDescent="0.3">
      <c r="B208" s="16" t="s">
        <v>231</v>
      </c>
      <c r="C208" s="16">
        <f>$H$26</f>
        <v>2033</v>
      </c>
      <c r="D208" s="40">
        <f>BY_Demands_Drivers!$K$72*$I$26</f>
        <v>0.34363384847617884</v>
      </c>
      <c r="E208" s="40">
        <f>BY_Demands_Drivers!$L$72*$I$26</f>
        <v>0.2574735304930329</v>
      </c>
      <c r="F208" s="16" t="str">
        <f>BY_Demands_Drivers!$H$73</f>
        <v>IUDTF</v>
      </c>
    </row>
    <row r="209" spans="2:6" x14ac:dyDescent="0.3">
      <c r="B209" s="16" t="s">
        <v>231</v>
      </c>
      <c r="C209" s="16">
        <f>$H$27</f>
        <v>2034</v>
      </c>
      <c r="D209" s="40">
        <f>BY_Demands_Drivers!$K$72*$I$27</f>
        <v>0.34715255741124379</v>
      </c>
      <c r="E209" s="40">
        <f>BY_Demands_Drivers!$L$72*$I$27</f>
        <v>0.26010998326480156</v>
      </c>
      <c r="F209" s="16" t="str">
        <f>BY_Demands_Drivers!$H$73</f>
        <v>IUDTF</v>
      </c>
    </row>
    <row r="210" spans="2:6" x14ac:dyDescent="0.3">
      <c r="B210" s="16" t="s">
        <v>231</v>
      </c>
      <c r="C210" s="16">
        <f>$H$28</f>
        <v>2035</v>
      </c>
      <c r="D210" s="40">
        <f>BY_Demands_Drivers!$K$72*$I$28</f>
        <v>0.350666757431084</v>
      </c>
      <c r="E210" s="40">
        <f>BY_Demands_Drivers!$L$72*$I$28</f>
        <v>0.26274305765482248</v>
      </c>
      <c r="F210" s="16" t="str">
        <f>BY_Demands_Drivers!$H$73</f>
        <v>IUDTF</v>
      </c>
    </row>
    <row r="211" spans="2:6" x14ac:dyDescent="0.3">
      <c r="B211" s="16" t="s">
        <v>231</v>
      </c>
      <c r="C211" s="16">
        <f>$H$29</f>
        <v>2036</v>
      </c>
      <c r="D211" s="40">
        <f>BY_Demands_Drivers!$K$72*$I$29</f>
        <v>0.35402171326258508</v>
      </c>
      <c r="E211" s="40">
        <f>BY_Demands_Drivers!$L$72*$I$29</f>
        <v>0.26525681561672082</v>
      </c>
      <c r="F211" s="16" t="str">
        <f>BY_Demands_Drivers!$H$73</f>
        <v>IUDTF</v>
      </c>
    </row>
    <row r="212" spans="2:6" x14ac:dyDescent="0.3">
      <c r="B212" s="16" t="s">
        <v>231</v>
      </c>
      <c r="C212" s="16">
        <f>$H$30</f>
        <v>2037</v>
      </c>
      <c r="D212" s="40">
        <f>BY_Demands_Drivers!$K$72*$I$30</f>
        <v>0.3572666977074303</v>
      </c>
      <c r="E212" s="40">
        <f>BY_Demands_Drivers!$L$72*$I$30</f>
        <v>0.26768817563877406</v>
      </c>
      <c r="F212" s="16" t="str">
        <f>BY_Demands_Drivers!$H$73</f>
        <v>IUDTF</v>
      </c>
    </row>
    <row r="213" spans="2:6" x14ac:dyDescent="0.3">
      <c r="B213" s="16" t="s">
        <v>231</v>
      </c>
      <c r="C213" s="16">
        <f>$H$31</f>
        <v>2038</v>
      </c>
      <c r="D213" s="40">
        <f>BY_Demands_Drivers!$K$72*$I$31</f>
        <v>0.36042107940180834</v>
      </c>
      <c r="E213" s="40">
        <f>BY_Demands_Drivers!$L$72*$I$31</f>
        <v>0.27005165000247722</v>
      </c>
      <c r="F213" s="16" t="str">
        <f>BY_Demands_Drivers!$H$73</f>
        <v>IUDTF</v>
      </c>
    </row>
    <row r="214" spans="2:6" x14ac:dyDescent="0.3">
      <c r="B214" s="16" t="s">
        <v>231</v>
      </c>
      <c r="C214" s="16">
        <f>$H$32</f>
        <v>2039</v>
      </c>
      <c r="D214" s="40">
        <f>BY_Demands_Drivers!$K$72*$I$32</f>
        <v>0.36346401791687477</v>
      </c>
      <c r="E214" s="40">
        <f>BY_Demands_Drivers!$L$72*$I$32</f>
        <v>0.27233162366054864</v>
      </c>
      <c r="F214" s="16" t="str">
        <f>BY_Demands_Drivers!$H$73</f>
        <v>IUDTF</v>
      </c>
    </row>
    <row r="215" spans="2:6" x14ac:dyDescent="0.3">
      <c r="B215" s="16" t="s">
        <v>231</v>
      </c>
      <c r="C215" s="16">
        <f>$H$33</f>
        <v>2040</v>
      </c>
      <c r="D215" s="40">
        <f>BY_Demands_Drivers!$K$72*$I$33</f>
        <v>0.36648362831049647</v>
      </c>
      <c r="E215" s="40">
        <f>BY_Demands_Drivers!$L$72*$I$33</f>
        <v>0.27459411832516584</v>
      </c>
      <c r="F215" s="16" t="str">
        <f>BY_Demands_Drivers!$H$73</f>
        <v>IUDTF</v>
      </c>
    </row>
    <row r="216" spans="2:6" x14ac:dyDescent="0.3">
      <c r="B216" s="16" t="s">
        <v>231</v>
      </c>
      <c r="C216" s="16">
        <f>$H$34</f>
        <v>2041</v>
      </c>
      <c r="D216" s="40">
        <f>BY_Demands_Drivers!$K$72*$I$34</f>
        <v>0.36937992402142006</v>
      </c>
      <c r="E216" s="40">
        <f>BY_Demands_Drivers!$L$72*$I$34</f>
        <v>0.27676421735746476</v>
      </c>
      <c r="F216" s="16" t="str">
        <f>BY_Demands_Drivers!$H$73</f>
        <v>IUDTF</v>
      </c>
    </row>
    <row r="217" spans="2:6" x14ac:dyDescent="0.3">
      <c r="B217" s="16" t="s">
        <v>231</v>
      </c>
      <c r="C217" s="16">
        <f>$H$35</f>
        <v>2042</v>
      </c>
      <c r="D217" s="40">
        <f>BY_Demands_Drivers!$K$72*$I$35</f>
        <v>0.3721692607182524</v>
      </c>
      <c r="E217" s="40">
        <f>BY_Demands_Drivers!$L$72*$I$35</f>
        <v>0.2788541755215162</v>
      </c>
      <c r="F217" s="16" t="str">
        <f>BY_Demands_Drivers!$H$73</f>
        <v>IUDTF</v>
      </c>
    </row>
    <row r="218" spans="2:6" x14ac:dyDescent="0.3">
      <c r="B218" s="16" t="s">
        <v>231</v>
      </c>
      <c r="C218" s="16">
        <f>$H$36</f>
        <v>2043</v>
      </c>
      <c r="D218" s="40">
        <f>BY_Demands_Drivers!$K$72*$I$36</f>
        <v>0.37490388152162929</v>
      </c>
      <c r="E218" s="40">
        <f>BY_Demands_Drivers!$L$72*$I$36</f>
        <v>0.28090313686780788</v>
      </c>
      <c r="F218" s="16" t="str">
        <f>BY_Demands_Drivers!$H$73</f>
        <v>IUDTF</v>
      </c>
    </row>
    <row r="219" spans="2:6" x14ac:dyDescent="0.3">
      <c r="B219" s="16" t="s">
        <v>231</v>
      </c>
      <c r="C219" s="16">
        <f>$H$37</f>
        <v>2044</v>
      </c>
      <c r="D219" s="40">
        <f>BY_Demands_Drivers!$K$72*$I$37</f>
        <v>0.37760031171944891</v>
      </c>
      <c r="E219" s="40">
        <f>BY_Demands_Drivers!$L$72*$I$37</f>
        <v>0.28292348325056177</v>
      </c>
      <c r="F219" s="16" t="str">
        <f>BY_Demands_Drivers!$H$73</f>
        <v>IUDTF</v>
      </c>
    </row>
    <row r="220" spans="2:6" x14ac:dyDescent="0.3">
      <c r="B220" s="16" t="s">
        <v>231</v>
      </c>
      <c r="C220" s="16">
        <f>$H$38</f>
        <v>2045</v>
      </c>
      <c r="D220" s="40">
        <f>BY_Demands_Drivers!$K$72*$I$38</f>
        <v>0.38039598262920055</v>
      </c>
      <c r="E220" s="40">
        <f>BY_Demands_Drivers!$L$72*$I$38</f>
        <v>0.28501818743183605</v>
      </c>
      <c r="F220" s="16" t="str">
        <f>BY_Demands_Drivers!$H$73</f>
        <v>IUDTF</v>
      </c>
    </row>
    <row r="221" spans="2:6" x14ac:dyDescent="0.3">
      <c r="B221" s="16" t="s">
        <v>231</v>
      </c>
      <c r="C221" s="16">
        <f>$H$39</f>
        <v>2046</v>
      </c>
      <c r="D221" s="40">
        <f>BY_Demands_Drivers!$K$72*$I$39</f>
        <v>0.38313498749370123</v>
      </c>
      <c r="E221" s="40">
        <f>BY_Demands_Drivers!$L$72*$I$39</f>
        <v>0.28707043361080775</v>
      </c>
      <c r="F221" s="16" t="str">
        <f>BY_Demands_Drivers!$H$73</f>
        <v>IUDTF</v>
      </c>
    </row>
    <row r="222" spans="2:6" x14ac:dyDescent="0.3">
      <c r="B222" s="16" t="s">
        <v>231</v>
      </c>
      <c r="C222" s="16">
        <f>$H$40</f>
        <v>2047</v>
      </c>
      <c r="D222" s="40">
        <f>BY_Demands_Drivers!$K$72*$I$40</f>
        <v>0.38587946862696909</v>
      </c>
      <c r="E222" s="40">
        <f>BY_Demands_Drivers!$L$72*$I$40</f>
        <v>0.28912678297769201</v>
      </c>
      <c r="F222" s="16" t="str">
        <f>BY_Demands_Drivers!$H$73</f>
        <v>IUDTF</v>
      </c>
    </row>
    <row r="223" spans="2:6" x14ac:dyDescent="0.3">
      <c r="B223" s="16" t="s">
        <v>231</v>
      </c>
      <c r="C223" s="16">
        <f>$H$41</f>
        <v>2048</v>
      </c>
      <c r="D223" s="40">
        <f>BY_Demands_Drivers!$K$72*$I$41</f>
        <v>0.38866282031306676</v>
      </c>
      <c r="E223" s="40">
        <f>BY_Demands_Drivers!$L$72*$I$41</f>
        <v>0.29121225677022206</v>
      </c>
      <c r="F223" s="16" t="str">
        <f>BY_Demands_Drivers!$H$73</f>
        <v>IUDTF</v>
      </c>
    </row>
    <row r="224" spans="2:6" x14ac:dyDescent="0.3">
      <c r="B224" s="16" t="s">
        <v>231</v>
      </c>
      <c r="C224" s="16">
        <f>$H$42</f>
        <v>2049</v>
      </c>
      <c r="D224" s="40">
        <f>BY_Demands_Drivers!$K$72*$I$42</f>
        <v>0.39147817811737662</v>
      </c>
      <c r="E224" s="40">
        <f>BY_Demands_Drivers!$L$72*$I$42</f>
        <v>0.2933217116935109</v>
      </c>
      <c r="F224" s="16" t="str">
        <f>BY_Demands_Drivers!$H$73</f>
        <v>IUDTF</v>
      </c>
    </row>
    <row r="225" spans="2:6" x14ac:dyDescent="0.3">
      <c r="B225" s="15" t="s">
        <v>231</v>
      </c>
      <c r="C225" s="15">
        <f>$H$43</f>
        <v>2050</v>
      </c>
      <c r="D225" s="41">
        <f>BY_Demands_Drivers!$K$72*$I$43</f>
        <v>0.39443699041442382</v>
      </c>
      <c r="E225" s="41">
        <f>BY_Demands_Drivers!$L$72*$I$43</f>
        <v>0.29553865234579285</v>
      </c>
      <c r="F225" s="15" t="str">
        <f>BY_Demands_Drivers!$H$73</f>
        <v>IUDTF</v>
      </c>
    </row>
    <row r="226" spans="2:6" x14ac:dyDescent="0.3">
      <c r="B226" s="16" t="s">
        <v>231</v>
      </c>
      <c r="C226" s="16">
        <f>$H$5</f>
        <v>2012</v>
      </c>
      <c r="D226" s="40">
        <f>BY_Demands_Drivers!$K$73*$I$5</f>
        <v>2.0143641044740798E-2</v>
      </c>
      <c r="E226" s="40">
        <f>BY_Demands_Drivers!$L$73*$I$5</f>
        <v>1.5092967121174935E-2</v>
      </c>
      <c r="F226" s="16" t="str">
        <f>BY_Demands_Drivers!$H$74</f>
        <v>IUDFL</v>
      </c>
    </row>
    <row r="227" spans="2:6" x14ac:dyDescent="0.3">
      <c r="B227" s="16" t="s">
        <v>231</v>
      </c>
      <c r="C227" s="16">
        <f>$H$8</f>
        <v>2015</v>
      </c>
      <c r="D227" s="40">
        <f>BY_Demands_Drivers!$K$73*$I$8</f>
        <v>2.0222298980965722E-2</v>
      </c>
      <c r="E227" s="40">
        <f>BY_Demands_Drivers!$L$73*$I$8</f>
        <v>1.5151902923427637E-2</v>
      </c>
      <c r="F227" s="16" t="str">
        <f>BY_Demands_Drivers!$H$74</f>
        <v>IUDFL</v>
      </c>
    </row>
    <row r="228" spans="2:6" x14ac:dyDescent="0.3">
      <c r="B228" s="16" t="s">
        <v>231</v>
      </c>
      <c r="C228" s="16">
        <f>$H$9</f>
        <v>2016</v>
      </c>
      <c r="D228" s="40">
        <f>BY_Demands_Drivers!$K$73*$I$9</f>
        <v>2.0323959675815205E-2</v>
      </c>
      <c r="E228" s="40">
        <f>BY_Demands_Drivers!$L$73*$I$9</f>
        <v>1.5228073935484051E-2</v>
      </c>
      <c r="F228" s="16" t="str">
        <f>BY_Demands_Drivers!$H$74</f>
        <v>IUDFL</v>
      </c>
    </row>
    <row r="229" spans="2:6" x14ac:dyDescent="0.3">
      <c r="B229" s="16" t="s">
        <v>231</v>
      </c>
      <c r="C229" s="16">
        <f>$H$10</f>
        <v>2017</v>
      </c>
      <c r="D229" s="40">
        <f>BY_Demands_Drivers!$K$73*$I$10</f>
        <v>2.0434687193153653E-2</v>
      </c>
      <c r="E229" s="40">
        <f>BY_Demands_Drivers!$L$73*$I$10</f>
        <v>1.531103841915841E-2</v>
      </c>
      <c r="F229" s="16" t="str">
        <f>BY_Demands_Drivers!$H$74</f>
        <v>IUDFL</v>
      </c>
    </row>
    <row r="230" spans="2:6" x14ac:dyDescent="0.3">
      <c r="B230" s="16" t="s">
        <v>231</v>
      </c>
      <c r="C230" s="16">
        <f>$H$11</f>
        <v>2018</v>
      </c>
      <c r="D230" s="40">
        <f>BY_Demands_Drivers!$K$73*$I$11</f>
        <v>2.0690856138088243E-2</v>
      </c>
      <c r="E230" s="40">
        <f>BY_Demands_Drivers!$L$73*$I$11</f>
        <v>1.5502977376707163E-2</v>
      </c>
      <c r="F230" s="16" t="str">
        <f>BY_Demands_Drivers!$H$74</f>
        <v>IUDFL</v>
      </c>
    </row>
    <row r="231" spans="2:6" x14ac:dyDescent="0.3">
      <c r="B231" s="16" t="s">
        <v>231</v>
      </c>
      <c r="C231" s="16">
        <f>$H$12</f>
        <v>2019</v>
      </c>
      <c r="D231" s="40">
        <f>BY_Demands_Drivers!$K$73*$I$12</f>
        <v>2.1894705663632004E-2</v>
      </c>
      <c r="E231" s="40">
        <f>BY_Demands_Drivers!$L$73*$I$12</f>
        <v>1.6404982196367997E-2</v>
      </c>
      <c r="F231" s="16" t="str">
        <f>BY_Demands_Drivers!$H$74</f>
        <v>IUDFL</v>
      </c>
    </row>
    <row r="232" spans="2:6" x14ac:dyDescent="0.3">
      <c r="B232" s="16" t="s">
        <v>231</v>
      </c>
      <c r="C232" s="16">
        <f>$H$13</f>
        <v>2020</v>
      </c>
      <c r="D232" s="40">
        <f>BY_Demands_Drivers!$K$73*$I$13</f>
        <v>2.2073417789624877E-2</v>
      </c>
      <c r="E232" s="40">
        <f>BY_Demands_Drivers!$L$73*$I$13</f>
        <v>1.6538885309304471E-2</v>
      </c>
      <c r="F232" s="16" t="str">
        <f>BY_Demands_Drivers!$H$74</f>
        <v>IUDFL</v>
      </c>
    </row>
    <row r="233" spans="2:6" x14ac:dyDescent="0.3">
      <c r="B233" s="16" t="s">
        <v>231</v>
      </c>
      <c r="C233" s="16">
        <f>$H$14</f>
        <v>2021</v>
      </c>
      <c r="D233" s="40">
        <f>BY_Demands_Drivers!$K$73*$I$14</f>
        <v>2.2307557579648845E-2</v>
      </c>
      <c r="E233" s="40">
        <f>BY_Demands_Drivers!$L$73*$I$14</f>
        <v>1.6714318546262059E-2</v>
      </c>
      <c r="F233" s="16" t="str">
        <f>BY_Demands_Drivers!$H$74</f>
        <v>IUDFL</v>
      </c>
    </row>
    <row r="234" spans="2:6" x14ac:dyDescent="0.3">
      <c r="B234" s="16" t="s">
        <v>231</v>
      </c>
      <c r="C234" s="16">
        <f>$H$15</f>
        <v>2022</v>
      </c>
      <c r="D234" s="40">
        <f>BY_Demands_Drivers!$K$73*$I$15</f>
        <v>2.2563465709921952E-2</v>
      </c>
      <c r="E234" s="40">
        <f>BY_Demands_Drivers!$L$73*$I$15</f>
        <v>1.6906062083970788E-2</v>
      </c>
      <c r="F234" s="16" t="str">
        <f>BY_Demands_Drivers!$H$74</f>
        <v>IUDFL</v>
      </c>
    </row>
    <row r="235" spans="2:6" x14ac:dyDescent="0.3">
      <c r="B235" s="16" t="s">
        <v>231</v>
      </c>
      <c r="C235" s="16">
        <f>$H$16</f>
        <v>2023</v>
      </c>
      <c r="D235" s="40">
        <f>BY_Demands_Drivers!$K$73*$I$16</f>
        <v>2.2827540907825232E-2</v>
      </c>
      <c r="E235" s="40">
        <f>BY_Demands_Drivers!$L$73*$I$16</f>
        <v>1.7103924936601025E-2</v>
      </c>
      <c r="F235" s="16" t="str">
        <f>BY_Demands_Drivers!$H$74</f>
        <v>IUDFL</v>
      </c>
    </row>
    <row r="236" spans="2:6" x14ac:dyDescent="0.3">
      <c r="B236" s="16" t="s">
        <v>231</v>
      </c>
      <c r="C236" s="16">
        <f>$H$17</f>
        <v>2024</v>
      </c>
      <c r="D236" s="40">
        <f>BY_Demands_Drivers!$K$73*$I$17</f>
        <v>2.3096641345210538E-2</v>
      </c>
      <c r="E236" s="40">
        <f>BY_Demands_Drivers!$L$73*$I$17</f>
        <v>1.7305553035748007E-2</v>
      </c>
      <c r="F236" s="16" t="str">
        <f>BY_Demands_Drivers!$H$74</f>
        <v>IUDFL</v>
      </c>
    </row>
    <row r="237" spans="2:6" x14ac:dyDescent="0.3">
      <c r="B237" s="16" t="s">
        <v>231</v>
      </c>
      <c r="C237" s="16">
        <f>$H$18</f>
        <v>2025</v>
      </c>
      <c r="D237" s="40">
        <f>BY_Demands_Drivers!$K$73*$I$18</f>
        <v>2.3370323635938054E-2</v>
      </c>
      <c r="E237" s="40">
        <f>BY_Demands_Drivers!$L$73*$I$18</f>
        <v>1.751061416677311E-2</v>
      </c>
      <c r="F237" s="16" t="str">
        <f>BY_Demands_Drivers!$H$74</f>
        <v>IUDFL</v>
      </c>
    </row>
    <row r="238" spans="2:6" x14ac:dyDescent="0.3">
      <c r="B238" s="16" t="s">
        <v>231</v>
      </c>
      <c r="C238" s="16">
        <f>$H$19</f>
        <v>2026</v>
      </c>
      <c r="D238" s="40">
        <f>BY_Demands_Drivers!$K$73*$I$19</f>
        <v>2.3651452104346986E-2</v>
      </c>
      <c r="E238" s="40">
        <f>BY_Demands_Drivers!$L$73*$I$19</f>
        <v>1.772125447361228E-2</v>
      </c>
      <c r="F238" s="16" t="str">
        <f>BY_Demands_Drivers!$H$74</f>
        <v>IUDFL</v>
      </c>
    </row>
    <row r="239" spans="2:6" x14ac:dyDescent="0.3">
      <c r="B239" s="16" t="s">
        <v>231</v>
      </c>
      <c r="C239" s="16">
        <f>$H$20</f>
        <v>2027</v>
      </c>
      <c r="D239" s="40">
        <f>BY_Demands_Drivers!$K$73*$I$20</f>
        <v>2.3930977880846513E-2</v>
      </c>
      <c r="E239" s="40">
        <f>BY_Demands_Drivers!$L$73*$I$20</f>
        <v>1.7930693936163151E-2</v>
      </c>
      <c r="F239" s="16" t="str">
        <f>BY_Demands_Drivers!$H$74</f>
        <v>IUDFL</v>
      </c>
    </row>
    <row r="240" spans="2:6" x14ac:dyDescent="0.3">
      <c r="B240" s="16" t="s">
        <v>231</v>
      </c>
      <c r="C240" s="16">
        <f>$H$21</f>
        <v>2028</v>
      </c>
      <c r="D240" s="40">
        <f>BY_Demands_Drivers!$K$73*$I$21</f>
        <v>2.4212572396217432E-2</v>
      </c>
      <c r="E240" s="40">
        <f>BY_Demands_Drivers!$L$73*$I$21</f>
        <v>1.8141683436649018E-2</v>
      </c>
      <c r="F240" s="16" t="str">
        <f>BY_Demands_Drivers!$H$74</f>
        <v>IUDFL</v>
      </c>
    </row>
    <row r="241" spans="2:6" x14ac:dyDescent="0.3">
      <c r="B241" s="16" t="s">
        <v>231</v>
      </c>
      <c r="C241" s="16">
        <f>$H$22</f>
        <v>2029</v>
      </c>
      <c r="D241" s="40">
        <f>BY_Demands_Drivers!$K$73*$I$22</f>
        <v>2.4494948933923462E-2</v>
      </c>
      <c r="E241" s="40">
        <f>BY_Demands_Drivers!$L$73*$I$22</f>
        <v>1.8353258880726992E-2</v>
      </c>
      <c r="F241" s="16" t="str">
        <f>BY_Demands_Drivers!$H$74</f>
        <v>IUDFL</v>
      </c>
    </row>
    <row r="242" spans="2:6" x14ac:dyDescent="0.3">
      <c r="B242" s="16" t="s">
        <v>231</v>
      </c>
      <c r="C242" s="16">
        <f>$H$23</f>
        <v>2030</v>
      </c>
      <c r="D242" s="40">
        <f>BY_Demands_Drivers!$K$73*$I$23</f>
        <v>2.4782751295482238E-2</v>
      </c>
      <c r="E242" s="40">
        <f>BY_Demands_Drivers!$L$73*$I$23</f>
        <v>1.8568899716003753E-2</v>
      </c>
      <c r="F242" s="16" t="str">
        <f>BY_Demands_Drivers!$H$74</f>
        <v>IUDFL</v>
      </c>
    </row>
    <row r="243" spans="2:6" x14ac:dyDescent="0.3">
      <c r="B243" s="16" t="s">
        <v>231</v>
      </c>
      <c r="C243" s="16">
        <f>$H$24</f>
        <v>2031</v>
      </c>
      <c r="D243" s="40">
        <f>BY_Demands_Drivers!$K$73*$I$24</f>
        <v>2.5059888861989264E-2</v>
      </c>
      <c r="E243" s="40">
        <f>BY_Demands_Drivers!$L$73*$I$24</f>
        <v>1.8776549771425337E-2</v>
      </c>
      <c r="F243" s="16" t="str">
        <f>BY_Demands_Drivers!$H$74</f>
        <v>IUDFL</v>
      </c>
    </row>
    <row r="244" spans="2:6" x14ac:dyDescent="0.3">
      <c r="B244" s="16" t="s">
        <v>231</v>
      </c>
      <c r="C244" s="16">
        <f>$H$25</f>
        <v>2032</v>
      </c>
      <c r="D244" s="40">
        <f>BY_Demands_Drivers!$K$73*$I$25</f>
        <v>2.5332265245618501E-2</v>
      </c>
      <c r="E244" s="40">
        <f>BY_Demands_Drivers!$L$73*$I$25</f>
        <v>1.8980632429251191E-2</v>
      </c>
      <c r="F244" s="16" t="str">
        <f>BY_Demands_Drivers!$H$74</f>
        <v>IUDFL</v>
      </c>
    </row>
    <row r="245" spans="2:6" x14ac:dyDescent="0.3">
      <c r="B245" s="16" t="s">
        <v>231</v>
      </c>
      <c r="C245" s="16">
        <f>$H$26</f>
        <v>2033</v>
      </c>
      <c r="D245" s="40">
        <f>BY_Demands_Drivers!$K$73*$I$26</f>
        <v>2.5600768636565453E-2</v>
      </c>
      <c r="E245" s="40">
        <f>BY_Demands_Drivers!$L$73*$I$26</f>
        <v>1.9181813181156238E-2</v>
      </c>
      <c r="F245" s="16" t="str">
        <f>BY_Demands_Drivers!$H$74</f>
        <v>IUDFL</v>
      </c>
    </row>
    <row r="246" spans="2:6" x14ac:dyDescent="0.3">
      <c r="B246" s="16" t="s">
        <v>231</v>
      </c>
      <c r="C246" s="16">
        <f>$H$27</f>
        <v>2034</v>
      </c>
      <c r="D246" s="40">
        <f>BY_Demands_Drivers!$K$73*$I$27</f>
        <v>2.5862912932726832E-2</v>
      </c>
      <c r="E246" s="40">
        <f>BY_Demands_Drivers!$L$73*$I$27</f>
        <v>1.9378229272675115E-2</v>
      </c>
      <c r="F246" s="16" t="str">
        <f>BY_Demands_Drivers!$H$74</f>
        <v>IUDFL</v>
      </c>
    </row>
    <row r="247" spans="2:6" x14ac:dyDescent="0.3">
      <c r="B247" s="16" t="s">
        <v>231</v>
      </c>
      <c r="C247" s="16">
        <f>$H$28</f>
        <v>2035</v>
      </c>
      <c r="D247" s="40">
        <f>BY_Demands_Drivers!$K$73*$I$28</f>
        <v>2.6124721314088252E-2</v>
      </c>
      <c r="E247" s="40">
        <f>BY_Demands_Drivers!$L$73*$I$28</f>
        <v>1.9574393674292447E-2</v>
      </c>
      <c r="F247" s="16" t="str">
        <f>BY_Demands_Drivers!$H$74</f>
        <v>IUDFL</v>
      </c>
    </row>
    <row r="248" spans="2:6" x14ac:dyDescent="0.3">
      <c r="B248" s="16" t="s">
        <v>231</v>
      </c>
      <c r="C248" s="16">
        <f>$H$29</f>
        <v>2036</v>
      </c>
      <c r="D248" s="40">
        <f>BY_Demands_Drivers!$K$73*$I$29</f>
        <v>2.6374665981672735E-2</v>
      </c>
      <c r="E248" s="40">
        <f>BY_Demands_Drivers!$L$73*$I$29</f>
        <v>1.9761668985721337E-2</v>
      </c>
      <c r="F248" s="16" t="str">
        <f>BY_Demands_Drivers!$H$74</f>
        <v>IUDFL</v>
      </c>
    </row>
    <row r="249" spans="2:6" x14ac:dyDescent="0.3">
      <c r="B249" s="16" t="s">
        <v>231</v>
      </c>
      <c r="C249" s="16">
        <f>$H$30</f>
        <v>2037</v>
      </c>
      <c r="D249" s="40">
        <f>BY_Demands_Drivers!$K$73*$I$30</f>
        <v>2.661641776593416E-2</v>
      </c>
      <c r="E249" s="40">
        <f>BY_Demands_Drivers!$L$73*$I$30</f>
        <v>1.9942805639379873E-2</v>
      </c>
      <c r="F249" s="16" t="str">
        <f>BY_Demands_Drivers!$H$74</f>
        <v>IUDFL</v>
      </c>
    </row>
    <row r="250" spans="2:6" x14ac:dyDescent="0.3">
      <c r="B250" s="16" t="s">
        <v>231</v>
      </c>
      <c r="C250" s="16">
        <f>$H$31</f>
        <v>2038</v>
      </c>
      <c r="D250" s="40">
        <f>BY_Demands_Drivers!$K$73*$I$31</f>
        <v>2.6851419632913476E-2</v>
      </c>
      <c r="E250" s="40">
        <f>BY_Demands_Drivers!$L$73*$I$31</f>
        <v>2.0118884802221172E-2</v>
      </c>
      <c r="F250" s="16" t="str">
        <f>BY_Demands_Drivers!$H$74</f>
        <v>IUDFL</v>
      </c>
    </row>
    <row r="251" spans="2:6" x14ac:dyDescent="0.3">
      <c r="B251" s="16" t="s">
        <v>231</v>
      </c>
      <c r="C251" s="16">
        <f>$H$32</f>
        <v>2039</v>
      </c>
      <c r="D251" s="40">
        <f>BY_Demands_Drivers!$K$73*$I$32</f>
        <v>2.7078118967815899E-2</v>
      </c>
      <c r="E251" s="40">
        <f>BY_Demands_Drivers!$L$73*$I$32</f>
        <v>2.0288743151090419E-2</v>
      </c>
      <c r="F251" s="16" t="str">
        <f>BY_Demands_Drivers!$H$74</f>
        <v>IUDFL</v>
      </c>
    </row>
    <row r="252" spans="2:6" x14ac:dyDescent="0.3">
      <c r="B252" s="16" t="s">
        <v>231</v>
      </c>
      <c r="C252" s="16">
        <f>$H$33</f>
        <v>2040</v>
      </c>
      <c r="D252" s="40">
        <f>BY_Demands_Drivers!$K$73*$I$33</f>
        <v>2.7303080354485105E-2</v>
      </c>
      <c r="E252" s="40">
        <f>BY_Demands_Drivers!$L$73*$I$33</f>
        <v>2.0457299312560479E-2</v>
      </c>
      <c r="F252" s="16" t="str">
        <f>BY_Demands_Drivers!$H$74</f>
        <v>IUDFL</v>
      </c>
    </row>
    <row r="253" spans="2:6" x14ac:dyDescent="0.3">
      <c r="B253" s="16" t="s">
        <v>231</v>
      </c>
      <c r="C253" s="16">
        <f>$H$34</f>
        <v>2041</v>
      </c>
      <c r="D253" s="40">
        <f>BY_Demands_Drivers!$K$73*$I$34</f>
        <v>2.7518854780454006E-2</v>
      </c>
      <c r="E253" s="40">
        <f>BY_Demands_Drivers!$L$73*$I$34</f>
        <v>2.0618971986805696E-2</v>
      </c>
      <c r="F253" s="16" t="str">
        <f>BY_Demands_Drivers!$H$74</f>
        <v>IUDFL</v>
      </c>
    </row>
    <row r="254" spans="2:6" x14ac:dyDescent="0.3">
      <c r="B254" s="16" t="s">
        <v>231</v>
      </c>
      <c r="C254" s="16">
        <f>$H$35</f>
        <v>2042</v>
      </c>
      <c r="D254" s="40">
        <f>BY_Demands_Drivers!$K$73*$I$35</f>
        <v>2.7726660745267268E-2</v>
      </c>
      <c r="E254" s="40">
        <f>BY_Demands_Drivers!$L$73*$I$35</f>
        <v>2.07746741554228E-2</v>
      </c>
      <c r="F254" s="16" t="str">
        <f>BY_Demands_Drivers!$H$74</f>
        <v>IUDFL</v>
      </c>
    </row>
    <row r="255" spans="2:6" x14ac:dyDescent="0.3">
      <c r="B255" s="16" t="s">
        <v>231</v>
      </c>
      <c r="C255" s="16">
        <f>$H$36</f>
        <v>2043</v>
      </c>
      <c r="D255" s="40">
        <f>BY_Demands_Drivers!$K$73*$I$36</f>
        <v>2.7930390368546342E-2</v>
      </c>
      <c r="E255" s="40">
        <f>BY_Demands_Drivers!$L$73*$I$36</f>
        <v>2.092732205551846E-2</v>
      </c>
      <c r="F255" s="16" t="str">
        <f>BY_Demands_Drivers!$H$74</f>
        <v>IUDFL</v>
      </c>
    </row>
    <row r="256" spans="2:6" x14ac:dyDescent="0.3">
      <c r="B256" s="16" t="s">
        <v>231</v>
      </c>
      <c r="C256" s="16">
        <f>$H$37</f>
        <v>2044</v>
      </c>
      <c r="D256" s="40">
        <f>BY_Demands_Drivers!$K$73*$I$37</f>
        <v>2.8131274786496262E-2</v>
      </c>
      <c r="E256" s="40">
        <f>BY_Demands_Drivers!$L$73*$I$37</f>
        <v>2.1077838136923023E-2</v>
      </c>
      <c r="F256" s="16" t="str">
        <f>BY_Demands_Drivers!$H$74</f>
        <v>IUDFL</v>
      </c>
    </row>
    <row r="257" spans="2:6" x14ac:dyDescent="0.3">
      <c r="B257" s="16" t="s">
        <v>231</v>
      </c>
      <c r="C257" s="16">
        <f>$H$38</f>
        <v>2045</v>
      </c>
      <c r="D257" s="40">
        <f>BY_Demands_Drivers!$K$73*$I$38</f>
        <v>2.8339552651036985E-2</v>
      </c>
      <c r="E257" s="40">
        <f>BY_Demands_Drivers!$L$73*$I$38</f>
        <v>2.1233893884471323E-2</v>
      </c>
      <c r="F257" s="16" t="str">
        <f>BY_Demands_Drivers!$H$74</f>
        <v>IUDFL</v>
      </c>
    </row>
    <row r="258" spans="2:6" x14ac:dyDescent="0.3">
      <c r="B258" s="16" t="s">
        <v>231</v>
      </c>
      <c r="C258" s="16">
        <f>$H$39</f>
        <v>2046</v>
      </c>
      <c r="D258" s="40">
        <f>BY_Demands_Drivers!$K$73*$I$39</f>
        <v>2.8543608887468444E-2</v>
      </c>
      <c r="E258" s="40">
        <f>BY_Demands_Drivers!$L$73*$I$39</f>
        <v>2.1386786505050204E-2</v>
      </c>
      <c r="F258" s="16" t="str">
        <f>BY_Demands_Drivers!$H$74</f>
        <v>IUDFL</v>
      </c>
    </row>
    <row r="259" spans="2:6" x14ac:dyDescent="0.3">
      <c r="B259" s="16" t="s">
        <v>231</v>
      </c>
      <c r="C259" s="16">
        <f>$H$40</f>
        <v>2047</v>
      </c>
      <c r="D259" s="40">
        <f>BY_Demands_Drivers!$K$73*$I$40</f>
        <v>2.8748073106670879E-2</v>
      </c>
      <c r="E259" s="40">
        <f>BY_Demands_Drivers!$L$73*$I$40</f>
        <v>2.1539984813688889E-2</v>
      </c>
      <c r="F259" s="16" t="str">
        <f>BY_Demands_Drivers!$H$74</f>
        <v>IUDFL</v>
      </c>
    </row>
    <row r="260" spans="2:6" x14ac:dyDescent="0.3">
      <c r="B260" s="16" t="s">
        <v>231</v>
      </c>
      <c r="C260" s="16">
        <f>$H$41</f>
        <v>2048</v>
      </c>
      <c r="D260" s="40">
        <f>BY_Demands_Drivers!$K$73*$I$41</f>
        <v>2.8955433187367124E-2</v>
      </c>
      <c r="E260" s="40">
        <f>BY_Demands_Drivers!$L$73*$I$41</f>
        <v>2.169535289601528E-2</v>
      </c>
      <c r="F260" s="16" t="str">
        <f>BY_Demands_Drivers!$H$74</f>
        <v>IUDFL</v>
      </c>
    </row>
    <row r="261" spans="2:6" x14ac:dyDescent="0.3">
      <c r="B261" s="16" t="s">
        <v>231</v>
      </c>
      <c r="C261" s="16">
        <f>$H$42</f>
        <v>2049</v>
      </c>
      <c r="D261" s="40">
        <f>BY_Demands_Drivers!$K$73*$I$42</f>
        <v>2.9165177728240784E-2</v>
      </c>
      <c r="E261" s="40">
        <f>BY_Demands_Drivers!$L$73*$I$42</f>
        <v>2.1852507575857959E-2</v>
      </c>
      <c r="F261" s="16" t="str">
        <f>BY_Demands_Drivers!$H$74</f>
        <v>IUDFL</v>
      </c>
    </row>
    <row r="262" spans="2:6" x14ac:dyDescent="0.3">
      <c r="B262" s="15" t="s">
        <v>231</v>
      </c>
      <c r="C262" s="15">
        <f>$H$43</f>
        <v>2050</v>
      </c>
      <c r="D262" s="41">
        <f>BY_Demands_Drivers!$K$73*$I$43</f>
        <v>2.9385609648412879E-2</v>
      </c>
      <c r="E262" s="41">
        <f>BY_Demands_Drivers!$L$73*$I$43</f>
        <v>2.2017669957188395E-2</v>
      </c>
      <c r="F262" s="15" t="str">
        <f>BY_Demands_Drivers!$H$74</f>
        <v>IUDFL</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W66"/>
  <sheetViews>
    <sheetView zoomScale="90" zoomScaleNormal="90" workbookViewId="0">
      <selection activeCell="I23" sqref="I23"/>
    </sheetView>
  </sheetViews>
  <sheetFormatPr defaultColWidth="9.109375" defaultRowHeight="14.4" x14ac:dyDescent="0.3"/>
  <cols>
    <col min="1" max="1" width="9.109375" style="63"/>
    <col min="2" max="2" width="10.109375" style="63" bestFit="1" customWidth="1"/>
    <col min="3" max="3" width="8.88671875" style="63" bestFit="1" customWidth="1"/>
    <col min="4" max="4" width="10.6640625" style="63" bestFit="1" customWidth="1"/>
    <col min="5" max="5" width="6.6640625" style="63" customWidth="1"/>
    <col min="6" max="6" width="10.6640625" style="63" bestFit="1" customWidth="1"/>
    <col min="7" max="7" width="10.6640625" style="63" customWidth="1"/>
    <col min="8" max="8" width="8.6640625" style="63" bestFit="1" customWidth="1"/>
    <col min="9" max="9" width="8.44140625" style="63" bestFit="1" customWidth="1"/>
    <col min="10" max="10" width="9.109375" style="63"/>
    <col min="11" max="11" width="10.6640625" style="63" customWidth="1"/>
    <col min="12" max="12" width="9.109375" style="63"/>
    <col min="13" max="13" width="17" style="63" customWidth="1"/>
    <col min="14" max="14" width="17.5546875" style="63" customWidth="1"/>
    <col min="15" max="15" width="20.6640625" style="63" customWidth="1"/>
    <col min="16" max="16" width="23.44140625" style="63" customWidth="1"/>
    <col min="17" max="17" width="16.5546875" style="63" customWidth="1"/>
    <col min="18" max="16384" width="9.109375" style="63"/>
  </cols>
  <sheetData>
    <row r="1" spans="1:23" x14ac:dyDescent="0.3">
      <c r="A1" s="63" t="s">
        <v>255</v>
      </c>
    </row>
    <row r="2" spans="1:23" x14ac:dyDescent="0.3">
      <c r="B2" s="72" t="s">
        <v>241</v>
      </c>
      <c r="H2" s="71"/>
      <c r="I2" s="71"/>
    </row>
    <row r="3" spans="1:23" ht="15" thickBot="1" x14ac:dyDescent="0.35">
      <c r="B3" s="70" t="s">
        <v>240</v>
      </c>
      <c r="C3" s="70" t="s">
        <v>239</v>
      </c>
      <c r="D3" s="70" t="s">
        <v>2</v>
      </c>
      <c r="E3" s="70" t="s">
        <v>0</v>
      </c>
      <c r="F3" s="69" t="s">
        <v>11</v>
      </c>
      <c r="G3" s="69" t="s">
        <v>10</v>
      </c>
      <c r="H3" s="68" t="s">
        <v>238</v>
      </c>
      <c r="I3" s="68" t="s">
        <v>1</v>
      </c>
      <c r="L3" s="63" t="s">
        <v>254</v>
      </c>
    </row>
    <row r="4" spans="1:23" ht="63.75" customHeight="1" x14ac:dyDescent="0.3">
      <c r="B4" s="66" t="s">
        <v>237</v>
      </c>
      <c r="C4" s="67"/>
      <c r="D4" s="67"/>
      <c r="E4" s="66"/>
      <c r="F4" s="66"/>
      <c r="G4" s="66"/>
      <c r="H4" s="66"/>
      <c r="I4" s="66"/>
      <c r="M4" s="84" t="s">
        <v>253</v>
      </c>
      <c r="N4" s="84" t="s">
        <v>252</v>
      </c>
      <c r="O4" s="84" t="s">
        <v>251</v>
      </c>
      <c r="P4" s="84" t="s">
        <v>250</v>
      </c>
      <c r="Q4" s="84" t="s">
        <v>249</v>
      </c>
      <c r="V4" s="63" t="s">
        <v>248</v>
      </c>
    </row>
    <row r="5" spans="1:23" x14ac:dyDescent="0.3">
      <c r="D5" s="63" t="s">
        <v>231</v>
      </c>
      <c r="E5" s="63">
        <v>2017</v>
      </c>
      <c r="F5" s="65">
        <v>0</v>
      </c>
      <c r="G5" s="63">
        <v>0</v>
      </c>
      <c r="H5" s="63" t="s">
        <v>236</v>
      </c>
      <c r="I5" s="63" t="s">
        <v>242</v>
      </c>
      <c r="L5" s="63">
        <v>2017</v>
      </c>
      <c r="M5" s="75">
        <v>0</v>
      </c>
      <c r="N5" s="83">
        <f t="shared" ref="N5:N28" si="0">M5/(1+$R$8)</f>
        <v>0</v>
      </c>
      <c r="O5" s="75">
        <f t="shared" ref="O5:O28" si="1">N5/8760</f>
        <v>0</v>
      </c>
      <c r="P5" s="75">
        <f t="shared" ref="P5:P13" si="2">O5*(1-$R$11)*8760/1000</f>
        <v>0</v>
      </c>
      <c r="Q5" s="75">
        <f>O5*$R$11*SUM($W$7:$W$30)*365/1000</f>
        <v>0</v>
      </c>
      <c r="T5" s="82"/>
      <c r="V5" s="89" t="s">
        <v>247</v>
      </c>
      <c r="W5" s="90"/>
    </row>
    <row r="6" spans="1:23" x14ac:dyDescent="0.3">
      <c r="D6" s="63" t="s">
        <v>231</v>
      </c>
      <c r="E6" s="63">
        <v>2018</v>
      </c>
      <c r="F6" s="18">
        <f t="shared" ref="F6:F28" si="3">P6/1000*3.6</f>
        <v>0</v>
      </c>
      <c r="G6" s="63">
        <v>0</v>
      </c>
      <c r="H6" s="63" t="s">
        <v>236</v>
      </c>
      <c r="I6" s="63" t="s">
        <v>242</v>
      </c>
      <c r="K6" s="63">
        <v>0</v>
      </c>
      <c r="L6" s="63">
        <v>2018</v>
      </c>
      <c r="M6" s="75">
        <f t="shared" ref="M6:M28" si="4">K6*1000000</f>
        <v>0</v>
      </c>
      <c r="N6" s="75">
        <f t="shared" si="0"/>
        <v>0</v>
      </c>
      <c r="O6" s="75">
        <f t="shared" si="1"/>
        <v>0</v>
      </c>
      <c r="P6" s="75">
        <f t="shared" si="2"/>
        <v>0</v>
      </c>
      <c r="Q6" s="75">
        <f t="shared" ref="Q6:Q13" si="5">O6*$R$11*8760/1000</f>
        <v>0</v>
      </c>
      <c r="V6" s="81" t="s">
        <v>246</v>
      </c>
      <c r="W6" s="81" t="s">
        <v>245</v>
      </c>
    </row>
    <row r="7" spans="1:23" x14ac:dyDescent="0.3">
      <c r="D7" s="63" t="s">
        <v>231</v>
      </c>
      <c r="E7" s="63">
        <v>2019</v>
      </c>
      <c r="F7" s="18">
        <f t="shared" si="3"/>
        <v>0.43127819548872176</v>
      </c>
      <c r="G7" s="63">
        <v>0</v>
      </c>
      <c r="H7" s="63" t="s">
        <v>236</v>
      </c>
      <c r="I7" s="63" t="s">
        <v>242</v>
      </c>
      <c r="K7" s="63">
        <v>0.22</v>
      </c>
      <c r="L7" s="63">
        <v>2019</v>
      </c>
      <c r="M7" s="75">
        <f t="shared" si="4"/>
        <v>220000</v>
      </c>
      <c r="N7" s="75">
        <f t="shared" si="0"/>
        <v>199999.99999999997</v>
      </c>
      <c r="O7" s="75">
        <f t="shared" si="1"/>
        <v>22.831050228310499</v>
      </c>
      <c r="P7" s="75">
        <f t="shared" si="2"/>
        <v>119.79949874686716</v>
      </c>
      <c r="Q7" s="75">
        <f t="shared" si="5"/>
        <v>80.200501253132813</v>
      </c>
      <c r="R7" s="63" t="s">
        <v>244</v>
      </c>
      <c r="V7" s="77">
        <v>1</v>
      </c>
      <c r="W7" s="80">
        <v>0.53</v>
      </c>
    </row>
    <row r="8" spans="1:23" x14ac:dyDescent="0.3">
      <c r="D8" s="63" t="s">
        <v>231</v>
      </c>
      <c r="E8" s="63">
        <v>2020</v>
      </c>
      <c r="F8" s="18">
        <f t="shared" si="3"/>
        <v>1.7231524265208475</v>
      </c>
      <c r="G8" s="63">
        <v>0</v>
      </c>
      <c r="H8" s="63" t="s">
        <v>236</v>
      </c>
      <c r="I8" s="63" t="s">
        <v>242</v>
      </c>
      <c r="K8" s="63">
        <v>0.879</v>
      </c>
      <c r="L8" s="63">
        <v>2020</v>
      </c>
      <c r="M8" s="75">
        <f t="shared" si="4"/>
        <v>879000</v>
      </c>
      <c r="N8" s="75">
        <f t="shared" si="0"/>
        <v>799090.90909090906</v>
      </c>
      <c r="O8" s="75">
        <f t="shared" si="1"/>
        <v>91.220423412204227</v>
      </c>
      <c r="P8" s="75">
        <f t="shared" si="2"/>
        <v>478.65345181134654</v>
      </c>
      <c r="Q8" s="75">
        <f t="shared" si="5"/>
        <v>320.43745727956252</v>
      </c>
      <c r="R8" s="79">
        <v>0.1</v>
      </c>
      <c r="V8" s="77">
        <v>2</v>
      </c>
      <c r="W8" s="76">
        <v>0.5</v>
      </c>
    </row>
    <row r="9" spans="1:23" x14ac:dyDescent="0.3">
      <c r="D9" s="63" t="s">
        <v>231</v>
      </c>
      <c r="E9" s="63">
        <v>2021</v>
      </c>
      <c r="F9" s="18">
        <f t="shared" si="3"/>
        <v>3.4482652084757341</v>
      </c>
      <c r="G9" s="63">
        <v>0</v>
      </c>
      <c r="H9" s="63" t="s">
        <v>236</v>
      </c>
      <c r="I9" s="63" t="s">
        <v>242</v>
      </c>
      <c r="K9" s="63">
        <v>1.7589999999999999</v>
      </c>
      <c r="L9" s="63">
        <v>2021</v>
      </c>
      <c r="M9" s="75">
        <f t="shared" si="4"/>
        <v>1759000</v>
      </c>
      <c r="N9" s="75">
        <f t="shared" si="0"/>
        <v>1599090.9090909089</v>
      </c>
      <c r="O9" s="75">
        <f t="shared" si="1"/>
        <v>182.54462432544622</v>
      </c>
      <c r="P9" s="75">
        <f t="shared" si="2"/>
        <v>957.85144679881512</v>
      </c>
      <c r="Q9" s="75">
        <f t="shared" si="5"/>
        <v>641.23946229209366</v>
      </c>
      <c r="V9" s="77">
        <v>3</v>
      </c>
      <c r="W9" s="76">
        <v>0.49</v>
      </c>
    </row>
    <row r="10" spans="1:23" x14ac:dyDescent="0.3">
      <c r="D10" s="63" t="s">
        <v>231</v>
      </c>
      <c r="E10" s="63">
        <v>2022</v>
      </c>
      <c r="F10" s="18">
        <f t="shared" si="3"/>
        <v>5.1282898154477108</v>
      </c>
      <c r="G10" s="63">
        <v>0</v>
      </c>
      <c r="H10" s="63" t="s">
        <v>236</v>
      </c>
      <c r="I10" s="63" t="s">
        <v>242</v>
      </c>
      <c r="K10" s="63">
        <v>2.6160000000000001</v>
      </c>
      <c r="L10" s="63">
        <v>2022</v>
      </c>
      <c r="M10" s="75">
        <f t="shared" si="4"/>
        <v>2616000</v>
      </c>
      <c r="N10" s="75">
        <f t="shared" si="0"/>
        <v>2378181.8181818179</v>
      </c>
      <c r="O10" s="75">
        <f t="shared" si="1"/>
        <v>271.48194271481941</v>
      </c>
      <c r="P10" s="75">
        <f t="shared" si="2"/>
        <v>1424.5249487354752</v>
      </c>
      <c r="Q10" s="75">
        <f t="shared" si="5"/>
        <v>953.65686944634308</v>
      </c>
      <c r="R10" s="63" t="s">
        <v>243</v>
      </c>
      <c r="V10" s="77">
        <v>4</v>
      </c>
      <c r="W10" s="76">
        <v>0.49</v>
      </c>
    </row>
    <row r="11" spans="1:23" x14ac:dyDescent="0.3">
      <c r="D11" s="63" t="s">
        <v>231</v>
      </c>
      <c r="E11" s="63">
        <v>2023</v>
      </c>
      <c r="F11" s="18">
        <f t="shared" si="3"/>
        <v>6.6808913192071095</v>
      </c>
      <c r="G11" s="63">
        <v>0</v>
      </c>
      <c r="H11" s="63" t="s">
        <v>236</v>
      </c>
      <c r="I11" s="63" t="s">
        <v>242</v>
      </c>
      <c r="K11" s="63">
        <v>3.4079999999999999</v>
      </c>
      <c r="L11" s="63">
        <v>2023</v>
      </c>
      <c r="M11" s="75">
        <f t="shared" si="4"/>
        <v>3408000</v>
      </c>
      <c r="N11" s="75">
        <f t="shared" si="0"/>
        <v>3098181.8181818179</v>
      </c>
      <c r="O11" s="75">
        <f t="shared" si="1"/>
        <v>353.67372353673721</v>
      </c>
      <c r="P11" s="75">
        <f t="shared" si="2"/>
        <v>1855.803144224197</v>
      </c>
      <c r="Q11" s="75">
        <f t="shared" si="5"/>
        <v>1242.3786739576212</v>
      </c>
      <c r="R11" s="79">
        <f>160/399</f>
        <v>0.40100250626566414</v>
      </c>
      <c r="V11" s="77">
        <v>5</v>
      </c>
      <c r="W11" s="76">
        <v>0.49</v>
      </c>
    </row>
    <row r="12" spans="1:23" x14ac:dyDescent="0.3">
      <c r="D12" s="63" t="s">
        <v>231</v>
      </c>
      <c r="E12" s="63">
        <v>2024</v>
      </c>
      <c r="F12" s="18">
        <f t="shared" si="3"/>
        <v>8.0590211893369776</v>
      </c>
      <c r="G12" s="63">
        <v>0</v>
      </c>
      <c r="H12" s="63" t="s">
        <v>236</v>
      </c>
      <c r="I12" s="63" t="s">
        <v>242</v>
      </c>
      <c r="K12" s="63">
        <v>4.1109999999999998</v>
      </c>
      <c r="L12" s="63">
        <v>2024</v>
      </c>
      <c r="M12" s="75">
        <f t="shared" si="4"/>
        <v>4110999.9999999995</v>
      </c>
      <c r="N12" s="75">
        <f t="shared" si="0"/>
        <v>3737272.7272727266</v>
      </c>
      <c r="O12" s="75">
        <f t="shared" si="1"/>
        <v>426.62930676629298</v>
      </c>
      <c r="P12" s="75">
        <f t="shared" si="2"/>
        <v>2238.6169970380492</v>
      </c>
      <c r="Q12" s="75">
        <f t="shared" si="5"/>
        <v>1498.6557302346775</v>
      </c>
      <c r="V12" s="77">
        <v>6</v>
      </c>
      <c r="W12" s="76">
        <v>0.53</v>
      </c>
    </row>
    <row r="13" spans="1:23" x14ac:dyDescent="0.3">
      <c r="D13" s="63" t="s">
        <v>231</v>
      </c>
      <c r="E13" s="63">
        <v>2025</v>
      </c>
      <c r="F13" s="18">
        <f t="shared" si="3"/>
        <v>9.2666001367053976</v>
      </c>
      <c r="G13" s="63">
        <v>0</v>
      </c>
      <c r="H13" s="63" t="s">
        <v>236</v>
      </c>
      <c r="I13" s="63" t="s">
        <v>242</v>
      </c>
      <c r="K13" s="63">
        <v>4.7270000000000003</v>
      </c>
      <c r="L13" s="63">
        <v>2025</v>
      </c>
      <c r="M13" s="75">
        <f t="shared" si="4"/>
        <v>4727000</v>
      </c>
      <c r="N13" s="75">
        <f t="shared" si="0"/>
        <v>4297272.7272727266</v>
      </c>
      <c r="O13" s="75">
        <f t="shared" si="1"/>
        <v>490.55624740556237</v>
      </c>
      <c r="P13" s="75">
        <f t="shared" si="2"/>
        <v>2574.0555935292768</v>
      </c>
      <c r="Q13" s="75">
        <f t="shared" si="5"/>
        <v>1723.2171337434488</v>
      </c>
      <c r="V13" s="77">
        <v>7</v>
      </c>
      <c r="W13" s="76">
        <v>0.58000000000000007</v>
      </c>
    </row>
    <row r="14" spans="1:23" x14ac:dyDescent="0.3">
      <c r="D14" s="63" t="s">
        <v>231</v>
      </c>
      <c r="E14" s="63">
        <v>2026</v>
      </c>
      <c r="F14" s="18">
        <f t="shared" si="3"/>
        <v>17.194909090909093</v>
      </c>
      <c r="G14" s="63">
        <v>0</v>
      </c>
      <c r="H14" s="63" t="s">
        <v>236</v>
      </c>
      <c r="I14" s="63" t="s">
        <v>242</v>
      </c>
      <c r="K14" s="63">
        <v>5.2539999999999996</v>
      </c>
      <c r="L14" s="63">
        <v>2026</v>
      </c>
      <c r="M14" s="75">
        <f t="shared" si="4"/>
        <v>5254000</v>
      </c>
      <c r="N14" s="75">
        <f t="shared" si="0"/>
        <v>4776363.6363636358</v>
      </c>
      <c r="O14" s="75">
        <f t="shared" si="1"/>
        <v>545.24699045246984</v>
      </c>
      <c r="P14" s="75">
        <f t="shared" ref="P14:P28" si="6">O14*(1)*8760/1000</f>
        <v>4776.363636363636</v>
      </c>
      <c r="Q14" s="75">
        <f t="shared" ref="Q14:Q28" si="7">$Q$13</f>
        <v>1723.2171337434488</v>
      </c>
      <c r="V14" s="77">
        <v>8</v>
      </c>
      <c r="W14" s="76">
        <v>0.58000000000000007</v>
      </c>
    </row>
    <row r="15" spans="1:23" x14ac:dyDescent="0.3">
      <c r="D15" s="63" t="s">
        <v>231</v>
      </c>
      <c r="E15" s="63">
        <v>2027</v>
      </c>
      <c r="F15" s="18">
        <f t="shared" si="3"/>
        <v>18.70690909090909</v>
      </c>
      <c r="G15" s="63">
        <v>0</v>
      </c>
      <c r="H15" s="63" t="s">
        <v>236</v>
      </c>
      <c r="I15" s="63" t="s">
        <v>242</v>
      </c>
      <c r="K15" s="63">
        <v>5.7160000000000002</v>
      </c>
      <c r="L15" s="63">
        <v>2027</v>
      </c>
      <c r="M15" s="75">
        <f t="shared" si="4"/>
        <v>5716000</v>
      </c>
      <c r="N15" s="75">
        <f t="shared" si="0"/>
        <v>5196363.6363636358</v>
      </c>
      <c r="O15" s="75">
        <f t="shared" si="1"/>
        <v>593.1921959319219</v>
      </c>
      <c r="P15" s="75">
        <f t="shared" si="6"/>
        <v>5196.363636363636</v>
      </c>
      <c r="Q15" s="75">
        <f t="shared" si="7"/>
        <v>1723.2171337434488</v>
      </c>
      <c r="V15" s="77">
        <v>9</v>
      </c>
      <c r="W15" s="76">
        <v>0.63000000000000012</v>
      </c>
    </row>
    <row r="16" spans="1:23" x14ac:dyDescent="0.3">
      <c r="D16" s="63" t="s">
        <v>231</v>
      </c>
      <c r="E16" s="63">
        <v>2028</v>
      </c>
      <c r="F16" s="18">
        <f t="shared" si="3"/>
        <v>20.146909090909091</v>
      </c>
      <c r="G16" s="63">
        <v>0</v>
      </c>
      <c r="H16" s="63" t="s">
        <v>236</v>
      </c>
      <c r="I16" s="63" t="s">
        <v>242</v>
      </c>
      <c r="K16" s="63">
        <v>6.1559999999999997</v>
      </c>
      <c r="L16" s="63">
        <v>2028</v>
      </c>
      <c r="M16" s="75">
        <f t="shared" si="4"/>
        <v>6156000</v>
      </c>
      <c r="N16" s="75">
        <f t="shared" si="0"/>
        <v>5596363.6363636358</v>
      </c>
      <c r="O16" s="75">
        <f t="shared" si="1"/>
        <v>638.85429638854293</v>
      </c>
      <c r="P16" s="75">
        <f t="shared" si="6"/>
        <v>5596.363636363636</v>
      </c>
      <c r="Q16" s="75">
        <f t="shared" si="7"/>
        <v>1723.2171337434488</v>
      </c>
      <c r="V16" s="77">
        <v>10</v>
      </c>
      <c r="W16" s="76">
        <v>0.67999999999999994</v>
      </c>
    </row>
    <row r="17" spans="2:23" x14ac:dyDescent="0.3">
      <c r="D17" s="63" t="s">
        <v>231</v>
      </c>
      <c r="E17" s="63">
        <v>2029</v>
      </c>
      <c r="F17" s="18">
        <f t="shared" si="3"/>
        <v>21.583636363636362</v>
      </c>
      <c r="G17" s="63">
        <v>0</v>
      </c>
      <c r="H17" s="63" t="s">
        <v>236</v>
      </c>
      <c r="I17" s="63" t="s">
        <v>242</v>
      </c>
      <c r="K17" s="63">
        <v>6.5949999999999998</v>
      </c>
      <c r="L17" s="63">
        <v>2029</v>
      </c>
      <c r="M17" s="75">
        <f t="shared" si="4"/>
        <v>6595000</v>
      </c>
      <c r="N17" s="75">
        <f t="shared" si="0"/>
        <v>5995454.5454545449</v>
      </c>
      <c r="O17" s="75">
        <f t="shared" si="1"/>
        <v>684.41261934412614</v>
      </c>
      <c r="P17" s="75">
        <f t="shared" si="6"/>
        <v>5995.454545454545</v>
      </c>
      <c r="Q17" s="75">
        <f t="shared" si="7"/>
        <v>1723.2171337434488</v>
      </c>
      <c r="V17" s="77">
        <v>11</v>
      </c>
      <c r="W17" s="76">
        <v>0.67999999999999994</v>
      </c>
    </row>
    <row r="18" spans="2:23" x14ac:dyDescent="0.3">
      <c r="D18" s="63" t="s">
        <v>231</v>
      </c>
      <c r="E18" s="63">
        <v>2030</v>
      </c>
      <c r="F18" s="18">
        <f t="shared" si="3"/>
        <v>23.02363636363636</v>
      </c>
      <c r="G18" s="63">
        <v>0</v>
      </c>
      <c r="H18" s="63" t="s">
        <v>236</v>
      </c>
      <c r="I18" s="63" t="s">
        <v>242</v>
      </c>
      <c r="K18" s="63">
        <v>7.0350000000000001</v>
      </c>
      <c r="L18" s="63">
        <v>2030</v>
      </c>
      <c r="M18" s="75">
        <f t="shared" si="4"/>
        <v>7035000</v>
      </c>
      <c r="N18" s="75">
        <f t="shared" si="0"/>
        <v>6395454.5454545449</v>
      </c>
      <c r="O18" s="75">
        <f t="shared" si="1"/>
        <v>730.07471980074718</v>
      </c>
      <c r="P18" s="75">
        <f t="shared" si="6"/>
        <v>6395.454545454545</v>
      </c>
      <c r="Q18" s="75">
        <f t="shared" si="7"/>
        <v>1723.2171337434488</v>
      </c>
      <c r="V18" s="77">
        <v>12</v>
      </c>
      <c r="W18" s="76">
        <v>0.67999999999999994</v>
      </c>
    </row>
    <row r="19" spans="2:23" x14ac:dyDescent="0.3">
      <c r="D19" s="63" t="s">
        <v>231</v>
      </c>
      <c r="E19" s="63">
        <v>2031</v>
      </c>
      <c r="F19" s="18">
        <f t="shared" si="3"/>
        <v>24.463636363636361</v>
      </c>
      <c r="G19" s="63">
        <v>0</v>
      </c>
      <c r="H19" s="63" t="s">
        <v>236</v>
      </c>
      <c r="I19" s="63" t="s">
        <v>242</v>
      </c>
      <c r="K19" s="63">
        <v>7.4749999999999996</v>
      </c>
      <c r="L19" s="63">
        <v>2031</v>
      </c>
      <c r="M19" s="75">
        <f t="shared" si="4"/>
        <v>7475000</v>
      </c>
      <c r="N19" s="75">
        <f t="shared" si="0"/>
        <v>6795454.5454545449</v>
      </c>
      <c r="O19" s="75">
        <f t="shared" si="1"/>
        <v>775.73682025736809</v>
      </c>
      <c r="P19" s="75">
        <f t="shared" si="6"/>
        <v>6795.454545454545</v>
      </c>
      <c r="Q19" s="75">
        <f t="shared" si="7"/>
        <v>1723.2171337434488</v>
      </c>
      <c r="V19" s="77">
        <v>13</v>
      </c>
      <c r="W19" s="76">
        <v>0.67999999999999994</v>
      </c>
    </row>
    <row r="20" spans="2:23" x14ac:dyDescent="0.3">
      <c r="D20" s="63" t="s">
        <v>231</v>
      </c>
      <c r="E20" s="63">
        <v>2032</v>
      </c>
      <c r="F20" s="18">
        <f t="shared" si="3"/>
        <v>25.900363636363636</v>
      </c>
      <c r="G20" s="63">
        <v>0</v>
      </c>
      <c r="H20" s="63" t="s">
        <v>236</v>
      </c>
      <c r="I20" s="63" t="s">
        <v>242</v>
      </c>
      <c r="K20" s="63">
        <v>7.9139999999999997</v>
      </c>
      <c r="L20" s="63">
        <v>2032</v>
      </c>
      <c r="M20" s="75">
        <f t="shared" si="4"/>
        <v>7914000</v>
      </c>
      <c r="N20" s="75">
        <f t="shared" si="0"/>
        <v>7194545.4545454541</v>
      </c>
      <c r="O20" s="75">
        <f t="shared" si="1"/>
        <v>821.29514321295142</v>
      </c>
      <c r="P20" s="75">
        <f t="shared" si="6"/>
        <v>7194.545454545454</v>
      </c>
      <c r="Q20" s="75">
        <f t="shared" si="7"/>
        <v>1723.2171337434488</v>
      </c>
      <c r="V20" s="77">
        <v>14</v>
      </c>
      <c r="W20" s="76">
        <v>0.67999999999999994</v>
      </c>
    </row>
    <row r="21" spans="2:23" x14ac:dyDescent="0.3">
      <c r="D21" s="63" t="s">
        <v>231</v>
      </c>
      <c r="E21" s="63">
        <v>2033</v>
      </c>
      <c r="F21" s="18">
        <f t="shared" si="3"/>
        <v>27.337090909090907</v>
      </c>
      <c r="G21" s="63">
        <v>0</v>
      </c>
      <c r="H21" s="63" t="s">
        <v>236</v>
      </c>
      <c r="I21" s="63" t="s">
        <v>242</v>
      </c>
      <c r="K21" s="63">
        <f t="shared" ref="K21:K28" si="8">K20-K19+K20</f>
        <v>8.3529999999999998</v>
      </c>
      <c r="L21" s="63">
        <v>2033</v>
      </c>
      <c r="M21" s="75">
        <f t="shared" si="4"/>
        <v>8353000</v>
      </c>
      <c r="N21" s="75">
        <f t="shared" si="0"/>
        <v>7593636.3636363633</v>
      </c>
      <c r="O21" s="75">
        <f t="shared" si="1"/>
        <v>866.85346616853462</v>
      </c>
      <c r="P21" s="75">
        <f t="shared" si="6"/>
        <v>7593.6363636363631</v>
      </c>
      <c r="Q21" s="75">
        <f t="shared" si="7"/>
        <v>1723.2171337434488</v>
      </c>
      <c r="V21" s="77">
        <v>15</v>
      </c>
      <c r="W21" s="76">
        <v>0.67999999999999994</v>
      </c>
    </row>
    <row r="22" spans="2:23" x14ac:dyDescent="0.3">
      <c r="D22" s="63" t="s">
        <v>231</v>
      </c>
      <c r="E22" s="63">
        <v>2034</v>
      </c>
      <c r="F22" s="18">
        <f t="shared" si="3"/>
        <v>28.773818181818182</v>
      </c>
      <c r="G22" s="63">
        <v>0</v>
      </c>
      <c r="H22" s="63" t="s">
        <v>236</v>
      </c>
      <c r="I22" s="63" t="s">
        <v>242</v>
      </c>
      <c r="K22" s="63">
        <f t="shared" si="8"/>
        <v>8.7919999999999998</v>
      </c>
      <c r="L22" s="63">
        <v>2034</v>
      </c>
      <c r="M22" s="75">
        <f t="shared" si="4"/>
        <v>8792000</v>
      </c>
      <c r="N22" s="75">
        <f t="shared" si="0"/>
        <v>7992727.2727272725</v>
      </c>
      <c r="O22" s="75">
        <f t="shared" si="1"/>
        <v>912.41178912411783</v>
      </c>
      <c r="P22" s="75">
        <f t="shared" si="6"/>
        <v>7992.7272727272721</v>
      </c>
      <c r="Q22" s="75">
        <f t="shared" si="7"/>
        <v>1723.2171337434488</v>
      </c>
      <c r="V22" s="77">
        <v>16</v>
      </c>
      <c r="W22" s="76">
        <v>0.67999999999999994</v>
      </c>
    </row>
    <row r="23" spans="2:23" x14ac:dyDescent="0.3">
      <c r="D23" s="63" t="s">
        <v>231</v>
      </c>
      <c r="E23" s="63">
        <v>2035</v>
      </c>
      <c r="F23" s="18">
        <f t="shared" si="3"/>
        <v>30.210545454545457</v>
      </c>
      <c r="G23" s="63">
        <v>0</v>
      </c>
      <c r="H23" s="63" t="s">
        <v>236</v>
      </c>
      <c r="I23" s="63" t="s">
        <v>242</v>
      </c>
      <c r="K23" s="63">
        <f t="shared" si="8"/>
        <v>9.2309999999999999</v>
      </c>
      <c r="L23" s="63">
        <v>2035</v>
      </c>
      <c r="M23" s="75">
        <f t="shared" si="4"/>
        <v>9231000</v>
      </c>
      <c r="N23" s="75">
        <f t="shared" si="0"/>
        <v>8391818.1818181816</v>
      </c>
      <c r="O23" s="75">
        <f t="shared" si="1"/>
        <v>957.97011207970115</v>
      </c>
      <c r="P23" s="75">
        <f t="shared" si="6"/>
        <v>8391.818181818182</v>
      </c>
      <c r="Q23" s="75">
        <f t="shared" si="7"/>
        <v>1723.2171337434488</v>
      </c>
      <c r="V23" s="77">
        <v>17</v>
      </c>
      <c r="W23" s="76">
        <v>0.67999999999999994</v>
      </c>
    </row>
    <row r="24" spans="2:23" x14ac:dyDescent="0.3">
      <c r="D24" s="63" t="s">
        <v>231</v>
      </c>
      <c r="E24" s="63">
        <v>2036</v>
      </c>
      <c r="F24" s="18">
        <f t="shared" si="3"/>
        <v>31.647272727272721</v>
      </c>
      <c r="G24" s="63">
        <v>0</v>
      </c>
      <c r="H24" s="63" t="s">
        <v>236</v>
      </c>
      <c r="I24" s="63" t="s">
        <v>242</v>
      </c>
      <c r="K24" s="63">
        <f t="shared" si="8"/>
        <v>9.67</v>
      </c>
      <c r="L24" s="63">
        <v>2036</v>
      </c>
      <c r="M24" s="75">
        <f t="shared" si="4"/>
        <v>9670000</v>
      </c>
      <c r="N24" s="75">
        <f t="shared" si="0"/>
        <v>8790909.0909090899</v>
      </c>
      <c r="O24" s="75">
        <f t="shared" si="1"/>
        <v>1003.5284350352842</v>
      </c>
      <c r="P24" s="75">
        <f t="shared" si="6"/>
        <v>8790.9090909090901</v>
      </c>
      <c r="Q24" s="75">
        <f t="shared" si="7"/>
        <v>1723.2171337434488</v>
      </c>
      <c r="V24" s="77">
        <v>18</v>
      </c>
      <c r="W24" s="76">
        <v>0.67999999999999994</v>
      </c>
    </row>
    <row r="25" spans="2:23" x14ac:dyDescent="0.3">
      <c r="D25" s="63" t="s">
        <v>231</v>
      </c>
      <c r="E25" s="63">
        <v>2037</v>
      </c>
      <c r="F25" s="18">
        <f t="shared" si="3"/>
        <v>33.083999999999996</v>
      </c>
      <c r="G25" s="63">
        <v>0</v>
      </c>
      <c r="H25" s="63" t="s">
        <v>236</v>
      </c>
      <c r="I25" s="63" t="s">
        <v>242</v>
      </c>
      <c r="K25" s="63">
        <f t="shared" si="8"/>
        <v>10.109</v>
      </c>
      <c r="L25" s="63">
        <v>2037</v>
      </c>
      <c r="M25" s="75">
        <f t="shared" si="4"/>
        <v>10109000</v>
      </c>
      <c r="N25" s="75">
        <f t="shared" si="0"/>
        <v>9190000</v>
      </c>
      <c r="O25" s="75">
        <f t="shared" si="1"/>
        <v>1049.0867579908677</v>
      </c>
      <c r="P25" s="75">
        <f t="shared" si="6"/>
        <v>9190</v>
      </c>
      <c r="Q25" s="75">
        <f t="shared" si="7"/>
        <v>1723.2171337434488</v>
      </c>
      <c r="V25" s="77">
        <v>19</v>
      </c>
      <c r="W25" s="76">
        <v>0.67999999999999994</v>
      </c>
    </row>
    <row r="26" spans="2:23" x14ac:dyDescent="0.3">
      <c r="D26" s="63" t="s">
        <v>231</v>
      </c>
      <c r="E26" s="63">
        <v>2038</v>
      </c>
      <c r="F26" s="18">
        <f t="shared" si="3"/>
        <v>34.520727272727271</v>
      </c>
      <c r="G26" s="63">
        <v>0</v>
      </c>
      <c r="H26" s="63" t="s">
        <v>236</v>
      </c>
      <c r="I26" s="63" t="s">
        <v>242</v>
      </c>
      <c r="K26" s="63">
        <f t="shared" si="8"/>
        <v>10.548</v>
      </c>
      <c r="L26" s="63">
        <v>2038</v>
      </c>
      <c r="M26" s="75">
        <f t="shared" si="4"/>
        <v>10548000</v>
      </c>
      <c r="N26" s="75">
        <f t="shared" si="0"/>
        <v>9589090.9090909082</v>
      </c>
      <c r="O26" s="75">
        <f t="shared" si="1"/>
        <v>1094.6450809464507</v>
      </c>
      <c r="P26" s="75">
        <f t="shared" si="6"/>
        <v>9589.0909090909081</v>
      </c>
      <c r="Q26" s="75">
        <f t="shared" si="7"/>
        <v>1723.2171337434488</v>
      </c>
      <c r="V26" s="77">
        <v>20</v>
      </c>
      <c r="W26" s="76">
        <v>0.67999999999999994</v>
      </c>
    </row>
    <row r="27" spans="2:23" x14ac:dyDescent="0.3">
      <c r="D27" s="63" t="s">
        <v>231</v>
      </c>
      <c r="E27" s="63">
        <v>2039</v>
      </c>
      <c r="F27" s="18">
        <f t="shared" si="3"/>
        <v>35.957454545454539</v>
      </c>
      <c r="G27" s="63">
        <v>0</v>
      </c>
      <c r="H27" s="63" t="s">
        <v>236</v>
      </c>
      <c r="I27" s="63" t="s">
        <v>242</v>
      </c>
      <c r="K27" s="63">
        <f t="shared" si="8"/>
        <v>10.987</v>
      </c>
      <c r="L27" s="63">
        <v>2039</v>
      </c>
      <c r="M27" s="75">
        <f t="shared" si="4"/>
        <v>10987000</v>
      </c>
      <c r="N27" s="75">
        <f t="shared" si="0"/>
        <v>9988181.8181818165</v>
      </c>
      <c r="O27" s="75">
        <f t="shared" si="1"/>
        <v>1140.2034039020339</v>
      </c>
      <c r="P27" s="75">
        <f t="shared" si="6"/>
        <v>9988.1818181818162</v>
      </c>
      <c r="Q27" s="75">
        <f t="shared" si="7"/>
        <v>1723.2171337434488</v>
      </c>
      <c r="V27" s="77">
        <v>21</v>
      </c>
      <c r="W27" s="76">
        <v>0.67999999999999994</v>
      </c>
    </row>
    <row r="28" spans="2:23" x14ac:dyDescent="0.3">
      <c r="D28" s="63" t="s">
        <v>231</v>
      </c>
      <c r="E28" s="63">
        <v>2040</v>
      </c>
      <c r="F28" s="18">
        <f t="shared" si="3"/>
        <v>37.394181818181821</v>
      </c>
      <c r="G28" s="63">
        <v>0</v>
      </c>
      <c r="H28" s="63" t="s">
        <v>236</v>
      </c>
      <c r="I28" s="63" t="s">
        <v>242</v>
      </c>
      <c r="K28" s="63">
        <f t="shared" si="8"/>
        <v>11.426</v>
      </c>
      <c r="L28" s="63">
        <v>2040</v>
      </c>
      <c r="M28" s="75">
        <f t="shared" si="4"/>
        <v>11426000</v>
      </c>
      <c r="N28" s="75">
        <f t="shared" si="0"/>
        <v>10387272.727272727</v>
      </c>
      <c r="O28" s="75">
        <f t="shared" si="1"/>
        <v>1185.7617268576173</v>
      </c>
      <c r="P28" s="75">
        <f t="shared" si="6"/>
        <v>10387.272727272728</v>
      </c>
      <c r="Q28" s="75">
        <f t="shared" si="7"/>
        <v>1723.2171337434488</v>
      </c>
      <c r="V28" s="77">
        <v>22</v>
      </c>
      <c r="W28" s="76">
        <v>0.63000000000000012</v>
      </c>
    </row>
    <row r="29" spans="2:23" x14ac:dyDescent="0.3">
      <c r="M29" s="78"/>
      <c r="P29" s="75"/>
      <c r="V29" s="77">
        <v>23</v>
      </c>
      <c r="W29" s="76">
        <v>0.58000000000000007</v>
      </c>
    </row>
    <row r="30" spans="2:23" x14ac:dyDescent="0.3">
      <c r="N30" s="75"/>
      <c r="O30" s="75"/>
      <c r="P30" s="75"/>
      <c r="V30" s="74">
        <v>24</v>
      </c>
      <c r="W30" s="73">
        <v>0.53</v>
      </c>
    </row>
    <row r="32" spans="2:23" x14ac:dyDescent="0.3">
      <c r="B32" s="72" t="s">
        <v>241</v>
      </c>
      <c r="H32" s="71"/>
      <c r="I32" s="71"/>
    </row>
    <row r="33" spans="2:9" ht="15" thickBot="1" x14ac:dyDescent="0.35">
      <c r="B33" s="70" t="s">
        <v>240</v>
      </c>
      <c r="C33" s="70" t="s">
        <v>239</v>
      </c>
      <c r="D33" s="70" t="s">
        <v>2</v>
      </c>
      <c r="E33" s="70" t="s">
        <v>0</v>
      </c>
      <c r="F33" s="69" t="s">
        <v>11</v>
      </c>
      <c r="G33" s="69" t="s">
        <v>10</v>
      </c>
      <c r="H33" s="68" t="s">
        <v>238</v>
      </c>
      <c r="I33" s="68" t="s">
        <v>1</v>
      </c>
    </row>
    <row r="34" spans="2:9" x14ac:dyDescent="0.3">
      <c r="B34" s="66" t="s">
        <v>237</v>
      </c>
      <c r="C34" s="67"/>
      <c r="D34" s="67"/>
      <c r="E34" s="66"/>
      <c r="F34" s="66"/>
      <c r="G34" s="66"/>
      <c r="H34" s="66"/>
      <c r="I34" s="66"/>
    </row>
    <row r="35" spans="2:9" x14ac:dyDescent="0.3">
      <c r="D35" s="63" t="s">
        <v>231</v>
      </c>
      <c r="E35" s="63">
        <v>2017</v>
      </c>
      <c r="F35" s="65">
        <v>0</v>
      </c>
      <c r="G35" s="63">
        <v>0</v>
      </c>
      <c r="H35" s="63" t="s">
        <v>236</v>
      </c>
      <c r="I35" s="63" t="s">
        <v>235</v>
      </c>
    </row>
    <row r="36" spans="2:9" x14ac:dyDescent="0.3">
      <c r="D36" s="63" t="s">
        <v>231</v>
      </c>
      <c r="E36" s="63">
        <v>2018</v>
      </c>
      <c r="F36" s="18">
        <f t="shared" ref="F36:F58" si="9">Q6/1000*3.6</f>
        <v>0</v>
      </c>
      <c r="G36" s="63">
        <v>0</v>
      </c>
      <c r="H36" s="63" t="s">
        <v>236</v>
      </c>
      <c r="I36" s="63" t="s">
        <v>235</v>
      </c>
    </row>
    <row r="37" spans="2:9" x14ac:dyDescent="0.3">
      <c r="D37" s="63" t="s">
        <v>231</v>
      </c>
      <c r="E37" s="63">
        <v>2019</v>
      </c>
      <c r="F37" s="18">
        <f t="shared" si="9"/>
        <v>0.28872180451127816</v>
      </c>
      <c r="G37" s="63">
        <v>0</v>
      </c>
      <c r="H37" s="63" t="s">
        <v>236</v>
      </c>
      <c r="I37" s="63" t="s">
        <v>235</v>
      </c>
    </row>
    <row r="38" spans="2:9" x14ac:dyDescent="0.3">
      <c r="D38" s="63" t="s">
        <v>231</v>
      </c>
      <c r="E38" s="63">
        <v>2020</v>
      </c>
      <c r="F38" s="18">
        <f t="shared" si="9"/>
        <v>1.153574846206425</v>
      </c>
      <c r="G38" s="63">
        <v>0</v>
      </c>
      <c r="H38" s="63" t="s">
        <v>236</v>
      </c>
      <c r="I38" s="63" t="s">
        <v>235</v>
      </c>
    </row>
    <row r="39" spans="2:9" x14ac:dyDescent="0.3">
      <c r="D39" s="63" t="s">
        <v>231</v>
      </c>
      <c r="E39" s="63">
        <v>2021</v>
      </c>
      <c r="F39" s="18">
        <f t="shared" si="9"/>
        <v>2.308462064251537</v>
      </c>
      <c r="G39" s="63">
        <v>0</v>
      </c>
      <c r="H39" s="63" t="s">
        <v>236</v>
      </c>
      <c r="I39" s="63" t="s">
        <v>235</v>
      </c>
    </row>
    <row r="40" spans="2:9" x14ac:dyDescent="0.3">
      <c r="D40" s="63" t="s">
        <v>231</v>
      </c>
      <c r="E40" s="63">
        <v>2022</v>
      </c>
      <c r="F40" s="18">
        <f t="shared" si="9"/>
        <v>3.4331647300068351</v>
      </c>
      <c r="G40" s="63">
        <v>0</v>
      </c>
      <c r="H40" s="63" t="s">
        <v>236</v>
      </c>
      <c r="I40" s="63" t="s">
        <v>235</v>
      </c>
    </row>
    <row r="41" spans="2:9" x14ac:dyDescent="0.3">
      <c r="D41" s="63" t="s">
        <v>231</v>
      </c>
      <c r="E41" s="63">
        <v>2023</v>
      </c>
      <c r="F41" s="18">
        <f t="shared" si="9"/>
        <v>4.4725632262474369</v>
      </c>
      <c r="G41" s="63">
        <v>0</v>
      </c>
      <c r="H41" s="63" t="s">
        <v>236</v>
      </c>
      <c r="I41" s="63" t="s">
        <v>235</v>
      </c>
    </row>
    <row r="42" spans="2:9" x14ac:dyDescent="0.3">
      <c r="D42" s="63" t="s">
        <v>231</v>
      </c>
      <c r="E42" s="63">
        <v>2024</v>
      </c>
      <c r="F42" s="18">
        <f t="shared" si="9"/>
        <v>5.395160628844839</v>
      </c>
      <c r="G42" s="63">
        <v>0</v>
      </c>
      <c r="H42" s="63" t="s">
        <v>236</v>
      </c>
      <c r="I42" s="63" t="s">
        <v>235</v>
      </c>
    </row>
    <row r="43" spans="2:9" x14ac:dyDescent="0.3">
      <c r="D43" s="63" t="s">
        <v>231</v>
      </c>
      <c r="E43" s="63">
        <v>2025</v>
      </c>
      <c r="F43" s="18">
        <f t="shared" si="9"/>
        <v>6.2035816814764155</v>
      </c>
      <c r="G43" s="63">
        <v>0</v>
      </c>
      <c r="H43" s="63" t="s">
        <v>236</v>
      </c>
      <c r="I43" s="63" t="s">
        <v>235</v>
      </c>
    </row>
    <row r="44" spans="2:9" x14ac:dyDescent="0.3">
      <c r="D44" s="63" t="s">
        <v>231</v>
      </c>
      <c r="E44" s="63">
        <v>2026</v>
      </c>
      <c r="F44" s="18">
        <f t="shared" si="9"/>
        <v>6.2035816814764155</v>
      </c>
      <c r="G44" s="63">
        <v>0</v>
      </c>
      <c r="H44" s="63" t="s">
        <v>236</v>
      </c>
      <c r="I44" s="63" t="s">
        <v>235</v>
      </c>
    </row>
    <row r="45" spans="2:9" x14ac:dyDescent="0.3">
      <c r="D45" s="63" t="s">
        <v>231</v>
      </c>
      <c r="E45" s="63">
        <v>2027</v>
      </c>
      <c r="F45" s="18">
        <f t="shared" si="9"/>
        <v>6.2035816814764155</v>
      </c>
      <c r="G45" s="63">
        <v>0</v>
      </c>
      <c r="H45" s="63" t="s">
        <v>236</v>
      </c>
      <c r="I45" s="63" t="s">
        <v>235</v>
      </c>
    </row>
    <row r="46" spans="2:9" x14ac:dyDescent="0.3">
      <c r="D46" s="63" t="s">
        <v>231</v>
      </c>
      <c r="E46" s="63">
        <v>2028</v>
      </c>
      <c r="F46" s="18">
        <f t="shared" si="9"/>
        <v>6.2035816814764155</v>
      </c>
      <c r="G46" s="63">
        <v>0</v>
      </c>
      <c r="H46" s="63" t="s">
        <v>236</v>
      </c>
      <c r="I46" s="63" t="s">
        <v>235</v>
      </c>
    </row>
    <row r="47" spans="2:9" x14ac:dyDescent="0.3">
      <c r="D47" s="63" t="s">
        <v>231</v>
      </c>
      <c r="E47" s="63">
        <v>2029</v>
      </c>
      <c r="F47" s="18">
        <f t="shared" si="9"/>
        <v>6.2035816814764155</v>
      </c>
      <c r="G47" s="63">
        <v>0</v>
      </c>
      <c r="H47" s="63" t="s">
        <v>236</v>
      </c>
      <c r="I47" s="63" t="s">
        <v>235</v>
      </c>
    </row>
    <row r="48" spans="2:9" x14ac:dyDescent="0.3">
      <c r="D48" s="63" t="s">
        <v>231</v>
      </c>
      <c r="E48" s="63">
        <v>2030</v>
      </c>
      <c r="F48" s="18">
        <f t="shared" si="9"/>
        <v>6.2035816814764155</v>
      </c>
      <c r="G48" s="63">
        <v>0</v>
      </c>
      <c r="H48" s="63" t="s">
        <v>236</v>
      </c>
      <c r="I48" s="63" t="s">
        <v>235</v>
      </c>
    </row>
    <row r="49" spans="2:9" x14ac:dyDescent="0.3">
      <c r="D49" s="63" t="s">
        <v>231</v>
      </c>
      <c r="E49" s="63">
        <v>2031</v>
      </c>
      <c r="F49" s="18">
        <f t="shared" si="9"/>
        <v>6.2035816814764155</v>
      </c>
      <c r="G49" s="63">
        <v>0</v>
      </c>
      <c r="H49" s="63" t="s">
        <v>236</v>
      </c>
      <c r="I49" s="63" t="s">
        <v>235</v>
      </c>
    </row>
    <row r="50" spans="2:9" x14ac:dyDescent="0.3">
      <c r="D50" s="63" t="s">
        <v>231</v>
      </c>
      <c r="E50" s="63">
        <v>2032</v>
      </c>
      <c r="F50" s="18">
        <f t="shared" si="9"/>
        <v>6.2035816814764155</v>
      </c>
      <c r="G50" s="63">
        <v>0</v>
      </c>
      <c r="H50" s="63" t="s">
        <v>236</v>
      </c>
      <c r="I50" s="63" t="s">
        <v>235</v>
      </c>
    </row>
    <row r="51" spans="2:9" x14ac:dyDescent="0.3">
      <c r="D51" s="63" t="s">
        <v>231</v>
      </c>
      <c r="E51" s="63">
        <v>2033</v>
      </c>
      <c r="F51" s="18">
        <f t="shared" si="9"/>
        <v>6.2035816814764155</v>
      </c>
      <c r="G51" s="63">
        <v>0</v>
      </c>
      <c r="H51" s="63" t="s">
        <v>236</v>
      </c>
      <c r="I51" s="63" t="s">
        <v>235</v>
      </c>
    </row>
    <row r="52" spans="2:9" x14ac:dyDescent="0.3">
      <c r="D52" s="63" t="s">
        <v>231</v>
      </c>
      <c r="E52" s="63">
        <v>2034</v>
      </c>
      <c r="F52" s="18">
        <f t="shared" si="9"/>
        <v>6.2035816814764155</v>
      </c>
      <c r="G52" s="63">
        <v>0</v>
      </c>
      <c r="H52" s="63" t="s">
        <v>236</v>
      </c>
      <c r="I52" s="63" t="s">
        <v>235</v>
      </c>
    </row>
    <row r="53" spans="2:9" x14ac:dyDescent="0.3">
      <c r="D53" s="63" t="s">
        <v>231</v>
      </c>
      <c r="E53" s="63">
        <v>2035</v>
      </c>
      <c r="F53" s="18">
        <f t="shared" si="9"/>
        <v>6.2035816814764155</v>
      </c>
      <c r="G53" s="63">
        <v>0</v>
      </c>
      <c r="H53" s="63" t="s">
        <v>236</v>
      </c>
      <c r="I53" s="63" t="s">
        <v>235</v>
      </c>
    </row>
    <row r="54" spans="2:9" x14ac:dyDescent="0.3">
      <c r="D54" s="63" t="s">
        <v>231</v>
      </c>
      <c r="E54" s="63">
        <v>2036</v>
      </c>
      <c r="F54" s="18">
        <f t="shared" si="9"/>
        <v>6.2035816814764155</v>
      </c>
      <c r="G54" s="63">
        <v>0</v>
      </c>
      <c r="H54" s="63" t="s">
        <v>236</v>
      </c>
      <c r="I54" s="63" t="s">
        <v>235</v>
      </c>
    </row>
    <row r="55" spans="2:9" x14ac:dyDescent="0.3">
      <c r="D55" s="63" t="s">
        <v>231</v>
      </c>
      <c r="E55" s="63">
        <v>2037</v>
      </c>
      <c r="F55" s="18">
        <f t="shared" si="9"/>
        <v>6.2035816814764155</v>
      </c>
      <c r="G55" s="63">
        <v>0</v>
      </c>
      <c r="H55" s="63" t="s">
        <v>236</v>
      </c>
      <c r="I55" s="63" t="s">
        <v>235</v>
      </c>
    </row>
    <row r="56" spans="2:9" x14ac:dyDescent="0.3">
      <c r="D56" s="63" t="s">
        <v>231</v>
      </c>
      <c r="E56" s="63">
        <v>2038</v>
      </c>
      <c r="F56" s="18">
        <f t="shared" si="9"/>
        <v>6.2035816814764155</v>
      </c>
      <c r="G56" s="63">
        <v>0</v>
      </c>
      <c r="H56" s="63" t="s">
        <v>236</v>
      </c>
      <c r="I56" s="63" t="s">
        <v>235</v>
      </c>
    </row>
    <row r="57" spans="2:9" x14ac:dyDescent="0.3">
      <c r="D57" s="63" t="s">
        <v>231</v>
      </c>
      <c r="E57" s="63">
        <v>2039</v>
      </c>
      <c r="F57" s="18">
        <f t="shared" si="9"/>
        <v>6.2035816814764155</v>
      </c>
      <c r="G57" s="63">
        <v>0</v>
      </c>
      <c r="H57" s="63" t="s">
        <v>236</v>
      </c>
      <c r="I57" s="63" t="s">
        <v>235</v>
      </c>
    </row>
    <row r="58" spans="2:9" x14ac:dyDescent="0.3">
      <c r="D58" s="63" t="s">
        <v>231</v>
      </c>
      <c r="E58" s="63">
        <v>2040</v>
      </c>
      <c r="F58" s="18">
        <f t="shared" si="9"/>
        <v>6.2035816814764155</v>
      </c>
      <c r="G58" s="63">
        <v>0</v>
      </c>
      <c r="H58" s="63" t="s">
        <v>236</v>
      </c>
      <c r="I58" s="63" t="s">
        <v>235</v>
      </c>
    </row>
    <row r="62" spans="2:9" x14ac:dyDescent="0.3">
      <c r="B62" s="72" t="s">
        <v>256</v>
      </c>
      <c r="G62" s="71"/>
      <c r="H62" s="71"/>
    </row>
    <row r="63" spans="2:9" ht="15" thickBot="1" x14ac:dyDescent="0.35">
      <c r="B63" s="70" t="s">
        <v>240</v>
      </c>
      <c r="C63" s="70" t="s">
        <v>239</v>
      </c>
      <c r="D63" s="70" t="s">
        <v>2</v>
      </c>
      <c r="E63" s="70" t="s">
        <v>0</v>
      </c>
      <c r="F63" s="69" t="s">
        <v>11</v>
      </c>
      <c r="G63" s="68" t="s">
        <v>257</v>
      </c>
      <c r="H63" s="68" t="s">
        <v>1</v>
      </c>
    </row>
    <row r="64" spans="2:9" x14ac:dyDescent="0.3">
      <c r="B64" s="66" t="s">
        <v>237</v>
      </c>
      <c r="C64" s="67"/>
      <c r="D64" s="67"/>
      <c r="E64" s="66"/>
      <c r="F64" s="66"/>
      <c r="G64" s="66"/>
      <c r="H64" s="66"/>
    </row>
    <row r="65" spans="4:8" x14ac:dyDescent="0.3">
      <c r="D65" s="63" t="s">
        <v>258</v>
      </c>
      <c r="F65" s="85">
        <v>7.8953563529345808E-2</v>
      </c>
      <c r="G65" s="63" t="s">
        <v>259</v>
      </c>
      <c r="H65" s="63" t="s">
        <v>260</v>
      </c>
    </row>
    <row r="66" spans="4:8" x14ac:dyDescent="0.3">
      <c r="D66" s="63" t="s">
        <v>258</v>
      </c>
      <c r="F66" s="85">
        <v>0.58104487243701186</v>
      </c>
      <c r="G66" s="63" t="s">
        <v>259</v>
      </c>
      <c r="H66" s="63" t="s">
        <v>261</v>
      </c>
    </row>
  </sheetData>
  <mergeCells count="1">
    <mergeCell ref="V5:W5"/>
  </mergeCell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tint="0.39997558519241921"/>
  </sheetPr>
  <dimension ref="B2:BD96"/>
  <sheetViews>
    <sheetView tabSelected="1" topLeftCell="J1" workbookViewId="0">
      <selection activeCell="W35" sqref="W35"/>
    </sheetView>
  </sheetViews>
  <sheetFormatPr defaultRowHeight="14.4" x14ac:dyDescent="0.3"/>
  <cols>
    <col min="1" max="1" width="2.6640625" customWidth="1"/>
    <col min="2" max="2" width="27.6640625" customWidth="1"/>
    <col min="3" max="3" width="35" customWidth="1"/>
    <col min="9" max="9" width="2.88671875" style="13" customWidth="1"/>
    <col min="10" max="10" width="2.5546875" customWidth="1"/>
    <col min="13" max="13" width="10.109375" style="63" customWidth="1"/>
    <col min="14" max="14" width="16" customWidth="1"/>
    <col min="15" max="15" width="11.109375" bestFit="1" customWidth="1"/>
    <col min="16" max="16" width="6.5546875" bestFit="1" customWidth="1"/>
    <col min="17" max="56" width="5" bestFit="1" customWidth="1"/>
  </cols>
  <sheetData>
    <row r="2" spans="2:56" x14ac:dyDescent="0.3">
      <c r="B2" s="4" t="s">
        <v>7</v>
      </c>
      <c r="C2" s="4"/>
      <c r="D2" s="4"/>
      <c r="E2" s="4"/>
      <c r="H2" s="4"/>
      <c r="I2" s="5"/>
      <c r="K2" s="4"/>
      <c r="L2" s="4"/>
    </row>
    <row r="3" spans="2:56" x14ac:dyDescent="0.3">
      <c r="B3" s="6" t="s">
        <v>8</v>
      </c>
      <c r="C3" s="6" t="s">
        <v>9</v>
      </c>
      <c r="D3" s="7" t="s">
        <v>2</v>
      </c>
      <c r="E3" s="7" t="s">
        <v>0</v>
      </c>
      <c r="F3" s="8" t="s">
        <v>10</v>
      </c>
      <c r="G3" s="8" t="s">
        <v>11</v>
      </c>
      <c r="H3" s="7" t="s">
        <v>1</v>
      </c>
      <c r="I3" s="9"/>
      <c r="K3" s="8" t="s">
        <v>10</v>
      </c>
      <c r="L3" s="8" t="s">
        <v>11</v>
      </c>
      <c r="N3" s="10" t="s">
        <v>199</v>
      </c>
    </row>
    <row r="4" spans="2:56" x14ac:dyDescent="0.3">
      <c r="B4" s="16" t="s">
        <v>12</v>
      </c>
      <c r="C4" s="10" t="s">
        <v>233</v>
      </c>
      <c r="D4" s="19" t="s">
        <v>231</v>
      </c>
      <c r="E4" s="19">
        <v>2019</v>
      </c>
      <c r="F4" s="64">
        <v>1.68465803333088</v>
      </c>
      <c r="G4" s="64">
        <v>8.1602922308732602</v>
      </c>
      <c r="H4" s="12" t="s">
        <v>13</v>
      </c>
      <c r="K4" s="64">
        <f>F4*$P$37</f>
        <v>1.8521130418439693</v>
      </c>
      <c r="L4" s="64">
        <f>G4*$P$37</f>
        <v>8.9714252786220623</v>
      </c>
      <c r="N4" s="22" t="s">
        <v>82</v>
      </c>
      <c r="O4" s="22" t="s">
        <v>93</v>
      </c>
      <c r="P4" s="23">
        <v>2010</v>
      </c>
      <c r="Q4" s="23">
        <v>2011</v>
      </c>
      <c r="R4" s="23">
        <v>2012</v>
      </c>
      <c r="S4" s="23">
        <v>2013</v>
      </c>
      <c r="T4" s="23">
        <v>2014</v>
      </c>
      <c r="U4" s="23">
        <v>2015</v>
      </c>
      <c r="V4" s="23">
        <v>2016</v>
      </c>
      <c r="W4" s="23">
        <v>2017</v>
      </c>
      <c r="X4" s="23">
        <v>2018</v>
      </c>
      <c r="Y4" s="23">
        <v>2019</v>
      </c>
      <c r="Z4" s="23">
        <v>2020</v>
      </c>
      <c r="AA4" s="23">
        <v>2021</v>
      </c>
      <c r="AB4" s="23">
        <v>2022</v>
      </c>
      <c r="AC4" s="23">
        <v>2023</v>
      </c>
      <c r="AD4" s="23">
        <v>2024</v>
      </c>
      <c r="AE4" s="23">
        <v>2025</v>
      </c>
      <c r="AF4" s="23">
        <v>2026</v>
      </c>
      <c r="AG4" s="23">
        <v>2027</v>
      </c>
      <c r="AH4" s="23">
        <v>2028</v>
      </c>
      <c r="AI4" s="23">
        <v>2029</v>
      </c>
      <c r="AJ4" s="23">
        <v>2030</v>
      </c>
      <c r="AK4" s="23">
        <v>2031</v>
      </c>
      <c r="AL4" s="23">
        <v>2032</v>
      </c>
      <c r="AM4" s="23">
        <v>2033</v>
      </c>
      <c r="AN4" s="23">
        <v>2034</v>
      </c>
      <c r="AO4" s="23">
        <v>2035</v>
      </c>
      <c r="AP4" s="23">
        <v>2036</v>
      </c>
      <c r="AQ4" s="23">
        <v>2037</v>
      </c>
      <c r="AR4" s="23">
        <v>2038</v>
      </c>
      <c r="AS4" s="23">
        <v>2039</v>
      </c>
      <c r="AT4" s="23">
        <v>2040</v>
      </c>
      <c r="AU4" s="23">
        <v>2041</v>
      </c>
      <c r="AV4" s="23">
        <v>2042</v>
      </c>
      <c r="AW4" s="23">
        <v>2043</v>
      </c>
      <c r="AX4" s="23">
        <v>2044</v>
      </c>
      <c r="AY4" s="23">
        <v>2045</v>
      </c>
      <c r="AZ4" s="23">
        <v>2046</v>
      </c>
      <c r="BA4" s="23">
        <v>2047</v>
      </c>
      <c r="BB4" s="23">
        <v>2048</v>
      </c>
      <c r="BC4" s="23">
        <v>2049</v>
      </c>
      <c r="BD4" s="23">
        <v>2050</v>
      </c>
    </row>
    <row r="5" spans="2:56" x14ac:dyDescent="0.3">
      <c r="B5" s="16" t="s">
        <v>12</v>
      </c>
      <c r="C5" s="10" t="s">
        <v>233</v>
      </c>
      <c r="D5" s="19" t="s">
        <v>231</v>
      </c>
      <c r="E5" s="19">
        <v>2019</v>
      </c>
      <c r="F5" s="64">
        <v>3.86108229338087E-2</v>
      </c>
      <c r="G5" s="64">
        <v>0.18702644226936599</v>
      </c>
      <c r="H5" s="16" t="s">
        <v>14</v>
      </c>
      <c r="K5" s="64">
        <f t="shared" ref="K5:K10" si="0">F5*$P$37</f>
        <v>4.2448738733429282E-2</v>
      </c>
      <c r="L5" s="64">
        <f t="shared" ref="L5:L10" si="1">G5*$P$37</f>
        <v>0.20561687063094095</v>
      </c>
      <c r="N5" s="25" t="s">
        <v>3</v>
      </c>
      <c r="O5" s="25" t="s">
        <v>95</v>
      </c>
      <c r="P5" s="26">
        <f>P$17</f>
        <v>1</v>
      </c>
      <c r="Q5" s="26">
        <f t="shared" ref="Q5:AF16" si="2">Q$17</f>
        <v>1.0266685196972161</v>
      </c>
      <c r="R5" s="26">
        <f t="shared" si="2"/>
        <v>1.0301556593917525</v>
      </c>
      <c r="S5" s="26">
        <f t="shared" si="2"/>
        <v>1.0319585841238068</v>
      </c>
      <c r="T5" s="26">
        <f t="shared" si="2"/>
        <v>1.0497952987865926</v>
      </c>
      <c r="U5" s="26">
        <f t="shared" si="2"/>
        <v>1.0708857339913394</v>
      </c>
      <c r="V5" s="26">
        <f t="shared" si="2"/>
        <v>1.0966879030462289</v>
      </c>
      <c r="W5" s="26">
        <f t="shared" si="2"/>
        <v>1.1226121995099541</v>
      </c>
      <c r="X5" s="26">
        <f t="shared" si="2"/>
        <v>1.1487283123671641</v>
      </c>
      <c r="Y5" s="26">
        <f>Y$17</f>
        <v>1.1743657871861968</v>
      </c>
      <c r="Z5" s="26">
        <f t="shared" si="2"/>
        <v>1.1958161479191203</v>
      </c>
      <c r="AA5" s="26">
        <f t="shared" si="2"/>
        <v>1.2170040924493641</v>
      </c>
      <c r="AB5" s="26">
        <f t="shared" si="2"/>
        <v>1.2392263986607346</v>
      </c>
      <c r="AC5" s="26">
        <f t="shared" si="2"/>
        <v>1.2570598020697257</v>
      </c>
      <c r="AD5" s="26">
        <f t="shared" si="2"/>
        <v>1.272759191831577</v>
      </c>
      <c r="AE5" s="26">
        <f t="shared" si="2"/>
        <v>1.2878838996513411</v>
      </c>
      <c r="AF5" s="26">
        <f t="shared" si="2"/>
        <v>1.3030175829051607</v>
      </c>
      <c r="AG5" s="26">
        <f t="shared" ref="AG5:AV16" si="3">AG$17</f>
        <v>1.3217335214822312</v>
      </c>
      <c r="AH5" s="26">
        <f t="shared" si="3"/>
        <v>1.3369399385148912</v>
      </c>
      <c r="AI5" s="26">
        <f t="shared" si="3"/>
        <v>1.3525100103869618</v>
      </c>
      <c r="AJ5" s="26">
        <f t="shared" si="3"/>
        <v>1.3752880149006019</v>
      </c>
      <c r="AK5" s="26">
        <f t="shared" si="3"/>
        <v>1.3911636993955916</v>
      </c>
      <c r="AL5" s="26">
        <f t="shared" si="3"/>
        <v>1.4067388307685365</v>
      </c>
      <c r="AM5" s="26">
        <f t="shared" si="3"/>
        <v>1.4183646234994896</v>
      </c>
      <c r="AN5" s="26">
        <f t="shared" si="3"/>
        <v>1.4296762974005282</v>
      </c>
      <c r="AO5" s="26">
        <f t="shared" si="3"/>
        <v>1.4514006671424453</v>
      </c>
      <c r="AP5" s="26">
        <f t="shared" si="3"/>
        <v>1.4649976135870051</v>
      </c>
      <c r="AQ5" s="26">
        <f t="shared" si="3"/>
        <v>1.4793152685706148</v>
      </c>
      <c r="AR5" s="26">
        <f t="shared" si="3"/>
        <v>1.4932612143154045</v>
      </c>
      <c r="AS5" s="26">
        <f t="shared" si="3"/>
        <v>1.5071781727700582</v>
      </c>
      <c r="AT5" s="26">
        <f t="shared" si="3"/>
        <v>1.5302581604129499</v>
      </c>
      <c r="AU5" s="26">
        <f t="shared" si="3"/>
        <v>1.5475001920171729</v>
      </c>
      <c r="AV5" s="26">
        <f t="shared" si="3"/>
        <v>1.5642073374926375</v>
      </c>
      <c r="AW5" s="26">
        <f t="shared" ref="AW5:BD16" si="4">AW$17</f>
        <v>1.580033974354307</v>
      </c>
      <c r="AX5" s="26">
        <f t="shared" si="4"/>
        <v>1.5968165831135075</v>
      </c>
      <c r="AY5" s="26">
        <f t="shared" si="4"/>
        <v>1.6245758001217709</v>
      </c>
      <c r="AZ5" s="26">
        <f t="shared" si="4"/>
        <v>1.6458235749405348</v>
      </c>
      <c r="BA5" s="26">
        <f t="shared" si="4"/>
        <v>1.6677783915311049</v>
      </c>
      <c r="BB5" s="26">
        <f t="shared" si="4"/>
        <v>1.6896022878969976</v>
      </c>
      <c r="BC5" s="26">
        <f t="shared" si="4"/>
        <v>1.7122349712815335</v>
      </c>
      <c r="BD5" s="26">
        <f t="shared" si="4"/>
        <v>1.7437646843113519</v>
      </c>
    </row>
    <row r="6" spans="2:56" x14ac:dyDescent="0.3">
      <c r="B6" s="16" t="s">
        <v>12</v>
      </c>
      <c r="C6" s="10" t="s">
        <v>233</v>
      </c>
      <c r="D6" s="19" t="s">
        <v>231</v>
      </c>
      <c r="E6" s="19">
        <v>2019</v>
      </c>
      <c r="F6" s="64">
        <v>5.6755551948127599E-2</v>
      </c>
      <c r="G6" s="64">
        <v>0.276359870873362</v>
      </c>
      <c r="H6" s="16" t="s">
        <v>15</v>
      </c>
      <c r="K6" s="64">
        <f t="shared" si="0"/>
        <v>6.2397053811771477E-2</v>
      </c>
      <c r="L6" s="64">
        <f t="shared" si="1"/>
        <v>0.30383004203817415</v>
      </c>
      <c r="N6" s="27" t="s">
        <v>4</v>
      </c>
      <c r="O6" s="27" t="s">
        <v>97</v>
      </c>
      <c r="P6" s="28">
        <f t="shared" ref="P6:AE16" si="5">P$17</f>
        <v>1</v>
      </c>
      <c r="Q6" s="28">
        <f t="shared" si="2"/>
        <v>1.0266685196972161</v>
      </c>
      <c r="R6" s="28">
        <f t="shared" si="2"/>
        <v>1.0301556593917525</v>
      </c>
      <c r="S6" s="28">
        <f t="shared" si="2"/>
        <v>1.0319585841238068</v>
      </c>
      <c r="T6" s="28">
        <f t="shared" si="2"/>
        <v>1.0497952987865926</v>
      </c>
      <c r="U6" s="28">
        <f t="shared" si="2"/>
        <v>1.0708857339913394</v>
      </c>
      <c r="V6" s="28">
        <f t="shared" si="2"/>
        <v>1.0966879030462289</v>
      </c>
      <c r="W6" s="28">
        <f t="shared" si="2"/>
        <v>1.1226121995099541</v>
      </c>
      <c r="X6" s="28">
        <f t="shared" si="2"/>
        <v>1.1487283123671641</v>
      </c>
      <c r="Y6" s="28">
        <f t="shared" si="2"/>
        <v>1.1743657871861968</v>
      </c>
      <c r="Z6" s="28">
        <f t="shared" si="2"/>
        <v>1.1958161479191203</v>
      </c>
      <c r="AA6" s="28">
        <f t="shared" si="2"/>
        <v>1.2170040924493641</v>
      </c>
      <c r="AB6" s="28">
        <f t="shared" si="2"/>
        <v>1.2392263986607346</v>
      </c>
      <c r="AC6" s="28">
        <f t="shared" si="2"/>
        <v>1.2570598020697257</v>
      </c>
      <c r="AD6" s="28">
        <f t="shared" si="2"/>
        <v>1.272759191831577</v>
      </c>
      <c r="AE6" s="28">
        <f t="shared" si="2"/>
        <v>1.2878838996513411</v>
      </c>
      <c r="AF6" s="28">
        <f t="shared" si="2"/>
        <v>1.3030175829051607</v>
      </c>
      <c r="AG6" s="28">
        <f t="shared" si="3"/>
        <v>1.3217335214822312</v>
      </c>
      <c r="AH6" s="28">
        <f t="shared" si="3"/>
        <v>1.3369399385148912</v>
      </c>
      <c r="AI6" s="28">
        <f t="shared" si="3"/>
        <v>1.3525100103869618</v>
      </c>
      <c r="AJ6" s="28">
        <f t="shared" si="3"/>
        <v>1.3752880149006019</v>
      </c>
      <c r="AK6" s="28">
        <f t="shared" si="3"/>
        <v>1.3911636993955916</v>
      </c>
      <c r="AL6" s="28">
        <f t="shared" si="3"/>
        <v>1.4067388307685365</v>
      </c>
      <c r="AM6" s="28">
        <f t="shared" si="3"/>
        <v>1.4183646234994896</v>
      </c>
      <c r="AN6" s="28">
        <f t="shared" si="3"/>
        <v>1.4296762974005282</v>
      </c>
      <c r="AO6" s="28">
        <f t="shared" si="3"/>
        <v>1.4514006671424453</v>
      </c>
      <c r="AP6" s="28">
        <f t="shared" si="3"/>
        <v>1.4649976135870051</v>
      </c>
      <c r="AQ6" s="28">
        <f t="shared" si="3"/>
        <v>1.4793152685706148</v>
      </c>
      <c r="AR6" s="28">
        <f t="shared" si="3"/>
        <v>1.4932612143154045</v>
      </c>
      <c r="AS6" s="28">
        <f t="shared" si="3"/>
        <v>1.5071781727700582</v>
      </c>
      <c r="AT6" s="28">
        <f t="shared" si="3"/>
        <v>1.5302581604129499</v>
      </c>
      <c r="AU6" s="28">
        <f t="shared" si="3"/>
        <v>1.5475001920171729</v>
      </c>
      <c r="AV6" s="28">
        <f t="shared" si="3"/>
        <v>1.5642073374926375</v>
      </c>
      <c r="AW6" s="28">
        <f t="shared" si="4"/>
        <v>1.580033974354307</v>
      </c>
      <c r="AX6" s="28">
        <f t="shared" si="4"/>
        <v>1.5968165831135075</v>
      </c>
      <c r="AY6" s="28">
        <f t="shared" si="4"/>
        <v>1.6245758001217709</v>
      </c>
      <c r="AZ6" s="28">
        <f t="shared" si="4"/>
        <v>1.6458235749405348</v>
      </c>
      <c r="BA6" s="28">
        <f t="shared" si="4"/>
        <v>1.6677783915311049</v>
      </c>
      <c r="BB6" s="28">
        <f t="shared" si="4"/>
        <v>1.6896022878969976</v>
      </c>
      <c r="BC6" s="28">
        <f t="shared" si="4"/>
        <v>1.7122349712815335</v>
      </c>
      <c r="BD6" s="28">
        <f t="shared" si="4"/>
        <v>1.7437646843113519</v>
      </c>
    </row>
    <row r="7" spans="2:56" x14ac:dyDescent="0.3">
      <c r="B7" s="16" t="s">
        <v>12</v>
      </c>
      <c r="C7" s="10" t="s">
        <v>233</v>
      </c>
      <c r="D7" s="19" t="s">
        <v>231</v>
      </c>
      <c r="E7" s="19">
        <v>2019</v>
      </c>
      <c r="F7" s="64">
        <v>0.24398325009140601</v>
      </c>
      <c r="G7" s="64">
        <v>1.1924529792691101</v>
      </c>
      <c r="H7" s="16" t="s">
        <v>16</v>
      </c>
      <c r="K7" s="64">
        <f t="shared" si="0"/>
        <v>0.26823518515049177</v>
      </c>
      <c r="L7" s="64">
        <f t="shared" si="1"/>
        <v>1.3109828054084596</v>
      </c>
      <c r="N7" s="25" t="s">
        <v>5</v>
      </c>
      <c r="O7" s="25" t="s">
        <v>98</v>
      </c>
      <c r="P7" s="26">
        <f t="shared" si="5"/>
        <v>1</v>
      </c>
      <c r="Q7" s="26">
        <f t="shared" si="2"/>
        <v>1.0266685196972161</v>
      </c>
      <c r="R7" s="26">
        <f t="shared" si="2"/>
        <v>1.0301556593917525</v>
      </c>
      <c r="S7" s="26">
        <f t="shared" si="2"/>
        <v>1.0319585841238068</v>
      </c>
      <c r="T7" s="26">
        <f t="shared" si="2"/>
        <v>1.0497952987865926</v>
      </c>
      <c r="U7" s="26">
        <f t="shared" si="2"/>
        <v>1.0708857339913394</v>
      </c>
      <c r="V7" s="26">
        <f t="shared" si="2"/>
        <v>1.0966879030462289</v>
      </c>
      <c r="W7" s="26">
        <f t="shared" si="2"/>
        <v>1.1226121995099541</v>
      </c>
      <c r="X7" s="26">
        <f t="shared" si="2"/>
        <v>1.1487283123671641</v>
      </c>
      <c r="Y7" s="26">
        <f t="shared" si="2"/>
        <v>1.1743657871861968</v>
      </c>
      <c r="Z7" s="26">
        <f t="shared" si="2"/>
        <v>1.1958161479191203</v>
      </c>
      <c r="AA7" s="26">
        <f t="shared" si="2"/>
        <v>1.2170040924493641</v>
      </c>
      <c r="AB7" s="26">
        <f t="shared" si="2"/>
        <v>1.2392263986607346</v>
      </c>
      <c r="AC7" s="26">
        <f t="shared" si="2"/>
        <v>1.2570598020697257</v>
      </c>
      <c r="AD7" s="26">
        <f t="shared" si="2"/>
        <v>1.272759191831577</v>
      </c>
      <c r="AE7" s="26">
        <f t="shared" si="2"/>
        <v>1.2878838996513411</v>
      </c>
      <c r="AF7" s="26">
        <f t="shared" si="2"/>
        <v>1.3030175829051607</v>
      </c>
      <c r="AG7" s="26">
        <f t="shared" si="3"/>
        <v>1.3217335214822312</v>
      </c>
      <c r="AH7" s="26">
        <f t="shared" si="3"/>
        <v>1.3369399385148912</v>
      </c>
      <c r="AI7" s="26">
        <f t="shared" si="3"/>
        <v>1.3525100103869618</v>
      </c>
      <c r="AJ7" s="26">
        <f t="shared" si="3"/>
        <v>1.3752880149006019</v>
      </c>
      <c r="AK7" s="26">
        <f t="shared" si="3"/>
        <v>1.3911636993955916</v>
      </c>
      <c r="AL7" s="26">
        <f t="shared" si="3"/>
        <v>1.4067388307685365</v>
      </c>
      <c r="AM7" s="26">
        <f t="shared" si="3"/>
        <v>1.4183646234994896</v>
      </c>
      <c r="AN7" s="26">
        <f t="shared" si="3"/>
        <v>1.4296762974005282</v>
      </c>
      <c r="AO7" s="26">
        <f t="shared" si="3"/>
        <v>1.4514006671424453</v>
      </c>
      <c r="AP7" s="26">
        <f t="shared" si="3"/>
        <v>1.4649976135870051</v>
      </c>
      <c r="AQ7" s="26">
        <f t="shared" si="3"/>
        <v>1.4793152685706148</v>
      </c>
      <c r="AR7" s="26">
        <f t="shared" si="3"/>
        <v>1.4932612143154045</v>
      </c>
      <c r="AS7" s="26">
        <f t="shared" si="3"/>
        <v>1.5071781727700582</v>
      </c>
      <c r="AT7" s="26">
        <f t="shared" si="3"/>
        <v>1.5302581604129499</v>
      </c>
      <c r="AU7" s="26">
        <f t="shared" si="3"/>
        <v>1.5475001920171729</v>
      </c>
      <c r="AV7" s="26">
        <f t="shared" si="3"/>
        <v>1.5642073374926375</v>
      </c>
      <c r="AW7" s="26">
        <f t="shared" si="4"/>
        <v>1.580033974354307</v>
      </c>
      <c r="AX7" s="26">
        <f t="shared" si="4"/>
        <v>1.5968165831135075</v>
      </c>
      <c r="AY7" s="26">
        <f t="shared" si="4"/>
        <v>1.6245758001217709</v>
      </c>
      <c r="AZ7" s="26">
        <f t="shared" si="4"/>
        <v>1.6458235749405348</v>
      </c>
      <c r="BA7" s="26">
        <f t="shared" si="4"/>
        <v>1.6677783915311049</v>
      </c>
      <c r="BB7" s="26">
        <f t="shared" si="4"/>
        <v>1.6896022878969976</v>
      </c>
      <c r="BC7" s="26">
        <f t="shared" si="4"/>
        <v>1.7122349712815335</v>
      </c>
      <c r="BD7" s="26">
        <f t="shared" si="4"/>
        <v>1.7437646843113519</v>
      </c>
    </row>
    <row r="8" spans="2:56" x14ac:dyDescent="0.3">
      <c r="B8" s="16" t="s">
        <v>12</v>
      </c>
      <c r="C8" s="10" t="s">
        <v>233</v>
      </c>
      <c r="D8" s="19" t="s">
        <v>231</v>
      </c>
      <c r="E8" s="19">
        <v>2019</v>
      </c>
      <c r="F8" s="64">
        <v>0.65496752470425401</v>
      </c>
      <c r="G8" s="64">
        <v>3.20111309225328</v>
      </c>
      <c r="H8" s="16" t="s">
        <v>17</v>
      </c>
      <c r="K8" s="64">
        <f t="shared" si="0"/>
        <v>0.72007129665985681</v>
      </c>
      <c r="L8" s="64">
        <f t="shared" si="1"/>
        <v>3.5193037336232558</v>
      </c>
      <c r="N8" s="27" t="s">
        <v>83</v>
      </c>
      <c r="O8" s="27" t="s">
        <v>99</v>
      </c>
      <c r="P8" s="28">
        <f t="shared" si="5"/>
        <v>1</v>
      </c>
      <c r="Q8" s="28">
        <f t="shared" si="2"/>
        <v>1.0266685196972161</v>
      </c>
      <c r="R8" s="28">
        <f t="shared" si="2"/>
        <v>1.0301556593917525</v>
      </c>
      <c r="S8" s="28">
        <f t="shared" si="2"/>
        <v>1.0319585841238068</v>
      </c>
      <c r="T8" s="28">
        <f t="shared" si="2"/>
        <v>1.0497952987865926</v>
      </c>
      <c r="U8" s="28">
        <f t="shared" si="2"/>
        <v>1.0708857339913394</v>
      </c>
      <c r="V8" s="28">
        <f t="shared" si="2"/>
        <v>1.0966879030462289</v>
      </c>
      <c r="W8" s="28">
        <f t="shared" si="2"/>
        <v>1.1226121995099541</v>
      </c>
      <c r="X8" s="28">
        <f t="shared" si="2"/>
        <v>1.1487283123671641</v>
      </c>
      <c r="Y8" s="28">
        <f t="shared" si="2"/>
        <v>1.1743657871861968</v>
      </c>
      <c r="Z8" s="28">
        <f t="shared" si="2"/>
        <v>1.1958161479191203</v>
      </c>
      <c r="AA8" s="28">
        <f t="shared" si="2"/>
        <v>1.2170040924493641</v>
      </c>
      <c r="AB8" s="28">
        <f t="shared" si="2"/>
        <v>1.2392263986607346</v>
      </c>
      <c r="AC8" s="28">
        <f t="shared" si="2"/>
        <v>1.2570598020697257</v>
      </c>
      <c r="AD8" s="28">
        <f t="shared" si="2"/>
        <v>1.272759191831577</v>
      </c>
      <c r="AE8" s="28">
        <f t="shared" si="2"/>
        <v>1.2878838996513411</v>
      </c>
      <c r="AF8" s="28">
        <f t="shared" si="2"/>
        <v>1.3030175829051607</v>
      </c>
      <c r="AG8" s="28">
        <f t="shared" si="3"/>
        <v>1.3217335214822312</v>
      </c>
      <c r="AH8" s="28">
        <f t="shared" si="3"/>
        <v>1.3369399385148912</v>
      </c>
      <c r="AI8" s="28">
        <f t="shared" si="3"/>
        <v>1.3525100103869618</v>
      </c>
      <c r="AJ8" s="28">
        <f t="shared" si="3"/>
        <v>1.3752880149006019</v>
      </c>
      <c r="AK8" s="28">
        <f t="shared" si="3"/>
        <v>1.3911636993955916</v>
      </c>
      <c r="AL8" s="28">
        <f t="shared" si="3"/>
        <v>1.4067388307685365</v>
      </c>
      <c r="AM8" s="28">
        <f t="shared" si="3"/>
        <v>1.4183646234994896</v>
      </c>
      <c r="AN8" s="28">
        <f t="shared" si="3"/>
        <v>1.4296762974005282</v>
      </c>
      <c r="AO8" s="28">
        <f t="shared" si="3"/>
        <v>1.4514006671424453</v>
      </c>
      <c r="AP8" s="28">
        <f t="shared" si="3"/>
        <v>1.4649976135870051</v>
      </c>
      <c r="AQ8" s="28">
        <f t="shared" si="3"/>
        <v>1.4793152685706148</v>
      </c>
      <c r="AR8" s="28">
        <f t="shared" si="3"/>
        <v>1.4932612143154045</v>
      </c>
      <c r="AS8" s="28">
        <f t="shared" si="3"/>
        <v>1.5071781727700582</v>
      </c>
      <c r="AT8" s="28">
        <f t="shared" si="3"/>
        <v>1.5302581604129499</v>
      </c>
      <c r="AU8" s="28">
        <f t="shared" si="3"/>
        <v>1.5475001920171729</v>
      </c>
      <c r="AV8" s="28">
        <f t="shared" si="3"/>
        <v>1.5642073374926375</v>
      </c>
      <c r="AW8" s="28">
        <f t="shared" si="4"/>
        <v>1.580033974354307</v>
      </c>
      <c r="AX8" s="28">
        <f t="shared" si="4"/>
        <v>1.5968165831135075</v>
      </c>
      <c r="AY8" s="28">
        <f t="shared" si="4"/>
        <v>1.6245758001217709</v>
      </c>
      <c r="AZ8" s="28">
        <f t="shared" si="4"/>
        <v>1.6458235749405348</v>
      </c>
      <c r="BA8" s="28">
        <f t="shared" si="4"/>
        <v>1.6677783915311049</v>
      </c>
      <c r="BB8" s="28">
        <f t="shared" si="4"/>
        <v>1.6896022878969976</v>
      </c>
      <c r="BC8" s="28">
        <f t="shared" si="4"/>
        <v>1.7122349712815335</v>
      </c>
      <c r="BD8" s="28">
        <f t="shared" si="4"/>
        <v>1.7437646843113519</v>
      </c>
    </row>
    <row r="9" spans="2:56" x14ac:dyDescent="0.3">
      <c r="B9" s="16" t="s">
        <v>12</v>
      </c>
      <c r="C9" s="10" t="s">
        <v>233</v>
      </c>
      <c r="D9" s="19" t="s">
        <v>231</v>
      </c>
      <c r="E9" s="19">
        <v>2019</v>
      </c>
      <c r="F9" s="64">
        <v>1.26990475274371</v>
      </c>
      <c r="G9" s="64">
        <v>6.20658059612669</v>
      </c>
      <c r="H9" s="16" t="s">
        <v>18</v>
      </c>
      <c r="K9" s="64">
        <f t="shared" si="0"/>
        <v>1.3961332851664345</v>
      </c>
      <c r="L9" s="64">
        <f t="shared" si="1"/>
        <v>6.8235147073816824</v>
      </c>
      <c r="N9" s="25" t="s">
        <v>6</v>
      </c>
      <c r="O9" s="25" t="s">
        <v>100</v>
      </c>
      <c r="P9" s="26">
        <f t="shared" si="5"/>
        <v>1</v>
      </c>
      <c r="Q9" s="26">
        <f>Q$17</f>
        <v>1.0266685196972161</v>
      </c>
      <c r="R9" s="26">
        <f t="shared" si="2"/>
        <v>1.0301556593917525</v>
      </c>
      <c r="S9" s="26">
        <f t="shared" si="2"/>
        <v>1.0319585841238068</v>
      </c>
      <c r="T9" s="26">
        <f t="shared" si="2"/>
        <v>1.0497952987865926</v>
      </c>
      <c r="U9" s="26">
        <f t="shared" si="2"/>
        <v>1.0708857339913394</v>
      </c>
      <c r="V9" s="26">
        <f t="shared" si="2"/>
        <v>1.0966879030462289</v>
      </c>
      <c r="W9" s="26">
        <f t="shared" si="2"/>
        <v>1.1226121995099541</v>
      </c>
      <c r="X9" s="26">
        <f t="shared" si="2"/>
        <v>1.1487283123671641</v>
      </c>
      <c r="Y9" s="26">
        <f t="shared" si="2"/>
        <v>1.1743657871861968</v>
      </c>
      <c r="Z9" s="26">
        <f t="shared" si="2"/>
        <v>1.1958161479191203</v>
      </c>
      <c r="AA9" s="26">
        <f t="shared" si="2"/>
        <v>1.2170040924493641</v>
      </c>
      <c r="AB9" s="26">
        <f t="shared" si="2"/>
        <v>1.2392263986607346</v>
      </c>
      <c r="AC9" s="26">
        <f t="shared" si="2"/>
        <v>1.2570598020697257</v>
      </c>
      <c r="AD9" s="26">
        <f t="shared" si="2"/>
        <v>1.272759191831577</v>
      </c>
      <c r="AE9" s="26">
        <f t="shared" si="2"/>
        <v>1.2878838996513411</v>
      </c>
      <c r="AF9" s="26">
        <f t="shared" si="2"/>
        <v>1.3030175829051607</v>
      </c>
      <c r="AG9" s="26">
        <f t="shared" si="3"/>
        <v>1.3217335214822312</v>
      </c>
      <c r="AH9" s="26">
        <f t="shared" si="3"/>
        <v>1.3369399385148912</v>
      </c>
      <c r="AI9" s="26">
        <f t="shared" si="3"/>
        <v>1.3525100103869618</v>
      </c>
      <c r="AJ9" s="26">
        <f t="shared" si="3"/>
        <v>1.3752880149006019</v>
      </c>
      <c r="AK9" s="26">
        <f t="shared" si="3"/>
        <v>1.3911636993955916</v>
      </c>
      <c r="AL9" s="26">
        <f t="shared" si="3"/>
        <v>1.4067388307685365</v>
      </c>
      <c r="AM9" s="26">
        <f t="shared" si="3"/>
        <v>1.4183646234994896</v>
      </c>
      <c r="AN9" s="26">
        <f t="shared" si="3"/>
        <v>1.4296762974005282</v>
      </c>
      <c r="AO9" s="26">
        <f t="shared" si="3"/>
        <v>1.4514006671424453</v>
      </c>
      <c r="AP9" s="26">
        <f t="shared" si="3"/>
        <v>1.4649976135870051</v>
      </c>
      <c r="AQ9" s="26">
        <f t="shared" si="3"/>
        <v>1.4793152685706148</v>
      </c>
      <c r="AR9" s="26">
        <f t="shared" si="3"/>
        <v>1.4932612143154045</v>
      </c>
      <c r="AS9" s="26">
        <f t="shared" si="3"/>
        <v>1.5071781727700582</v>
      </c>
      <c r="AT9" s="26">
        <f t="shared" si="3"/>
        <v>1.5302581604129499</v>
      </c>
      <c r="AU9" s="26">
        <f t="shared" si="3"/>
        <v>1.5475001920171729</v>
      </c>
      <c r="AV9" s="26">
        <f t="shared" si="3"/>
        <v>1.5642073374926375</v>
      </c>
      <c r="AW9" s="26">
        <f t="shared" si="4"/>
        <v>1.580033974354307</v>
      </c>
      <c r="AX9" s="26">
        <f t="shared" si="4"/>
        <v>1.5968165831135075</v>
      </c>
      <c r="AY9" s="26">
        <f t="shared" si="4"/>
        <v>1.6245758001217709</v>
      </c>
      <c r="AZ9" s="26">
        <f t="shared" si="4"/>
        <v>1.6458235749405348</v>
      </c>
      <c r="BA9" s="26">
        <f t="shared" si="4"/>
        <v>1.6677783915311049</v>
      </c>
      <c r="BB9" s="26">
        <f t="shared" si="4"/>
        <v>1.6896022878969976</v>
      </c>
      <c r="BC9" s="26">
        <f t="shared" si="4"/>
        <v>1.7122349712815335</v>
      </c>
      <c r="BD9" s="26">
        <f t="shared" si="4"/>
        <v>1.7437646843113519</v>
      </c>
    </row>
    <row r="10" spans="2:56" x14ac:dyDescent="0.3">
      <c r="B10" s="16" t="s">
        <v>12</v>
      </c>
      <c r="C10" s="10" t="s">
        <v>233</v>
      </c>
      <c r="D10" s="19" t="s">
        <v>231</v>
      </c>
      <c r="E10" s="19">
        <v>2019</v>
      </c>
      <c r="F10" s="64">
        <v>1.4190080793675701E-2</v>
      </c>
      <c r="G10" s="64">
        <v>6.9353138431219305E-2</v>
      </c>
      <c r="H10" s="16" t="s">
        <v>19</v>
      </c>
      <c r="K10" s="64">
        <f t="shared" si="0"/>
        <v>1.5600574824567065E-2</v>
      </c>
      <c r="L10" s="64">
        <f t="shared" si="1"/>
        <v>7.6246840391282503E-2</v>
      </c>
      <c r="N10" s="27" t="s">
        <v>84</v>
      </c>
      <c r="O10" s="27" t="s">
        <v>101</v>
      </c>
      <c r="P10" s="28">
        <f t="shared" si="5"/>
        <v>1</v>
      </c>
      <c r="Q10" s="28">
        <f t="shared" si="2"/>
        <v>1.0266685196972161</v>
      </c>
      <c r="R10" s="28">
        <f t="shared" si="2"/>
        <v>1.0301556593917525</v>
      </c>
      <c r="S10" s="28">
        <f t="shared" si="2"/>
        <v>1.0319585841238068</v>
      </c>
      <c r="T10" s="28">
        <f t="shared" si="2"/>
        <v>1.0497952987865926</v>
      </c>
      <c r="U10" s="28">
        <f t="shared" si="2"/>
        <v>1.0708857339913394</v>
      </c>
      <c r="V10" s="28">
        <f t="shared" si="2"/>
        <v>1.0966879030462289</v>
      </c>
      <c r="W10" s="28">
        <f t="shared" si="2"/>
        <v>1.1226121995099541</v>
      </c>
      <c r="X10" s="28">
        <f t="shared" si="2"/>
        <v>1.1487283123671641</v>
      </c>
      <c r="Y10" s="28">
        <f t="shared" si="2"/>
        <v>1.1743657871861968</v>
      </c>
      <c r="Z10" s="28">
        <f t="shared" si="2"/>
        <v>1.1958161479191203</v>
      </c>
      <c r="AA10" s="28">
        <f t="shared" si="2"/>
        <v>1.2170040924493641</v>
      </c>
      <c r="AB10" s="28">
        <f t="shared" si="2"/>
        <v>1.2392263986607346</v>
      </c>
      <c r="AC10" s="28">
        <f t="shared" si="2"/>
        <v>1.2570598020697257</v>
      </c>
      <c r="AD10" s="28">
        <f t="shared" si="2"/>
        <v>1.272759191831577</v>
      </c>
      <c r="AE10" s="28">
        <f t="shared" si="2"/>
        <v>1.2878838996513411</v>
      </c>
      <c r="AF10" s="28">
        <f t="shared" si="2"/>
        <v>1.3030175829051607</v>
      </c>
      <c r="AG10" s="28">
        <f t="shared" si="3"/>
        <v>1.3217335214822312</v>
      </c>
      <c r="AH10" s="28">
        <f t="shared" si="3"/>
        <v>1.3369399385148912</v>
      </c>
      <c r="AI10" s="28">
        <f t="shared" si="3"/>
        <v>1.3525100103869618</v>
      </c>
      <c r="AJ10" s="28">
        <f t="shared" si="3"/>
        <v>1.3752880149006019</v>
      </c>
      <c r="AK10" s="28">
        <f t="shared" si="3"/>
        <v>1.3911636993955916</v>
      </c>
      <c r="AL10" s="28">
        <f t="shared" si="3"/>
        <v>1.4067388307685365</v>
      </c>
      <c r="AM10" s="28">
        <f t="shared" si="3"/>
        <v>1.4183646234994896</v>
      </c>
      <c r="AN10" s="28">
        <f t="shared" si="3"/>
        <v>1.4296762974005282</v>
      </c>
      <c r="AO10" s="28">
        <f t="shared" si="3"/>
        <v>1.4514006671424453</v>
      </c>
      <c r="AP10" s="28">
        <f t="shared" si="3"/>
        <v>1.4649976135870051</v>
      </c>
      <c r="AQ10" s="28">
        <f t="shared" si="3"/>
        <v>1.4793152685706148</v>
      </c>
      <c r="AR10" s="28">
        <f t="shared" si="3"/>
        <v>1.4932612143154045</v>
      </c>
      <c r="AS10" s="28">
        <f t="shared" si="3"/>
        <v>1.5071781727700582</v>
      </c>
      <c r="AT10" s="28">
        <f t="shared" si="3"/>
        <v>1.5302581604129499</v>
      </c>
      <c r="AU10" s="28">
        <f t="shared" si="3"/>
        <v>1.5475001920171729</v>
      </c>
      <c r="AV10" s="28">
        <f t="shared" si="3"/>
        <v>1.5642073374926375</v>
      </c>
      <c r="AW10" s="28">
        <f t="shared" si="4"/>
        <v>1.580033974354307</v>
      </c>
      <c r="AX10" s="28">
        <f t="shared" si="4"/>
        <v>1.5968165831135075</v>
      </c>
      <c r="AY10" s="28">
        <f t="shared" si="4"/>
        <v>1.6245758001217709</v>
      </c>
      <c r="AZ10" s="28">
        <f t="shared" si="4"/>
        <v>1.6458235749405348</v>
      </c>
      <c r="BA10" s="28">
        <f t="shared" si="4"/>
        <v>1.6677783915311049</v>
      </c>
      <c r="BB10" s="28">
        <f t="shared" si="4"/>
        <v>1.6896022878969976</v>
      </c>
      <c r="BC10" s="28">
        <f t="shared" si="4"/>
        <v>1.7122349712815335</v>
      </c>
      <c r="BD10" s="28">
        <f t="shared" si="4"/>
        <v>1.7437646843113519</v>
      </c>
    </row>
    <row r="11" spans="2:56" x14ac:dyDescent="0.3">
      <c r="B11" s="15" t="s">
        <v>12</v>
      </c>
      <c r="C11" s="86" t="s">
        <v>233</v>
      </c>
      <c r="D11" s="87" t="s">
        <v>231</v>
      </c>
      <c r="E11" s="19">
        <v>2019</v>
      </c>
      <c r="F11" s="88">
        <v>0.90754740964588598</v>
      </c>
      <c r="G11" s="88">
        <v>4.4355815903541096</v>
      </c>
      <c r="H11" s="15" t="s">
        <v>265</v>
      </c>
      <c r="K11" s="64">
        <f>F11*$P$37</f>
        <v>0.997757622164687</v>
      </c>
      <c r="L11" s="64">
        <f>G11*$P$37</f>
        <v>4.8764784004353077</v>
      </c>
      <c r="N11" s="25" t="s">
        <v>85</v>
      </c>
      <c r="O11" s="25" t="s">
        <v>103</v>
      </c>
      <c r="P11" s="26">
        <f t="shared" si="5"/>
        <v>1</v>
      </c>
      <c r="Q11" s="26">
        <f t="shared" si="2"/>
        <v>1.0266685196972161</v>
      </c>
      <c r="R11" s="26">
        <f t="shared" si="2"/>
        <v>1.0301556593917525</v>
      </c>
      <c r="S11" s="26">
        <f t="shared" si="2"/>
        <v>1.0319585841238068</v>
      </c>
      <c r="T11" s="26">
        <f t="shared" si="2"/>
        <v>1.0497952987865926</v>
      </c>
      <c r="U11" s="26">
        <f t="shared" si="2"/>
        <v>1.0708857339913394</v>
      </c>
      <c r="V11" s="26">
        <f t="shared" si="2"/>
        <v>1.0966879030462289</v>
      </c>
      <c r="W11" s="26">
        <f t="shared" si="2"/>
        <v>1.1226121995099541</v>
      </c>
      <c r="X11" s="26">
        <f t="shared" si="2"/>
        <v>1.1487283123671641</v>
      </c>
      <c r="Y11" s="26">
        <f t="shared" si="2"/>
        <v>1.1743657871861968</v>
      </c>
      <c r="Z11" s="26">
        <f t="shared" si="2"/>
        <v>1.1958161479191203</v>
      </c>
      <c r="AA11" s="26">
        <f t="shared" si="2"/>
        <v>1.2170040924493641</v>
      </c>
      <c r="AB11" s="26">
        <f t="shared" si="2"/>
        <v>1.2392263986607346</v>
      </c>
      <c r="AC11" s="26">
        <f t="shared" si="2"/>
        <v>1.2570598020697257</v>
      </c>
      <c r="AD11" s="26">
        <f t="shared" si="2"/>
        <v>1.272759191831577</v>
      </c>
      <c r="AE11" s="26">
        <f t="shared" si="2"/>
        <v>1.2878838996513411</v>
      </c>
      <c r="AF11" s="26">
        <f t="shared" si="2"/>
        <v>1.3030175829051607</v>
      </c>
      <c r="AG11" s="26">
        <f t="shared" si="3"/>
        <v>1.3217335214822312</v>
      </c>
      <c r="AH11" s="26">
        <f t="shared" si="3"/>
        <v>1.3369399385148912</v>
      </c>
      <c r="AI11" s="26">
        <f t="shared" si="3"/>
        <v>1.3525100103869618</v>
      </c>
      <c r="AJ11" s="26">
        <f t="shared" si="3"/>
        <v>1.3752880149006019</v>
      </c>
      <c r="AK11" s="26">
        <f t="shared" si="3"/>
        <v>1.3911636993955916</v>
      </c>
      <c r="AL11" s="26">
        <f t="shared" si="3"/>
        <v>1.4067388307685365</v>
      </c>
      <c r="AM11" s="26">
        <f t="shared" si="3"/>
        <v>1.4183646234994896</v>
      </c>
      <c r="AN11" s="26">
        <f t="shared" si="3"/>
        <v>1.4296762974005282</v>
      </c>
      <c r="AO11" s="26">
        <f t="shared" si="3"/>
        <v>1.4514006671424453</v>
      </c>
      <c r="AP11" s="26">
        <f t="shared" si="3"/>
        <v>1.4649976135870051</v>
      </c>
      <c r="AQ11" s="26">
        <f t="shared" si="3"/>
        <v>1.4793152685706148</v>
      </c>
      <c r="AR11" s="26">
        <f t="shared" si="3"/>
        <v>1.4932612143154045</v>
      </c>
      <c r="AS11" s="26">
        <f t="shared" si="3"/>
        <v>1.5071781727700582</v>
      </c>
      <c r="AT11" s="26">
        <f t="shared" si="3"/>
        <v>1.5302581604129499</v>
      </c>
      <c r="AU11" s="26">
        <f t="shared" si="3"/>
        <v>1.5475001920171729</v>
      </c>
      <c r="AV11" s="26">
        <f t="shared" si="3"/>
        <v>1.5642073374926375</v>
      </c>
      <c r="AW11" s="26">
        <f t="shared" si="4"/>
        <v>1.580033974354307</v>
      </c>
      <c r="AX11" s="26">
        <f t="shared" si="4"/>
        <v>1.5968165831135075</v>
      </c>
      <c r="AY11" s="26">
        <f t="shared" si="4"/>
        <v>1.6245758001217709</v>
      </c>
      <c r="AZ11" s="26">
        <f t="shared" si="4"/>
        <v>1.6458235749405348</v>
      </c>
      <c r="BA11" s="26">
        <f t="shared" si="4"/>
        <v>1.6677783915311049</v>
      </c>
      <c r="BB11" s="26">
        <f t="shared" si="4"/>
        <v>1.6896022878969976</v>
      </c>
      <c r="BC11" s="26">
        <f t="shared" si="4"/>
        <v>1.7122349712815335</v>
      </c>
      <c r="BD11" s="26">
        <f t="shared" si="4"/>
        <v>1.7437646843113519</v>
      </c>
    </row>
    <row r="12" spans="2:56" x14ac:dyDescent="0.3">
      <c r="B12" s="16" t="s">
        <v>12</v>
      </c>
      <c r="C12" s="10" t="s">
        <v>233</v>
      </c>
      <c r="D12" s="19" t="s">
        <v>231</v>
      </c>
      <c r="E12" s="19">
        <v>2019</v>
      </c>
      <c r="F12" s="64">
        <v>4.7492517858163401</v>
      </c>
      <c r="G12" s="64">
        <v>9.0159040392049601</v>
      </c>
      <c r="H12" s="16" t="s">
        <v>267</v>
      </c>
      <c r="K12" s="64">
        <f t="shared" ref="K12:K43" si="6">F13*$P$37</f>
        <v>0.24057877015747275</v>
      </c>
      <c r="L12" s="64">
        <f t="shared" ref="L12:L43" si="7">G13*$P$37</f>
        <v>0.45671091014537391</v>
      </c>
      <c r="N12" s="27" t="s">
        <v>86</v>
      </c>
      <c r="O12" s="27" t="s">
        <v>104</v>
      </c>
      <c r="P12" s="28">
        <f t="shared" si="5"/>
        <v>1</v>
      </c>
      <c r="Q12" s="28">
        <f t="shared" si="2"/>
        <v>1.0266685196972161</v>
      </c>
      <c r="R12" s="28">
        <f t="shared" si="2"/>
        <v>1.0301556593917525</v>
      </c>
      <c r="S12" s="28">
        <f t="shared" si="2"/>
        <v>1.0319585841238068</v>
      </c>
      <c r="T12" s="28">
        <f t="shared" si="2"/>
        <v>1.0497952987865926</v>
      </c>
      <c r="U12" s="28">
        <f t="shared" si="2"/>
        <v>1.0708857339913394</v>
      </c>
      <c r="V12" s="28">
        <f t="shared" si="2"/>
        <v>1.0966879030462289</v>
      </c>
      <c r="W12" s="28">
        <f t="shared" si="2"/>
        <v>1.1226121995099541</v>
      </c>
      <c r="X12" s="28">
        <f t="shared" si="2"/>
        <v>1.1487283123671641</v>
      </c>
      <c r="Y12" s="28">
        <f t="shared" si="2"/>
        <v>1.1743657871861968</v>
      </c>
      <c r="Z12" s="28">
        <f t="shared" si="2"/>
        <v>1.1958161479191203</v>
      </c>
      <c r="AA12" s="28">
        <f t="shared" si="2"/>
        <v>1.2170040924493641</v>
      </c>
      <c r="AB12" s="28">
        <f t="shared" si="2"/>
        <v>1.2392263986607346</v>
      </c>
      <c r="AC12" s="28">
        <f t="shared" si="2"/>
        <v>1.2570598020697257</v>
      </c>
      <c r="AD12" s="28">
        <f t="shared" si="2"/>
        <v>1.272759191831577</v>
      </c>
      <c r="AE12" s="28">
        <f t="shared" si="2"/>
        <v>1.2878838996513411</v>
      </c>
      <c r="AF12" s="28">
        <f t="shared" si="2"/>
        <v>1.3030175829051607</v>
      </c>
      <c r="AG12" s="28">
        <f t="shared" si="3"/>
        <v>1.3217335214822312</v>
      </c>
      <c r="AH12" s="28">
        <f t="shared" si="3"/>
        <v>1.3369399385148912</v>
      </c>
      <c r="AI12" s="28">
        <f t="shared" si="3"/>
        <v>1.3525100103869618</v>
      </c>
      <c r="AJ12" s="28">
        <f t="shared" si="3"/>
        <v>1.3752880149006019</v>
      </c>
      <c r="AK12" s="28">
        <f t="shared" si="3"/>
        <v>1.3911636993955916</v>
      </c>
      <c r="AL12" s="28">
        <f t="shared" si="3"/>
        <v>1.4067388307685365</v>
      </c>
      <c r="AM12" s="28">
        <f t="shared" si="3"/>
        <v>1.4183646234994896</v>
      </c>
      <c r="AN12" s="28">
        <f t="shared" si="3"/>
        <v>1.4296762974005282</v>
      </c>
      <c r="AO12" s="28">
        <f t="shared" si="3"/>
        <v>1.4514006671424453</v>
      </c>
      <c r="AP12" s="28">
        <f t="shared" si="3"/>
        <v>1.4649976135870051</v>
      </c>
      <c r="AQ12" s="28">
        <f t="shared" si="3"/>
        <v>1.4793152685706148</v>
      </c>
      <c r="AR12" s="28">
        <f t="shared" si="3"/>
        <v>1.4932612143154045</v>
      </c>
      <c r="AS12" s="28">
        <f t="shared" si="3"/>
        <v>1.5071781727700582</v>
      </c>
      <c r="AT12" s="28">
        <f t="shared" si="3"/>
        <v>1.5302581604129499</v>
      </c>
      <c r="AU12" s="28">
        <f t="shared" si="3"/>
        <v>1.5475001920171729</v>
      </c>
      <c r="AV12" s="28">
        <f t="shared" si="3"/>
        <v>1.5642073374926375</v>
      </c>
      <c r="AW12" s="28">
        <f t="shared" si="4"/>
        <v>1.580033974354307</v>
      </c>
      <c r="AX12" s="28">
        <f t="shared" si="4"/>
        <v>1.5968165831135075</v>
      </c>
      <c r="AY12" s="28">
        <f t="shared" si="4"/>
        <v>1.6245758001217709</v>
      </c>
      <c r="AZ12" s="28">
        <f t="shared" si="4"/>
        <v>1.6458235749405348</v>
      </c>
      <c r="BA12" s="28">
        <f t="shared" si="4"/>
        <v>1.6677783915311049</v>
      </c>
      <c r="BB12" s="28">
        <f t="shared" si="4"/>
        <v>1.6896022878969976</v>
      </c>
      <c r="BC12" s="28">
        <f t="shared" si="4"/>
        <v>1.7122349712815335</v>
      </c>
      <c r="BD12" s="28">
        <f t="shared" si="4"/>
        <v>1.7437646843113519</v>
      </c>
    </row>
    <row r="13" spans="2:56" x14ac:dyDescent="0.3">
      <c r="B13" s="16" t="s">
        <v>12</v>
      </c>
      <c r="C13" s="10" t="s">
        <v>233</v>
      </c>
      <c r="D13" s="19" t="s">
        <v>231</v>
      </c>
      <c r="E13" s="19">
        <v>2019</v>
      </c>
      <c r="F13" s="64">
        <v>0.21882733323401199</v>
      </c>
      <c r="G13" s="64">
        <v>0.41541832831123698</v>
      </c>
      <c r="H13" s="16" t="s">
        <v>20</v>
      </c>
      <c r="K13" s="64">
        <f t="shared" si="6"/>
        <v>0.76453655731524839</v>
      </c>
      <c r="L13" s="64">
        <f t="shared" si="7"/>
        <v>1.4525819428477809</v>
      </c>
      <c r="N13" s="25" t="s">
        <v>87</v>
      </c>
      <c r="O13" s="25" t="s">
        <v>105</v>
      </c>
      <c r="P13" s="26">
        <f t="shared" si="5"/>
        <v>1</v>
      </c>
      <c r="Q13" s="26">
        <f t="shared" si="5"/>
        <v>1.0266685196972161</v>
      </c>
      <c r="R13" s="26">
        <f t="shared" si="5"/>
        <v>1.0301556593917525</v>
      </c>
      <c r="S13" s="26">
        <f t="shared" si="5"/>
        <v>1.0319585841238068</v>
      </c>
      <c r="T13" s="26">
        <f t="shared" si="5"/>
        <v>1.0497952987865926</v>
      </c>
      <c r="U13" s="26">
        <f t="shared" si="5"/>
        <v>1.0708857339913394</v>
      </c>
      <c r="V13" s="26">
        <f t="shared" si="5"/>
        <v>1.0966879030462289</v>
      </c>
      <c r="W13" s="26">
        <f t="shared" si="5"/>
        <v>1.1226121995099541</v>
      </c>
      <c r="X13" s="26">
        <f t="shared" si="5"/>
        <v>1.1487283123671641</v>
      </c>
      <c r="Y13" s="26">
        <f t="shared" si="5"/>
        <v>1.1743657871861968</v>
      </c>
      <c r="Z13" s="26">
        <f t="shared" si="5"/>
        <v>1.1958161479191203</v>
      </c>
      <c r="AA13" s="26">
        <f t="shared" si="5"/>
        <v>1.2170040924493641</v>
      </c>
      <c r="AB13" s="26">
        <f t="shared" si="5"/>
        <v>1.2392263986607346</v>
      </c>
      <c r="AC13" s="26">
        <f t="shared" si="5"/>
        <v>1.2570598020697257</v>
      </c>
      <c r="AD13" s="26">
        <f t="shared" si="5"/>
        <v>1.272759191831577</v>
      </c>
      <c r="AE13" s="26">
        <f t="shared" si="5"/>
        <v>1.2878838996513411</v>
      </c>
      <c r="AF13" s="26">
        <f t="shared" si="2"/>
        <v>1.3030175829051607</v>
      </c>
      <c r="AG13" s="26">
        <f t="shared" si="3"/>
        <v>1.3217335214822312</v>
      </c>
      <c r="AH13" s="26">
        <f t="shared" si="3"/>
        <v>1.3369399385148912</v>
      </c>
      <c r="AI13" s="26">
        <f t="shared" si="3"/>
        <v>1.3525100103869618</v>
      </c>
      <c r="AJ13" s="26">
        <f t="shared" si="3"/>
        <v>1.3752880149006019</v>
      </c>
      <c r="AK13" s="26">
        <f t="shared" si="3"/>
        <v>1.3911636993955916</v>
      </c>
      <c r="AL13" s="26">
        <f t="shared" si="3"/>
        <v>1.4067388307685365</v>
      </c>
      <c r="AM13" s="26">
        <f t="shared" si="3"/>
        <v>1.4183646234994896</v>
      </c>
      <c r="AN13" s="26">
        <f t="shared" si="3"/>
        <v>1.4296762974005282</v>
      </c>
      <c r="AO13" s="26">
        <f t="shared" si="3"/>
        <v>1.4514006671424453</v>
      </c>
      <c r="AP13" s="26">
        <f t="shared" si="3"/>
        <v>1.4649976135870051</v>
      </c>
      <c r="AQ13" s="26">
        <f t="shared" si="3"/>
        <v>1.4793152685706148</v>
      </c>
      <c r="AR13" s="26">
        <f t="shared" si="3"/>
        <v>1.4932612143154045</v>
      </c>
      <c r="AS13" s="26">
        <f t="shared" si="3"/>
        <v>1.5071781727700582</v>
      </c>
      <c r="AT13" s="26">
        <f t="shared" si="3"/>
        <v>1.5302581604129499</v>
      </c>
      <c r="AU13" s="26">
        <f t="shared" si="3"/>
        <v>1.5475001920171729</v>
      </c>
      <c r="AV13" s="26">
        <f t="shared" si="3"/>
        <v>1.5642073374926375</v>
      </c>
      <c r="AW13" s="26">
        <f t="shared" si="4"/>
        <v>1.580033974354307</v>
      </c>
      <c r="AX13" s="26">
        <f t="shared" si="4"/>
        <v>1.5968165831135075</v>
      </c>
      <c r="AY13" s="26">
        <f t="shared" si="4"/>
        <v>1.6245758001217709</v>
      </c>
      <c r="AZ13" s="26">
        <f t="shared" si="4"/>
        <v>1.6458235749405348</v>
      </c>
      <c r="BA13" s="26">
        <f t="shared" si="4"/>
        <v>1.6677783915311049</v>
      </c>
      <c r="BB13" s="26">
        <f t="shared" si="4"/>
        <v>1.6896022878969976</v>
      </c>
      <c r="BC13" s="26">
        <f t="shared" si="4"/>
        <v>1.7122349712815335</v>
      </c>
      <c r="BD13" s="26">
        <f t="shared" si="4"/>
        <v>1.7437646843113519</v>
      </c>
    </row>
    <row r="14" spans="2:56" x14ac:dyDescent="0.3">
      <c r="B14" s="16" t="s">
        <v>12</v>
      </c>
      <c r="C14" s="10" t="s">
        <v>233</v>
      </c>
      <c r="D14" s="19" t="s">
        <v>231</v>
      </c>
      <c r="E14" s="19">
        <v>2019</v>
      </c>
      <c r="F14" s="64">
        <v>0.69541254985923995</v>
      </c>
      <c r="G14" s="64">
        <v>1.32124972061832</v>
      </c>
      <c r="H14" s="16" t="s">
        <v>21</v>
      </c>
      <c r="K14" s="64">
        <f t="shared" si="6"/>
        <v>0.2600244297788003</v>
      </c>
      <c r="L14" s="64">
        <f t="shared" si="7"/>
        <v>0.49806443900068642</v>
      </c>
      <c r="N14" s="29" t="s">
        <v>88</v>
      </c>
      <c r="O14" s="29" t="s">
        <v>107</v>
      </c>
      <c r="P14" s="48">
        <f>'Convergence programme'!D34/100</f>
        <v>1</v>
      </c>
      <c r="Q14" s="48">
        <f>'Convergence programme'!E34/100</f>
        <v>0.98087181370414822</v>
      </c>
      <c r="R14" s="48">
        <f>'Convergence programme'!F34/100</f>
        <v>0.978749947028135</v>
      </c>
      <c r="S14" s="48">
        <f>'Convergence programme'!G34/100</f>
        <v>0.97084917044532626</v>
      </c>
      <c r="T14" s="48">
        <f>'Convergence programme'!H34/100</f>
        <v>0.97184082818564865</v>
      </c>
      <c r="U14" s="48">
        <f>'Convergence programme'!I34/100</f>
        <v>0.98257182067761528</v>
      </c>
      <c r="V14" s="48">
        <f>'Convergence programme'!J34/100</f>
        <v>0.98751136460007582</v>
      </c>
      <c r="W14" s="48">
        <f>'Convergence programme'!K34/100</f>
        <v>0.99289145211696772</v>
      </c>
      <c r="X14" s="48">
        <f>'Convergence programme'!L34/100</f>
        <v>1.0053383250893415</v>
      </c>
      <c r="Y14" s="48">
        <f>'Convergence programme'!M34/100</f>
        <v>1.0131729583393092</v>
      </c>
      <c r="Z14" s="48">
        <f>'Convergence programme'!N34/100</f>
        <v>1.0218563181877254</v>
      </c>
      <c r="AA14" s="48">
        <f>'Convergence programme'!O34/100</f>
        <v>1.0332328268623063</v>
      </c>
      <c r="AB14" s="48">
        <f>'Convergence programme'!P34/100</f>
        <v>1.0456670272331607</v>
      </c>
      <c r="AC14" s="48">
        <f>'Convergence programme'!Q34/100</f>
        <v>1.0584980534307189</v>
      </c>
      <c r="AD14" s="48">
        <f>'Convergence programme'!R34/100</f>
        <v>1.07157324863754</v>
      </c>
      <c r="AE14" s="48">
        <f>'Convergence programme'!S34/100</f>
        <v>1.0848710693719912</v>
      </c>
      <c r="AF14" s="48">
        <f>'Convergence programme'!T34/100</f>
        <v>1.0985306889488193</v>
      </c>
      <c r="AG14" s="48">
        <f>'Convergence programme'!U34/100</f>
        <v>1.1121124360785588</v>
      </c>
      <c r="AH14" s="48">
        <f>'Convergence programme'!V34/100</f>
        <v>1.1257947001931021</v>
      </c>
      <c r="AI14" s="48">
        <f>'Convergence programme'!W34/100</f>
        <v>1.1395149616248814</v>
      </c>
      <c r="AJ14" s="48">
        <f>'Convergence programme'!X34/100</f>
        <v>1.1534988558724295</v>
      </c>
      <c r="AK14" s="48">
        <f>'Convergence programme'!Y34/100</f>
        <v>1.1669645633845813</v>
      </c>
      <c r="AL14" s="48">
        <f>'Convergence programme'!Z34/100</f>
        <v>1.1801989320102293</v>
      </c>
      <c r="AM14" s="48">
        <f>'Convergence programme'!AA34/100</f>
        <v>1.1932451176070888</v>
      </c>
      <c r="AN14" s="48">
        <f>'Convergence programme'!AB34/100</f>
        <v>1.2059823241236172</v>
      </c>
      <c r="AO14" s="48">
        <f>'Convergence programme'!AC34/100</f>
        <v>1.218703209033146</v>
      </c>
      <c r="AP14" s="48">
        <f>'Convergence programme'!AD34/100</f>
        <v>1.2308476535064625</v>
      </c>
      <c r="AQ14" s="48">
        <f>'Convergence programme'!AE34/100</f>
        <v>1.2425940178064561</v>
      </c>
      <c r="AR14" s="48">
        <f>'Convergence programme'!AF34/100</f>
        <v>1.2540124135347483</v>
      </c>
      <c r="AS14" s="48">
        <f>'Convergence programme'!AG34/100</f>
        <v>1.2650274014177352</v>
      </c>
      <c r="AT14" s="48">
        <f>'Convergence programme'!AH34/100</f>
        <v>1.275957944947419</v>
      </c>
      <c r="AU14" s="48">
        <f>'Convergence programme'!AI34/100</f>
        <v>1.2864421075433479</v>
      </c>
      <c r="AV14" s="48">
        <f>'Convergence programme'!AJ34/100</f>
        <v>1.2965390943096113</v>
      </c>
      <c r="AW14" s="48">
        <f>'Convergence programme'!AK34/100</f>
        <v>1.3064380176248931</v>
      </c>
      <c r="AX14" s="48">
        <f>'Convergence programme'!AL34/100</f>
        <v>1.3161986965900596</v>
      </c>
      <c r="AY14" s="48">
        <f>'Convergence programme'!AM34/100</f>
        <v>1.3263186122713204</v>
      </c>
      <c r="AZ14" s="48">
        <f>'Convergence programme'!AN34/100</f>
        <v>1.3362334052402014</v>
      </c>
      <c r="BA14" s="48">
        <f>'Convergence programme'!AO34/100</f>
        <v>1.3461680214929954</v>
      </c>
      <c r="BB14" s="48">
        <f>'Convergence programme'!AP34/100</f>
        <v>1.3562433434045813</v>
      </c>
      <c r="BC14" s="48">
        <f>'Convergence programme'!AQ34/100</f>
        <v>1.3664345227357446</v>
      </c>
      <c r="BD14" s="48">
        <f>'Convergence programme'!AR34/100</f>
        <v>1.3771449861376963</v>
      </c>
    </row>
    <row r="15" spans="2:56" x14ac:dyDescent="0.3">
      <c r="B15" s="16" t="s">
        <v>12</v>
      </c>
      <c r="C15" s="10" t="s">
        <v>233</v>
      </c>
      <c r="D15" s="19" t="s">
        <v>231</v>
      </c>
      <c r="E15" s="19">
        <v>2019</v>
      </c>
      <c r="F15" s="64">
        <v>0.23651485335528499</v>
      </c>
      <c r="G15" s="64">
        <v>0.45303296252563802</v>
      </c>
      <c r="H15" s="16" t="s">
        <v>22</v>
      </c>
      <c r="K15" s="64">
        <f t="shared" si="6"/>
        <v>2.657751688098192</v>
      </c>
      <c r="L15" s="64">
        <f t="shared" si="7"/>
        <v>5.0907970634214372</v>
      </c>
      <c r="N15" s="45" t="s">
        <v>130</v>
      </c>
      <c r="O15" s="45" t="s">
        <v>181</v>
      </c>
      <c r="P15" s="26">
        <f t="shared" si="5"/>
        <v>1</v>
      </c>
      <c r="Q15" s="26">
        <f t="shared" si="2"/>
        <v>1.0266685196972161</v>
      </c>
      <c r="R15" s="26">
        <f t="shared" si="2"/>
        <v>1.0301556593917525</v>
      </c>
      <c r="S15" s="26">
        <f t="shared" si="2"/>
        <v>1.0319585841238068</v>
      </c>
      <c r="T15" s="26">
        <f t="shared" si="2"/>
        <v>1.0497952987865926</v>
      </c>
      <c r="U15" s="26">
        <f t="shared" si="2"/>
        <v>1.0708857339913394</v>
      </c>
      <c r="V15" s="26">
        <f t="shared" si="2"/>
        <v>1.0966879030462289</v>
      </c>
      <c r="W15" s="26">
        <f t="shared" si="2"/>
        <v>1.1226121995099541</v>
      </c>
      <c r="X15" s="26">
        <f t="shared" si="2"/>
        <v>1.1487283123671641</v>
      </c>
      <c r="Y15" s="26">
        <f t="shared" si="2"/>
        <v>1.1743657871861968</v>
      </c>
      <c r="Z15" s="26">
        <f t="shared" si="2"/>
        <v>1.1958161479191203</v>
      </c>
      <c r="AA15" s="26">
        <f t="shared" si="2"/>
        <v>1.2170040924493641</v>
      </c>
      <c r="AB15" s="26">
        <f t="shared" si="2"/>
        <v>1.2392263986607346</v>
      </c>
      <c r="AC15" s="26">
        <f t="shared" si="2"/>
        <v>1.2570598020697257</v>
      </c>
      <c r="AD15" s="26">
        <f t="shared" si="2"/>
        <v>1.272759191831577</v>
      </c>
      <c r="AE15" s="26">
        <f t="shared" si="2"/>
        <v>1.2878838996513411</v>
      </c>
      <c r="AF15" s="26">
        <f t="shared" si="2"/>
        <v>1.3030175829051607</v>
      </c>
      <c r="AG15" s="26">
        <f t="shared" si="3"/>
        <v>1.3217335214822312</v>
      </c>
      <c r="AH15" s="26">
        <f t="shared" si="3"/>
        <v>1.3369399385148912</v>
      </c>
      <c r="AI15" s="26">
        <f t="shared" si="3"/>
        <v>1.3525100103869618</v>
      </c>
      <c r="AJ15" s="26">
        <f t="shared" si="3"/>
        <v>1.3752880149006019</v>
      </c>
      <c r="AK15" s="26">
        <f t="shared" si="3"/>
        <v>1.3911636993955916</v>
      </c>
      <c r="AL15" s="26">
        <f t="shared" si="3"/>
        <v>1.4067388307685365</v>
      </c>
      <c r="AM15" s="26">
        <f t="shared" si="3"/>
        <v>1.4183646234994896</v>
      </c>
      <c r="AN15" s="26">
        <f t="shared" si="3"/>
        <v>1.4296762974005282</v>
      </c>
      <c r="AO15" s="26">
        <f t="shared" si="3"/>
        <v>1.4514006671424453</v>
      </c>
      <c r="AP15" s="26">
        <f t="shared" si="3"/>
        <v>1.4649976135870051</v>
      </c>
      <c r="AQ15" s="26">
        <f t="shared" si="3"/>
        <v>1.4793152685706148</v>
      </c>
      <c r="AR15" s="26">
        <f t="shared" si="3"/>
        <v>1.4932612143154045</v>
      </c>
      <c r="AS15" s="26">
        <f t="shared" si="3"/>
        <v>1.5071781727700582</v>
      </c>
      <c r="AT15" s="26">
        <f t="shared" si="3"/>
        <v>1.5302581604129499</v>
      </c>
      <c r="AU15" s="26">
        <f t="shared" si="3"/>
        <v>1.5475001920171729</v>
      </c>
      <c r="AV15" s="26">
        <f t="shared" si="3"/>
        <v>1.5642073374926375</v>
      </c>
      <c r="AW15" s="26">
        <f t="shared" si="4"/>
        <v>1.580033974354307</v>
      </c>
      <c r="AX15" s="26">
        <f t="shared" si="4"/>
        <v>1.5968165831135075</v>
      </c>
      <c r="AY15" s="26">
        <f t="shared" si="4"/>
        <v>1.6245758001217709</v>
      </c>
      <c r="AZ15" s="26">
        <f t="shared" si="4"/>
        <v>1.6458235749405348</v>
      </c>
      <c r="BA15" s="26">
        <f t="shared" si="4"/>
        <v>1.6677783915311049</v>
      </c>
      <c r="BB15" s="26">
        <f t="shared" si="4"/>
        <v>1.6896022878969976</v>
      </c>
      <c r="BC15" s="26">
        <f t="shared" si="4"/>
        <v>1.7122349712815335</v>
      </c>
      <c r="BD15" s="26">
        <f t="shared" si="4"/>
        <v>1.7437646843113519</v>
      </c>
    </row>
    <row r="16" spans="2:56" x14ac:dyDescent="0.3">
      <c r="B16" s="16" t="s">
        <v>12</v>
      </c>
      <c r="C16" s="10" t="s">
        <v>233</v>
      </c>
      <c r="D16" s="19" t="s">
        <v>231</v>
      </c>
      <c r="E16" s="19">
        <v>2019</v>
      </c>
      <c r="F16" s="64">
        <v>2.4174565109134001</v>
      </c>
      <c r="G16" s="64">
        <v>4.6305230702396196</v>
      </c>
      <c r="H16" s="16" t="s">
        <v>23</v>
      </c>
      <c r="K16" s="64">
        <f t="shared" si="6"/>
        <v>7.7932422274635732E-2</v>
      </c>
      <c r="L16" s="64">
        <f t="shared" si="7"/>
        <v>0.14927585155441239</v>
      </c>
      <c r="N16" s="46" t="s">
        <v>180</v>
      </c>
      <c r="O16" s="46" t="s">
        <v>182</v>
      </c>
      <c r="P16" s="30">
        <f t="shared" si="5"/>
        <v>1</v>
      </c>
      <c r="Q16" s="30">
        <f t="shared" si="2"/>
        <v>1.0266685196972161</v>
      </c>
      <c r="R16" s="30">
        <f t="shared" si="2"/>
        <v>1.0301556593917525</v>
      </c>
      <c r="S16" s="30">
        <f t="shared" si="2"/>
        <v>1.0319585841238068</v>
      </c>
      <c r="T16" s="30">
        <f t="shared" si="2"/>
        <v>1.0497952987865926</v>
      </c>
      <c r="U16" s="30">
        <f t="shared" si="2"/>
        <v>1.0708857339913394</v>
      </c>
      <c r="V16" s="30">
        <f t="shared" si="2"/>
        <v>1.0966879030462289</v>
      </c>
      <c r="W16" s="30">
        <f t="shared" si="2"/>
        <v>1.1226121995099541</v>
      </c>
      <c r="X16" s="30">
        <f t="shared" si="2"/>
        <v>1.1487283123671641</v>
      </c>
      <c r="Y16" s="30">
        <f t="shared" si="2"/>
        <v>1.1743657871861968</v>
      </c>
      <c r="Z16" s="30">
        <f t="shared" si="2"/>
        <v>1.1958161479191203</v>
      </c>
      <c r="AA16" s="30">
        <f t="shared" si="2"/>
        <v>1.2170040924493641</v>
      </c>
      <c r="AB16" s="30">
        <f t="shared" si="2"/>
        <v>1.2392263986607346</v>
      </c>
      <c r="AC16" s="30">
        <f t="shared" si="2"/>
        <v>1.2570598020697257</v>
      </c>
      <c r="AD16" s="30">
        <f t="shared" si="2"/>
        <v>1.272759191831577</v>
      </c>
      <c r="AE16" s="30">
        <f t="shared" si="2"/>
        <v>1.2878838996513411</v>
      </c>
      <c r="AF16" s="30">
        <f t="shared" si="2"/>
        <v>1.3030175829051607</v>
      </c>
      <c r="AG16" s="30">
        <f t="shared" si="3"/>
        <v>1.3217335214822312</v>
      </c>
      <c r="AH16" s="30">
        <f t="shared" si="3"/>
        <v>1.3369399385148912</v>
      </c>
      <c r="AI16" s="30">
        <f t="shared" si="3"/>
        <v>1.3525100103869618</v>
      </c>
      <c r="AJ16" s="30">
        <f t="shared" si="3"/>
        <v>1.3752880149006019</v>
      </c>
      <c r="AK16" s="30">
        <f t="shared" si="3"/>
        <v>1.3911636993955916</v>
      </c>
      <c r="AL16" s="30">
        <f t="shared" si="3"/>
        <v>1.4067388307685365</v>
      </c>
      <c r="AM16" s="30">
        <f t="shared" si="3"/>
        <v>1.4183646234994896</v>
      </c>
      <c r="AN16" s="30">
        <f t="shared" si="3"/>
        <v>1.4296762974005282</v>
      </c>
      <c r="AO16" s="30">
        <f t="shared" si="3"/>
        <v>1.4514006671424453</v>
      </c>
      <c r="AP16" s="30">
        <f t="shared" si="3"/>
        <v>1.4649976135870051</v>
      </c>
      <c r="AQ16" s="30">
        <f t="shared" si="3"/>
        <v>1.4793152685706148</v>
      </c>
      <c r="AR16" s="30">
        <f t="shared" si="3"/>
        <v>1.4932612143154045</v>
      </c>
      <c r="AS16" s="30">
        <f t="shared" si="3"/>
        <v>1.5071781727700582</v>
      </c>
      <c r="AT16" s="30">
        <f t="shared" si="3"/>
        <v>1.5302581604129499</v>
      </c>
      <c r="AU16" s="30">
        <f t="shared" si="3"/>
        <v>1.5475001920171729</v>
      </c>
      <c r="AV16" s="30">
        <f t="shared" si="3"/>
        <v>1.5642073374926375</v>
      </c>
      <c r="AW16" s="30">
        <f t="shared" si="4"/>
        <v>1.580033974354307</v>
      </c>
      <c r="AX16" s="30">
        <f t="shared" si="4"/>
        <v>1.5968165831135075</v>
      </c>
      <c r="AY16" s="30">
        <f t="shared" si="4"/>
        <v>1.6245758001217709</v>
      </c>
      <c r="AZ16" s="30">
        <f t="shared" si="4"/>
        <v>1.6458235749405348</v>
      </c>
      <c r="BA16" s="30">
        <f t="shared" si="4"/>
        <v>1.6677783915311049</v>
      </c>
      <c r="BB16" s="30">
        <f t="shared" si="4"/>
        <v>1.6896022878969976</v>
      </c>
      <c r="BC16" s="30">
        <f t="shared" si="4"/>
        <v>1.7122349712815335</v>
      </c>
      <c r="BD16" s="30">
        <f t="shared" si="4"/>
        <v>1.7437646843113519</v>
      </c>
    </row>
    <row r="17" spans="2:56" x14ac:dyDescent="0.3">
      <c r="B17" s="16" t="s">
        <v>12</v>
      </c>
      <c r="C17" s="10" t="s">
        <v>233</v>
      </c>
      <c r="D17" s="19" t="s">
        <v>231</v>
      </c>
      <c r="E17" s="19">
        <v>2019</v>
      </c>
      <c r="F17" s="64">
        <v>7.0886321879785094E-2</v>
      </c>
      <c r="G17" s="64">
        <v>0.13577938107550699</v>
      </c>
      <c r="H17" s="16" t="s">
        <v>24</v>
      </c>
      <c r="K17" s="64">
        <f t="shared" si="6"/>
        <v>7.976677190949942E-2</v>
      </c>
      <c r="L17" s="64">
        <f t="shared" si="7"/>
        <v>0.15278946111254837</v>
      </c>
      <c r="N17" s="45" t="str">
        <f>'Convergence programme'!B37</f>
        <v>Total economy</v>
      </c>
      <c r="O17" s="45" t="str">
        <f>'Convergence programme'!C37</f>
        <v>GDP</v>
      </c>
      <c r="P17" s="26">
        <f>'Convergence programme'!D37/100</f>
        <v>1</v>
      </c>
      <c r="Q17" s="26">
        <f>'Convergence programme'!E37/100</f>
        <v>1.0266685196972161</v>
      </c>
      <c r="R17" s="26">
        <f>'Convergence programme'!F37/100</f>
        <v>1.0301556593917525</v>
      </c>
      <c r="S17" s="26">
        <f>'Convergence programme'!G37/100</f>
        <v>1.0319585841238068</v>
      </c>
      <c r="T17" s="26">
        <f>'Convergence programme'!H37/100</f>
        <v>1.0497952987865926</v>
      </c>
      <c r="U17" s="26">
        <f>'Convergence programme'!I37/100</f>
        <v>1.0708857339913394</v>
      </c>
      <c r="V17" s="26">
        <f>'Convergence programme'!J37/100</f>
        <v>1.0966879030462289</v>
      </c>
      <c r="W17" s="26">
        <f>'Convergence programme'!K37/100</f>
        <v>1.1226121995099541</v>
      </c>
      <c r="X17" s="26">
        <f>'Convergence programme'!L37/100</f>
        <v>1.1487283123671641</v>
      </c>
      <c r="Y17" s="26">
        <f>'Convergence programme'!M37/100</f>
        <v>1.1743657871861968</v>
      </c>
      <c r="Z17" s="26">
        <f>'Convergence programme'!N37/100</f>
        <v>1.1958161479191203</v>
      </c>
      <c r="AA17" s="26">
        <f>'Convergence programme'!O37/100</f>
        <v>1.2170040924493641</v>
      </c>
      <c r="AB17" s="26">
        <f>'Convergence programme'!P37/100</f>
        <v>1.2392263986607346</v>
      </c>
      <c r="AC17" s="26">
        <f>'Convergence programme'!Q37/100</f>
        <v>1.2570598020697257</v>
      </c>
      <c r="AD17" s="26">
        <f>'Convergence programme'!R37/100</f>
        <v>1.272759191831577</v>
      </c>
      <c r="AE17" s="26">
        <f>'Convergence programme'!S37/100</f>
        <v>1.2878838996513411</v>
      </c>
      <c r="AF17" s="26">
        <f>'Convergence programme'!T37/100</f>
        <v>1.3030175829051607</v>
      </c>
      <c r="AG17" s="26">
        <f>'Convergence programme'!U37/100</f>
        <v>1.3217335214822312</v>
      </c>
      <c r="AH17" s="26">
        <f>'Convergence programme'!V37/100</f>
        <v>1.3369399385148912</v>
      </c>
      <c r="AI17" s="26">
        <f>'Convergence programme'!W37/100</f>
        <v>1.3525100103869618</v>
      </c>
      <c r="AJ17" s="26">
        <f>'Convergence programme'!X37/100</f>
        <v>1.3752880149006019</v>
      </c>
      <c r="AK17" s="26">
        <f>'Convergence programme'!Y37/100</f>
        <v>1.3911636993955916</v>
      </c>
      <c r="AL17" s="26">
        <f>'Convergence programme'!Z37/100</f>
        <v>1.4067388307685365</v>
      </c>
      <c r="AM17" s="26">
        <f>'Convergence programme'!AA37/100</f>
        <v>1.4183646234994896</v>
      </c>
      <c r="AN17" s="26">
        <f>'Convergence programme'!AB37/100</f>
        <v>1.4296762974005282</v>
      </c>
      <c r="AO17" s="26">
        <f>'Convergence programme'!AC37/100</f>
        <v>1.4514006671424453</v>
      </c>
      <c r="AP17" s="26">
        <f>'Convergence programme'!AD37/100</f>
        <v>1.4649976135870051</v>
      </c>
      <c r="AQ17" s="26">
        <f>'Convergence programme'!AE37/100</f>
        <v>1.4793152685706148</v>
      </c>
      <c r="AR17" s="26">
        <f>'Convergence programme'!AF37/100</f>
        <v>1.4932612143154045</v>
      </c>
      <c r="AS17" s="26">
        <f>'Convergence programme'!AG37/100</f>
        <v>1.5071781727700582</v>
      </c>
      <c r="AT17" s="26">
        <f>'Convergence programme'!AH37/100</f>
        <v>1.5302581604129499</v>
      </c>
      <c r="AU17" s="26">
        <f>'Convergence programme'!AI37/100</f>
        <v>1.5475001920171729</v>
      </c>
      <c r="AV17" s="26">
        <f>'Convergence programme'!AJ37/100</f>
        <v>1.5642073374926375</v>
      </c>
      <c r="AW17" s="26">
        <f>'Convergence programme'!AK37/100</f>
        <v>1.580033974354307</v>
      </c>
      <c r="AX17" s="26">
        <f>'Convergence programme'!AL37/100</f>
        <v>1.5968165831135075</v>
      </c>
      <c r="AY17" s="26">
        <f>'Convergence programme'!AM37/100</f>
        <v>1.6245758001217709</v>
      </c>
      <c r="AZ17" s="26">
        <f>'Convergence programme'!AN37/100</f>
        <v>1.6458235749405348</v>
      </c>
      <c r="BA17" s="26">
        <f>'Convergence programme'!AO37/100</f>
        <v>1.6677783915311049</v>
      </c>
      <c r="BB17" s="26">
        <f>'Convergence programme'!AP37/100</f>
        <v>1.6896022878969976</v>
      </c>
      <c r="BC17" s="26">
        <f>'Convergence programme'!AQ37/100</f>
        <v>1.7122349712815335</v>
      </c>
      <c r="BD17" s="26">
        <f>'Convergence programme'!AR37/100</f>
        <v>1.7437646843113519</v>
      </c>
    </row>
    <row r="18" spans="2:56" x14ac:dyDescent="0.3">
      <c r="B18" s="16" t="s">
        <v>12</v>
      </c>
      <c r="C18" s="10" t="s">
        <v>233</v>
      </c>
      <c r="D18" s="19" t="s">
        <v>231</v>
      </c>
      <c r="E18" s="19">
        <v>2019</v>
      </c>
      <c r="F18" s="64">
        <v>7.2554822548207595E-2</v>
      </c>
      <c r="G18" s="64">
        <v>0.13897531481949099</v>
      </c>
      <c r="H18" s="16" t="s">
        <v>25</v>
      </c>
      <c r="K18" s="64">
        <f t="shared" si="6"/>
        <v>1.7954771472741013</v>
      </c>
      <c r="L18" s="64">
        <f t="shared" si="7"/>
        <v>3.4085052539757683</v>
      </c>
    </row>
    <row r="19" spans="2:56" x14ac:dyDescent="0.3">
      <c r="B19" s="17" t="s">
        <v>12</v>
      </c>
      <c r="C19" s="10" t="s">
        <v>233</v>
      </c>
      <c r="D19" s="20" t="s">
        <v>231</v>
      </c>
      <c r="E19" s="19">
        <v>2019</v>
      </c>
      <c r="F19" s="64">
        <v>1.63314275720766</v>
      </c>
      <c r="G19" s="64">
        <v>3.1003322302853999</v>
      </c>
      <c r="H19" s="17" t="s">
        <v>26</v>
      </c>
      <c r="K19" s="64">
        <f t="shared" si="6"/>
        <v>0.27469369303633023</v>
      </c>
      <c r="L19" s="64">
        <f t="shared" si="7"/>
        <v>0.52147413703918311</v>
      </c>
      <c r="N19" s="10" t="s">
        <v>266</v>
      </c>
    </row>
    <row r="20" spans="2:56" x14ac:dyDescent="0.3">
      <c r="B20" s="16" t="s">
        <v>12</v>
      </c>
      <c r="C20" s="10" t="s">
        <v>233</v>
      </c>
      <c r="D20" s="19" t="s">
        <v>231</v>
      </c>
      <c r="E20" s="19">
        <v>2019</v>
      </c>
      <c r="F20" s="64">
        <v>0.249857825210415</v>
      </c>
      <c r="G20" s="64">
        <v>0.47432612064688301</v>
      </c>
      <c r="H20" s="16" t="s">
        <v>27</v>
      </c>
      <c r="K20" s="64">
        <f t="shared" si="6"/>
        <v>0.24330685057831269</v>
      </c>
      <c r="L20" s="64">
        <f t="shared" si="7"/>
        <v>0.46227057851201009</v>
      </c>
      <c r="N20" s="22" t="s">
        <v>82</v>
      </c>
      <c r="O20" s="22" t="s">
        <v>93</v>
      </c>
      <c r="P20" s="23">
        <v>2010</v>
      </c>
      <c r="Q20" s="23">
        <v>2011</v>
      </c>
      <c r="R20" s="23">
        <v>2012</v>
      </c>
      <c r="S20" s="23">
        <v>2013</v>
      </c>
      <c r="T20" s="23">
        <v>2014</v>
      </c>
      <c r="U20" s="23">
        <v>2015</v>
      </c>
      <c r="V20" s="23">
        <v>2016</v>
      </c>
      <c r="W20" s="23">
        <v>2017</v>
      </c>
      <c r="X20" s="23">
        <v>2018</v>
      </c>
      <c r="Y20" s="23">
        <v>2019</v>
      </c>
      <c r="Z20" s="23">
        <v>2020</v>
      </c>
      <c r="AA20" s="23">
        <v>2021</v>
      </c>
      <c r="AB20" s="23">
        <v>2022</v>
      </c>
      <c r="AC20" s="23">
        <v>2023</v>
      </c>
      <c r="AD20" s="23">
        <v>2024</v>
      </c>
      <c r="AE20" s="23">
        <v>2025</v>
      </c>
      <c r="AF20" s="23">
        <v>2026</v>
      </c>
      <c r="AG20" s="23">
        <v>2027</v>
      </c>
      <c r="AH20" s="23">
        <v>2028</v>
      </c>
      <c r="AI20" s="23">
        <v>2029</v>
      </c>
      <c r="AJ20" s="23">
        <v>2030</v>
      </c>
      <c r="AK20" s="23">
        <v>2031</v>
      </c>
      <c r="AL20" s="23">
        <v>2032</v>
      </c>
      <c r="AM20" s="23">
        <v>2033</v>
      </c>
      <c r="AN20" s="23">
        <v>2034</v>
      </c>
      <c r="AO20" s="23">
        <v>2035</v>
      </c>
      <c r="AP20" s="23">
        <v>2036</v>
      </c>
      <c r="AQ20" s="23">
        <v>2037</v>
      </c>
      <c r="AR20" s="23">
        <v>2038</v>
      </c>
      <c r="AS20" s="23">
        <v>2039</v>
      </c>
      <c r="AT20" s="23">
        <v>2040</v>
      </c>
      <c r="AU20" s="23">
        <v>2041</v>
      </c>
      <c r="AV20" s="23">
        <v>2042</v>
      </c>
      <c r="AW20" s="23">
        <v>2043</v>
      </c>
      <c r="AX20" s="23">
        <v>2044</v>
      </c>
      <c r="AY20" s="23">
        <v>2045</v>
      </c>
      <c r="AZ20" s="23">
        <v>2046</v>
      </c>
      <c r="BA20" s="23">
        <v>2047</v>
      </c>
      <c r="BB20" s="23">
        <v>2048</v>
      </c>
      <c r="BC20" s="23">
        <v>2049</v>
      </c>
      <c r="BD20" s="23">
        <v>2050</v>
      </c>
    </row>
    <row r="21" spans="2:56" x14ac:dyDescent="0.3">
      <c r="B21" s="16" t="s">
        <v>12</v>
      </c>
      <c r="C21" s="10" t="s">
        <v>233</v>
      </c>
      <c r="D21" s="19" t="s">
        <v>231</v>
      </c>
      <c r="E21" s="19">
        <v>2019</v>
      </c>
      <c r="F21" s="64">
        <v>0.22130875984929299</v>
      </c>
      <c r="G21" s="64">
        <v>0.42047533064581599</v>
      </c>
      <c r="H21" s="16" t="s">
        <v>28</v>
      </c>
      <c r="K21" s="64">
        <f t="shared" si="6"/>
        <v>0.134336137585474</v>
      </c>
      <c r="L21" s="64">
        <f t="shared" si="7"/>
        <v>0.25731448795386686</v>
      </c>
      <c r="N21" s="25" t="s">
        <v>3</v>
      </c>
      <c r="O21" s="25" t="s">
        <v>95</v>
      </c>
      <c r="P21" s="26">
        <f>'Convergence programme'!D25/'Convergence programme'!$M25</f>
        <v>0.9436681358921295</v>
      </c>
      <c r="Q21" s="26">
        <f>'Convergence programme'!E25/'Convergence programme'!$M25</f>
        <v>0.92917888840303053</v>
      </c>
      <c r="R21" s="26">
        <f>'Convergence programme'!F25/'Convergence programme'!$M25</f>
        <v>0.9660669613548819</v>
      </c>
      <c r="S21" s="26">
        <f>'Convergence programme'!G25/'Convergence programme'!$M25</f>
        <v>0.8906247896180407</v>
      </c>
      <c r="T21" s="26">
        <f>'Convergence programme'!H25/'Convergence programme'!$M25</f>
        <v>0.94285231309401341</v>
      </c>
      <c r="U21" s="26">
        <f>'Convergence programme'!I25/'Convergence programme'!$M25</f>
        <v>0.9276936112233698</v>
      </c>
      <c r="V21" s="26">
        <f>'Convergence programme'!J25/'Convergence programme'!$M25</f>
        <v>0.9423223345470445</v>
      </c>
      <c r="W21" s="26">
        <f>'Convergence programme'!K25/'Convergence programme'!$M25</f>
        <v>0.96116878123798533</v>
      </c>
      <c r="X21" s="26">
        <f>'Convergence programme'!L25/'Convergence programme'!$M25</f>
        <v>0.98039215686274517</v>
      </c>
      <c r="Y21" s="26">
        <f>'Convergence programme'!M25/'Convergence programme'!$M25+0.05</f>
        <v>1.05</v>
      </c>
      <c r="Z21" s="26">
        <f>'Convergence programme'!N25/'Convergence programme'!$M25+0.05</f>
        <v>1.07</v>
      </c>
      <c r="AA21" s="26">
        <f>'Convergence programme'!O25/'Convergence programme'!$M25+0.05</f>
        <v>1.0904</v>
      </c>
      <c r="AB21" s="26">
        <f>'Convergence programme'!P25/'Convergence programme'!$M25+0.05</f>
        <v>1.1112080000000002</v>
      </c>
      <c r="AC21" s="26">
        <f>'Convergence programme'!Q25/'Convergence programme'!$M25+0.05</f>
        <v>1.1324321600000002</v>
      </c>
      <c r="AD21" s="26">
        <f>'Convergence programme'!R25/'Convergence programme'!$M25+0.05</f>
        <v>1.1540808032000003</v>
      </c>
      <c r="AE21" s="26">
        <f>'Convergence programme'!S25/'Convergence programme'!$M25+0.05</f>
        <v>1.1761624192640001</v>
      </c>
      <c r="AF21" s="26">
        <f>'Convergence programme'!T25/'Convergence programme'!$M25+0.05</f>
        <v>1.1986856676492801</v>
      </c>
      <c r="AG21" s="26">
        <f>'Convergence programme'!U25/'Convergence programme'!$M25+0.05</f>
        <v>1.2216593810022658</v>
      </c>
      <c r="AH21" s="26">
        <f>'Convergence programme'!V25/'Convergence programme'!$M25+0.05</f>
        <v>1.2450925686223111</v>
      </c>
      <c r="AI21" s="26">
        <f>'Convergence programme'!W25/'Convergence programme'!$M25+0.05</f>
        <v>1.2689944199947574</v>
      </c>
      <c r="AJ21" s="26">
        <f>'Convergence programme'!X25/'Convergence programme'!$M25+0.05</f>
        <v>1.2933743083946525</v>
      </c>
      <c r="AK21" s="26">
        <f>'Convergence programme'!Y25/'Convergence programme'!$M25+0.05</f>
        <v>1.3182417945625455</v>
      </c>
      <c r="AL21" s="26">
        <f>'Convergence programme'!Z25/'Convergence programme'!$M25+0.05</f>
        <v>1.3436066304537966</v>
      </c>
      <c r="AM21" s="26">
        <f>'Convergence programme'!AA25/'Convergence programme'!$M25+0.05</f>
        <v>1.3694787630628726</v>
      </c>
      <c r="AN21" s="26">
        <f>'Convergence programme'!AB25/'Convergence programme'!$M25+0.05</f>
        <v>1.3958683383241302</v>
      </c>
      <c r="AO21" s="26">
        <f>'Convergence programme'!AC25/'Convergence programme'!$M25+0.05</f>
        <v>1.422785705090613</v>
      </c>
      <c r="AP21" s="26">
        <f>'Convergence programme'!AD25/'Convergence programme'!$M25+0.05</f>
        <v>1.4502414191924251</v>
      </c>
      <c r="AQ21" s="26">
        <f>'Convergence programme'!AE25/'Convergence programme'!$M25+0.05</f>
        <v>1.4782462475762737</v>
      </c>
      <c r="AR21" s="26">
        <f>'Convergence programme'!AF25/'Convergence programme'!$M25+0.05</f>
        <v>1.5068111725277991</v>
      </c>
      <c r="AS21" s="26">
        <f>'Convergence programme'!AG25/'Convergence programme'!$M25+0.05</f>
        <v>1.5359473959783554</v>
      </c>
      <c r="AT21" s="26">
        <f>'Convergence programme'!AH25/'Convergence programme'!$M25+0.05</f>
        <v>1.5656663438979224</v>
      </c>
      <c r="AU21" s="26">
        <f>'Convergence programme'!AI25/'Convergence programme'!$M25+0.05</f>
        <v>1.5959796707758809</v>
      </c>
      <c r="AV21" s="26">
        <f>'Convergence programme'!AJ25/'Convergence programme'!$M25+0.05</f>
        <v>1.6268992641913986</v>
      </c>
      <c r="AW21" s="26">
        <f>'Convergence programme'!AK25/'Convergence programme'!$M25+0.05</f>
        <v>1.6584372494752266</v>
      </c>
      <c r="AX21" s="26">
        <f>'Convergence programme'!AL25/'Convergence programme'!$M25+0.05</f>
        <v>1.6906059944647309</v>
      </c>
      <c r="AY21" s="26">
        <f>'Convergence programme'!AM25/'Convergence programme'!$M25+0.05</f>
        <v>1.7234181143540261</v>
      </c>
      <c r="AZ21" s="26">
        <f>'Convergence programme'!AN25/'Convergence programme'!$M25+0.05</f>
        <v>1.7568864766411065</v>
      </c>
      <c r="BA21" s="26">
        <f>'Convergence programme'!AO25/'Convergence programme'!$M25+0.05</f>
        <v>1.7910242061739285</v>
      </c>
      <c r="BB21" s="26">
        <f>'Convergence programme'!AP25/'Convergence programme'!$M25+0.05</f>
        <v>1.825844690297407</v>
      </c>
      <c r="BC21" s="26">
        <f>'Convergence programme'!AQ25/'Convergence programme'!$M25+0.05</f>
        <v>1.8613615841033551</v>
      </c>
      <c r="BD21" s="26">
        <f>'Convergence programme'!AR25/'Convergence programme'!$M25+0.05</f>
        <v>1.8975888157854224</v>
      </c>
    </row>
    <row r="22" spans="2:56" x14ac:dyDescent="0.3">
      <c r="B22" s="16" t="s">
        <v>12</v>
      </c>
      <c r="C22" s="10" t="s">
        <v>233</v>
      </c>
      <c r="D22" s="19" t="s">
        <v>231</v>
      </c>
      <c r="E22" s="19">
        <v>2019</v>
      </c>
      <c r="F22" s="64">
        <v>0.122190410756298</v>
      </c>
      <c r="G22" s="64">
        <v>0.2340499253719</v>
      </c>
      <c r="H22" s="16" t="s">
        <v>29</v>
      </c>
      <c r="K22" s="64">
        <f t="shared" si="6"/>
        <v>1.6135214815570513</v>
      </c>
      <c r="L22" s="64">
        <f t="shared" si="7"/>
        <v>3.0906237241282182</v>
      </c>
      <c r="N22" s="27" t="s">
        <v>4</v>
      </c>
      <c r="O22" s="27" t="s">
        <v>97</v>
      </c>
      <c r="P22" s="26">
        <f>'Convergence programme'!D26/'Convergence programme'!$M26</f>
        <v>0.8271774359888393</v>
      </c>
      <c r="Q22" s="26">
        <f>'Convergence programme'!E26/'Convergence programme'!$M26</f>
        <v>0.86950276868507248</v>
      </c>
      <c r="R22" s="26">
        <f>'Convergence programme'!F26/'Convergence programme'!$M26</f>
        <v>0.90943623858616729</v>
      </c>
      <c r="S22" s="26">
        <f>'Convergence programme'!G26/'Convergence programme'!$M26</f>
        <v>0.92718429449754436</v>
      </c>
      <c r="T22" s="26">
        <f>'Convergence programme'!H26/'Convergence programme'!$M26</f>
        <v>0.92113314557116655</v>
      </c>
      <c r="U22" s="26">
        <f>'Convergence programme'!I26/'Convergence programme'!$M26</f>
        <v>0.93582228120409461</v>
      </c>
      <c r="V22" s="26">
        <f>'Convergence programme'!J26/'Convergence programme'!$M26</f>
        <v>0.95625198221872554</v>
      </c>
      <c r="W22" s="26">
        <f>'Convergence programme'!K26/'Convergence programme'!$M26</f>
        <v>0.97362325044791398</v>
      </c>
      <c r="X22" s="26">
        <f>'Convergence programme'!L26/'Convergence programme'!$M26</f>
        <v>0.98941354030829876</v>
      </c>
      <c r="Y22" s="26">
        <f>'Convergence programme'!M26/'Convergence programme'!$M26+0.05</f>
        <v>1.05</v>
      </c>
      <c r="Z22" s="26">
        <f>'Convergence programme'!N26/'Convergence programme'!$M26+0.05</f>
        <v>1.0561548472405777</v>
      </c>
      <c r="AA22" s="26">
        <f>'Convergence programme'!O26/'Convergence programme'!$M26+0.05</f>
        <v>1.073062178255892</v>
      </c>
      <c r="AB22" s="26">
        <f>'Convergence programme'!P26/'Convergence programme'!$M26+0.05</f>
        <v>1.0927405157487271</v>
      </c>
      <c r="AC22" s="26">
        <f>'Convergence programme'!Q26/'Convergence programme'!$M26+0.05</f>
        <v>1.1111741680952112</v>
      </c>
      <c r="AD22" s="26">
        <f>'Convergence programme'!R26/'Convergence programme'!$M26+0.05</f>
        <v>1.1311916532691233</v>
      </c>
      <c r="AE22" s="26">
        <f>'Convergence programme'!S26/'Convergence programme'!$M26+0.05</f>
        <v>1.1466904321805667</v>
      </c>
      <c r="AF22" s="26">
        <f>'Convergence programme'!T26/'Convergence programme'!$M26+0.05</f>
        <v>1.1566974197627404</v>
      </c>
      <c r="AG22" s="26">
        <f>'Convergence programme'!U26/'Convergence programme'!$M26+0.05</f>
        <v>1.1741107361271512</v>
      </c>
      <c r="AH22" s="26">
        <f>'Convergence programme'!V26/'Convergence programme'!$M26+0.05</f>
        <v>1.1856162260069787</v>
      </c>
      <c r="AI22" s="26">
        <f>'Convergence programme'!W26/'Convergence programme'!$M26+0.05</f>
        <v>1.1969228530474445</v>
      </c>
      <c r="AJ22" s="26">
        <f>'Convergence programme'!X26/'Convergence programme'!$M26+0.05</f>
        <v>1.2173973593304621</v>
      </c>
      <c r="AK22" s="26">
        <f>'Convergence programme'!Y26/'Convergence programme'!$M26+0.05</f>
        <v>1.2291489629415273</v>
      </c>
      <c r="AL22" s="26">
        <f>'Convergence programme'!Z26/'Convergence programme'!$M26+0.05</f>
        <v>1.2407445257098881</v>
      </c>
      <c r="AM22" s="26">
        <f>'Convergence programme'!AA26/'Convergence programme'!$M26+0.05</f>
        <v>1.2470672813477062</v>
      </c>
      <c r="AN22" s="26">
        <f>'Convergence programme'!AB26/'Convergence programme'!$M26+0.05</f>
        <v>1.2540818524034116</v>
      </c>
      <c r="AO22" s="26">
        <f>'Convergence programme'!AC26/'Convergence programme'!$M26+0.05</f>
        <v>1.2759155397839788</v>
      </c>
      <c r="AP22" s="26">
        <f>'Convergence programme'!AD26/'Convergence programme'!$M26+0.05</f>
        <v>1.2885349837981095</v>
      </c>
      <c r="AQ22" s="26">
        <f>'Convergence programme'!AE26/'Convergence programme'!$M26+0.05</f>
        <v>1.3030861683346178</v>
      </c>
      <c r="AR22" s="26">
        <f>'Convergence programme'!AF26/'Convergence programme'!$M26+0.05</f>
        <v>1.3179972651291385</v>
      </c>
      <c r="AS22" s="26">
        <f>'Convergence programme'!AG26/'Convergence programme'!$M26+0.05</f>
        <v>1.3341151974433207</v>
      </c>
      <c r="AT22" s="26">
        <f>'Convergence programme'!AH26/'Convergence programme'!$M26+0.05</f>
        <v>1.3637379472250937</v>
      </c>
      <c r="AU22" s="26">
        <f>'Convergence programme'!AI26/'Convergence programme'!$M26+0.05</f>
        <v>1.3863148232253963</v>
      </c>
      <c r="AV22" s="26">
        <f>'Convergence programme'!AJ26/'Convergence programme'!$M26+0.05</f>
        <v>1.4087139848558616</v>
      </c>
      <c r="AW22" s="26">
        <f>'Convergence programme'!AK26/'Convergence programme'!$M26+0.05</f>
        <v>1.4297099849889727</v>
      </c>
      <c r="AX22" s="26">
        <f>'Convergence programme'!AL26/'Convergence programme'!$M26+0.05</f>
        <v>1.4518747122764395</v>
      </c>
      <c r="AY22" s="26">
        <f>'Convergence programme'!AM26/'Convergence programme'!$M26+0.05</f>
        <v>1.4886283773697355</v>
      </c>
      <c r="AZ22" s="26">
        <f>'Convergence programme'!AN26/'Convergence programme'!$M26+0.05</f>
        <v>1.515969274577357</v>
      </c>
      <c r="BA22" s="26">
        <f>'Convergence programme'!AO26/'Convergence programme'!$M26+0.05</f>
        <v>1.5437458347886894</v>
      </c>
      <c r="BB22" s="26">
        <f>'Convergence programme'!AP26/'Convergence programme'!$M26+0.05</f>
        <v>1.5709723771673534</v>
      </c>
      <c r="BC22" s="26">
        <f>'Convergence programme'!AQ26/'Convergence programme'!$M26+0.05</f>
        <v>1.5990464131608901</v>
      </c>
      <c r="BD22" s="26">
        <f>'Convergence programme'!AR26/'Convergence programme'!$M26+0.05</f>
        <v>1.6385839238597941</v>
      </c>
    </row>
    <row r="23" spans="2:56" x14ac:dyDescent="0.3">
      <c r="B23" s="16" t="s">
        <v>12</v>
      </c>
      <c r="C23" s="10" t="s">
        <v>233</v>
      </c>
      <c r="D23" s="19" t="s">
        <v>231</v>
      </c>
      <c r="E23" s="19">
        <v>2019</v>
      </c>
      <c r="F23" s="64">
        <v>1.46763824045575</v>
      </c>
      <c r="G23" s="64">
        <v>2.8111913081028002</v>
      </c>
      <c r="H23" s="16" t="s">
        <v>30</v>
      </c>
      <c r="K23" s="64">
        <f t="shared" si="6"/>
        <v>1.3821394414689037E-2</v>
      </c>
      <c r="L23" s="64">
        <f t="shared" si="7"/>
        <v>2.6474224215068468E-2</v>
      </c>
      <c r="N23" s="25" t="s">
        <v>5</v>
      </c>
      <c r="O23" s="25" t="s">
        <v>98</v>
      </c>
      <c r="P23" s="26">
        <f>'Convergence programme'!D27/'Convergence programme'!$M27</f>
        <v>0.8271774359888393</v>
      </c>
      <c r="Q23" s="26">
        <f>'Convergence programme'!E27/'Convergence programme'!$M27</f>
        <v>0.86950276868507248</v>
      </c>
      <c r="R23" s="26">
        <f>'Convergence programme'!F27/'Convergence programme'!$M27</f>
        <v>0.90943623858616729</v>
      </c>
      <c r="S23" s="26">
        <f>'Convergence programme'!G27/'Convergence programme'!$M27</f>
        <v>0.92718429449754436</v>
      </c>
      <c r="T23" s="26">
        <f>'Convergence programme'!H27/'Convergence programme'!$M27</f>
        <v>0.92113314557116655</v>
      </c>
      <c r="U23" s="26">
        <f>'Convergence programme'!I27/'Convergence programme'!$M27</f>
        <v>0.93582228120409461</v>
      </c>
      <c r="V23" s="26">
        <f>'Convergence programme'!J27/'Convergence programme'!$M27</f>
        <v>0.95625198221872554</v>
      </c>
      <c r="W23" s="26">
        <f>'Convergence programme'!K27/'Convergence programme'!$M27</f>
        <v>0.97362325044791398</v>
      </c>
      <c r="X23" s="26">
        <f>'Convergence programme'!L27/'Convergence programme'!$M27</f>
        <v>0.98941354030829876</v>
      </c>
      <c r="Y23" s="26">
        <f>'Convergence programme'!M27/'Convergence programme'!$M27+0.05</f>
        <v>1.05</v>
      </c>
      <c r="Z23" s="26">
        <f>'Convergence programme'!N27/'Convergence programme'!$M27+0.05</f>
        <v>1.0561548472405777</v>
      </c>
      <c r="AA23" s="26">
        <f>'Convergence programme'!O27/'Convergence programme'!$M27+0.05</f>
        <v>1.073062178255892</v>
      </c>
      <c r="AB23" s="26">
        <f>'Convergence programme'!P27/'Convergence programme'!$M27+0.05</f>
        <v>1.0927405157487271</v>
      </c>
      <c r="AC23" s="26">
        <f>'Convergence programme'!Q27/'Convergence programme'!$M27+0.05</f>
        <v>1.1111741680952112</v>
      </c>
      <c r="AD23" s="26">
        <f>'Convergence programme'!R27/'Convergence programme'!$M27+0.05</f>
        <v>1.1311916532691233</v>
      </c>
      <c r="AE23" s="26">
        <f>'Convergence programme'!S27/'Convergence programme'!$M27+0.05</f>
        <v>1.1466904321805667</v>
      </c>
      <c r="AF23" s="26">
        <f>'Convergence programme'!T27/'Convergence programme'!$M27+0.05</f>
        <v>1.1566974197627404</v>
      </c>
      <c r="AG23" s="26">
        <f>'Convergence programme'!U27/'Convergence programme'!$M27+0.05</f>
        <v>1.1741107361271512</v>
      </c>
      <c r="AH23" s="26">
        <f>'Convergence programme'!V27/'Convergence programme'!$M27+0.05</f>
        <v>1.1856162260069787</v>
      </c>
      <c r="AI23" s="26">
        <f>'Convergence programme'!W27/'Convergence programme'!$M27+0.05</f>
        <v>1.1969228530474445</v>
      </c>
      <c r="AJ23" s="26">
        <f>'Convergence programme'!X27/'Convergence programme'!$M27+0.05</f>
        <v>1.2173973593304621</v>
      </c>
      <c r="AK23" s="26">
        <f>'Convergence programme'!Y27/'Convergence programme'!$M27+0.05</f>
        <v>1.2291489629415273</v>
      </c>
      <c r="AL23" s="26">
        <f>'Convergence programme'!Z27/'Convergence programme'!$M27+0.05</f>
        <v>1.2407445257098881</v>
      </c>
      <c r="AM23" s="26">
        <f>'Convergence programme'!AA27/'Convergence programme'!$M27+0.05</f>
        <v>1.2470672813477062</v>
      </c>
      <c r="AN23" s="26">
        <f>'Convergence programme'!AB27/'Convergence programme'!$M27+0.05</f>
        <v>1.2540818524034116</v>
      </c>
      <c r="AO23" s="26">
        <f>'Convergence programme'!AC27/'Convergence programme'!$M27+0.05</f>
        <v>1.2759155397839788</v>
      </c>
      <c r="AP23" s="26">
        <f>'Convergence programme'!AD27/'Convergence programme'!$M27+0.05</f>
        <v>1.2885349837981095</v>
      </c>
      <c r="AQ23" s="26">
        <f>'Convergence programme'!AE27/'Convergence programme'!$M27+0.05</f>
        <v>1.3030861683346178</v>
      </c>
      <c r="AR23" s="26">
        <f>'Convergence programme'!AF27/'Convergence programme'!$M27+0.05</f>
        <v>1.3179972651291385</v>
      </c>
      <c r="AS23" s="26">
        <f>'Convergence programme'!AG27/'Convergence programme'!$M27+0.05</f>
        <v>1.3341151974433207</v>
      </c>
      <c r="AT23" s="26">
        <f>'Convergence programme'!AH27/'Convergence programme'!$M27+0.05</f>
        <v>1.3637379472250937</v>
      </c>
      <c r="AU23" s="26">
        <f>'Convergence programme'!AI27/'Convergence programme'!$M27+0.05</f>
        <v>1.3863148232253963</v>
      </c>
      <c r="AV23" s="26">
        <f>'Convergence programme'!AJ27/'Convergence programme'!$M27+0.05</f>
        <v>1.4087139848558616</v>
      </c>
      <c r="AW23" s="26">
        <f>'Convergence programme'!AK27/'Convergence programme'!$M27+0.05</f>
        <v>1.4297099849889727</v>
      </c>
      <c r="AX23" s="26">
        <f>'Convergence programme'!AL27/'Convergence programme'!$M27+0.05</f>
        <v>1.4518747122764395</v>
      </c>
      <c r="AY23" s="26">
        <f>'Convergence programme'!AM27/'Convergence programme'!$M27+0.05</f>
        <v>1.4886283773697355</v>
      </c>
      <c r="AZ23" s="26">
        <f>'Convergence programme'!AN27/'Convergence programme'!$M27+0.05</f>
        <v>1.515969274577357</v>
      </c>
      <c r="BA23" s="26">
        <f>'Convergence programme'!AO27/'Convergence programme'!$M27+0.05</f>
        <v>1.5437458347886894</v>
      </c>
      <c r="BB23" s="26">
        <f>'Convergence programme'!AP27/'Convergence programme'!$M27+0.05</f>
        <v>1.5709723771673534</v>
      </c>
      <c r="BC23" s="26">
        <f>'Convergence programme'!AQ27/'Convergence programme'!$M27+0.05</f>
        <v>1.5990464131608901</v>
      </c>
      <c r="BD23" s="26">
        <f>'Convergence programme'!AR27/'Convergence programme'!$M27+0.05</f>
        <v>1.6385839238597941</v>
      </c>
    </row>
    <row r="24" spans="2:56" x14ac:dyDescent="0.3">
      <c r="B24" s="16" t="s">
        <v>12</v>
      </c>
      <c r="C24" s="10" t="s">
        <v>233</v>
      </c>
      <c r="D24" s="19" t="s">
        <v>231</v>
      </c>
      <c r="E24" s="19">
        <v>2019</v>
      </c>
      <c r="F24" s="64">
        <v>1.25717613377197E-2</v>
      </c>
      <c r="G24" s="64">
        <v>2.40806114381194E-2</v>
      </c>
      <c r="H24" s="16" t="s">
        <v>31</v>
      </c>
      <c r="K24" s="64">
        <f t="shared" si="6"/>
        <v>0</v>
      </c>
      <c r="L24" s="64">
        <f t="shared" si="7"/>
        <v>0</v>
      </c>
      <c r="N24" s="27" t="s">
        <v>83</v>
      </c>
      <c r="O24" s="27" t="s">
        <v>99</v>
      </c>
      <c r="P24" s="26">
        <f>'Convergence programme'!D28/'Convergence programme'!$M28</f>
        <v>0.8271774359888393</v>
      </c>
      <c r="Q24" s="26">
        <f>'Convergence programme'!E28/'Convergence programme'!$M28</f>
        <v>0.86950276868507248</v>
      </c>
      <c r="R24" s="26">
        <f>'Convergence programme'!F28/'Convergence programme'!$M28</f>
        <v>0.90943623858616729</v>
      </c>
      <c r="S24" s="26">
        <f>'Convergence programme'!G28/'Convergence programme'!$M28</f>
        <v>0.92718429449754436</v>
      </c>
      <c r="T24" s="26">
        <f>'Convergence programme'!H28/'Convergence programme'!$M28</f>
        <v>0.92113314557116655</v>
      </c>
      <c r="U24" s="26">
        <f>'Convergence programme'!I28/'Convergence programme'!$M28</f>
        <v>0.93582228120409461</v>
      </c>
      <c r="V24" s="26">
        <f>'Convergence programme'!J28/'Convergence programme'!$M28</f>
        <v>0.95625198221872554</v>
      </c>
      <c r="W24" s="26">
        <f>'Convergence programme'!K28/'Convergence programme'!$M28</f>
        <v>0.97362325044791398</v>
      </c>
      <c r="X24" s="26">
        <f>'Convergence programme'!L28/'Convergence programme'!$M28</f>
        <v>0.98941354030829876</v>
      </c>
      <c r="Y24" s="26">
        <f>'Convergence programme'!M28/'Convergence programme'!$M28+0.05</f>
        <v>1.05</v>
      </c>
      <c r="Z24" s="26">
        <f>'Convergence programme'!N28/'Convergence programme'!$M28+0.05</f>
        <v>1.0561548472405777</v>
      </c>
      <c r="AA24" s="26">
        <f>'Convergence programme'!O28/'Convergence programme'!$M28+0.05</f>
        <v>1.073062178255892</v>
      </c>
      <c r="AB24" s="26">
        <f>'Convergence programme'!P28/'Convergence programme'!$M28+0.05</f>
        <v>1.0927405157487271</v>
      </c>
      <c r="AC24" s="26">
        <f>'Convergence programme'!Q28/'Convergence programme'!$M28+0.05</f>
        <v>1.1111741680952112</v>
      </c>
      <c r="AD24" s="26">
        <f>'Convergence programme'!R28/'Convergence programme'!$M28+0.05</f>
        <v>1.1311916532691233</v>
      </c>
      <c r="AE24" s="26">
        <f>'Convergence programme'!S28/'Convergence programme'!$M28+0.05</f>
        <v>1.1466904321805667</v>
      </c>
      <c r="AF24" s="26">
        <f>'Convergence programme'!T28/'Convergence programme'!$M28+0.05</f>
        <v>1.1566974197627404</v>
      </c>
      <c r="AG24" s="26">
        <f>'Convergence programme'!U28/'Convergence programme'!$M28+0.05</f>
        <v>1.1741107361271512</v>
      </c>
      <c r="AH24" s="26">
        <f>'Convergence programme'!V28/'Convergence programme'!$M28+0.05</f>
        <v>1.1856162260069787</v>
      </c>
      <c r="AI24" s="26">
        <f>'Convergence programme'!W28/'Convergence programme'!$M28+0.05</f>
        <v>1.1969228530474445</v>
      </c>
      <c r="AJ24" s="26">
        <f>'Convergence programme'!X28/'Convergence programme'!$M28+0.05</f>
        <v>1.2173973593304621</v>
      </c>
      <c r="AK24" s="26">
        <f>'Convergence programme'!Y28/'Convergence programme'!$M28+0.05</f>
        <v>1.2291489629415273</v>
      </c>
      <c r="AL24" s="26">
        <f>'Convergence programme'!Z28/'Convergence programme'!$M28+0.05</f>
        <v>1.2407445257098881</v>
      </c>
      <c r="AM24" s="26">
        <f>'Convergence programme'!AA28/'Convergence programme'!$M28+0.05</f>
        <v>1.2470672813477062</v>
      </c>
      <c r="AN24" s="26">
        <f>'Convergence programme'!AB28/'Convergence programme'!$M28+0.05</f>
        <v>1.2540818524034116</v>
      </c>
      <c r="AO24" s="26">
        <f>'Convergence programme'!AC28/'Convergence programme'!$M28+0.05</f>
        <v>1.2759155397839788</v>
      </c>
      <c r="AP24" s="26">
        <f>'Convergence programme'!AD28/'Convergence programme'!$M28+0.05</f>
        <v>1.2885349837981095</v>
      </c>
      <c r="AQ24" s="26">
        <f>'Convergence programme'!AE28/'Convergence programme'!$M28+0.05</f>
        <v>1.3030861683346178</v>
      </c>
      <c r="AR24" s="26">
        <f>'Convergence programme'!AF28/'Convergence programme'!$M28+0.05</f>
        <v>1.3179972651291385</v>
      </c>
      <c r="AS24" s="26">
        <f>'Convergence programme'!AG28/'Convergence programme'!$M28+0.05</f>
        <v>1.3341151974433207</v>
      </c>
      <c r="AT24" s="26">
        <f>'Convergence programme'!AH28/'Convergence programme'!$M28+0.05</f>
        <v>1.3637379472250937</v>
      </c>
      <c r="AU24" s="26">
        <f>'Convergence programme'!AI28/'Convergence programme'!$M28+0.05</f>
        <v>1.3863148232253963</v>
      </c>
      <c r="AV24" s="26">
        <f>'Convergence programme'!AJ28/'Convergence programme'!$M28+0.05</f>
        <v>1.4087139848558616</v>
      </c>
      <c r="AW24" s="26">
        <f>'Convergence programme'!AK28/'Convergence programme'!$M28+0.05</f>
        <v>1.4297099849889727</v>
      </c>
      <c r="AX24" s="26">
        <f>'Convergence programme'!AL28/'Convergence programme'!$M28+0.05</f>
        <v>1.4518747122764395</v>
      </c>
      <c r="AY24" s="26">
        <f>'Convergence programme'!AM28/'Convergence programme'!$M28+0.05</f>
        <v>1.4886283773697355</v>
      </c>
      <c r="AZ24" s="26">
        <f>'Convergence programme'!AN28/'Convergence programme'!$M28+0.05</f>
        <v>1.515969274577357</v>
      </c>
      <c r="BA24" s="26">
        <f>'Convergence programme'!AO28/'Convergence programme'!$M28+0.05</f>
        <v>1.5437458347886894</v>
      </c>
      <c r="BB24" s="26">
        <f>'Convergence programme'!AP28/'Convergence programme'!$M28+0.05</f>
        <v>1.5709723771673534</v>
      </c>
      <c r="BC24" s="26">
        <f>'Convergence programme'!AQ28/'Convergence programme'!$M28+0.05</f>
        <v>1.5990464131608901</v>
      </c>
      <c r="BD24" s="26">
        <f>'Convergence programme'!AR28/'Convergence programme'!$M28+0.05</f>
        <v>1.6385839238597941</v>
      </c>
    </row>
    <row r="25" spans="2:56" x14ac:dyDescent="0.3">
      <c r="B25" s="16" t="s">
        <v>12</v>
      </c>
      <c r="C25" s="10" t="s">
        <v>233</v>
      </c>
      <c r="D25" s="19" t="s">
        <v>231</v>
      </c>
      <c r="E25" s="19">
        <v>2019</v>
      </c>
      <c r="F25" s="64">
        <v>0</v>
      </c>
      <c r="G25" s="64">
        <v>0</v>
      </c>
      <c r="H25" s="16" t="s">
        <v>32</v>
      </c>
      <c r="K25" s="64">
        <f t="shared" si="6"/>
        <v>1.7238604951782823</v>
      </c>
      <c r="L25" s="64">
        <f t="shared" si="7"/>
        <v>8.1839988295009398</v>
      </c>
      <c r="N25" s="25" t="s">
        <v>6</v>
      </c>
      <c r="O25" s="25" t="s">
        <v>100</v>
      </c>
      <c r="P25" s="26">
        <f>'Convergence programme'!D29/'Convergence programme'!$M29</f>
        <v>0.8271774359888393</v>
      </c>
      <c r="Q25" s="26">
        <f>'Convergence programme'!E29/'Convergence programme'!$M29</f>
        <v>0.86950276868507248</v>
      </c>
      <c r="R25" s="26">
        <f>'Convergence programme'!F29/'Convergence programme'!$M29</f>
        <v>0.90943623858616729</v>
      </c>
      <c r="S25" s="26">
        <f>'Convergence programme'!G29/'Convergence programme'!$M29</f>
        <v>0.92718429449754436</v>
      </c>
      <c r="T25" s="26">
        <f>'Convergence programme'!H29/'Convergence programme'!$M29</f>
        <v>0.92113314557116655</v>
      </c>
      <c r="U25" s="26">
        <f>'Convergence programme'!I29/'Convergence programme'!$M29</f>
        <v>0.93582228120409461</v>
      </c>
      <c r="V25" s="26">
        <f>'Convergence programme'!J29/'Convergence programme'!$M29</f>
        <v>0.95625198221872554</v>
      </c>
      <c r="W25" s="26">
        <f>'Convergence programme'!K29/'Convergence programme'!$M29</f>
        <v>0.97362325044791398</v>
      </c>
      <c r="X25" s="26">
        <f>'Convergence programme'!L29/'Convergence programme'!$M29</f>
        <v>0.98941354030829876</v>
      </c>
      <c r="Y25" s="26">
        <f>'Convergence programme'!M29/'Convergence programme'!$M29+0.05</f>
        <v>1.05</v>
      </c>
      <c r="Z25" s="26">
        <f>'Convergence programme'!N29/'Convergence programme'!$M29+0.05</f>
        <v>1.0561548472405777</v>
      </c>
      <c r="AA25" s="26">
        <f>'Convergence programme'!O29/'Convergence programme'!$M29+0.05</f>
        <v>1.073062178255892</v>
      </c>
      <c r="AB25" s="26">
        <f>'Convergence programme'!P29/'Convergence programme'!$M29+0.05</f>
        <v>1.0927405157487271</v>
      </c>
      <c r="AC25" s="26">
        <f>'Convergence programme'!Q29/'Convergence programme'!$M29+0.05</f>
        <v>1.1111741680952112</v>
      </c>
      <c r="AD25" s="26">
        <f>'Convergence programme'!R29/'Convergence programme'!$M29+0.05</f>
        <v>1.1311916532691233</v>
      </c>
      <c r="AE25" s="26">
        <f>'Convergence programme'!S29/'Convergence programme'!$M29+0.05</f>
        <v>1.1466904321805667</v>
      </c>
      <c r="AF25" s="26">
        <f>'Convergence programme'!T29/'Convergence programme'!$M29+0.05</f>
        <v>1.1566974197627404</v>
      </c>
      <c r="AG25" s="26">
        <f>'Convergence programme'!U29/'Convergence programme'!$M29+0.05</f>
        <v>1.1741107361271512</v>
      </c>
      <c r="AH25" s="26">
        <f>'Convergence programme'!V29/'Convergence programme'!$M29+0.05</f>
        <v>1.1856162260069787</v>
      </c>
      <c r="AI25" s="26">
        <f>'Convergence programme'!W29/'Convergence programme'!$M29+0.05</f>
        <v>1.1969228530474445</v>
      </c>
      <c r="AJ25" s="26">
        <f>'Convergence programme'!X29/'Convergence programme'!$M29+0.05</f>
        <v>1.2173973593304621</v>
      </c>
      <c r="AK25" s="26">
        <f>'Convergence programme'!Y29/'Convergence programme'!$M29+0.05</f>
        <v>1.2291489629415273</v>
      </c>
      <c r="AL25" s="26">
        <f>'Convergence programme'!Z29/'Convergence programme'!$M29+0.05</f>
        <v>1.2407445257098881</v>
      </c>
      <c r="AM25" s="26">
        <f>'Convergence programme'!AA29/'Convergence programme'!$M29+0.05</f>
        <v>1.2470672813477062</v>
      </c>
      <c r="AN25" s="26">
        <f>'Convergence programme'!AB29/'Convergence programme'!$M29+0.05</f>
        <v>1.2540818524034116</v>
      </c>
      <c r="AO25" s="26">
        <f>'Convergence programme'!AC29/'Convergence programme'!$M29+0.05</f>
        <v>1.2759155397839788</v>
      </c>
      <c r="AP25" s="26">
        <f>'Convergence programme'!AD29/'Convergence programme'!$M29+0.05</f>
        <v>1.2885349837981095</v>
      </c>
      <c r="AQ25" s="26">
        <f>'Convergence programme'!AE29/'Convergence programme'!$M29+0.05</f>
        <v>1.3030861683346178</v>
      </c>
      <c r="AR25" s="26">
        <f>'Convergence programme'!AF29/'Convergence programme'!$M29+0.05</f>
        <v>1.3179972651291385</v>
      </c>
      <c r="AS25" s="26">
        <f>'Convergence programme'!AG29/'Convergence programme'!$M29+0.05</f>
        <v>1.3341151974433207</v>
      </c>
      <c r="AT25" s="26">
        <f>'Convergence programme'!AH29/'Convergence programme'!$M29+0.05</f>
        <v>1.3637379472250937</v>
      </c>
      <c r="AU25" s="26">
        <f>'Convergence programme'!AI29/'Convergence programme'!$M29+0.05</f>
        <v>1.3863148232253963</v>
      </c>
      <c r="AV25" s="26">
        <f>'Convergence programme'!AJ29/'Convergence programme'!$M29+0.05</f>
        <v>1.4087139848558616</v>
      </c>
      <c r="AW25" s="26">
        <f>'Convergence programme'!AK29/'Convergence programme'!$M29+0.05</f>
        <v>1.4297099849889727</v>
      </c>
      <c r="AX25" s="26">
        <f>'Convergence programme'!AL29/'Convergence programme'!$M29+0.05</f>
        <v>1.4518747122764395</v>
      </c>
      <c r="AY25" s="26">
        <f>'Convergence programme'!AM29/'Convergence programme'!$M29+0.05</f>
        <v>1.4886283773697355</v>
      </c>
      <c r="AZ25" s="26">
        <f>'Convergence programme'!AN29/'Convergence programme'!$M29+0.05</f>
        <v>1.515969274577357</v>
      </c>
      <c r="BA25" s="26">
        <f>'Convergence programme'!AO29/'Convergence programme'!$M29+0.05</f>
        <v>1.5437458347886894</v>
      </c>
      <c r="BB25" s="26">
        <f>'Convergence programme'!AP29/'Convergence programme'!$M29+0.05</f>
        <v>1.5709723771673534</v>
      </c>
      <c r="BC25" s="26">
        <f>'Convergence programme'!AQ29/'Convergence programme'!$M29+0.05</f>
        <v>1.5990464131608901</v>
      </c>
      <c r="BD25" s="26">
        <f>'Convergence programme'!AR29/'Convergence programme'!$M29+0.05</f>
        <v>1.6385839238597941</v>
      </c>
    </row>
    <row r="26" spans="2:56" x14ac:dyDescent="0.3">
      <c r="B26" s="17" t="s">
        <v>12</v>
      </c>
      <c r="C26" s="10" t="s">
        <v>233</v>
      </c>
      <c r="D26" s="20" t="s">
        <v>231</v>
      </c>
      <c r="E26" s="19">
        <v>2019</v>
      </c>
      <c r="F26" s="64">
        <v>1.5680011780773899</v>
      </c>
      <c r="G26" s="64">
        <v>7.4440593319091697</v>
      </c>
      <c r="H26" s="17" t="s">
        <v>33</v>
      </c>
      <c r="K26" s="64">
        <f t="shared" si="6"/>
        <v>1.5257818497776467</v>
      </c>
      <c r="L26" s="64">
        <f t="shared" si="7"/>
        <v>7.3052257569187864</v>
      </c>
      <c r="N26" s="27" t="s">
        <v>84</v>
      </c>
      <c r="O26" s="27" t="s">
        <v>101</v>
      </c>
      <c r="P26" s="26">
        <f>'Convergence programme'!D30/'Convergence programme'!$M30</f>
        <v>0.8271774359888393</v>
      </c>
      <c r="Q26" s="26">
        <f>'Convergence programme'!E30/'Convergence programme'!$M30</f>
        <v>0.86950276868507248</v>
      </c>
      <c r="R26" s="26">
        <f>'Convergence programme'!F30/'Convergence programme'!$M30</f>
        <v>0.90943623858616729</v>
      </c>
      <c r="S26" s="26">
        <f>'Convergence programme'!G30/'Convergence programme'!$M30</f>
        <v>0.92718429449754436</v>
      </c>
      <c r="T26" s="26">
        <f>'Convergence programme'!H30/'Convergence programme'!$M30</f>
        <v>0.92113314557116655</v>
      </c>
      <c r="U26" s="26">
        <f>'Convergence programme'!I30/'Convergence programme'!$M30</f>
        <v>0.93582228120409461</v>
      </c>
      <c r="V26" s="26">
        <f>'Convergence programme'!J30/'Convergence programme'!$M30</f>
        <v>0.95625198221872554</v>
      </c>
      <c r="W26" s="26">
        <f>'Convergence programme'!K30/'Convergence programme'!$M30</f>
        <v>0.97362325044791398</v>
      </c>
      <c r="X26" s="26">
        <f>'Convergence programme'!L30/'Convergence programme'!$M30</f>
        <v>0.98941354030829876</v>
      </c>
      <c r="Y26" s="26">
        <f>'Convergence programme'!M30/'Convergence programme'!$M30+0.05</f>
        <v>1.05</v>
      </c>
      <c r="Z26" s="26">
        <f>'Convergence programme'!N30/'Convergence programme'!$M30+0.05</f>
        <v>1.0561548472405777</v>
      </c>
      <c r="AA26" s="26">
        <f>'Convergence programme'!O30/'Convergence programme'!$M30+0.05</f>
        <v>1.073062178255892</v>
      </c>
      <c r="AB26" s="26">
        <f>'Convergence programme'!P30/'Convergence programme'!$M30+0.05</f>
        <v>1.0927405157487271</v>
      </c>
      <c r="AC26" s="26">
        <f>'Convergence programme'!Q30/'Convergence programme'!$M30+0.05</f>
        <v>1.1111741680952112</v>
      </c>
      <c r="AD26" s="26">
        <f>'Convergence programme'!R30/'Convergence programme'!$M30+0.05</f>
        <v>1.1311916532691233</v>
      </c>
      <c r="AE26" s="26">
        <f>'Convergence programme'!S30/'Convergence programme'!$M30+0.05</f>
        <v>1.1466904321805667</v>
      </c>
      <c r="AF26" s="26">
        <f>'Convergence programme'!T30/'Convergence programme'!$M30+0.05</f>
        <v>1.1566974197627404</v>
      </c>
      <c r="AG26" s="26">
        <f>'Convergence programme'!U30/'Convergence programme'!$M30+0.05</f>
        <v>1.1741107361271512</v>
      </c>
      <c r="AH26" s="26">
        <f>'Convergence programme'!V30/'Convergence programme'!$M30+0.05</f>
        <v>1.1856162260069787</v>
      </c>
      <c r="AI26" s="26">
        <f>'Convergence programme'!W30/'Convergence programme'!$M30+0.05</f>
        <v>1.1969228530474445</v>
      </c>
      <c r="AJ26" s="26">
        <f>'Convergence programme'!X30/'Convergence programme'!$M30+0.05</f>
        <v>1.2173973593304621</v>
      </c>
      <c r="AK26" s="26">
        <f>'Convergence programme'!Y30/'Convergence programme'!$M30+0.05</f>
        <v>1.2291489629415273</v>
      </c>
      <c r="AL26" s="26">
        <f>'Convergence programme'!Z30/'Convergence programme'!$M30+0.05</f>
        <v>1.2407445257098881</v>
      </c>
      <c r="AM26" s="26">
        <f>'Convergence programme'!AA30/'Convergence programme'!$M30+0.05</f>
        <v>1.2470672813477062</v>
      </c>
      <c r="AN26" s="26">
        <f>'Convergence programme'!AB30/'Convergence programme'!$M30+0.05</f>
        <v>1.2540818524034116</v>
      </c>
      <c r="AO26" s="26">
        <f>'Convergence programme'!AC30/'Convergence programme'!$M30+0.05</f>
        <v>1.2759155397839788</v>
      </c>
      <c r="AP26" s="26">
        <f>'Convergence programme'!AD30/'Convergence programme'!$M30+0.05</f>
        <v>1.2885349837981095</v>
      </c>
      <c r="AQ26" s="26">
        <f>'Convergence programme'!AE30/'Convergence programme'!$M30+0.05</f>
        <v>1.3030861683346178</v>
      </c>
      <c r="AR26" s="26">
        <f>'Convergence programme'!AF30/'Convergence programme'!$M30+0.05</f>
        <v>1.3179972651291385</v>
      </c>
      <c r="AS26" s="26">
        <f>'Convergence programme'!AG30/'Convergence programme'!$M30+0.05</f>
        <v>1.3341151974433207</v>
      </c>
      <c r="AT26" s="26">
        <f>'Convergence programme'!AH30/'Convergence programme'!$M30+0.05</f>
        <v>1.3637379472250937</v>
      </c>
      <c r="AU26" s="26">
        <f>'Convergence programme'!AI30/'Convergence programme'!$M30+0.05</f>
        <v>1.3863148232253963</v>
      </c>
      <c r="AV26" s="26">
        <f>'Convergence programme'!AJ30/'Convergence programme'!$M30+0.05</f>
        <v>1.4087139848558616</v>
      </c>
      <c r="AW26" s="26">
        <f>'Convergence programme'!AK30/'Convergence programme'!$M30+0.05</f>
        <v>1.4297099849889727</v>
      </c>
      <c r="AX26" s="26">
        <f>'Convergence programme'!AL30/'Convergence programme'!$M30+0.05</f>
        <v>1.4518747122764395</v>
      </c>
      <c r="AY26" s="26">
        <f>'Convergence programme'!AM30/'Convergence programme'!$M30+0.05</f>
        <v>1.4886283773697355</v>
      </c>
      <c r="AZ26" s="26">
        <f>'Convergence programme'!AN30/'Convergence programme'!$M30+0.05</f>
        <v>1.515969274577357</v>
      </c>
      <c r="BA26" s="26">
        <f>'Convergence programme'!AO30/'Convergence programme'!$M30+0.05</f>
        <v>1.5437458347886894</v>
      </c>
      <c r="BB26" s="26">
        <f>'Convergence programme'!AP30/'Convergence programme'!$M30+0.05</f>
        <v>1.5709723771673534</v>
      </c>
      <c r="BC26" s="26">
        <f>'Convergence programme'!AQ30/'Convergence programme'!$M30+0.05</f>
        <v>1.5990464131608901</v>
      </c>
      <c r="BD26" s="26">
        <f>'Convergence programme'!AR30/'Convergence programme'!$M30+0.05</f>
        <v>1.6385839238597941</v>
      </c>
    </row>
    <row r="27" spans="2:56" x14ac:dyDescent="0.3">
      <c r="B27" s="16" t="s">
        <v>12</v>
      </c>
      <c r="C27" s="10" t="s">
        <v>233</v>
      </c>
      <c r="D27" s="19" t="s">
        <v>231</v>
      </c>
      <c r="E27" s="19">
        <v>2019</v>
      </c>
      <c r="F27" s="64">
        <v>1.3878314078384999</v>
      </c>
      <c r="G27" s="64">
        <v>6.6447387274138503</v>
      </c>
      <c r="H27" s="16" t="s">
        <v>34</v>
      </c>
      <c r="K27" s="64">
        <f t="shared" si="6"/>
        <v>0.11234486666265443</v>
      </c>
      <c r="L27" s="64">
        <f t="shared" si="7"/>
        <v>0.53796596518767437</v>
      </c>
      <c r="N27" s="25" t="s">
        <v>85</v>
      </c>
      <c r="O27" s="25" t="s">
        <v>103</v>
      </c>
      <c r="P27" s="26">
        <f>'Convergence programme'!D31/'Convergence programme'!$M31</f>
        <v>0.81872527366298287</v>
      </c>
      <c r="Q27" s="26">
        <f>'Convergence programme'!E31/'Convergence programme'!$M31</f>
        <v>0.84186464430503505</v>
      </c>
      <c r="R27" s="26">
        <f>'Convergence programme'!F31/'Convergence programme'!$M31</f>
        <v>0.84083994879341006</v>
      </c>
      <c r="S27" s="26">
        <f>'Convergence programme'!G31/'Convergence programme'!$M31</f>
        <v>0.85109620631304805</v>
      </c>
      <c r="T27" s="26">
        <f>'Convergence programme'!H31/'Convergence programme'!$M31</f>
        <v>0.8709017386948622</v>
      </c>
      <c r="U27" s="26">
        <f>'Convergence programme'!I31/'Convergence programme'!$M31</f>
        <v>0.89316346853573569</v>
      </c>
      <c r="V27" s="26">
        <f>'Convergence programme'!J31/'Convergence programme'!$M31</f>
        <v>0.91493983016831915</v>
      </c>
      <c r="W27" s="26">
        <f>'Convergence programme'!K31/'Convergence programme'!$M31</f>
        <v>0.94043221949477274</v>
      </c>
      <c r="X27" s="26">
        <f>'Convergence programme'!L31/'Convergence programme'!$M31</f>
        <v>0.96894358119743884</v>
      </c>
      <c r="Y27" s="26">
        <f>'Convergence programme'!M31/'Convergence programme'!$M31+0.05</f>
        <v>1.05</v>
      </c>
      <c r="Z27" s="26">
        <f>'Convergence programme'!N31/'Convergence programme'!$M31+0.05</f>
        <v>1.0743015037206742</v>
      </c>
      <c r="AA27" s="26">
        <f>'Convergence programme'!O31/'Convergence programme'!$M31+0.05</f>
        <v>1.0943409084431432</v>
      </c>
      <c r="AB27" s="26">
        <f>'Convergence programme'!P31/'Convergence programme'!$M31+0.05</f>
        <v>1.1146417758556024</v>
      </c>
      <c r="AC27" s="26">
        <f>'Convergence programme'!Q31/'Convergence programme'!$M31+0.05</f>
        <v>1.1304105858277946</v>
      </c>
      <c r="AD27" s="26">
        <f>'Convergence programme'!R31/'Convergence programme'!$M31+0.05</f>
        <v>1.1423028966221731</v>
      </c>
      <c r="AE27" s="26">
        <f>'Convergence programme'!S31/'Convergence programme'!$M31+0.05</f>
        <v>1.154165060482077</v>
      </c>
      <c r="AF27" s="26">
        <f>'Convergence programme'!T31/'Convergence programme'!$M31+0.05</f>
        <v>1.1676542691150282</v>
      </c>
      <c r="AG27" s="26">
        <f>'Convergence programme'!U31/'Convergence programme'!$M31+0.05</f>
        <v>1.1838495903775463</v>
      </c>
      <c r="AH27" s="26">
        <f>'Convergence programme'!V31/'Convergence programme'!$M31+0.05</f>
        <v>1.1951667616589392</v>
      </c>
      <c r="AI27" s="26">
        <f>'Convergence programme'!W31/'Convergence programme'!$M31+0.05</f>
        <v>1.2073914943256785</v>
      </c>
      <c r="AJ27" s="26">
        <f>'Convergence programme'!X31/'Convergence programme'!$M31+0.05</f>
        <v>1.2285717001409915</v>
      </c>
      <c r="AK27" s="26">
        <f>'Convergence programme'!Y31/'Convergence programme'!$M31+0.05</f>
        <v>1.240562486793118</v>
      </c>
      <c r="AL27" s="26">
        <f>'Convergence programme'!Z31/'Convergence programme'!$M31+0.05</f>
        <v>1.2526337636063032</v>
      </c>
      <c r="AM27" s="26">
        <f>'Convergence programme'!AA31/'Convergence programme'!$M31+0.05</f>
        <v>1.260071054808237</v>
      </c>
      <c r="AN27" s="26">
        <f>'Convergence programme'!AB31/'Convergence programme'!$M31+0.05</f>
        <v>1.267837969877849</v>
      </c>
      <c r="AO27" s="26">
        <f>'Convergence programme'!AC31/'Convergence programme'!$M31+0.05</f>
        <v>1.2897374851414884</v>
      </c>
      <c r="AP27" s="26">
        <f>'Convergence programme'!AD31/'Convergence programme'!$M31+0.05</f>
        <v>1.3008987599244979</v>
      </c>
      <c r="AQ27" s="26">
        <f>'Convergence programme'!AE31/'Convergence programme'!$M31+0.05</f>
        <v>1.314191060383884</v>
      </c>
      <c r="AR27" s="26">
        <f>'Convergence programme'!AF31/'Convergence programme'!$M31+0.05</f>
        <v>1.3273723335942382</v>
      </c>
      <c r="AS27" s="26">
        <f>'Convergence programme'!AG31/'Convergence programme'!$M31+0.05</f>
        <v>1.340795440910709</v>
      </c>
      <c r="AT27" s="26">
        <f>'Convergence programme'!AH31/'Convergence programme'!$M31+0.05</f>
        <v>1.3664986349220765</v>
      </c>
      <c r="AU27" s="26">
        <f>'Convergence programme'!AI31/'Convergence programme'!$M31+0.05</f>
        <v>1.3840434835383946</v>
      </c>
      <c r="AV27" s="26">
        <f>'Convergence programme'!AJ31/'Convergence programme'!$M31+0.05</f>
        <v>1.4011935617090996</v>
      </c>
      <c r="AW27" s="26">
        <f>'Convergence programme'!AK31/'Convergence programme'!$M31+0.05</f>
        <v>1.4173282667349008</v>
      </c>
      <c r="AX27" s="26">
        <f>'Convergence programme'!AL31/'Convergence programme'!$M31+0.05</f>
        <v>1.4344200362709738</v>
      </c>
      <c r="AY27" s="26">
        <f>'Convergence programme'!AM31/'Convergence programme'!$M31+0.05</f>
        <v>1.4653603593345177</v>
      </c>
      <c r="AZ27" s="26">
        <f>'Convergence programme'!AN31/'Convergence programme'!$M31+0.05</f>
        <v>1.4872497224544634</v>
      </c>
      <c r="BA27" s="26">
        <f>'Convergence programme'!AO31/'Convergence programme'!$M31+0.05</f>
        <v>1.5098904385425242</v>
      </c>
      <c r="BB27" s="26">
        <f>'Convergence programme'!AP31/'Convergence programme'!$M31+0.05</f>
        <v>1.5320122860789349</v>
      </c>
      <c r="BC27" s="26">
        <f>'Convergence programme'!AQ31/'Convergence programme'!$M31+0.05</f>
        <v>1.5548709999352037</v>
      </c>
      <c r="BD27" s="26">
        <f>'Convergence programme'!AR31/'Convergence programme'!$M31+0.05</f>
        <v>1.5888056291920742</v>
      </c>
    </row>
    <row r="28" spans="2:56" x14ac:dyDescent="0.3">
      <c r="B28" s="16" t="s">
        <v>12</v>
      </c>
      <c r="C28" s="10" t="s">
        <v>233</v>
      </c>
      <c r="D28" s="19" t="s">
        <v>231</v>
      </c>
      <c r="E28" s="19">
        <v>2019</v>
      </c>
      <c r="F28" s="64">
        <v>0.102187435567268</v>
      </c>
      <c r="G28" s="64">
        <v>0.489326873920024</v>
      </c>
      <c r="H28" s="16" t="s">
        <v>35</v>
      </c>
      <c r="K28" s="64">
        <f t="shared" si="6"/>
        <v>4.2927920108056294E-2</v>
      </c>
      <c r="L28" s="64">
        <f t="shared" si="7"/>
        <v>0.20738070221221303</v>
      </c>
      <c r="N28" s="27" t="s">
        <v>86</v>
      </c>
      <c r="O28" s="27" t="s">
        <v>104</v>
      </c>
      <c r="P28" s="26">
        <f>'Convergence programme'!D32/'Convergence programme'!$M32</f>
        <v>0.81872527366298287</v>
      </c>
      <c r="Q28" s="26">
        <f>'Convergence programme'!E32/'Convergence programme'!$M32</f>
        <v>0.84186464430503505</v>
      </c>
      <c r="R28" s="26">
        <f>'Convergence programme'!F32/'Convergence programme'!$M32</f>
        <v>0.84083994879341006</v>
      </c>
      <c r="S28" s="26">
        <f>'Convergence programme'!G32/'Convergence programme'!$M32</f>
        <v>0.85109620631304805</v>
      </c>
      <c r="T28" s="26">
        <f>'Convergence programme'!H32/'Convergence programme'!$M32</f>
        <v>0.8709017386948622</v>
      </c>
      <c r="U28" s="26">
        <f>'Convergence programme'!I32/'Convergence programme'!$M32</f>
        <v>0.89316346853573569</v>
      </c>
      <c r="V28" s="26">
        <f>'Convergence programme'!J32/'Convergence programme'!$M32</f>
        <v>0.91493983016831915</v>
      </c>
      <c r="W28" s="26">
        <f>'Convergence programme'!K32/'Convergence programme'!$M32</f>
        <v>0.94043221949477274</v>
      </c>
      <c r="X28" s="26">
        <f>'Convergence programme'!L32/'Convergence programme'!$M32</f>
        <v>0.96894358119743884</v>
      </c>
      <c r="Y28" s="26">
        <f>'Convergence programme'!M32/'Convergence programme'!$M32+0.05</f>
        <v>1.05</v>
      </c>
      <c r="Z28" s="26">
        <f>'Convergence programme'!N32/'Convergence programme'!$M32+0.05</f>
        <v>1.0743015037206742</v>
      </c>
      <c r="AA28" s="26">
        <f>'Convergence programme'!O32/'Convergence programme'!$M32+0.05</f>
        <v>1.0943409084431432</v>
      </c>
      <c r="AB28" s="26">
        <f>'Convergence programme'!P32/'Convergence programme'!$M32+0.05</f>
        <v>1.1146417758556024</v>
      </c>
      <c r="AC28" s="26">
        <f>'Convergence programme'!Q32/'Convergence programme'!$M32+0.05</f>
        <v>1.1304105858277946</v>
      </c>
      <c r="AD28" s="26">
        <f>'Convergence programme'!R32/'Convergence programme'!$M32+0.05</f>
        <v>1.1423028966221731</v>
      </c>
      <c r="AE28" s="26">
        <f>'Convergence programme'!S32/'Convergence programme'!$M32+0.05</f>
        <v>1.154165060482077</v>
      </c>
      <c r="AF28" s="26">
        <f>'Convergence programme'!T32/'Convergence programme'!$M32+0.05</f>
        <v>1.1676542691150282</v>
      </c>
      <c r="AG28" s="26">
        <f>'Convergence programme'!U32/'Convergence programme'!$M32+0.05</f>
        <v>1.1838495903775463</v>
      </c>
      <c r="AH28" s="26">
        <f>'Convergence programme'!V32/'Convergence programme'!$M32+0.05</f>
        <v>1.1951667616589392</v>
      </c>
      <c r="AI28" s="26">
        <f>'Convergence programme'!W32/'Convergence programme'!$M32+0.05</f>
        <v>1.2073914943256785</v>
      </c>
      <c r="AJ28" s="26">
        <f>'Convergence programme'!X32/'Convergence programme'!$M32+0.05</f>
        <v>1.2285717001409915</v>
      </c>
      <c r="AK28" s="26">
        <f>'Convergence programme'!Y32/'Convergence programme'!$M32+0.05</f>
        <v>1.240562486793118</v>
      </c>
      <c r="AL28" s="26">
        <f>'Convergence programme'!Z32/'Convergence programme'!$M32+0.05</f>
        <v>1.2526337636063032</v>
      </c>
      <c r="AM28" s="26">
        <f>'Convergence programme'!AA32/'Convergence programme'!$M32+0.05</f>
        <v>1.260071054808237</v>
      </c>
      <c r="AN28" s="26">
        <f>'Convergence programme'!AB32/'Convergence programme'!$M32+0.05</f>
        <v>1.267837969877849</v>
      </c>
      <c r="AO28" s="26">
        <f>'Convergence programme'!AC32/'Convergence programme'!$M32+0.05</f>
        <v>1.2897374851414884</v>
      </c>
      <c r="AP28" s="26">
        <f>'Convergence programme'!AD32/'Convergence programme'!$M32+0.05</f>
        <v>1.3008987599244979</v>
      </c>
      <c r="AQ28" s="26">
        <f>'Convergence programme'!AE32/'Convergence programme'!$M32+0.05</f>
        <v>1.314191060383884</v>
      </c>
      <c r="AR28" s="26">
        <f>'Convergence programme'!AF32/'Convergence programme'!$M32+0.05</f>
        <v>1.3273723335942382</v>
      </c>
      <c r="AS28" s="26">
        <f>'Convergence programme'!AG32/'Convergence programme'!$M32+0.05</f>
        <v>1.340795440910709</v>
      </c>
      <c r="AT28" s="26">
        <f>'Convergence programme'!AH32/'Convergence programme'!$M32+0.05</f>
        <v>1.3664986349220765</v>
      </c>
      <c r="AU28" s="26">
        <f>'Convergence programme'!AI32/'Convergence programme'!$M32+0.05</f>
        <v>1.3840434835383946</v>
      </c>
      <c r="AV28" s="26">
        <f>'Convergence programme'!AJ32/'Convergence programme'!$M32+0.05</f>
        <v>1.4011935617090996</v>
      </c>
      <c r="AW28" s="26">
        <f>'Convergence programme'!AK32/'Convergence programme'!$M32+0.05</f>
        <v>1.4173282667349008</v>
      </c>
      <c r="AX28" s="26">
        <f>'Convergence programme'!AL32/'Convergence programme'!$M32+0.05</f>
        <v>1.4344200362709738</v>
      </c>
      <c r="AY28" s="26">
        <f>'Convergence programme'!AM32/'Convergence programme'!$M32+0.05</f>
        <v>1.4653603593345177</v>
      </c>
      <c r="AZ28" s="26">
        <f>'Convergence programme'!AN32/'Convergence programme'!$M32+0.05</f>
        <v>1.4872497224544634</v>
      </c>
      <c r="BA28" s="26">
        <f>'Convergence programme'!AO32/'Convergence programme'!$M32+0.05</f>
        <v>1.5098904385425242</v>
      </c>
      <c r="BB28" s="26">
        <f>'Convergence programme'!AP32/'Convergence programme'!$M32+0.05</f>
        <v>1.5320122860789349</v>
      </c>
      <c r="BC28" s="26">
        <f>'Convergence programme'!AQ32/'Convergence programme'!$M32+0.05</f>
        <v>1.5548709999352037</v>
      </c>
      <c r="BD28" s="26">
        <f>'Convergence programme'!AR32/'Convergence programme'!$M32+0.05</f>
        <v>1.5888056291920742</v>
      </c>
    </row>
    <row r="29" spans="2:56" x14ac:dyDescent="0.3">
      <c r="B29" s="16" t="s">
        <v>12</v>
      </c>
      <c r="C29" s="49" t="s">
        <v>232</v>
      </c>
      <c r="D29" s="19" t="s">
        <v>231</v>
      </c>
      <c r="E29" s="19">
        <v>2019</v>
      </c>
      <c r="F29" s="64">
        <v>3.9046680105563301E-2</v>
      </c>
      <c r="G29" s="64">
        <v>0.188630800629628</v>
      </c>
      <c r="H29" s="16" t="s">
        <v>36</v>
      </c>
      <c r="K29" s="64">
        <f t="shared" si="6"/>
        <v>0.45475923831862974</v>
      </c>
      <c r="L29" s="64">
        <f t="shared" si="7"/>
        <v>2.1968986604200769</v>
      </c>
      <c r="N29" s="25" t="s">
        <v>87</v>
      </c>
      <c r="O29" s="25" t="s">
        <v>105</v>
      </c>
      <c r="P29" s="26">
        <f>'Convergence programme'!D33/'Convergence programme'!$M33</f>
        <v>0.81872527366298287</v>
      </c>
      <c r="Q29" s="26">
        <f>'Convergence programme'!E33/'Convergence programme'!$M33</f>
        <v>0.84186464430503505</v>
      </c>
      <c r="R29" s="26">
        <f>'Convergence programme'!F33/'Convergence programme'!$M33</f>
        <v>0.84083994879341006</v>
      </c>
      <c r="S29" s="26">
        <f>'Convergence programme'!G33/'Convergence programme'!$M33</f>
        <v>0.85109620631304805</v>
      </c>
      <c r="T29" s="26">
        <f>'Convergence programme'!H33/'Convergence programme'!$M33</f>
        <v>0.8709017386948622</v>
      </c>
      <c r="U29" s="26">
        <f>'Convergence programme'!I33/'Convergence programme'!$M33</f>
        <v>0.89316346853573569</v>
      </c>
      <c r="V29" s="26">
        <f>'Convergence programme'!J33/'Convergence programme'!$M33</f>
        <v>0.91493983016831915</v>
      </c>
      <c r="W29" s="26">
        <f>'Convergence programme'!K33/'Convergence programme'!$M33</f>
        <v>0.94043221949477274</v>
      </c>
      <c r="X29" s="26">
        <f>'Convergence programme'!L33/'Convergence programme'!$M33</f>
        <v>0.96894358119743884</v>
      </c>
      <c r="Y29" s="26">
        <f>'Convergence programme'!M33/'Convergence programme'!$M33+0.05</f>
        <v>1.05</v>
      </c>
      <c r="Z29" s="26">
        <f>'Convergence programme'!N33/'Convergence programme'!$M33+0.05</f>
        <v>1.0743015037206742</v>
      </c>
      <c r="AA29" s="26">
        <f>'Convergence programme'!O33/'Convergence programme'!$M33+0.05</f>
        <v>1.0943409084431432</v>
      </c>
      <c r="AB29" s="26">
        <f>'Convergence programme'!P33/'Convergence programme'!$M33+0.05</f>
        <v>1.1146417758556024</v>
      </c>
      <c r="AC29" s="26">
        <f>'Convergence programme'!Q33/'Convergence programme'!$M33+0.05</f>
        <v>1.1304105858277946</v>
      </c>
      <c r="AD29" s="26">
        <f>'Convergence programme'!R33/'Convergence programme'!$M33+0.05</f>
        <v>1.1423028966221731</v>
      </c>
      <c r="AE29" s="26">
        <f>'Convergence programme'!S33/'Convergence programme'!$M33+0.05</f>
        <v>1.154165060482077</v>
      </c>
      <c r="AF29" s="26">
        <f>'Convergence programme'!T33/'Convergence programme'!$M33+0.05</f>
        <v>1.1676542691150282</v>
      </c>
      <c r="AG29" s="26">
        <f>'Convergence programme'!U33/'Convergence programme'!$M33+0.05</f>
        <v>1.1838495903775463</v>
      </c>
      <c r="AH29" s="26">
        <f>'Convergence programme'!V33/'Convergence programme'!$M33+0.05</f>
        <v>1.1951667616589392</v>
      </c>
      <c r="AI29" s="26">
        <f>'Convergence programme'!W33/'Convergence programme'!$M33+0.05</f>
        <v>1.2073914943256785</v>
      </c>
      <c r="AJ29" s="26">
        <f>'Convergence programme'!X33/'Convergence programme'!$M33+0.05</f>
        <v>1.2285717001409915</v>
      </c>
      <c r="AK29" s="26">
        <f>'Convergence programme'!Y33/'Convergence programme'!$M33+0.05</f>
        <v>1.240562486793118</v>
      </c>
      <c r="AL29" s="26">
        <f>'Convergence programme'!Z33/'Convergence programme'!$M33+0.05</f>
        <v>1.2526337636063032</v>
      </c>
      <c r="AM29" s="26">
        <f>'Convergence programme'!AA33/'Convergence programme'!$M33+0.05</f>
        <v>1.260071054808237</v>
      </c>
      <c r="AN29" s="26">
        <f>'Convergence programme'!AB33/'Convergence programme'!$M33+0.05</f>
        <v>1.267837969877849</v>
      </c>
      <c r="AO29" s="26">
        <f>'Convergence programme'!AC33/'Convergence programme'!$M33+0.05</f>
        <v>1.2897374851414884</v>
      </c>
      <c r="AP29" s="26">
        <f>'Convergence programme'!AD33/'Convergence programme'!$M33+0.05</f>
        <v>1.3008987599244979</v>
      </c>
      <c r="AQ29" s="26">
        <f>'Convergence programme'!AE33/'Convergence programme'!$M33+0.05</f>
        <v>1.314191060383884</v>
      </c>
      <c r="AR29" s="26">
        <f>'Convergence programme'!AF33/'Convergence programme'!$M33+0.05</f>
        <v>1.3273723335942382</v>
      </c>
      <c r="AS29" s="26">
        <f>'Convergence programme'!AG33/'Convergence programme'!$M33+0.05</f>
        <v>1.340795440910709</v>
      </c>
      <c r="AT29" s="26">
        <f>'Convergence programme'!AH33/'Convergence programme'!$M33+0.05</f>
        <v>1.3664986349220765</v>
      </c>
      <c r="AU29" s="26">
        <f>'Convergence programme'!AI33/'Convergence programme'!$M33+0.05</f>
        <v>1.3840434835383946</v>
      </c>
      <c r="AV29" s="26">
        <f>'Convergence programme'!AJ33/'Convergence programme'!$M33+0.05</f>
        <v>1.4011935617090996</v>
      </c>
      <c r="AW29" s="26">
        <f>'Convergence programme'!AK33/'Convergence programme'!$M33+0.05</f>
        <v>1.4173282667349008</v>
      </c>
      <c r="AX29" s="26">
        <f>'Convergence programme'!AL33/'Convergence programme'!$M33+0.05</f>
        <v>1.4344200362709738</v>
      </c>
      <c r="AY29" s="26">
        <f>'Convergence programme'!AM33/'Convergence programme'!$M33+0.05</f>
        <v>1.4653603593345177</v>
      </c>
      <c r="AZ29" s="26">
        <f>'Convergence programme'!AN33/'Convergence programme'!$M33+0.05</f>
        <v>1.4872497224544634</v>
      </c>
      <c r="BA29" s="26">
        <f>'Convergence programme'!AO33/'Convergence programme'!$M33+0.05</f>
        <v>1.5098904385425242</v>
      </c>
      <c r="BB29" s="26">
        <f>'Convergence programme'!AP33/'Convergence programme'!$M33+0.05</f>
        <v>1.5320122860789349</v>
      </c>
      <c r="BC29" s="26">
        <f>'Convergence programme'!AQ33/'Convergence programme'!$M33+0.05</f>
        <v>1.5548709999352037</v>
      </c>
      <c r="BD29" s="26">
        <f>'Convergence programme'!AR33/'Convergence programme'!$M33+0.05</f>
        <v>1.5888056291920742</v>
      </c>
    </row>
    <row r="30" spans="2:56" x14ac:dyDescent="0.3">
      <c r="B30" s="16" t="s">
        <v>12</v>
      </c>
      <c r="C30" s="49" t="s">
        <v>232</v>
      </c>
      <c r="D30" s="19" t="s">
        <v>231</v>
      </c>
      <c r="E30" s="19">
        <v>2019</v>
      </c>
      <c r="F30" s="64">
        <v>0.41364311289669797</v>
      </c>
      <c r="G30" s="64">
        <v>1.99827056614524</v>
      </c>
      <c r="H30" s="16" t="s">
        <v>37</v>
      </c>
      <c r="K30" s="64">
        <f t="shared" si="6"/>
        <v>2.6863140926242837E-2</v>
      </c>
      <c r="L30" s="64">
        <f t="shared" si="7"/>
        <v>0.12977328076662159</v>
      </c>
      <c r="N30" s="29" t="s">
        <v>88</v>
      </c>
      <c r="O30" s="29" t="s">
        <v>107</v>
      </c>
      <c r="P30" s="26">
        <f>'Convergence programme'!D34/'Convergence programme'!$M34</f>
        <v>0.98699831235043911</v>
      </c>
      <c r="Q30" s="26">
        <f>'Convergence programme'!E34/'Convergence programme'!$M34</f>
        <v>0.96811882475810862</v>
      </c>
      <c r="R30" s="26">
        <f>'Convergence programme'!F34/'Convergence programme'!$M34</f>
        <v>0.96602454592985088</v>
      </c>
      <c r="S30" s="26">
        <f>'Convergence programme'!G34/'Convergence programme'!$M34</f>
        <v>0.95822649277636085</v>
      </c>
      <c r="T30" s="26">
        <f>'Convergence programme'!H34/'Convergence programme'!$M34</f>
        <v>0.95920525729248818</v>
      </c>
      <c r="U30" s="26">
        <f>'Convergence programme'!I34/'Convergence programme'!$M34</f>
        <v>0.96979672877190459</v>
      </c>
      <c r="V30" s="26">
        <f>'Convergence programme'!J34/'Convergence programme'!$M34</f>
        <v>0.97467205028715398</v>
      </c>
      <c r="W30" s="26">
        <f>'Convergence programme'!K34/'Convergence programme'!$M34</f>
        <v>0.97998218758662403</v>
      </c>
      <c r="X30" s="26">
        <f>'Convergence programme'!L34/'Convergence programme'!$M34</f>
        <v>0.99226723020439722</v>
      </c>
      <c r="Y30" s="26">
        <f>'Convergence programme'!M34/'Convergence programme'!$M34+0.05</f>
        <v>1.05</v>
      </c>
      <c r="Z30" s="26">
        <f>'Convergence programme'!N34/'Convergence programme'!$M34+0.05</f>
        <v>1.0585704615159184</v>
      </c>
      <c r="AA30" s="26">
        <f>'Convergence programme'!O34/'Convergence programme'!$M34+0.05</f>
        <v>1.0697990563781699</v>
      </c>
      <c r="AB30" s="26">
        <f>'Convergence programme'!P34/'Convergence programme'!$M34+0.05</f>
        <v>1.0820715911596304</v>
      </c>
      <c r="AC30" s="26">
        <f>'Convergence programme'!Q34/'Convergence programme'!$M34+0.05</f>
        <v>1.0947357923623446</v>
      </c>
      <c r="AD30" s="26">
        <f>'Convergence programme'!R34/'Convergence programme'!$M34+0.05</f>
        <v>1.1076409879651294</v>
      </c>
      <c r="AE30" s="26">
        <f>'Convergence programme'!S34/'Convergence programme'!$M34+0.05</f>
        <v>1.1207659145879714</v>
      </c>
      <c r="AF30" s="26">
        <f>'Convergence programme'!T34/'Convergence programme'!$M34+0.05</f>
        <v>1.1342479360576498</v>
      </c>
      <c r="AG30" s="26">
        <f>'Convergence programme'!U34/'Convergence programme'!$M34+0.05</f>
        <v>1.1476530975534731</v>
      </c>
      <c r="AH30" s="26">
        <f>'Convergence programme'!V34/'Convergence programme'!$M34+0.05</f>
        <v>1.1611574691436604</v>
      </c>
      <c r="AI30" s="26">
        <f>'Convergence programme'!W34/'Convergence programme'!$M34+0.05</f>
        <v>1.1746993440218334</v>
      </c>
      <c r="AJ30" s="26">
        <f>'Convergence programme'!X34/'Convergence programme'!$M34+0.05</f>
        <v>1.1885014240442504</v>
      </c>
      <c r="AK30" s="26">
        <f>'Convergence programme'!Y34/'Convergence programme'!$M34+0.05</f>
        <v>1.2017920546333489</v>
      </c>
      <c r="AL30" s="26">
        <f>'Convergence programme'!Z34/'Convergence programme'!$M34+0.05</f>
        <v>1.214854354131887</v>
      </c>
      <c r="AM30" s="26">
        <f>'Convergence programme'!AA34/'Convergence programme'!$M34+0.05</f>
        <v>1.227730917298598</v>
      </c>
      <c r="AN30" s="26">
        <f>'Convergence programme'!AB34/'Convergence programme'!$M34+0.05</f>
        <v>1.2403025186344703</v>
      </c>
      <c r="AO30" s="26">
        <f>'Convergence programme'!AC34/'Convergence programme'!$M34+0.05</f>
        <v>1.2528580105717795</v>
      </c>
      <c r="AP30" s="26">
        <f>'Convergence programme'!AD34/'Convergence programme'!$M34+0.05</f>
        <v>1.2648445567713766</v>
      </c>
      <c r="AQ30" s="26">
        <f>'Convergence programme'!AE34/'Convergence programme'!$M34+0.05</f>
        <v>1.2764381985117237</v>
      </c>
      <c r="AR30" s="26">
        <f>'Convergence programme'!AF34/'Convergence programme'!$M34+0.05</f>
        <v>1.2877081358252975</v>
      </c>
      <c r="AS30" s="26">
        <f>'Convergence programme'!AG34/'Convergence programme'!$M34+0.05</f>
        <v>1.2985799102763662</v>
      </c>
      <c r="AT30" s="26">
        <f>'Convergence programme'!AH34/'Convergence programme'!$M34+0.05</f>
        <v>1.3093683382932371</v>
      </c>
      <c r="AU30" s="26">
        <f>'Convergence programme'!AI34/'Convergence programme'!$M34+0.05</f>
        <v>1.3197161890818263</v>
      </c>
      <c r="AV30" s="26">
        <f>'Convergence programme'!AJ34/'Convergence programme'!$M34+0.05</f>
        <v>1.3296818979799532</v>
      </c>
      <c r="AW30" s="26">
        <f>'Convergence programme'!AK34/'Convergence programme'!$M34+0.05</f>
        <v>1.3394521185862229</v>
      </c>
      <c r="AX30" s="26">
        <f>'Convergence programme'!AL34/'Convergence programme'!$M34+0.05</f>
        <v>1.3490858922522364</v>
      </c>
      <c r="AY30" s="26">
        <f>'Convergence programme'!AM34/'Convergence programme'!$M34+0.05</f>
        <v>1.3590742319507698</v>
      </c>
      <c r="AZ30" s="26">
        <f>'Convergence programme'!AN34/'Convergence programme'!$M34+0.05</f>
        <v>1.3688601158783591</v>
      </c>
      <c r="BA30" s="26">
        <f>'Convergence programme'!AO34/'Convergence programme'!$M34+0.05</f>
        <v>1.3786655653537161</v>
      </c>
      <c r="BB30" s="26">
        <f>'Convergence programme'!AP34/'Convergence programme'!$M34+0.05</f>
        <v>1.3886098910768387</v>
      </c>
      <c r="BC30" s="26">
        <f>'Convergence programme'!AQ34/'Convergence programme'!$M34+0.05</f>
        <v>1.3986685678775577</v>
      </c>
      <c r="BD30" s="26">
        <f>'Convergence programme'!AR34/'Convergence programme'!$M34+0.05</f>
        <v>1.4092397771797751</v>
      </c>
    </row>
    <row r="31" spans="2:56" x14ac:dyDescent="0.3">
      <c r="B31" s="16" t="s">
        <v>12</v>
      </c>
      <c r="C31" s="49" t="s">
        <v>232</v>
      </c>
      <c r="D31" s="19" t="s">
        <v>231</v>
      </c>
      <c r="E31" s="19">
        <v>2019</v>
      </c>
      <c r="F31" s="64">
        <v>2.44343650411523E-2</v>
      </c>
      <c r="G31" s="64">
        <v>0.118040095294362</v>
      </c>
      <c r="H31" s="16" t="s">
        <v>38</v>
      </c>
      <c r="K31" s="64">
        <f t="shared" si="6"/>
        <v>1.5235175823696346E-2</v>
      </c>
      <c r="L31" s="64">
        <f t="shared" si="7"/>
        <v>7.3599686467263392E-2</v>
      </c>
      <c r="N31" s="45" t="s">
        <v>130</v>
      </c>
      <c r="O31" s="45" t="s">
        <v>181</v>
      </c>
      <c r="P31" s="26">
        <f>'Convergence programme'!D35/'Convergence programme'!$M35</f>
        <v>0.83040997373177516</v>
      </c>
      <c r="Q31" s="26">
        <f>'Convergence programme'!E35/'Convergence programme'!$M35</f>
        <v>0.85499462348444655</v>
      </c>
      <c r="R31" s="26">
        <f>'Convergence programme'!F35/'Convergence programme'!$M35</f>
        <v>0.80865901602577095</v>
      </c>
      <c r="S31" s="26">
        <f>'Convergence programme'!G35/'Convergence programme'!$M35</f>
        <v>0.81595825284875223</v>
      </c>
      <c r="T31" s="26">
        <f>'Convergence programme'!H35/'Convergence programme'!$M35</f>
        <v>0.8354291489036455</v>
      </c>
      <c r="U31" s="26">
        <f>'Convergence programme'!I35/'Convergence programme'!$M35</f>
        <v>0.84725741471453564</v>
      </c>
      <c r="V31" s="26">
        <f>'Convergence programme'!J35/'Convergence programme'!$M35</f>
        <v>0.88376031939096067</v>
      </c>
      <c r="W31" s="26">
        <f>'Convergence programme'!K35/'Convergence programme'!$M35</f>
        <v>0.9193037859132972</v>
      </c>
      <c r="X31" s="26">
        <f>'Convergence programme'!L35/'Convergence programme'!$M35</f>
        <v>0.9575111460330813</v>
      </c>
      <c r="Y31" s="26">
        <f>'Convergence programme'!M35/'Convergence programme'!$M35+0.05</f>
        <v>1.05</v>
      </c>
      <c r="Z31" s="26">
        <f>'Convergence programme'!N35/'Convergence programme'!$M35+0.05</f>
        <v>1.0909245802783241</v>
      </c>
      <c r="AA31" s="26">
        <f>'Convergence programme'!O35/'Convergence programme'!$M35+0.05</f>
        <v>1.1256972895693027</v>
      </c>
      <c r="AB31" s="26">
        <f>'Convergence programme'!P35/'Convergence programme'!$M35+0.05</f>
        <v>1.1591100987699934</v>
      </c>
      <c r="AC31" s="26">
        <f>'Convergence programme'!Q35/'Convergence programme'!$M35+0.05</f>
        <v>1.1690030740887212</v>
      </c>
      <c r="AD31" s="26">
        <f>'Convergence programme'!R35/'Convergence programme'!$M35+0.05</f>
        <v>1.1769894567927646</v>
      </c>
      <c r="AE31" s="26">
        <f>'Convergence programme'!S35/'Convergence programme'!$M35+0.05</f>
        <v>1.1900326315233947</v>
      </c>
      <c r="AF31" s="26">
        <f>'Convergence programme'!T35/'Convergence programme'!$M35+0.05</f>
        <v>1.2033840076545554</v>
      </c>
      <c r="AG31" s="26">
        <f>'Convergence programme'!U35/'Convergence programme'!$M35+0.05</f>
        <v>1.2190504847511958</v>
      </c>
      <c r="AH31" s="26">
        <f>'Convergence programme'!V35/'Convergence programme'!$M35+0.05</f>
        <v>1.2327151909760934</v>
      </c>
      <c r="AI31" s="26">
        <f>'Convergence programme'!W35/'Convergence programme'!$M35+0.05</f>
        <v>1.2434246082946521</v>
      </c>
      <c r="AJ31" s="26">
        <f>'Convergence programme'!X35/'Convergence programme'!$M35+0.05</f>
        <v>1.2614715742630231</v>
      </c>
      <c r="AK31" s="26">
        <f>'Convergence programme'!Y35/'Convergence programme'!$M35+0.05</f>
        <v>1.274359416065115</v>
      </c>
      <c r="AL31" s="26">
        <f>'Convergence programme'!Z35/'Convergence programme'!$M35+0.05</f>
        <v>1.2839392398525904</v>
      </c>
      <c r="AM31" s="26">
        <f>'Convergence programme'!AA35/'Convergence programme'!$M35+0.05</f>
        <v>1.2902916065204777</v>
      </c>
      <c r="AN31" s="26">
        <f>'Convergence programme'!AB35/'Convergence programme'!$M35+0.05</f>
        <v>1.2955011165252639</v>
      </c>
      <c r="AO31" s="26">
        <f>'Convergence programme'!AC35/'Convergence programme'!$M35+0.05</f>
        <v>1.3108132515511588</v>
      </c>
      <c r="AP31" s="26">
        <f>'Convergence programme'!AD35/'Convergence programme'!$M35+0.05</f>
        <v>1.3240235830422546</v>
      </c>
      <c r="AQ31" s="26">
        <f>'Convergence programme'!AE35/'Convergence programme'!$M35+0.05</f>
        <v>1.3342064909350102</v>
      </c>
      <c r="AR31" s="26">
        <f>'Convergence programme'!AF35/'Convergence programme'!$M35+0.05</f>
        <v>1.3455810465148219</v>
      </c>
      <c r="AS31" s="26">
        <f>'Convergence programme'!AG35/'Convergence programme'!$M35+0.05</f>
        <v>1.3573992357986504</v>
      </c>
      <c r="AT31" s="26">
        <f>'Convergence programme'!AH35/'Convergence programme'!$M35+0.05</f>
        <v>1.3777417531414839</v>
      </c>
      <c r="AU31" s="26">
        <f>'Convergence programme'!AI35/'Convergence programme'!$M35+0.05</f>
        <v>1.3964256035663631</v>
      </c>
      <c r="AV31" s="26">
        <f>'Convergence programme'!AJ35/'Convergence programme'!$M35+0.05</f>
        <v>1.4108828685801713</v>
      </c>
      <c r="AW31" s="26">
        <f>'Convergence programme'!AK35/'Convergence programme'!$M35+0.05</f>
        <v>1.4249308750730347</v>
      </c>
      <c r="AX31" s="26">
        <f>'Convergence programme'!AL35/'Convergence programme'!$M35+0.05</f>
        <v>1.4392598541648425</v>
      </c>
      <c r="AY31" s="26">
        <f>'Convergence programme'!AM35/'Convergence programme'!$M35+0.05</f>
        <v>1.4630967832075195</v>
      </c>
      <c r="AZ31" s="26">
        <f>'Convergence programme'!AN35/'Convergence programme'!$M35+0.05</f>
        <v>1.4840609719491533</v>
      </c>
      <c r="BA31" s="26">
        <f>'Convergence programme'!AO35/'Convergence programme'!$M35+0.05</f>
        <v>1.5018434323690673</v>
      </c>
      <c r="BB31" s="26">
        <f>'Convergence programme'!AP35/'Convergence programme'!$M35+0.05</f>
        <v>1.5196349221678889</v>
      </c>
      <c r="BC31" s="26">
        <f>'Convergence programme'!AQ35/'Convergence programme'!$M35+0.05</f>
        <v>1.5373741436606336</v>
      </c>
      <c r="BD31" s="26">
        <f>'Convergence programme'!AR35/'Convergence programme'!$M35+0.05</f>
        <v>1.5625210401443423</v>
      </c>
    </row>
    <row r="32" spans="2:56" x14ac:dyDescent="0.3">
      <c r="B32" s="16" t="s">
        <v>12</v>
      </c>
      <c r="C32" s="49" t="s">
        <v>232</v>
      </c>
      <c r="D32" s="19" t="s">
        <v>231</v>
      </c>
      <c r="E32" s="19">
        <v>2019</v>
      </c>
      <c r="F32" s="64">
        <v>1.38577185953214E-2</v>
      </c>
      <c r="G32" s="64">
        <v>6.6945321509244496E-2</v>
      </c>
      <c r="H32" s="16" t="s">
        <v>39</v>
      </c>
      <c r="K32" s="64">
        <f t="shared" si="6"/>
        <v>0.31080861184707909</v>
      </c>
      <c r="L32" s="64">
        <f t="shared" si="7"/>
        <v>0.59003412439420733</v>
      </c>
      <c r="N32" s="46" t="s">
        <v>180</v>
      </c>
      <c r="O32" s="46" t="s">
        <v>182</v>
      </c>
      <c r="P32" s="26">
        <f>'Convergence programme'!D36/'Convergence programme'!$M36</f>
        <v>0.81872527366298287</v>
      </c>
      <c r="Q32" s="26">
        <f>'Convergence programme'!E36/'Convergence programme'!$M36</f>
        <v>0.84186464430503505</v>
      </c>
      <c r="R32" s="26">
        <f>'Convergence programme'!F36/'Convergence programme'!$M36</f>
        <v>0.84083994879341006</v>
      </c>
      <c r="S32" s="26">
        <f>'Convergence programme'!G36/'Convergence programme'!$M36</f>
        <v>0.85109620631304805</v>
      </c>
      <c r="T32" s="26">
        <f>'Convergence programme'!H36/'Convergence programme'!$M36</f>
        <v>0.8709017386948622</v>
      </c>
      <c r="U32" s="26">
        <f>'Convergence programme'!I36/'Convergence programme'!$M36</f>
        <v>0.89316346853573569</v>
      </c>
      <c r="V32" s="26">
        <f>'Convergence programme'!J36/'Convergence programme'!$M36</f>
        <v>0.91493983016831915</v>
      </c>
      <c r="W32" s="26">
        <f>'Convergence programme'!K36/'Convergence programme'!$M36</f>
        <v>0.94043221949477274</v>
      </c>
      <c r="X32" s="26">
        <f>'Convergence programme'!L36/'Convergence programme'!$M36</f>
        <v>0.96894358119743884</v>
      </c>
      <c r="Y32" s="26">
        <f>'Convergence programme'!M36/'Convergence programme'!$M36+0.05</f>
        <v>1.05</v>
      </c>
      <c r="Z32" s="26">
        <f>'Convergence programme'!N36/'Convergence programme'!$M36+0.05</f>
        <v>1.0743015037206742</v>
      </c>
      <c r="AA32" s="26">
        <f>'Convergence programme'!O36/'Convergence programme'!$M36+0.05</f>
        <v>1.0943409084431432</v>
      </c>
      <c r="AB32" s="26">
        <f>'Convergence programme'!P36/'Convergence programme'!$M36+0.05</f>
        <v>1.1146417758556024</v>
      </c>
      <c r="AC32" s="26">
        <f>'Convergence programme'!Q36/'Convergence programme'!$M36+0.05</f>
        <v>1.1304105858277946</v>
      </c>
      <c r="AD32" s="26">
        <f>'Convergence programme'!R36/'Convergence programme'!$M36+0.05</f>
        <v>1.1423028966221731</v>
      </c>
      <c r="AE32" s="26">
        <f>'Convergence programme'!S36/'Convergence programme'!$M36+0.05</f>
        <v>1.154165060482077</v>
      </c>
      <c r="AF32" s="26">
        <f>'Convergence programme'!T36/'Convergence programme'!$M36+0.05</f>
        <v>1.1676542691150282</v>
      </c>
      <c r="AG32" s="26">
        <f>'Convergence programme'!U36/'Convergence programme'!$M36+0.05</f>
        <v>1.1838495903775463</v>
      </c>
      <c r="AH32" s="26">
        <f>'Convergence programme'!V36/'Convergence programme'!$M36+0.05</f>
        <v>1.1951667616589392</v>
      </c>
      <c r="AI32" s="26">
        <f>'Convergence programme'!W36/'Convergence programme'!$M36+0.05</f>
        <v>1.2073914943256785</v>
      </c>
      <c r="AJ32" s="26">
        <f>'Convergence programme'!X36/'Convergence programme'!$M36+0.05</f>
        <v>1.2285717001409915</v>
      </c>
      <c r="AK32" s="26">
        <f>'Convergence programme'!Y36/'Convergence programme'!$M36+0.05</f>
        <v>1.240562486793118</v>
      </c>
      <c r="AL32" s="26">
        <f>'Convergence programme'!Z36/'Convergence programme'!$M36+0.05</f>
        <v>1.2526337636063032</v>
      </c>
      <c r="AM32" s="26">
        <f>'Convergence programme'!AA36/'Convergence programme'!$M36+0.05</f>
        <v>1.260071054808237</v>
      </c>
      <c r="AN32" s="26">
        <f>'Convergence programme'!AB36/'Convergence programme'!$M36+0.05</f>
        <v>1.267837969877849</v>
      </c>
      <c r="AO32" s="26">
        <f>'Convergence programme'!AC36/'Convergence programme'!$M36+0.05</f>
        <v>1.2897374851414884</v>
      </c>
      <c r="AP32" s="26">
        <f>'Convergence programme'!AD36/'Convergence programme'!$M36+0.05</f>
        <v>1.3008987599244979</v>
      </c>
      <c r="AQ32" s="26">
        <f>'Convergence programme'!AE36/'Convergence programme'!$M36+0.05</f>
        <v>1.314191060383884</v>
      </c>
      <c r="AR32" s="26">
        <f>'Convergence programme'!AF36/'Convergence programme'!$M36+0.05</f>
        <v>1.3273723335942382</v>
      </c>
      <c r="AS32" s="26">
        <f>'Convergence programme'!AG36/'Convergence programme'!$M36+0.05</f>
        <v>1.340795440910709</v>
      </c>
      <c r="AT32" s="26">
        <f>'Convergence programme'!AH36/'Convergence programme'!$M36+0.05</f>
        <v>1.3664986349220765</v>
      </c>
      <c r="AU32" s="26">
        <f>'Convergence programme'!AI36/'Convergence programme'!$M36+0.05</f>
        <v>1.3840434835383946</v>
      </c>
      <c r="AV32" s="26">
        <f>'Convergence programme'!AJ36/'Convergence programme'!$M36+0.05</f>
        <v>1.4011935617090996</v>
      </c>
      <c r="AW32" s="26">
        <f>'Convergence programme'!AK36/'Convergence programme'!$M36+0.05</f>
        <v>1.4173282667349008</v>
      </c>
      <c r="AX32" s="26">
        <f>'Convergence programme'!AL36/'Convergence programme'!$M36+0.05</f>
        <v>1.4344200362709738</v>
      </c>
      <c r="AY32" s="26">
        <f>'Convergence programme'!AM36/'Convergence programme'!$M36+0.05</f>
        <v>1.4653603593345177</v>
      </c>
      <c r="AZ32" s="26">
        <f>'Convergence programme'!AN36/'Convergence programme'!$M36+0.05</f>
        <v>1.4872497224544634</v>
      </c>
      <c r="BA32" s="26">
        <f>'Convergence programme'!AO36/'Convergence programme'!$M36+0.05</f>
        <v>1.5098904385425242</v>
      </c>
      <c r="BB32" s="26">
        <f>'Convergence programme'!AP36/'Convergence programme'!$M36+0.05</f>
        <v>1.5320122860789349</v>
      </c>
      <c r="BC32" s="26">
        <f>'Convergence programme'!AQ36/'Convergence programme'!$M36+0.05</f>
        <v>1.5548709999352037</v>
      </c>
      <c r="BD32" s="26">
        <f>'Convergence programme'!AR36/'Convergence programme'!$M36+0.05</f>
        <v>1.5888056291920742</v>
      </c>
    </row>
    <row r="33" spans="2:56" x14ac:dyDescent="0.3">
      <c r="B33" t="s">
        <v>12</v>
      </c>
      <c r="C33" s="49" t="s">
        <v>232</v>
      </c>
      <c r="D33" s="11" t="s">
        <v>231</v>
      </c>
      <c r="E33" s="19">
        <v>2019</v>
      </c>
      <c r="F33" s="64">
        <v>0.28270748758148001</v>
      </c>
      <c r="G33" s="64">
        <v>0.536687397120436</v>
      </c>
      <c r="H33" t="s">
        <v>40</v>
      </c>
      <c r="K33" s="64">
        <f t="shared" si="6"/>
        <v>0.65315386018135135</v>
      </c>
      <c r="L33" s="64">
        <f t="shared" si="7"/>
        <v>1.2399368978116065</v>
      </c>
      <c r="N33" s="45" t="str">
        <f>'Convergence programme'!B37</f>
        <v>Total economy</v>
      </c>
      <c r="O33" s="45" t="str">
        <f>O17</f>
        <v>GDP</v>
      </c>
      <c r="P33" s="26">
        <f>'Convergence programme'!D37/'Convergence programme'!$M37</f>
        <v>0.85152344432310101</v>
      </c>
      <c r="Q33" s="26">
        <f>'Convergence programme'!E37/'Convergence programme'!$M37</f>
        <v>0.87423231407067281</v>
      </c>
      <c r="R33" s="26">
        <f>'Convergence programme'!F37/'Convergence programme'!$M37</f>
        <v>0.87720169527420033</v>
      </c>
      <c r="S33" s="26">
        <f>'Convergence programme'!G37/'Convergence programme'!$M37</f>
        <v>0.87873692795189451</v>
      </c>
      <c r="T33" s="26">
        <f>'Convergence programme'!H37/'Convergence programme'!$M37</f>
        <v>0.8939253086569583</v>
      </c>
      <c r="U33" s="26">
        <f>'Convergence programme'!I37/'Convergence programme'!$M37</f>
        <v>0.91188430868477732</v>
      </c>
      <c r="V33" s="26">
        <f>'Convergence programme'!J37/'Convergence programme'!$M37</f>
        <v>0.93385546054940383</v>
      </c>
      <c r="W33" s="26">
        <f>'Convergence programme'!K37/'Convergence programme'!$M37</f>
        <v>0.95593060676584829</v>
      </c>
      <c r="X33" s="26">
        <f>'Convergence programme'!L37/'Convergence programme'!$M37</f>
        <v>0.97816908913835054</v>
      </c>
      <c r="Y33" s="26">
        <f>'Convergence programme'!M37/'Convergence programme'!$M37+0.05</f>
        <v>1.05</v>
      </c>
      <c r="Z33" s="26">
        <f>'Convergence programme'!N37/'Convergence programme'!$M37+0.05</f>
        <v>1.0682654850532722</v>
      </c>
      <c r="AA33" s="26">
        <f>'Convergence programme'!O37/'Convergence programme'!$M37+0.05</f>
        <v>1.0863075165577922</v>
      </c>
      <c r="AB33" s="26">
        <f>'Convergence programme'!P37/'Convergence programme'!$M37+0.05</f>
        <v>1.1052303312837009</v>
      </c>
      <c r="AC33" s="26">
        <f>'Convergence programme'!Q37/'Convergence programme'!$M37+0.05</f>
        <v>1.1204158923785283</v>
      </c>
      <c r="AD33" s="26">
        <f>'Convergence programme'!R37/'Convergence programme'!$M37+0.05</f>
        <v>1.1337842908223108</v>
      </c>
      <c r="AE33" s="26">
        <f>'Convergence programme'!S37/'Convergence programme'!$M37+0.05</f>
        <v>1.146663334119377</v>
      </c>
      <c r="AF33" s="26">
        <f>'Convergence programme'!T37/'Convergence programme'!$M37+0.05</f>
        <v>1.1595500202089641</v>
      </c>
      <c r="AG33" s="26">
        <f>'Convergence programme'!U37/'Convergence programme'!$M37+0.05</f>
        <v>1.175487080689851</v>
      </c>
      <c r="AH33" s="26">
        <f>'Convergence programme'!V37/'Convergence programme'!$M37+0.05</f>
        <v>1.188435701297315</v>
      </c>
      <c r="AI33" s="26">
        <f>'Convergence programme'!W37/'Convergence programme'!$M37+0.05</f>
        <v>1.201693982526179</v>
      </c>
      <c r="AJ33" s="26">
        <f>'Convergence programme'!X37/'Convergence programme'!$M37+0.05</f>
        <v>1.221089987384441</v>
      </c>
      <c r="AK33" s="26">
        <f>'Convergence programme'!Y37/'Convergence programme'!$M37+0.05</f>
        <v>1.2346085049266011</v>
      </c>
      <c r="AL33" s="26">
        <f>'Convergence programme'!Z37/'Convergence programme'!$M37+0.05</f>
        <v>1.2478710944390761</v>
      </c>
      <c r="AM33" s="26">
        <f>'Convergence programme'!AA37/'Convergence programme'!$M37+0.05</f>
        <v>1.2577707295083238</v>
      </c>
      <c r="AN33" s="26">
        <f>'Convergence programme'!AB37/'Convergence programme'!$M37+0.05</f>
        <v>1.2674028850295957</v>
      </c>
      <c r="AO33" s="26">
        <f>'Convergence programme'!AC37/'Convergence programme'!$M37+0.05</f>
        <v>1.2859016951779818</v>
      </c>
      <c r="AP33" s="26">
        <f>'Convergence programme'!AD37/'Convergence programme'!$M37+0.05</f>
        <v>1.2974798138467301</v>
      </c>
      <c r="AQ33" s="26">
        <f>'Convergence programme'!AE37/'Convergence programme'!$M37+0.05</f>
        <v>1.3096716327330029</v>
      </c>
      <c r="AR33" s="26">
        <f>'Convergence programme'!AF37/'Convergence programme'!$M37+0.05</f>
        <v>1.3215469324879496</v>
      </c>
      <c r="AS33" s="26">
        <f>'Convergence programme'!AG37/'Convergence programme'!$M37+0.05</f>
        <v>1.3333975488857577</v>
      </c>
      <c r="AT33" s="26">
        <f>'Convergence programme'!AH37/'Convergence programme'!$M37+0.05</f>
        <v>1.3530506994583675</v>
      </c>
      <c r="AU33" s="26">
        <f>'Convergence programme'!AI37/'Convergence programme'!$M37+0.05</f>
        <v>1.3677326935971232</v>
      </c>
      <c r="AV33" s="26">
        <f>'Convergence programme'!AJ37/'Convergence programme'!$M37+0.05</f>
        <v>1.3819592196571979</v>
      </c>
      <c r="AW33" s="26">
        <f>'Convergence programme'!AK37/'Convergence programme'!$M37+0.05</f>
        <v>1.3954359719896978</v>
      </c>
      <c r="AX33" s="26">
        <f>'Convergence programme'!AL37/'Convergence programme'!$M37+0.05</f>
        <v>1.4097267568050593</v>
      </c>
      <c r="AY33" s="26">
        <f>'Convergence programme'!AM37/'Convergence programme'!$M37+0.05</f>
        <v>1.433364380883648</v>
      </c>
      <c r="AZ33" s="26">
        <f>'Convergence programme'!AN37/'Convergence programme'!$M37+0.05</f>
        <v>1.4514573592815234</v>
      </c>
      <c r="BA33" s="26">
        <f>'Convergence programme'!AO37/'Convergence programme'!$M37+0.05</f>
        <v>1.4701524003242077</v>
      </c>
      <c r="BB33" s="26">
        <f>'Convergence programme'!AP37/'Convergence programme'!$M37+0.05</f>
        <v>1.4887359597262431</v>
      </c>
      <c r="BC33" s="26">
        <f>'Convergence programme'!AQ37/'Convergence programme'!$M37+0.05</f>
        <v>1.5080082202361174</v>
      </c>
      <c r="BD33" s="26">
        <f>'Convergence programme'!AR37/'Convergence programme'!$M37+0.05</f>
        <v>1.5348565100737872</v>
      </c>
    </row>
    <row r="34" spans="2:56" x14ac:dyDescent="0.3">
      <c r="B34" t="s">
        <v>12</v>
      </c>
      <c r="C34" s="49" t="s">
        <v>232</v>
      </c>
      <c r="D34" s="11" t="s">
        <v>231</v>
      </c>
      <c r="E34" s="19">
        <v>2019</v>
      </c>
      <c r="F34" s="64">
        <v>0.59410029123281005</v>
      </c>
      <c r="G34" s="64">
        <v>1.1278305419425201</v>
      </c>
      <c r="H34" t="s">
        <v>41</v>
      </c>
      <c r="K34" s="64">
        <f t="shared" si="6"/>
        <v>0.6609144652493657</v>
      </c>
      <c r="L34" s="64">
        <f t="shared" si="7"/>
        <v>1.2554305542273472</v>
      </c>
    </row>
    <row r="35" spans="2:56" x14ac:dyDescent="0.3">
      <c r="B35" t="s">
        <v>12</v>
      </c>
      <c r="C35" s="49" t="s">
        <v>232</v>
      </c>
      <c r="D35" s="11" t="s">
        <v>231</v>
      </c>
      <c r="E35" s="19">
        <v>2019</v>
      </c>
      <c r="F35" s="64">
        <v>0.601159237083287</v>
      </c>
      <c r="G35" s="64">
        <v>1.1419233711363901</v>
      </c>
      <c r="H35" t="s">
        <v>42</v>
      </c>
      <c r="K35" s="64">
        <f t="shared" si="6"/>
        <v>0.27542842557054698</v>
      </c>
      <c r="L35" s="64">
        <f t="shared" si="7"/>
        <v>0.52757006094902337</v>
      </c>
      <c r="P35" s="18"/>
      <c r="Q35" s="18"/>
      <c r="R35" s="18"/>
      <c r="S35" s="18"/>
      <c r="T35" s="18"/>
      <c r="U35" s="18"/>
      <c r="V35" s="18"/>
      <c r="W35" s="18"/>
      <c r="X35" s="18"/>
      <c r="Y35" s="18" t="s">
        <v>268</v>
      </c>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row>
    <row r="36" spans="2:56" x14ac:dyDescent="0.3">
      <c r="B36" t="s">
        <v>12</v>
      </c>
      <c r="C36" s="49" t="s">
        <v>232</v>
      </c>
      <c r="D36" s="11" t="s">
        <v>231</v>
      </c>
      <c r="E36" s="19">
        <v>2019</v>
      </c>
      <c r="F36" s="64">
        <v>0.25052612840690103</v>
      </c>
      <c r="G36" s="64">
        <v>0.47987089407770001</v>
      </c>
      <c r="H36" t="s">
        <v>43</v>
      </c>
      <c r="K36" s="64">
        <f t="shared" si="6"/>
        <v>1.0934830121931889</v>
      </c>
      <c r="L36" s="64">
        <f t="shared" si="7"/>
        <v>2.0945147480492023</v>
      </c>
      <c r="P36" s="18" t="s">
        <v>234</v>
      </c>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row>
    <row r="37" spans="2:56" x14ac:dyDescent="0.3">
      <c r="B37" t="s">
        <v>12</v>
      </c>
      <c r="C37" s="49" t="s">
        <v>232</v>
      </c>
      <c r="D37" s="11" t="s">
        <v>231</v>
      </c>
      <c r="E37" s="19">
        <v>2019</v>
      </c>
      <c r="F37" s="64">
        <v>0.99461798453082495</v>
      </c>
      <c r="G37" s="64">
        <v>1.9051434855823199</v>
      </c>
      <c r="H37" t="s">
        <v>44</v>
      </c>
      <c r="K37" s="64">
        <f t="shared" si="6"/>
        <v>0.12718796630896759</v>
      </c>
      <c r="L37" s="64">
        <f t="shared" si="7"/>
        <v>0.24362250555151105</v>
      </c>
      <c r="O37" s="18"/>
      <c r="P37" s="63">
        <v>1.0993999999999999</v>
      </c>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row>
    <row r="38" spans="2:56" x14ac:dyDescent="0.3">
      <c r="B38" t="s">
        <v>12</v>
      </c>
      <c r="C38" s="49" t="s">
        <v>232</v>
      </c>
      <c r="D38" s="11" t="s">
        <v>231</v>
      </c>
      <c r="E38" s="19">
        <v>2019</v>
      </c>
      <c r="F38" s="64">
        <v>0.11568852675001599</v>
      </c>
      <c r="G38" s="64">
        <v>0.221595875524387</v>
      </c>
      <c r="H38" t="s">
        <v>45</v>
      </c>
      <c r="K38" s="64">
        <f t="shared" si="6"/>
        <v>1.4224969277756436E-2</v>
      </c>
      <c r="L38" s="64">
        <f t="shared" si="7"/>
        <v>2.7247252687583427E-2</v>
      </c>
      <c r="P38" s="18"/>
      <c r="R38" s="18"/>
    </row>
    <row r="39" spans="2:56" x14ac:dyDescent="0.3">
      <c r="B39" t="s">
        <v>12</v>
      </c>
      <c r="C39" s="49" t="s">
        <v>232</v>
      </c>
      <c r="D39" s="11" t="s">
        <v>231</v>
      </c>
      <c r="E39" s="19">
        <v>2019</v>
      </c>
      <c r="F39" s="64">
        <v>1.2938847805854499E-2</v>
      </c>
      <c r="G39" s="64">
        <v>2.4783748124052599E-2</v>
      </c>
      <c r="H39" t="s">
        <v>46</v>
      </c>
      <c r="K39" s="64">
        <f t="shared" si="6"/>
        <v>4.5817152556034069</v>
      </c>
      <c r="L39" s="64">
        <f t="shared" si="7"/>
        <v>3.473178723284911</v>
      </c>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row>
    <row r="40" spans="2:56" x14ac:dyDescent="0.3">
      <c r="B40" t="s">
        <v>12</v>
      </c>
      <c r="C40" s="49" t="s">
        <v>232</v>
      </c>
      <c r="D40" s="11" t="s">
        <v>231</v>
      </c>
      <c r="E40" s="19">
        <v>2019</v>
      </c>
      <c r="F40" s="64">
        <v>4.1674688517404102</v>
      </c>
      <c r="G40" s="64">
        <v>3.1591583802846199</v>
      </c>
      <c r="H40" t="s">
        <v>47</v>
      </c>
      <c r="K40" s="64">
        <f t="shared" si="6"/>
        <v>0.18103618997063209</v>
      </c>
      <c r="L40" s="64">
        <f t="shared" si="7"/>
        <v>0.13723485814217334</v>
      </c>
      <c r="P40" s="18"/>
      <c r="R40" s="18"/>
    </row>
    <row r="41" spans="2:56" x14ac:dyDescent="0.3">
      <c r="B41" t="s">
        <v>12</v>
      </c>
      <c r="C41" s="49" t="s">
        <v>232</v>
      </c>
      <c r="D41" s="11" t="s">
        <v>231</v>
      </c>
      <c r="E41" s="19">
        <v>2019</v>
      </c>
      <c r="F41" s="64">
        <v>0.16466817352249599</v>
      </c>
      <c r="G41" s="64">
        <v>0.12482704942893701</v>
      </c>
      <c r="H41" t="s">
        <v>48</v>
      </c>
      <c r="K41" s="64">
        <f t="shared" si="6"/>
        <v>1.455410656063</v>
      </c>
      <c r="L41" s="64">
        <f t="shared" si="7"/>
        <v>1.1037094452219804</v>
      </c>
      <c r="P41" s="18"/>
      <c r="R41" s="18"/>
    </row>
    <row r="42" spans="2:56" x14ac:dyDescent="0.3">
      <c r="B42" t="s">
        <v>12</v>
      </c>
      <c r="C42" s="49" t="s">
        <v>232</v>
      </c>
      <c r="D42" s="11" t="s">
        <v>231</v>
      </c>
      <c r="E42" s="19">
        <v>2019</v>
      </c>
      <c r="F42" s="64">
        <v>1.3238226815199201</v>
      </c>
      <c r="G42" s="64">
        <v>1.0039198155557401</v>
      </c>
      <c r="H42" t="s">
        <v>49</v>
      </c>
      <c r="K42" s="64">
        <f t="shared" si="6"/>
        <v>0.41370782221885422</v>
      </c>
      <c r="L42" s="64">
        <f t="shared" si="7"/>
        <v>0.31643175901300435</v>
      </c>
      <c r="P42" s="18"/>
      <c r="R42" s="18"/>
    </row>
    <row r="43" spans="2:56" x14ac:dyDescent="0.3">
      <c r="B43" t="s">
        <v>12</v>
      </c>
      <c r="C43" s="49" t="s">
        <v>232</v>
      </c>
      <c r="D43" s="11" t="s">
        <v>231</v>
      </c>
      <c r="E43" s="19">
        <v>2019</v>
      </c>
      <c r="F43" s="64">
        <v>0.376303276531612</v>
      </c>
      <c r="G43" s="64">
        <v>0.287822229409682</v>
      </c>
      <c r="H43" t="s">
        <v>50</v>
      </c>
      <c r="K43" s="64">
        <f t="shared" si="6"/>
        <v>1.7930106771811349</v>
      </c>
      <c r="L43" s="64">
        <f t="shared" si="7"/>
        <v>1.3714159898320335</v>
      </c>
      <c r="P43" s="18"/>
      <c r="R43" s="18"/>
    </row>
    <row r="44" spans="2:56" x14ac:dyDescent="0.3">
      <c r="B44" t="s">
        <v>12</v>
      </c>
      <c r="C44" s="49" t="s">
        <v>232</v>
      </c>
      <c r="D44" s="11" t="s">
        <v>231</v>
      </c>
      <c r="E44" s="19">
        <v>2019</v>
      </c>
      <c r="F44" s="64">
        <v>1.6308992879580999</v>
      </c>
      <c r="G44" s="64">
        <v>1.24742222105879</v>
      </c>
      <c r="H44" t="s">
        <v>51</v>
      </c>
      <c r="K44" s="64">
        <f t="shared" ref="K44:K68" si="8">F45*$P$37</f>
        <v>0.53182235558114777</v>
      </c>
      <c r="L44" s="64">
        <f t="shared" ref="L44:L68" si="9">G45*$P$37</f>
        <v>0.40677375292642665</v>
      </c>
      <c r="P44" s="18"/>
      <c r="R44" s="18"/>
    </row>
    <row r="45" spans="2:56" x14ac:dyDescent="0.3">
      <c r="B45" t="s">
        <v>12</v>
      </c>
      <c r="C45" s="49" t="s">
        <v>232</v>
      </c>
      <c r="D45" s="11" t="s">
        <v>231</v>
      </c>
      <c r="E45" s="19">
        <v>2019</v>
      </c>
      <c r="F45" s="64">
        <v>0.48373872619715103</v>
      </c>
      <c r="G45" s="64">
        <v>0.36999613691688799</v>
      </c>
      <c r="H45" t="s">
        <v>52</v>
      </c>
      <c r="K45" s="64">
        <f t="shared" si="8"/>
        <v>8.3736686721132714E-2</v>
      </c>
      <c r="L45" s="64">
        <f t="shared" si="9"/>
        <v>6.4047488710696501E-2</v>
      </c>
      <c r="P45" s="18"/>
      <c r="R45" s="18"/>
    </row>
    <row r="46" spans="2:56" x14ac:dyDescent="0.3">
      <c r="B46" t="s">
        <v>12</v>
      </c>
      <c r="C46" s="49" t="s">
        <v>232</v>
      </c>
      <c r="D46" s="11" t="s">
        <v>231</v>
      </c>
      <c r="E46" s="19">
        <v>2019</v>
      </c>
      <c r="F46" s="64">
        <v>7.616580564047E-2</v>
      </c>
      <c r="G46" s="64">
        <v>5.8256766154899498E-2</v>
      </c>
      <c r="H46" t="s">
        <v>53</v>
      </c>
      <c r="K46" s="64">
        <f t="shared" si="8"/>
        <v>2.5172032046704651E-2</v>
      </c>
      <c r="L46" s="64">
        <f t="shared" si="9"/>
        <v>1.9807542462543209E-2</v>
      </c>
      <c r="P46" s="18"/>
      <c r="R46" s="18"/>
    </row>
    <row r="47" spans="2:56" x14ac:dyDescent="0.3">
      <c r="B47" t="s">
        <v>12</v>
      </c>
      <c r="C47" s="49" t="s">
        <v>232</v>
      </c>
      <c r="D47" s="11" t="s">
        <v>231</v>
      </c>
      <c r="E47" s="19">
        <v>2019</v>
      </c>
      <c r="F47" s="64">
        <v>2.2896154308445198E-2</v>
      </c>
      <c r="G47" s="64">
        <v>1.8016684066348199E-2</v>
      </c>
      <c r="H47" t="s">
        <v>54</v>
      </c>
      <c r="K47" s="64">
        <f t="shared" si="8"/>
        <v>0</v>
      </c>
      <c r="L47" s="64">
        <f t="shared" si="9"/>
        <v>0</v>
      </c>
      <c r="P47" s="18"/>
      <c r="R47" s="18"/>
    </row>
    <row r="48" spans="2:56" x14ac:dyDescent="0.3">
      <c r="B48" t="s">
        <v>12</v>
      </c>
      <c r="C48" s="49" t="s">
        <v>232</v>
      </c>
      <c r="D48" s="11" t="s">
        <v>231</v>
      </c>
      <c r="E48" s="19">
        <v>2019</v>
      </c>
      <c r="F48" s="64">
        <v>0</v>
      </c>
      <c r="G48" s="64">
        <v>0</v>
      </c>
      <c r="H48" t="s">
        <v>55</v>
      </c>
      <c r="K48" s="64">
        <f t="shared" si="8"/>
        <v>0.11133438570930318</v>
      </c>
      <c r="L48" s="64">
        <f t="shared" si="9"/>
        <v>8.7630724327722814E-2</v>
      </c>
      <c r="P48" s="18"/>
      <c r="R48" s="18"/>
    </row>
    <row r="49" spans="2:18" x14ac:dyDescent="0.3">
      <c r="B49" t="s">
        <v>12</v>
      </c>
      <c r="C49" s="49" t="s">
        <v>232</v>
      </c>
      <c r="D49" s="11" t="s">
        <v>231</v>
      </c>
      <c r="E49" s="19">
        <v>2019</v>
      </c>
      <c r="F49" s="64">
        <v>0.10126831518037401</v>
      </c>
      <c r="G49" s="64">
        <v>7.9707771809826106E-2</v>
      </c>
      <c r="H49" t="s">
        <v>56</v>
      </c>
      <c r="K49" s="64">
        <f t="shared" si="8"/>
        <v>9.3729815416298323E-2</v>
      </c>
      <c r="L49" s="64">
        <f t="shared" si="9"/>
        <v>7.4417894381964056E-2</v>
      </c>
      <c r="P49" s="18"/>
      <c r="R49" s="18"/>
    </row>
    <row r="50" spans="2:18" x14ac:dyDescent="0.3">
      <c r="B50" t="s">
        <v>12</v>
      </c>
      <c r="C50" s="49" t="s">
        <v>232</v>
      </c>
      <c r="D50" s="11" t="s">
        <v>231</v>
      </c>
      <c r="E50" s="19">
        <v>2019</v>
      </c>
      <c r="F50" s="64">
        <v>8.5255426065397794E-2</v>
      </c>
      <c r="G50" s="64">
        <v>6.7689552830602198E-2</v>
      </c>
      <c r="H50" t="s">
        <v>57</v>
      </c>
      <c r="K50" s="64">
        <f t="shared" si="8"/>
        <v>9.8614562422575949E-2</v>
      </c>
      <c r="L50" s="64">
        <f t="shared" si="9"/>
        <v>7.8296196981635743E-2</v>
      </c>
      <c r="P50" s="18"/>
      <c r="R50" s="18"/>
    </row>
    <row r="51" spans="2:18" x14ac:dyDescent="0.3">
      <c r="B51" t="s">
        <v>12</v>
      </c>
      <c r="C51" s="49" t="s">
        <v>232</v>
      </c>
      <c r="D51" s="11" t="s">
        <v>231</v>
      </c>
      <c r="E51" s="19">
        <v>2019</v>
      </c>
      <c r="F51" s="64">
        <v>8.9698528672526798E-2</v>
      </c>
      <c r="G51" s="64">
        <v>7.1217206641473296E-2</v>
      </c>
      <c r="H51" t="s">
        <v>58</v>
      </c>
      <c r="K51" s="64">
        <f t="shared" si="8"/>
        <v>2.3841504224087078E-2</v>
      </c>
      <c r="L51" s="64">
        <f t="shared" si="9"/>
        <v>1.8929243969755497E-2</v>
      </c>
      <c r="P51" s="18"/>
      <c r="R51" s="18"/>
    </row>
    <row r="52" spans="2:18" x14ac:dyDescent="0.3">
      <c r="B52" t="s">
        <v>12</v>
      </c>
      <c r="C52" s="49" t="s">
        <v>232</v>
      </c>
      <c r="D52" s="11" t="s">
        <v>231</v>
      </c>
      <c r="E52" s="19">
        <v>2019</v>
      </c>
      <c r="F52" s="64">
        <v>2.1685923434679899E-2</v>
      </c>
      <c r="G52" s="64">
        <v>1.72177951334869E-2</v>
      </c>
      <c r="H52" t="s">
        <v>59</v>
      </c>
      <c r="K52" s="64">
        <f t="shared" si="8"/>
        <v>0</v>
      </c>
      <c r="L52" s="64">
        <f t="shared" si="9"/>
        <v>0</v>
      </c>
      <c r="P52" s="18"/>
      <c r="R52" s="18"/>
    </row>
    <row r="53" spans="2:18" x14ac:dyDescent="0.3">
      <c r="B53" t="s">
        <v>12</v>
      </c>
      <c r="C53" s="49" t="s">
        <v>232</v>
      </c>
      <c r="D53" s="11" t="s">
        <v>231</v>
      </c>
      <c r="E53" s="19">
        <v>2019</v>
      </c>
      <c r="F53" s="64">
        <v>0</v>
      </c>
      <c r="G53" s="64">
        <v>0</v>
      </c>
      <c r="H53" t="s">
        <v>60</v>
      </c>
      <c r="K53" s="64">
        <f t="shared" si="8"/>
        <v>0.37677717615425615</v>
      </c>
      <c r="L53" s="64">
        <f t="shared" si="9"/>
        <v>0.2964810271076051</v>
      </c>
      <c r="P53" s="18"/>
      <c r="R53" s="18"/>
    </row>
    <row r="54" spans="2:18" x14ac:dyDescent="0.3">
      <c r="B54" s="17" t="s">
        <v>12</v>
      </c>
      <c r="C54" s="49" t="s">
        <v>232</v>
      </c>
      <c r="D54" s="20" t="s">
        <v>231</v>
      </c>
      <c r="E54" s="19">
        <v>2019</v>
      </c>
      <c r="F54" s="64">
        <v>0.34271163921616898</v>
      </c>
      <c r="G54" s="64">
        <v>0.269675302080776</v>
      </c>
      <c r="H54" s="16" t="s">
        <v>61</v>
      </c>
      <c r="K54" s="64">
        <f t="shared" si="8"/>
        <v>0</v>
      </c>
      <c r="L54" s="64">
        <f t="shared" si="9"/>
        <v>0</v>
      </c>
      <c r="P54" s="18"/>
      <c r="R54" s="18"/>
    </row>
    <row r="55" spans="2:18" x14ac:dyDescent="0.3">
      <c r="B55" s="16" t="s">
        <v>12</v>
      </c>
      <c r="C55" s="49" t="s">
        <v>232</v>
      </c>
      <c r="D55" s="19" t="s">
        <v>231</v>
      </c>
      <c r="E55" s="19">
        <v>2019</v>
      </c>
      <c r="F55" s="64">
        <v>0</v>
      </c>
      <c r="G55" s="64">
        <v>0</v>
      </c>
      <c r="H55" s="16" t="s">
        <v>62</v>
      </c>
      <c r="K55" s="64">
        <f t="shared" si="8"/>
        <v>5.5366253403326899</v>
      </c>
      <c r="L55" s="64">
        <f t="shared" si="9"/>
        <v>4.3591307427866575</v>
      </c>
      <c r="P55" s="18"/>
      <c r="R55" s="18"/>
    </row>
    <row r="56" spans="2:18" x14ac:dyDescent="0.3">
      <c r="B56" s="16" t="s">
        <v>12</v>
      </c>
      <c r="C56" s="49" t="s">
        <v>232</v>
      </c>
      <c r="D56" s="19" t="s">
        <v>231</v>
      </c>
      <c r="E56" s="19">
        <v>2019</v>
      </c>
      <c r="F56" s="64">
        <v>5.0360426963186198</v>
      </c>
      <c r="G56" s="64">
        <v>3.9650088619125499</v>
      </c>
      <c r="H56" s="16" t="s">
        <v>63</v>
      </c>
      <c r="K56" s="64">
        <f t="shared" si="8"/>
        <v>3.3757413585582046</v>
      </c>
      <c r="L56" s="64">
        <f t="shared" si="9"/>
        <v>2.680209736530955</v>
      </c>
      <c r="P56" s="18"/>
      <c r="R56" s="18"/>
    </row>
    <row r="57" spans="2:18" x14ac:dyDescent="0.3">
      <c r="B57" s="16" t="s">
        <v>12</v>
      </c>
      <c r="C57" s="49" t="s">
        <v>232</v>
      </c>
      <c r="D57" s="19" t="s">
        <v>231</v>
      </c>
      <c r="E57" s="19">
        <v>2019</v>
      </c>
      <c r="F57" s="64">
        <v>3.0705306153885799</v>
      </c>
      <c r="G57" s="64">
        <v>2.4378840608795298</v>
      </c>
      <c r="H57" s="16" t="s">
        <v>64</v>
      </c>
      <c r="K57" s="64">
        <f t="shared" si="8"/>
        <v>2.6444064837945969</v>
      </c>
      <c r="L57" s="64">
        <f t="shared" si="9"/>
        <v>2.0995577718782972</v>
      </c>
      <c r="P57" s="18"/>
      <c r="R57" s="18"/>
    </row>
    <row r="58" spans="2:18" x14ac:dyDescent="0.3">
      <c r="B58" s="16" t="s">
        <v>12</v>
      </c>
      <c r="C58" s="49" t="s">
        <v>232</v>
      </c>
      <c r="D58" s="19" t="s">
        <v>231</v>
      </c>
      <c r="E58" s="19">
        <v>2019</v>
      </c>
      <c r="F58" s="64">
        <v>2.4053178859328699</v>
      </c>
      <c r="G58" s="64">
        <v>1.9097305547373999</v>
      </c>
      <c r="H58" s="16" t="s">
        <v>65</v>
      </c>
      <c r="K58" s="64">
        <f t="shared" si="8"/>
        <v>0.12573228358313099</v>
      </c>
      <c r="L58" s="64">
        <f t="shared" si="9"/>
        <v>9.9826632097107251E-2</v>
      </c>
      <c r="P58" s="18"/>
      <c r="R58" s="18"/>
    </row>
    <row r="59" spans="2:18" x14ac:dyDescent="0.3">
      <c r="B59" s="16" t="s">
        <v>12</v>
      </c>
      <c r="C59" s="49" t="s">
        <v>232</v>
      </c>
      <c r="D59" s="19" t="s">
        <v>231</v>
      </c>
      <c r="E59" s="19">
        <v>2019</v>
      </c>
      <c r="F59" s="64">
        <v>0.114364456597354</v>
      </c>
      <c r="G59" s="64">
        <v>9.0801011549124303E-2</v>
      </c>
      <c r="H59" s="16" t="s">
        <v>66</v>
      </c>
      <c r="K59" s="64">
        <f t="shared" si="8"/>
        <v>1.6027625598286719E-2</v>
      </c>
      <c r="L59" s="64">
        <f t="shared" si="9"/>
        <v>1.2725322712622793E-2</v>
      </c>
      <c r="P59" s="18"/>
      <c r="R59" s="18"/>
    </row>
    <row r="60" spans="2:18" x14ac:dyDescent="0.3">
      <c r="B60" s="16" t="s">
        <v>12</v>
      </c>
      <c r="C60" s="49" t="s">
        <v>232</v>
      </c>
      <c r="D60" s="19" t="s">
        <v>231</v>
      </c>
      <c r="E60" s="19">
        <v>2019</v>
      </c>
      <c r="F60" s="64">
        <v>1.45785206460676E-2</v>
      </c>
      <c r="G60" s="64">
        <v>1.15747887144104E-2</v>
      </c>
      <c r="H60" s="16" t="s">
        <v>67</v>
      </c>
      <c r="K60" s="64">
        <f t="shared" si="8"/>
        <v>1.2624873036076618</v>
      </c>
      <c r="L60" s="64">
        <f t="shared" si="9"/>
        <v>0.66282796953248857</v>
      </c>
      <c r="P60" s="18"/>
      <c r="R60" s="18"/>
    </row>
    <row r="61" spans="2:18" x14ac:dyDescent="0.3">
      <c r="B61" s="17" t="s">
        <v>12</v>
      </c>
      <c r="C61" s="49" t="s">
        <v>232</v>
      </c>
      <c r="D61" s="20" t="s">
        <v>231</v>
      </c>
      <c r="E61" s="19">
        <v>2019</v>
      </c>
      <c r="F61" s="64">
        <v>1.1483420989700399</v>
      </c>
      <c r="G61" s="64">
        <v>0.60289973579451395</v>
      </c>
      <c r="H61" s="16" t="s">
        <v>68</v>
      </c>
      <c r="K61" s="64">
        <f t="shared" si="8"/>
        <v>0</v>
      </c>
      <c r="L61" s="64">
        <f t="shared" si="9"/>
        <v>0</v>
      </c>
      <c r="P61" s="18"/>
      <c r="R61" s="18"/>
    </row>
    <row r="62" spans="2:18" x14ac:dyDescent="0.3">
      <c r="B62" s="16" t="s">
        <v>12</v>
      </c>
      <c r="C62" s="49" t="s">
        <v>232</v>
      </c>
      <c r="D62" s="19" t="s">
        <v>231</v>
      </c>
      <c r="E62" s="19">
        <v>2019</v>
      </c>
      <c r="F62" s="64">
        <v>0</v>
      </c>
      <c r="G62" s="64">
        <v>0</v>
      </c>
      <c r="H62" s="16" t="s">
        <v>69</v>
      </c>
      <c r="K62" s="64">
        <f t="shared" si="8"/>
        <v>12.188369293610414</v>
      </c>
      <c r="L62" s="64">
        <f t="shared" si="9"/>
        <v>6.4009651605260984</v>
      </c>
      <c r="P62" s="18"/>
      <c r="R62" s="18"/>
    </row>
    <row r="63" spans="2:18" x14ac:dyDescent="0.3">
      <c r="B63" s="16" t="s">
        <v>12</v>
      </c>
      <c r="C63" s="49" t="s">
        <v>232</v>
      </c>
      <c r="D63" s="19" t="s">
        <v>231</v>
      </c>
      <c r="E63" s="19">
        <v>2019</v>
      </c>
      <c r="F63" s="64">
        <v>11.0863828393764</v>
      </c>
      <c r="G63" s="64">
        <v>5.8222350013881199</v>
      </c>
      <c r="H63" s="16" t="s">
        <v>70</v>
      </c>
      <c r="K63" s="64">
        <f t="shared" si="8"/>
        <v>6.5720076468385651</v>
      </c>
      <c r="L63" s="64">
        <f t="shared" si="9"/>
        <v>3.481441991754179</v>
      </c>
      <c r="P63" s="18"/>
      <c r="R63" s="18"/>
    </row>
    <row r="64" spans="2:18" x14ac:dyDescent="0.3">
      <c r="B64" s="16" t="s">
        <v>12</v>
      </c>
      <c r="C64" s="49" t="s">
        <v>232</v>
      </c>
      <c r="D64" s="19" t="s">
        <v>231</v>
      </c>
      <c r="E64" s="19">
        <v>2019</v>
      </c>
      <c r="F64" s="64">
        <v>5.9778130315067903</v>
      </c>
      <c r="G64" s="64">
        <v>3.1666745422541198</v>
      </c>
      <c r="H64" s="16" t="s">
        <v>71</v>
      </c>
      <c r="K64" s="64">
        <f t="shared" si="8"/>
        <v>4.9035135998315686</v>
      </c>
      <c r="L64" s="64">
        <f t="shared" si="9"/>
        <v>2.5975773418041315</v>
      </c>
      <c r="P64" s="18"/>
      <c r="R64" s="18"/>
    </row>
    <row r="65" spans="2:18" x14ac:dyDescent="0.3">
      <c r="B65" s="16" t="s">
        <v>12</v>
      </c>
      <c r="C65" s="49" t="s">
        <v>232</v>
      </c>
      <c r="D65" s="19" t="s">
        <v>231</v>
      </c>
      <c r="E65" s="19">
        <v>2019</v>
      </c>
      <c r="F65" s="64">
        <v>4.4601724575509998</v>
      </c>
      <c r="G65" s="64">
        <v>2.3627227049337201</v>
      </c>
      <c r="H65" s="16" t="s">
        <v>72</v>
      </c>
      <c r="K65" s="64">
        <f t="shared" si="8"/>
        <v>0.15485701466250198</v>
      </c>
      <c r="L65" s="64">
        <f t="shared" si="9"/>
        <v>8.2033640636902258E-2</v>
      </c>
      <c r="P65" s="18"/>
      <c r="R65" s="18"/>
    </row>
    <row r="66" spans="2:18" x14ac:dyDescent="0.3">
      <c r="B66" s="16" t="s">
        <v>12</v>
      </c>
      <c r="C66" s="49" t="s">
        <v>232</v>
      </c>
      <c r="D66" s="19" t="s">
        <v>231</v>
      </c>
      <c r="E66" s="19">
        <v>2019</v>
      </c>
      <c r="F66" s="64">
        <v>0.140855934748501</v>
      </c>
      <c r="G66" s="64">
        <v>7.4616736980991694E-2</v>
      </c>
      <c r="H66" s="16" t="s">
        <v>73</v>
      </c>
      <c r="K66" s="64">
        <f t="shared" si="8"/>
        <v>1.1988956057659842E-2</v>
      </c>
      <c r="L66" s="64">
        <f t="shared" si="9"/>
        <v>6.3510052482228987E-3</v>
      </c>
      <c r="P66" s="18"/>
      <c r="R66" s="18"/>
    </row>
    <row r="67" spans="2:18" x14ac:dyDescent="0.3">
      <c r="B67" s="16" t="s">
        <v>12</v>
      </c>
      <c r="C67" s="49" t="s">
        <v>232</v>
      </c>
      <c r="D67" s="19" t="s">
        <v>231</v>
      </c>
      <c r="E67" s="19">
        <v>2019</v>
      </c>
      <c r="F67" s="64">
        <v>1.0904999142859599E-2</v>
      </c>
      <c r="G67" s="64">
        <v>5.7767921122638703E-3</v>
      </c>
      <c r="H67" s="16" t="s">
        <v>74</v>
      </c>
      <c r="K67" s="64">
        <f t="shared" si="8"/>
        <v>0.7875710114046669</v>
      </c>
      <c r="L67" s="64">
        <f t="shared" si="9"/>
        <v>0.58484270656180737</v>
      </c>
      <c r="P67" s="18"/>
      <c r="R67" s="18"/>
    </row>
    <row r="68" spans="2:18" x14ac:dyDescent="0.3">
      <c r="B68" t="s">
        <v>12</v>
      </c>
      <c r="C68" s="49" t="s">
        <v>232</v>
      </c>
      <c r="D68" s="11" t="s">
        <v>231</v>
      </c>
      <c r="E68" s="19">
        <v>2019</v>
      </c>
      <c r="F68" s="64">
        <v>0.71636439094475801</v>
      </c>
      <c r="G68" s="64">
        <v>0.531965350702026</v>
      </c>
      <c r="H68" t="s">
        <v>75</v>
      </c>
      <c r="K68" s="64">
        <f t="shared" si="8"/>
        <v>0</v>
      </c>
      <c r="L68" s="64">
        <f t="shared" si="9"/>
        <v>0</v>
      </c>
      <c r="P68" s="18"/>
      <c r="R68" s="18"/>
    </row>
    <row r="69" spans="2:18" x14ac:dyDescent="0.3">
      <c r="B69" t="s">
        <v>12</v>
      </c>
      <c r="C69" s="49" t="s">
        <v>232</v>
      </c>
      <c r="D69" s="11" t="s">
        <v>231</v>
      </c>
      <c r="E69" s="19">
        <v>2019</v>
      </c>
      <c r="F69" s="64">
        <v>0</v>
      </c>
      <c r="G69" s="64">
        <v>0</v>
      </c>
      <c r="H69" t="s">
        <v>76</v>
      </c>
      <c r="K69" s="64">
        <f t="shared" ref="K69:K87" si="10">F70*$P$37</f>
        <v>8.5369776819147045</v>
      </c>
      <c r="L69" s="64">
        <f t="shared" ref="L69:L87" si="11">G70*$P$37</f>
        <v>6.3408575792227211</v>
      </c>
      <c r="P69" s="18"/>
      <c r="R69" s="18"/>
    </row>
    <row r="70" spans="2:18" x14ac:dyDescent="0.3">
      <c r="B70" t="s">
        <v>12</v>
      </c>
      <c r="C70" s="49" t="s">
        <v>232</v>
      </c>
      <c r="D70" s="11" t="s">
        <v>231</v>
      </c>
      <c r="E70" s="19">
        <v>2019</v>
      </c>
      <c r="F70" s="64">
        <v>7.76512432409924</v>
      </c>
      <c r="G70" s="64">
        <v>5.7675619239791898</v>
      </c>
      <c r="H70" t="s">
        <v>77</v>
      </c>
      <c r="K70" s="64">
        <f t="shared" si="10"/>
        <v>3.0449492063901857</v>
      </c>
      <c r="L70" s="64">
        <f t="shared" si="11"/>
        <v>2.281480202889814</v>
      </c>
      <c r="P70" s="18"/>
      <c r="R70" s="18"/>
    </row>
    <row r="71" spans="2:18" x14ac:dyDescent="0.3">
      <c r="B71" t="s">
        <v>12</v>
      </c>
      <c r="C71" s="49" t="s">
        <v>232</v>
      </c>
      <c r="D71" s="11" t="s">
        <v>231</v>
      </c>
      <c r="E71" s="19">
        <v>2019</v>
      </c>
      <c r="F71" s="64">
        <v>2.7696463583683699</v>
      </c>
      <c r="G71" s="64">
        <v>2.07520484163163</v>
      </c>
      <c r="H71" t="s">
        <v>78</v>
      </c>
      <c r="K71" s="64">
        <f t="shared" si="10"/>
        <v>1.9030932539938648</v>
      </c>
      <c r="L71" s="64">
        <f t="shared" si="11"/>
        <v>1.425925126806135</v>
      </c>
      <c r="P71" s="18"/>
      <c r="R71" s="18"/>
    </row>
    <row r="72" spans="2:18" x14ac:dyDescent="0.3">
      <c r="B72" t="s">
        <v>12</v>
      </c>
      <c r="C72" s="49" t="s">
        <v>232</v>
      </c>
      <c r="D72" s="11" t="s">
        <v>231</v>
      </c>
      <c r="E72" s="19">
        <v>2019</v>
      </c>
      <c r="F72" s="64">
        <v>1.73102897398023</v>
      </c>
      <c r="G72" s="64">
        <v>1.29700302601977</v>
      </c>
      <c r="H72" t="s">
        <v>79</v>
      </c>
      <c r="K72" s="64">
        <f t="shared" si="10"/>
        <v>0.27989345518176212</v>
      </c>
      <c r="L72" s="64">
        <f t="shared" si="11"/>
        <v>0.20971495208376548</v>
      </c>
      <c r="P72" s="18"/>
      <c r="R72" s="18"/>
    </row>
    <row r="73" spans="2:18" x14ac:dyDescent="0.3">
      <c r="B73" t="s">
        <v>12</v>
      </c>
      <c r="C73" s="49" t="s">
        <v>232</v>
      </c>
      <c r="D73" s="11" t="s">
        <v>231</v>
      </c>
      <c r="E73" s="19">
        <v>2019</v>
      </c>
      <c r="F73" s="64">
        <v>0.25458746150787898</v>
      </c>
      <c r="G73" s="64">
        <v>0.19075400407837501</v>
      </c>
      <c r="H73" t="s">
        <v>80</v>
      </c>
      <c r="K73" s="64">
        <f t="shared" si="10"/>
        <v>2.0852100632030478E-2</v>
      </c>
      <c r="L73" s="64">
        <f t="shared" si="11"/>
        <v>1.5623792567969521E-2</v>
      </c>
      <c r="P73" s="18"/>
      <c r="R73" s="18"/>
    </row>
    <row r="74" spans="2:18" x14ac:dyDescent="0.3">
      <c r="B74" t="s">
        <v>12</v>
      </c>
      <c r="C74" s="49" t="s">
        <v>232</v>
      </c>
      <c r="D74" s="11" t="s">
        <v>231</v>
      </c>
      <c r="E74" s="19">
        <v>2019</v>
      </c>
      <c r="F74" s="64">
        <v>1.89668006476537E-2</v>
      </c>
      <c r="G74" s="64">
        <v>1.42111993523463E-2</v>
      </c>
      <c r="H74" t="s">
        <v>81</v>
      </c>
      <c r="K74" s="64">
        <f t="shared" si="10"/>
        <v>1.1879378600922761</v>
      </c>
      <c r="L74" s="64">
        <f t="shared" si="11"/>
        <v>1.3583648919305487</v>
      </c>
      <c r="P74" s="18"/>
      <c r="R74" s="18"/>
    </row>
    <row r="75" spans="2:18" x14ac:dyDescent="0.3">
      <c r="B75" t="s">
        <v>12</v>
      </c>
      <c r="C75" s="49" t="s">
        <v>232</v>
      </c>
      <c r="D75" s="11" t="s">
        <v>231</v>
      </c>
      <c r="E75" s="19">
        <v>2019</v>
      </c>
      <c r="F75" s="64">
        <v>1.0805328907515701</v>
      </c>
      <c r="G75" s="64">
        <v>1.2355511114522</v>
      </c>
      <c r="H75" t="s">
        <v>166</v>
      </c>
      <c r="K75" s="64">
        <f t="shared" si="10"/>
        <v>3.1999591675032933E-2</v>
      </c>
      <c r="L75" s="64">
        <f t="shared" si="11"/>
        <v>3.6590400346446957E-2</v>
      </c>
      <c r="P75" s="18"/>
      <c r="R75" s="18"/>
    </row>
    <row r="76" spans="2:18" x14ac:dyDescent="0.3">
      <c r="B76" t="s">
        <v>12</v>
      </c>
      <c r="C76" s="49" t="s">
        <v>232</v>
      </c>
      <c r="D76" s="11" t="s">
        <v>231</v>
      </c>
      <c r="E76" s="19">
        <v>2019</v>
      </c>
      <c r="F76" s="64">
        <v>2.9106414112273001E-2</v>
      </c>
      <c r="G76" s="64">
        <v>3.32821542172521E-2</v>
      </c>
      <c r="H76" t="s">
        <v>167</v>
      </c>
      <c r="K76" s="64">
        <f t="shared" si="10"/>
        <v>2.6372597547818365E-2</v>
      </c>
      <c r="L76" s="64">
        <f t="shared" si="11"/>
        <v>3.0427265800181635E-2</v>
      </c>
      <c r="P76" s="18"/>
      <c r="R76" s="18"/>
    </row>
    <row r="77" spans="2:18" x14ac:dyDescent="0.3">
      <c r="B77" t="s">
        <v>12</v>
      </c>
      <c r="C77" s="49" t="s">
        <v>232</v>
      </c>
      <c r="D77" s="11" t="s">
        <v>231</v>
      </c>
      <c r="E77" s="19">
        <v>2019</v>
      </c>
      <c r="F77" s="64">
        <v>2.3988173137910102E-2</v>
      </c>
      <c r="G77" s="64">
        <v>2.7676246862089901E-2</v>
      </c>
      <c r="H77" t="s">
        <v>168</v>
      </c>
      <c r="K77" s="64">
        <f t="shared" si="10"/>
        <v>0.11798267324024013</v>
      </c>
      <c r="L77" s="64">
        <f t="shared" si="11"/>
        <v>0.13612197857975986</v>
      </c>
      <c r="P77" s="18"/>
      <c r="R77" s="18"/>
    </row>
    <row r="78" spans="2:18" x14ac:dyDescent="0.3">
      <c r="B78" t="s">
        <v>12</v>
      </c>
      <c r="C78" s="49" t="s">
        <v>232</v>
      </c>
      <c r="D78" s="11" t="s">
        <v>231</v>
      </c>
      <c r="E78" s="19">
        <v>2019</v>
      </c>
      <c r="F78" s="64">
        <v>0.10731551140644</v>
      </c>
      <c r="G78" s="64">
        <v>0.12381478859356</v>
      </c>
      <c r="H78" t="s">
        <v>169</v>
      </c>
      <c r="K78" s="64">
        <f t="shared" si="10"/>
        <v>0.40252912046670153</v>
      </c>
      <c r="L78" s="64">
        <f t="shared" si="11"/>
        <v>0.46441616221329951</v>
      </c>
    </row>
    <row r="79" spans="2:18" x14ac:dyDescent="0.3">
      <c r="B79" t="s">
        <v>12</v>
      </c>
      <c r="C79" s="49" t="s">
        <v>232</v>
      </c>
      <c r="D79" s="11" t="s">
        <v>231</v>
      </c>
      <c r="E79" s="19">
        <v>2019</v>
      </c>
      <c r="F79" s="64">
        <v>0.36613527421020697</v>
      </c>
      <c r="G79" s="64">
        <v>0.42242692578979402</v>
      </c>
      <c r="H79" t="s">
        <v>170</v>
      </c>
      <c r="K79" s="64">
        <f t="shared" si="10"/>
        <v>1.7836688519108794</v>
      </c>
      <c r="L79" s="64">
        <f t="shared" si="11"/>
        <v>2.0578999151749073</v>
      </c>
    </row>
    <row r="80" spans="2:18" x14ac:dyDescent="0.3">
      <c r="B80" t="s">
        <v>12</v>
      </c>
      <c r="C80" s="49" t="s">
        <v>232</v>
      </c>
      <c r="D80" s="11" t="s">
        <v>231</v>
      </c>
      <c r="E80" s="19">
        <v>2019</v>
      </c>
      <c r="F80" s="64">
        <v>1.6224020846924501</v>
      </c>
      <c r="G80" s="64">
        <v>1.8718391078542</v>
      </c>
      <c r="H80" t="s">
        <v>171</v>
      </c>
      <c r="K80" s="64">
        <f t="shared" si="10"/>
        <v>4.1568662421634277E-3</v>
      </c>
      <c r="L80" s="64">
        <f t="shared" si="11"/>
        <v>4.7959657298365724E-3</v>
      </c>
    </row>
    <row r="81" spans="2:14" x14ac:dyDescent="0.3">
      <c r="B81" t="s">
        <v>12</v>
      </c>
      <c r="C81" s="49" t="s">
        <v>232</v>
      </c>
      <c r="D81" s="11" t="s">
        <v>231</v>
      </c>
      <c r="E81" s="19">
        <v>2019</v>
      </c>
      <c r="F81" s="64">
        <v>3.7810316919805599E-3</v>
      </c>
      <c r="G81" s="64">
        <v>4.3623483080194401E-3</v>
      </c>
      <c r="H81" t="s">
        <v>172</v>
      </c>
      <c r="K81" s="64">
        <f t="shared" si="10"/>
        <v>0.19092871867249936</v>
      </c>
      <c r="L81" s="64">
        <f t="shared" si="11"/>
        <v>0.10024092484850915</v>
      </c>
    </row>
    <row r="82" spans="2:14" x14ac:dyDescent="0.3">
      <c r="B82" t="s">
        <v>12</v>
      </c>
      <c r="C82" s="49" t="s">
        <v>232</v>
      </c>
      <c r="D82" s="11" t="s">
        <v>231</v>
      </c>
      <c r="E82" s="19">
        <v>2019</v>
      </c>
      <c r="F82" s="64">
        <v>0.173666289496543</v>
      </c>
      <c r="G82" s="64">
        <v>9.11778468696645E-2</v>
      </c>
      <c r="H82" t="s">
        <v>173</v>
      </c>
      <c r="K82" s="64">
        <f t="shared" si="10"/>
        <v>0</v>
      </c>
      <c r="L82" s="64">
        <f t="shared" si="11"/>
        <v>0</v>
      </c>
    </row>
    <row r="83" spans="2:14" x14ac:dyDescent="0.3">
      <c r="B83" t="s">
        <v>12</v>
      </c>
      <c r="C83" s="49" t="s">
        <v>232</v>
      </c>
      <c r="D83" s="11" t="s">
        <v>231</v>
      </c>
      <c r="E83" s="19">
        <v>2019</v>
      </c>
      <c r="F83" s="64">
        <v>0</v>
      </c>
      <c r="G83" s="64">
        <v>0</v>
      </c>
      <c r="H83" t="s">
        <v>174</v>
      </c>
      <c r="K83" s="64">
        <f t="shared" si="10"/>
        <v>1.1523149959681618</v>
      </c>
      <c r="L83" s="64">
        <f t="shared" si="11"/>
        <v>0.60526428755236816</v>
      </c>
    </row>
    <row r="84" spans="2:14" x14ac:dyDescent="0.3">
      <c r="B84" t="s">
        <v>12</v>
      </c>
      <c r="C84" s="49" t="s">
        <v>232</v>
      </c>
      <c r="D84" s="11" t="s">
        <v>231</v>
      </c>
      <c r="E84" s="19">
        <v>2019</v>
      </c>
      <c r="F84" s="64">
        <v>1.04813079495012</v>
      </c>
      <c r="G84" s="64">
        <v>0.550540556260113</v>
      </c>
      <c r="H84" t="s">
        <v>175</v>
      </c>
      <c r="K84" s="64">
        <f t="shared" si="10"/>
        <v>1.0980020636777696</v>
      </c>
      <c r="L84" s="64">
        <f t="shared" si="11"/>
        <v>0.58165338461823013</v>
      </c>
    </row>
    <row r="85" spans="2:14" x14ac:dyDescent="0.3">
      <c r="B85" t="s">
        <v>12</v>
      </c>
      <c r="C85" s="49" t="s">
        <v>232</v>
      </c>
      <c r="D85" s="11" t="s">
        <v>231</v>
      </c>
      <c r="E85" s="19">
        <v>2019</v>
      </c>
      <c r="F85" s="64">
        <v>0.99872845522809695</v>
      </c>
      <c r="G85" s="64">
        <v>0.52906438477190298</v>
      </c>
      <c r="H85" t="s">
        <v>176</v>
      </c>
      <c r="K85" s="64">
        <f t="shared" si="10"/>
        <v>0.89083186298385064</v>
      </c>
      <c r="L85" s="64">
        <f t="shared" si="11"/>
        <v>0.47190746299214831</v>
      </c>
    </row>
    <row r="86" spans="2:14" x14ac:dyDescent="0.3">
      <c r="B86" t="s">
        <v>12</v>
      </c>
      <c r="C86" s="49" t="s">
        <v>232</v>
      </c>
      <c r="D86" s="11" t="s">
        <v>231</v>
      </c>
      <c r="E86" s="19">
        <v>2019</v>
      </c>
      <c r="F86" s="64">
        <v>0.81028912405298403</v>
      </c>
      <c r="G86" s="64">
        <v>0.42924091594701502</v>
      </c>
      <c r="H86" t="s">
        <v>177</v>
      </c>
      <c r="K86" s="64">
        <f t="shared" si="10"/>
        <v>8.4920465156281613E-2</v>
      </c>
      <c r="L86" s="64">
        <f t="shared" si="11"/>
        <v>4.4985594850394835E-2</v>
      </c>
    </row>
    <row r="87" spans="2:14" x14ac:dyDescent="0.3">
      <c r="B87" t="s">
        <v>12</v>
      </c>
      <c r="C87" s="49" t="s">
        <v>232</v>
      </c>
      <c r="D87" s="11" t="s">
        <v>231</v>
      </c>
      <c r="E87" s="19">
        <v>2019</v>
      </c>
      <c r="F87" s="64">
        <v>7.7242555172168104E-2</v>
      </c>
      <c r="G87" s="64">
        <v>4.0918314399122101E-2</v>
      </c>
      <c r="H87" t="s">
        <v>178</v>
      </c>
      <c r="K87" s="64">
        <f t="shared" si="10"/>
        <v>1.222375678895268E-2</v>
      </c>
      <c r="L87" s="64">
        <f t="shared" si="11"/>
        <v>6.4753881110472863E-3</v>
      </c>
    </row>
    <row r="88" spans="2:14" x14ac:dyDescent="0.3">
      <c r="B88" t="s">
        <v>12</v>
      </c>
      <c r="C88" s="49" t="s">
        <v>232</v>
      </c>
      <c r="D88" s="11" t="s">
        <v>231</v>
      </c>
      <c r="E88" s="19">
        <v>2019</v>
      </c>
      <c r="F88" s="64">
        <v>1.11185708467825E-2</v>
      </c>
      <c r="G88" s="64">
        <v>5.8899291532174703E-3</v>
      </c>
      <c r="H88" t="s">
        <v>179</v>
      </c>
    </row>
    <row r="96" spans="2:14" x14ac:dyDescent="0.3">
      <c r="N96" s="18"/>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sheetPr>
  <dimension ref="A24:AR63"/>
  <sheetViews>
    <sheetView topLeftCell="A5" workbookViewId="0">
      <selection activeCell="L21" sqref="L21"/>
    </sheetView>
  </sheetViews>
  <sheetFormatPr defaultRowHeight="14.4" x14ac:dyDescent="0.3"/>
  <cols>
    <col min="1" max="1" width="19.109375" customWidth="1"/>
    <col min="2" max="2" width="43.6640625" customWidth="1"/>
    <col min="3" max="3" width="10.5546875" customWidth="1"/>
  </cols>
  <sheetData>
    <row r="24" spans="1:44" x14ac:dyDescent="0.3">
      <c r="A24" s="21" t="s">
        <v>91</v>
      </c>
      <c r="B24" s="22" t="s">
        <v>92</v>
      </c>
      <c r="C24" s="22" t="s">
        <v>93</v>
      </c>
      <c r="D24" s="23">
        <v>2010</v>
      </c>
      <c r="E24" s="23">
        <v>2011</v>
      </c>
      <c r="F24" s="23">
        <v>2012</v>
      </c>
      <c r="G24" s="23">
        <v>2013</v>
      </c>
      <c r="H24" s="23">
        <v>2014</v>
      </c>
      <c r="I24" s="23">
        <v>2015</v>
      </c>
      <c r="J24" s="23">
        <v>2016</v>
      </c>
      <c r="K24" s="23">
        <v>2017</v>
      </c>
      <c r="L24" s="23">
        <v>2018</v>
      </c>
      <c r="M24" s="23">
        <v>2019</v>
      </c>
      <c r="N24" s="23">
        <v>2020</v>
      </c>
      <c r="O24" s="23">
        <v>2021</v>
      </c>
      <c r="P24" s="23">
        <v>2022</v>
      </c>
      <c r="Q24" s="23">
        <v>2023</v>
      </c>
      <c r="R24" s="23">
        <v>2024</v>
      </c>
      <c r="S24" s="23">
        <v>2025</v>
      </c>
      <c r="T24" s="23">
        <v>2026</v>
      </c>
      <c r="U24" s="23">
        <v>2027</v>
      </c>
      <c r="V24" s="23">
        <v>2028</v>
      </c>
      <c r="W24" s="23">
        <v>2029</v>
      </c>
      <c r="X24" s="23">
        <v>2030</v>
      </c>
      <c r="Y24" s="23">
        <v>2031</v>
      </c>
      <c r="Z24" s="23">
        <v>2032</v>
      </c>
      <c r="AA24" s="23">
        <v>2033</v>
      </c>
      <c r="AB24" s="23">
        <v>2034</v>
      </c>
      <c r="AC24" s="23">
        <v>2035</v>
      </c>
      <c r="AD24" s="23">
        <v>2036</v>
      </c>
      <c r="AE24" s="23">
        <v>2037</v>
      </c>
      <c r="AF24" s="23">
        <v>2038</v>
      </c>
      <c r="AG24" s="23">
        <v>2039</v>
      </c>
      <c r="AH24" s="23">
        <v>2040</v>
      </c>
      <c r="AI24" s="23">
        <v>2041</v>
      </c>
      <c r="AJ24" s="23">
        <v>2042</v>
      </c>
      <c r="AK24" s="23">
        <v>2043</v>
      </c>
      <c r="AL24" s="23">
        <v>2044</v>
      </c>
      <c r="AM24" s="23">
        <v>2045</v>
      </c>
      <c r="AN24" s="23">
        <v>2046</v>
      </c>
      <c r="AO24" s="23">
        <v>2047</v>
      </c>
      <c r="AP24" s="23">
        <v>2048</v>
      </c>
      <c r="AQ24" s="23">
        <v>2049</v>
      </c>
      <c r="AR24" s="24">
        <v>2050</v>
      </c>
    </row>
    <row r="25" spans="1:44" x14ac:dyDescent="0.3">
      <c r="A25" s="25" t="s">
        <v>3</v>
      </c>
      <c r="B25" s="25" t="s">
        <v>94</v>
      </c>
      <c r="C25" s="25" t="s">
        <v>95</v>
      </c>
      <c r="D25" s="25">
        <f t="shared" ref="D25:AR25" si="0">D49/$D$49*100</f>
        <v>100</v>
      </c>
      <c r="E25" s="26">
        <f t="shared" si="0"/>
        <v>98.464582310453764</v>
      </c>
      <c r="F25" s="26">
        <f t="shared" si="0"/>
        <v>102.37359137294351</v>
      </c>
      <c r="G25" s="26">
        <f t="shared" si="0"/>
        <v>94.379025394987778</v>
      </c>
      <c r="H25" s="26">
        <f t="shared" si="0"/>
        <v>99.913547701031064</v>
      </c>
      <c r="I25" s="26">
        <f t="shared" si="0"/>
        <v>98.307188294149867</v>
      </c>
      <c r="J25" s="26">
        <f t="shared" si="0"/>
        <v>99.857386162158306</v>
      </c>
      <c r="K25" s="26">
        <f t="shared" si="0"/>
        <v>101.85453388540147</v>
      </c>
      <c r="L25" s="26">
        <f t="shared" si="0"/>
        <v>103.8916245631095</v>
      </c>
      <c r="M25" s="26">
        <f t="shared" si="0"/>
        <v>105.96945705437169</v>
      </c>
      <c r="N25" s="26">
        <f t="shared" si="0"/>
        <v>108.08884619545913</v>
      </c>
      <c r="O25" s="26">
        <f t="shared" si="0"/>
        <v>110.25062311936831</v>
      </c>
      <c r="P25" s="26">
        <f t="shared" si="0"/>
        <v>112.45563558175569</v>
      </c>
      <c r="Q25" s="26">
        <f t="shared" si="0"/>
        <v>114.70474829339081</v>
      </c>
      <c r="R25" s="26">
        <f t="shared" si="0"/>
        <v>116.99884325925862</v>
      </c>
      <c r="S25" s="26">
        <f t="shared" si="0"/>
        <v>119.33882012444379</v>
      </c>
      <c r="T25" s="26">
        <f t="shared" si="0"/>
        <v>121.72559652693266</v>
      </c>
      <c r="U25" s="26">
        <f t="shared" si="0"/>
        <v>124.16010845747132</v>
      </c>
      <c r="V25" s="26">
        <f t="shared" si="0"/>
        <v>126.64331062662075</v>
      </c>
      <c r="W25" s="26">
        <f t="shared" si="0"/>
        <v>129.17617683915316</v>
      </c>
      <c r="X25" s="26">
        <f t="shared" si="0"/>
        <v>131.75970037593623</v>
      </c>
      <c r="Y25" s="26">
        <f t="shared" si="0"/>
        <v>134.39489438345495</v>
      </c>
      <c r="Z25" s="26">
        <f t="shared" si="0"/>
        <v>137.08279227112405</v>
      </c>
      <c r="AA25" s="26">
        <f t="shared" si="0"/>
        <v>139.82444811654656</v>
      </c>
      <c r="AB25" s="26">
        <f t="shared" si="0"/>
        <v>142.62093707887749</v>
      </c>
      <c r="AC25" s="26">
        <f t="shared" si="0"/>
        <v>145.47335582045505</v>
      </c>
      <c r="AD25" s="26">
        <f t="shared" si="0"/>
        <v>148.38282293686416</v>
      </c>
      <c r="AE25" s="26">
        <f t="shared" si="0"/>
        <v>151.35047939560144</v>
      </c>
      <c r="AF25" s="26">
        <f t="shared" si="0"/>
        <v>154.37748898351347</v>
      </c>
      <c r="AG25" s="26">
        <f t="shared" si="0"/>
        <v>157.46503876318377</v>
      </c>
      <c r="AH25" s="26">
        <f t="shared" si="0"/>
        <v>160.61433953844744</v>
      </c>
      <c r="AI25" s="26">
        <f t="shared" si="0"/>
        <v>163.8266263292164</v>
      </c>
      <c r="AJ25" s="26">
        <f t="shared" si="0"/>
        <v>167.10315885580073</v>
      </c>
      <c r="AK25" s="26">
        <f t="shared" si="0"/>
        <v>170.44522203291675</v>
      </c>
      <c r="AL25" s="26">
        <f t="shared" si="0"/>
        <v>173.85412647357506</v>
      </c>
      <c r="AM25" s="26">
        <f t="shared" si="0"/>
        <v>177.33120900304661</v>
      </c>
      <c r="AN25" s="26">
        <f t="shared" si="0"/>
        <v>180.87783318310753</v>
      </c>
      <c r="AO25" s="26">
        <f t="shared" si="0"/>
        <v>184.49538984676968</v>
      </c>
      <c r="AP25" s="26">
        <f t="shared" si="0"/>
        <v>188.18529764370507</v>
      </c>
      <c r="AQ25" s="26">
        <f t="shared" si="0"/>
        <v>191.94900359657916</v>
      </c>
      <c r="AR25" s="26">
        <f t="shared" si="0"/>
        <v>195.78798366851075</v>
      </c>
    </row>
    <row r="26" spans="1:44" x14ac:dyDescent="0.3">
      <c r="A26" s="27" t="s">
        <v>4</v>
      </c>
      <c r="B26" s="27" t="s">
        <v>96</v>
      </c>
      <c r="C26" s="27" t="s">
        <v>97</v>
      </c>
      <c r="D26" s="27">
        <f t="shared" ref="D26:AR26" si="1">D41/$D$41*100</f>
        <v>100</v>
      </c>
      <c r="E26" s="28">
        <f t="shared" si="1"/>
        <v>105.11683840186427</v>
      </c>
      <c r="F26" s="28">
        <f t="shared" si="1"/>
        <v>109.94451722428728</v>
      </c>
      <c r="G26" s="28">
        <f t="shared" si="1"/>
        <v>112.09013376787208</v>
      </c>
      <c r="H26" s="28">
        <f t="shared" si="1"/>
        <v>111.35859194103972</v>
      </c>
      <c r="I26" s="28">
        <f t="shared" si="1"/>
        <v>113.1344062940229</v>
      </c>
      <c r="J26" s="28">
        <f t="shared" si="1"/>
        <v>115.60421508301731</v>
      </c>
      <c r="K26" s="28">
        <f t="shared" si="1"/>
        <v>117.70428061592466</v>
      </c>
      <c r="L26" s="28">
        <f t="shared" si="1"/>
        <v>119.6132168578216</v>
      </c>
      <c r="M26" s="28">
        <f t="shared" si="1"/>
        <v>120.89304621862202</v>
      </c>
      <c r="N26" s="28">
        <f t="shared" si="1"/>
        <v>121.63712445054573</v>
      </c>
      <c r="O26" s="28">
        <f t="shared" si="1"/>
        <v>123.68110320041367</v>
      </c>
      <c r="P26" s="28">
        <f t="shared" si="1"/>
        <v>126.06007736444063</v>
      </c>
      <c r="Q26" s="28">
        <f t="shared" si="1"/>
        <v>128.28857774954213</v>
      </c>
      <c r="R26" s="28">
        <f t="shared" si="1"/>
        <v>130.70855250985247</v>
      </c>
      <c r="S26" s="28">
        <f t="shared" si="1"/>
        <v>132.58224710512579</v>
      </c>
      <c r="T26" s="28">
        <f t="shared" si="1"/>
        <v>133.79202231740672</v>
      </c>
      <c r="U26" s="28">
        <f t="shared" si="1"/>
        <v>135.89717117746892</v>
      </c>
      <c r="V26" s="28">
        <f t="shared" si="1"/>
        <v>137.28810489727877</v>
      </c>
      <c r="W26" s="28">
        <f t="shared" si="1"/>
        <v>138.65499748265853</v>
      </c>
      <c r="X26" s="28">
        <f t="shared" si="1"/>
        <v>141.13022291703484</v>
      </c>
      <c r="Y26" s="28">
        <f t="shared" si="1"/>
        <v>142.55091007553028</v>
      </c>
      <c r="Z26" s="28">
        <f t="shared" si="1"/>
        <v>143.95273298121666</v>
      </c>
      <c r="AA26" s="28">
        <f t="shared" si="1"/>
        <v>144.71711017076845</v>
      </c>
      <c r="AB26" s="28">
        <f t="shared" si="1"/>
        <v>145.56512303360967</v>
      </c>
      <c r="AC26" s="28">
        <f t="shared" si="1"/>
        <v>148.2046640112315</v>
      </c>
      <c r="AD26" s="28">
        <f t="shared" si="1"/>
        <v>149.73026703968512</v>
      </c>
      <c r="AE26" s="28">
        <f t="shared" si="1"/>
        <v>151.48940406439291</v>
      </c>
      <c r="AF26" s="28">
        <f t="shared" si="1"/>
        <v>153.29205197834327</v>
      </c>
      <c r="AG26" s="28">
        <f t="shared" si="1"/>
        <v>155.24059791455031</v>
      </c>
      <c r="AH26" s="28">
        <f t="shared" si="1"/>
        <v>158.82178237304086</v>
      </c>
      <c r="AI26" s="28">
        <f t="shared" si="1"/>
        <v>161.55116968681756</v>
      </c>
      <c r="AJ26" s="28">
        <f t="shared" si="1"/>
        <v>164.25907256906777</v>
      </c>
      <c r="AK26" s="28">
        <f t="shared" si="1"/>
        <v>166.79734298356615</v>
      </c>
      <c r="AL26" s="28">
        <f t="shared" si="1"/>
        <v>169.47690438395304</v>
      </c>
      <c r="AM26" s="28">
        <f t="shared" si="1"/>
        <v>173.92016691678063</v>
      </c>
      <c r="AN26" s="28">
        <f t="shared" si="1"/>
        <v>177.2254912665602</v>
      </c>
      <c r="AO26" s="28">
        <f t="shared" si="1"/>
        <v>180.58348424398315</v>
      </c>
      <c r="AP26" s="28">
        <f t="shared" si="1"/>
        <v>183.87498389014024</v>
      </c>
      <c r="AQ26" s="28">
        <f t="shared" si="1"/>
        <v>187.26893962105015</v>
      </c>
      <c r="AR26" s="28">
        <f t="shared" si="1"/>
        <v>192.04874972934201</v>
      </c>
    </row>
    <row r="27" spans="1:44" x14ac:dyDescent="0.3">
      <c r="A27" s="25" t="s">
        <v>5</v>
      </c>
      <c r="B27" s="25" t="s">
        <v>96</v>
      </c>
      <c r="C27" s="25" t="s">
        <v>98</v>
      </c>
      <c r="D27" s="25">
        <f t="shared" ref="D27:AR27" si="2">D41/$D$41*100</f>
        <v>100</v>
      </c>
      <c r="E27" s="26">
        <f t="shared" si="2"/>
        <v>105.11683840186427</v>
      </c>
      <c r="F27" s="26">
        <f t="shared" si="2"/>
        <v>109.94451722428728</v>
      </c>
      <c r="G27" s="26">
        <f t="shared" si="2"/>
        <v>112.09013376787208</v>
      </c>
      <c r="H27" s="26">
        <f t="shared" si="2"/>
        <v>111.35859194103972</v>
      </c>
      <c r="I27" s="26">
        <f t="shared" si="2"/>
        <v>113.1344062940229</v>
      </c>
      <c r="J27" s="26">
        <f t="shared" si="2"/>
        <v>115.60421508301731</v>
      </c>
      <c r="K27" s="26">
        <f t="shared" si="2"/>
        <v>117.70428061592466</v>
      </c>
      <c r="L27" s="26">
        <f t="shared" si="2"/>
        <v>119.6132168578216</v>
      </c>
      <c r="M27" s="26">
        <f t="shared" si="2"/>
        <v>120.89304621862202</v>
      </c>
      <c r="N27" s="26">
        <f t="shared" si="2"/>
        <v>121.63712445054573</v>
      </c>
      <c r="O27" s="26">
        <f t="shared" si="2"/>
        <v>123.68110320041367</v>
      </c>
      <c r="P27" s="26">
        <f t="shared" si="2"/>
        <v>126.06007736444063</v>
      </c>
      <c r="Q27" s="26">
        <f t="shared" si="2"/>
        <v>128.28857774954213</v>
      </c>
      <c r="R27" s="26">
        <f t="shared" si="2"/>
        <v>130.70855250985247</v>
      </c>
      <c r="S27" s="26">
        <f t="shared" si="2"/>
        <v>132.58224710512579</v>
      </c>
      <c r="T27" s="26">
        <f t="shared" si="2"/>
        <v>133.79202231740672</v>
      </c>
      <c r="U27" s="26">
        <f t="shared" si="2"/>
        <v>135.89717117746892</v>
      </c>
      <c r="V27" s="26">
        <f t="shared" si="2"/>
        <v>137.28810489727877</v>
      </c>
      <c r="W27" s="26">
        <f t="shared" si="2"/>
        <v>138.65499748265853</v>
      </c>
      <c r="X27" s="26">
        <f t="shared" si="2"/>
        <v>141.13022291703484</v>
      </c>
      <c r="Y27" s="26">
        <f t="shared" si="2"/>
        <v>142.55091007553028</v>
      </c>
      <c r="Z27" s="26">
        <f t="shared" si="2"/>
        <v>143.95273298121666</v>
      </c>
      <c r="AA27" s="26">
        <f t="shared" si="2"/>
        <v>144.71711017076845</v>
      </c>
      <c r="AB27" s="26">
        <f t="shared" si="2"/>
        <v>145.56512303360967</v>
      </c>
      <c r="AC27" s="26">
        <f t="shared" si="2"/>
        <v>148.2046640112315</v>
      </c>
      <c r="AD27" s="26">
        <f t="shared" si="2"/>
        <v>149.73026703968512</v>
      </c>
      <c r="AE27" s="26">
        <f t="shared" si="2"/>
        <v>151.48940406439291</v>
      </c>
      <c r="AF27" s="26">
        <f t="shared" si="2"/>
        <v>153.29205197834327</v>
      </c>
      <c r="AG27" s="26">
        <f t="shared" si="2"/>
        <v>155.24059791455031</v>
      </c>
      <c r="AH27" s="26">
        <f t="shared" si="2"/>
        <v>158.82178237304086</v>
      </c>
      <c r="AI27" s="26">
        <f t="shared" si="2"/>
        <v>161.55116968681756</v>
      </c>
      <c r="AJ27" s="26">
        <f t="shared" si="2"/>
        <v>164.25907256906777</v>
      </c>
      <c r="AK27" s="26">
        <f t="shared" si="2"/>
        <v>166.79734298356615</v>
      </c>
      <c r="AL27" s="26">
        <f t="shared" si="2"/>
        <v>169.47690438395304</v>
      </c>
      <c r="AM27" s="26">
        <f t="shared" si="2"/>
        <v>173.92016691678063</v>
      </c>
      <c r="AN27" s="26">
        <f t="shared" si="2"/>
        <v>177.2254912665602</v>
      </c>
      <c r="AO27" s="26">
        <f t="shared" si="2"/>
        <v>180.58348424398315</v>
      </c>
      <c r="AP27" s="26">
        <f t="shared" si="2"/>
        <v>183.87498389014024</v>
      </c>
      <c r="AQ27" s="26">
        <f t="shared" si="2"/>
        <v>187.26893962105015</v>
      </c>
      <c r="AR27" s="26">
        <f t="shared" si="2"/>
        <v>192.04874972934201</v>
      </c>
    </row>
    <row r="28" spans="1:44" x14ac:dyDescent="0.3">
      <c r="A28" s="27" t="s">
        <v>83</v>
      </c>
      <c r="B28" s="27" t="s">
        <v>96</v>
      </c>
      <c r="C28" s="27" t="s">
        <v>99</v>
      </c>
      <c r="D28" s="27">
        <f t="shared" ref="D28:AR28" si="3">D41/$D$41*100</f>
        <v>100</v>
      </c>
      <c r="E28" s="28">
        <f t="shared" si="3"/>
        <v>105.11683840186427</v>
      </c>
      <c r="F28" s="28">
        <f t="shared" si="3"/>
        <v>109.94451722428728</v>
      </c>
      <c r="G28" s="28">
        <f t="shared" si="3"/>
        <v>112.09013376787208</v>
      </c>
      <c r="H28" s="28">
        <f t="shared" si="3"/>
        <v>111.35859194103972</v>
      </c>
      <c r="I28" s="28">
        <f t="shared" si="3"/>
        <v>113.1344062940229</v>
      </c>
      <c r="J28" s="28">
        <f t="shared" si="3"/>
        <v>115.60421508301731</v>
      </c>
      <c r="K28" s="28">
        <f t="shared" si="3"/>
        <v>117.70428061592466</v>
      </c>
      <c r="L28" s="28">
        <f t="shared" si="3"/>
        <v>119.6132168578216</v>
      </c>
      <c r="M28" s="28">
        <f t="shared" si="3"/>
        <v>120.89304621862202</v>
      </c>
      <c r="N28" s="28">
        <f t="shared" si="3"/>
        <v>121.63712445054573</v>
      </c>
      <c r="O28" s="28">
        <f t="shared" si="3"/>
        <v>123.68110320041367</v>
      </c>
      <c r="P28" s="28">
        <f t="shared" si="3"/>
        <v>126.06007736444063</v>
      </c>
      <c r="Q28" s="28">
        <f t="shared" si="3"/>
        <v>128.28857774954213</v>
      </c>
      <c r="R28" s="28">
        <f t="shared" si="3"/>
        <v>130.70855250985247</v>
      </c>
      <c r="S28" s="28">
        <f t="shared" si="3"/>
        <v>132.58224710512579</v>
      </c>
      <c r="T28" s="28">
        <f t="shared" si="3"/>
        <v>133.79202231740672</v>
      </c>
      <c r="U28" s="28">
        <f t="shared" si="3"/>
        <v>135.89717117746892</v>
      </c>
      <c r="V28" s="28">
        <f t="shared" si="3"/>
        <v>137.28810489727877</v>
      </c>
      <c r="W28" s="28">
        <f t="shared" si="3"/>
        <v>138.65499748265853</v>
      </c>
      <c r="X28" s="28">
        <f t="shared" si="3"/>
        <v>141.13022291703484</v>
      </c>
      <c r="Y28" s="28">
        <f t="shared" si="3"/>
        <v>142.55091007553028</v>
      </c>
      <c r="Z28" s="28">
        <f t="shared" si="3"/>
        <v>143.95273298121666</v>
      </c>
      <c r="AA28" s="28">
        <f t="shared" si="3"/>
        <v>144.71711017076845</v>
      </c>
      <c r="AB28" s="28">
        <f t="shared" si="3"/>
        <v>145.56512303360967</v>
      </c>
      <c r="AC28" s="28">
        <f t="shared" si="3"/>
        <v>148.2046640112315</v>
      </c>
      <c r="AD28" s="28">
        <f t="shared" si="3"/>
        <v>149.73026703968512</v>
      </c>
      <c r="AE28" s="28">
        <f t="shared" si="3"/>
        <v>151.48940406439291</v>
      </c>
      <c r="AF28" s="28">
        <f t="shared" si="3"/>
        <v>153.29205197834327</v>
      </c>
      <c r="AG28" s="28">
        <f t="shared" si="3"/>
        <v>155.24059791455031</v>
      </c>
      <c r="AH28" s="28">
        <f t="shared" si="3"/>
        <v>158.82178237304086</v>
      </c>
      <c r="AI28" s="28">
        <f t="shared" si="3"/>
        <v>161.55116968681756</v>
      </c>
      <c r="AJ28" s="28">
        <f t="shared" si="3"/>
        <v>164.25907256906777</v>
      </c>
      <c r="AK28" s="28">
        <f t="shared" si="3"/>
        <v>166.79734298356615</v>
      </c>
      <c r="AL28" s="28">
        <f t="shared" si="3"/>
        <v>169.47690438395304</v>
      </c>
      <c r="AM28" s="28">
        <f t="shared" si="3"/>
        <v>173.92016691678063</v>
      </c>
      <c r="AN28" s="28">
        <f t="shared" si="3"/>
        <v>177.2254912665602</v>
      </c>
      <c r="AO28" s="28">
        <f t="shared" si="3"/>
        <v>180.58348424398315</v>
      </c>
      <c r="AP28" s="28">
        <f t="shared" si="3"/>
        <v>183.87498389014024</v>
      </c>
      <c r="AQ28" s="28">
        <f t="shared" si="3"/>
        <v>187.26893962105015</v>
      </c>
      <c r="AR28" s="28">
        <f t="shared" si="3"/>
        <v>192.04874972934201</v>
      </c>
    </row>
    <row r="29" spans="1:44" x14ac:dyDescent="0.3">
      <c r="A29" s="25" t="s">
        <v>6</v>
      </c>
      <c r="B29" s="25" t="s">
        <v>96</v>
      </c>
      <c r="C29" s="25" t="s">
        <v>100</v>
      </c>
      <c r="D29" s="25">
        <f t="shared" ref="D29:AR29" si="4">D41/$D$41*100</f>
        <v>100</v>
      </c>
      <c r="E29" s="26">
        <f t="shared" si="4"/>
        <v>105.11683840186427</v>
      </c>
      <c r="F29" s="26">
        <f t="shared" si="4"/>
        <v>109.94451722428728</v>
      </c>
      <c r="G29" s="26">
        <f t="shared" si="4"/>
        <v>112.09013376787208</v>
      </c>
      <c r="H29" s="26">
        <f t="shared" si="4"/>
        <v>111.35859194103972</v>
      </c>
      <c r="I29" s="26">
        <f t="shared" si="4"/>
        <v>113.1344062940229</v>
      </c>
      <c r="J29" s="26">
        <f t="shared" si="4"/>
        <v>115.60421508301731</v>
      </c>
      <c r="K29" s="26">
        <f t="shared" si="4"/>
        <v>117.70428061592466</v>
      </c>
      <c r="L29" s="26">
        <f t="shared" si="4"/>
        <v>119.6132168578216</v>
      </c>
      <c r="M29" s="26">
        <f t="shared" si="4"/>
        <v>120.89304621862202</v>
      </c>
      <c r="N29" s="26">
        <f t="shared" si="4"/>
        <v>121.63712445054573</v>
      </c>
      <c r="O29" s="26">
        <f t="shared" si="4"/>
        <v>123.68110320041367</v>
      </c>
      <c r="P29" s="26">
        <f t="shared" si="4"/>
        <v>126.06007736444063</v>
      </c>
      <c r="Q29" s="26">
        <f t="shared" si="4"/>
        <v>128.28857774954213</v>
      </c>
      <c r="R29" s="26">
        <f t="shared" si="4"/>
        <v>130.70855250985247</v>
      </c>
      <c r="S29" s="26">
        <f t="shared" si="4"/>
        <v>132.58224710512579</v>
      </c>
      <c r="T29" s="26">
        <f t="shared" si="4"/>
        <v>133.79202231740672</v>
      </c>
      <c r="U29" s="26">
        <f t="shared" si="4"/>
        <v>135.89717117746892</v>
      </c>
      <c r="V29" s="26">
        <f t="shared" si="4"/>
        <v>137.28810489727877</v>
      </c>
      <c r="W29" s="26">
        <f t="shared" si="4"/>
        <v>138.65499748265853</v>
      </c>
      <c r="X29" s="26">
        <f t="shared" si="4"/>
        <v>141.13022291703484</v>
      </c>
      <c r="Y29" s="26">
        <f t="shared" si="4"/>
        <v>142.55091007553028</v>
      </c>
      <c r="Z29" s="26">
        <f t="shared" si="4"/>
        <v>143.95273298121666</v>
      </c>
      <c r="AA29" s="26">
        <f t="shared" si="4"/>
        <v>144.71711017076845</v>
      </c>
      <c r="AB29" s="26">
        <f t="shared" si="4"/>
        <v>145.56512303360967</v>
      </c>
      <c r="AC29" s="26">
        <f t="shared" si="4"/>
        <v>148.2046640112315</v>
      </c>
      <c r="AD29" s="26">
        <f t="shared" si="4"/>
        <v>149.73026703968512</v>
      </c>
      <c r="AE29" s="26">
        <f t="shared" si="4"/>
        <v>151.48940406439291</v>
      </c>
      <c r="AF29" s="26">
        <f t="shared" si="4"/>
        <v>153.29205197834327</v>
      </c>
      <c r="AG29" s="26">
        <f t="shared" si="4"/>
        <v>155.24059791455031</v>
      </c>
      <c r="AH29" s="26">
        <f t="shared" si="4"/>
        <v>158.82178237304086</v>
      </c>
      <c r="AI29" s="26">
        <f t="shared" si="4"/>
        <v>161.55116968681756</v>
      </c>
      <c r="AJ29" s="26">
        <f t="shared" si="4"/>
        <v>164.25907256906777</v>
      </c>
      <c r="AK29" s="26">
        <f t="shared" si="4"/>
        <v>166.79734298356615</v>
      </c>
      <c r="AL29" s="26">
        <f t="shared" si="4"/>
        <v>169.47690438395304</v>
      </c>
      <c r="AM29" s="26">
        <f t="shared" si="4"/>
        <v>173.92016691678063</v>
      </c>
      <c r="AN29" s="26">
        <f t="shared" si="4"/>
        <v>177.2254912665602</v>
      </c>
      <c r="AO29" s="26">
        <f t="shared" si="4"/>
        <v>180.58348424398315</v>
      </c>
      <c r="AP29" s="26">
        <f t="shared" si="4"/>
        <v>183.87498389014024</v>
      </c>
      <c r="AQ29" s="26">
        <f t="shared" si="4"/>
        <v>187.26893962105015</v>
      </c>
      <c r="AR29" s="26">
        <f t="shared" si="4"/>
        <v>192.04874972934201</v>
      </c>
    </row>
    <row r="30" spans="1:44" x14ac:dyDescent="0.3">
      <c r="A30" s="27" t="s">
        <v>84</v>
      </c>
      <c r="B30" s="27" t="s">
        <v>96</v>
      </c>
      <c r="C30" s="27" t="s">
        <v>101</v>
      </c>
      <c r="D30" s="27">
        <f t="shared" ref="D30:AR30" si="5">D41/$D$41*100</f>
        <v>100</v>
      </c>
      <c r="E30" s="28">
        <f t="shared" si="5"/>
        <v>105.11683840186427</v>
      </c>
      <c r="F30" s="28">
        <f t="shared" si="5"/>
        <v>109.94451722428728</v>
      </c>
      <c r="G30" s="28">
        <f t="shared" si="5"/>
        <v>112.09013376787208</v>
      </c>
      <c r="H30" s="28">
        <f t="shared" si="5"/>
        <v>111.35859194103972</v>
      </c>
      <c r="I30" s="28">
        <f t="shared" si="5"/>
        <v>113.1344062940229</v>
      </c>
      <c r="J30" s="28">
        <f t="shared" si="5"/>
        <v>115.60421508301731</v>
      </c>
      <c r="K30" s="28">
        <f t="shared" si="5"/>
        <v>117.70428061592466</v>
      </c>
      <c r="L30" s="28">
        <f t="shared" si="5"/>
        <v>119.6132168578216</v>
      </c>
      <c r="M30" s="28">
        <f t="shared" si="5"/>
        <v>120.89304621862202</v>
      </c>
      <c r="N30" s="28">
        <f t="shared" si="5"/>
        <v>121.63712445054573</v>
      </c>
      <c r="O30" s="28">
        <f t="shared" si="5"/>
        <v>123.68110320041367</v>
      </c>
      <c r="P30" s="28">
        <f t="shared" si="5"/>
        <v>126.06007736444063</v>
      </c>
      <c r="Q30" s="28">
        <f t="shared" si="5"/>
        <v>128.28857774954213</v>
      </c>
      <c r="R30" s="28">
        <f t="shared" si="5"/>
        <v>130.70855250985247</v>
      </c>
      <c r="S30" s="28">
        <f t="shared" si="5"/>
        <v>132.58224710512579</v>
      </c>
      <c r="T30" s="28">
        <f t="shared" si="5"/>
        <v>133.79202231740672</v>
      </c>
      <c r="U30" s="28">
        <f t="shared" si="5"/>
        <v>135.89717117746892</v>
      </c>
      <c r="V30" s="28">
        <f t="shared" si="5"/>
        <v>137.28810489727877</v>
      </c>
      <c r="W30" s="28">
        <f t="shared" si="5"/>
        <v>138.65499748265853</v>
      </c>
      <c r="X30" s="28">
        <f t="shared" si="5"/>
        <v>141.13022291703484</v>
      </c>
      <c r="Y30" s="28">
        <f t="shared" si="5"/>
        <v>142.55091007553028</v>
      </c>
      <c r="Z30" s="28">
        <f t="shared" si="5"/>
        <v>143.95273298121666</v>
      </c>
      <c r="AA30" s="28">
        <f t="shared" si="5"/>
        <v>144.71711017076845</v>
      </c>
      <c r="AB30" s="28">
        <f t="shared" si="5"/>
        <v>145.56512303360967</v>
      </c>
      <c r="AC30" s="28">
        <f t="shared" si="5"/>
        <v>148.2046640112315</v>
      </c>
      <c r="AD30" s="28">
        <f t="shared" si="5"/>
        <v>149.73026703968512</v>
      </c>
      <c r="AE30" s="28">
        <f t="shared" si="5"/>
        <v>151.48940406439291</v>
      </c>
      <c r="AF30" s="28">
        <f t="shared" si="5"/>
        <v>153.29205197834327</v>
      </c>
      <c r="AG30" s="28">
        <f t="shared" si="5"/>
        <v>155.24059791455031</v>
      </c>
      <c r="AH30" s="28">
        <f t="shared" si="5"/>
        <v>158.82178237304086</v>
      </c>
      <c r="AI30" s="28">
        <f t="shared" si="5"/>
        <v>161.55116968681756</v>
      </c>
      <c r="AJ30" s="28">
        <f t="shared" si="5"/>
        <v>164.25907256906777</v>
      </c>
      <c r="AK30" s="28">
        <f t="shared" si="5"/>
        <v>166.79734298356615</v>
      </c>
      <c r="AL30" s="28">
        <f t="shared" si="5"/>
        <v>169.47690438395304</v>
      </c>
      <c r="AM30" s="28">
        <f t="shared" si="5"/>
        <v>173.92016691678063</v>
      </c>
      <c r="AN30" s="28">
        <f t="shared" si="5"/>
        <v>177.2254912665602</v>
      </c>
      <c r="AO30" s="28">
        <f t="shared" si="5"/>
        <v>180.58348424398315</v>
      </c>
      <c r="AP30" s="28">
        <f t="shared" si="5"/>
        <v>183.87498389014024</v>
      </c>
      <c r="AQ30" s="28">
        <f t="shared" si="5"/>
        <v>187.26893962105015</v>
      </c>
      <c r="AR30" s="28">
        <f t="shared" si="5"/>
        <v>192.04874972934201</v>
      </c>
    </row>
    <row r="31" spans="1:44" x14ac:dyDescent="0.3">
      <c r="A31" s="25" t="s">
        <v>85</v>
      </c>
      <c r="B31" s="25" t="s">
        <v>102</v>
      </c>
      <c r="C31" s="25" t="s">
        <v>103</v>
      </c>
      <c r="D31" s="25">
        <f t="shared" ref="D31:AR31" si="6">D56/$D$56*100</f>
        <v>100</v>
      </c>
      <c r="E31" s="26">
        <f t="shared" si="6"/>
        <v>102.82626802743324</v>
      </c>
      <c r="F31" s="26">
        <f t="shared" si="6"/>
        <v>102.70111059739075</v>
      </c>
      <c r="G31" s="26">
        <f t="shared" si="6"/>
        <v>103.95382110353543</v>
      </c>
      <c r="H31" s="26">
        <f t="shared" si="6"/>
        <v>106.37289048113068</v>
      </c>
      <c r="I31" s="26">
        <f t="shared" si="6"/>
        <v>109.09196250162351</v>
      </c>
      <c r="J31" s="26">
        <f t="shared" si="6"/>
        <v>111.75175111852498</v>
      </c>
      <c r="K31" s="26">
        <f t="shared" si="6"/>
        <v>114.86541942051845</v>
      </c>
      <c r="L31" s="26">
        <f t="shared" si="6"/>
        <v>118.3478283090466</v>
      </c>
      <c r="M31" s="26">
        <f t="shared" si="6"/>
        <v>122.14109325415016</v>
      </c>
      <c r="N31" s="26">
        <f t="shared" si="6"/>
        <v>125.10930548631312</v>
      </c>
      <c r="O31" s="26">
        <f t="shared" si="6"/>
        <v>127.55694028727784</v>
      </c>
      <c r="P31" s="26">
        <f t="shared" si="6"/>
        <v>130.03651042704317</v>
      </c>
      <c r="Q31" s="26">
        <f t="shared" si="6"/>
        <v>131.96253011636367</v>
      </c>
      <c r="R31" s="26">
        <f t="shared" si="6"/>
        <v>133.41506995810718</v>
      </c>
      <c r="S31" s="26">
        <f t="shared" si="6"/>
        <v>134.86392762031571</v>
      </c>
      <c r="T31" s="26">
        <f t="shared" si="6"/>
        <v>136.5115143098777</v>
      </c>
      <c r="U31" s="26">
        <f t="shared" si="6"/>
        <v>138.48962855448386</v>
      </c>
      <c r="V31" s="26">
        <f t="shared" si="6"/>
        <v>139.87192022733765</v>
      </c>
      <c r="W31" s="26">
        <f t="shared" si="6"/>
        <v>141.3650624399929</v>
      </c>
      <c r="X31" s="26">
        <f t="shared" si="6"/>
        <v>143.95203593362314</v>
      </c>
      <c r="Y31" s="26">
        <f t="shared" si="6"/>
        <v>145.41660372429115</v>
      </c>
      <c r="Z31" s="26">
        <f t="shared" si="6"/>
        <v>146.89100267122706</v>
      </c>
      <c r="AA31" s="26">
        <f t="shared" si="6"/>
        <v>147.79940154948073</v>
      </c>
      <c r="AB31" s="26">
        <f t="shared" si="6"/>
        <v>148.74806104729527</v>
      </c>
      <c r="AC31" s="26">
        <f t="shared" si="6"/>
        <v>151.42289178333215</v>
      </c>
      <c r="AD31" s="26">
        <f t="shared" si="6"/>
        <v>152.78614208743889</v>
      </c>
      <c r="AE31" s="26">
        <f t="shared" si="6"/>
        <v>154.40967819741095</v>
      </c>
      <c r="AF31" s="26">
        <f t="shared" si="6"/>
        <v>156.01965331780525</v>
      </c>
      <c r="AG31" s="26">
        <f t="shared" si="6"/>
        <v>157.65916632030678</v>
      </c>
      <c r="AH31" s="26">
        <f t="shared" si="6"/>
        <v>160.79858253697873</v>
      </c>
      <c r="AI31" s="26">
        <f t="shared" si="6"/>
        <v>162.94152952795437</v>
      </c>
      <c r="AJ31" s="26">
        <f t="shared" si="6"/>
        <v>165.03625882511844</v>
      </c>
      <c r="AK31" s="26">
        <f t="shared" si="6"/>
        <v>167.00696933630303</v>
      </c>
      <c r="AL31" s="26">
        <f t="shared" si="6"/>
        <v>169.09457675308695</v>
      </c>
      <c r="AM31" s="26">
        <f t="shared" si="6"/>
        <v>172.8736616377048</v>
      </c>
      <c r="AN31" s="26">
        <f t="shared" si="6"/>
        <v>175.54725237981205</v>
      </c>
      <c r="AO31" s="26">
        <f t="shared" si="6"/>
        <v>178.31261419486464</v>
      </c>
      <c r="AP31" s="26">
        <f t="shared" si="6"/>
        <v>181.01460083776345</v>
      </c>
      <c r="AQ31" s="26">
        <f t="shared" si="6"/>
        <v>183.80658913855191</v>
      </c>
      <c r="AR31" s="26">
        <f t="shared" si="6"/>
        <v>187.95140185516036</v>
      </c>
    </row>
    <row r="32" spans="1:44" x14ac:dyDescent="0.3">
      <c r="A32" s="27" t="s">
        <v>86</v>
      </c>
      <c r="B32" s="25" t="s">
        <v>102</v>
      </c>
      <c r="C32" s="27" t="s">
        <v>104</v>
      </c>
      <c r="D32" s="27">
        <f t="shared" ref="D32:AR32" si="7">D56/$D$56*100</f>
        <v>100</v>
      </c>
      <c r="E32" s="28">
        <f t="shared" si="7"/>
        <v>102.82626802743324</v>
      </c>
      <c r="F32" s="28">
        <f t="shared" si="7"/>
        <v>102.70111059739075</v>
      </c>
      <c r="G32" s="28">
        <f t="shared" si="7"/>
        <v>103.95382110353543</v>
      </c>
      <c r="H32" s="28">
        <f t="shared" si="7"/>
        <v>106.37289048113068</v>
      </c>
      <c r="I32" s="28">
        <f t="shared" si="7"/>
        <v>109.09196250162351</v>
      </c>
      <c r="J32" s="28">
        <f t="shared" si="7"/>
        <v>111.75175111852498</v>
      </c>
      <c r="K32" s="28">
        <f t="shared" si="7"/>
        <v>114.86541942051845</v>
      </c>
      <c r="L32" s="28">
        <f t="shared" si="7"/>
        <v>118.3478283090466</v>
      </c>
      <c r="M32" s="28">
        <f t="shared" si="7"/>
        <v>122.14109325415016</v>
      </c>
      <c r="N32" s="28">
        <f t="shared" si="7"/>
        <v>125.10930548631312</v>
      </c>
      <c r="O32" s="28">
        <f t="shared" si="7"/>
        <v>127.55694028727784</v>
      </c>
      <c r="P32" s="28">
        <f t="shared" si="7"/>
        <v>130.03651042704317</v>
      </c>
      <c r="Q32" s="28">
        <f t="shared" si="7"/>
        <v>131.96253011636367</v>
      </c>
      <c r="R32" s="28">
        <f t="shared" si="7"/>
        <v>133.41506995810718</v>
      </c>
      <c r="S32" s="28">
        <f t="shared" si="7"/>
        <v>134.86392762031571</v>
      </c>
      <c r="T32" s="28">
        <f t="shared" si="7"/>
        <v>136.5115143098777</v>
      </c>
      <c r="U32" s="28">
        <f t="shared" si="7"/>
        <v>138.48962855448386</v>
      </c>
      <c r="V32" s="28">
        <f t="shared" si="7"/>
        <v>139.87192022733765</v>
      </c>
      <c r="W32" s="28">
        <f t="shared" si="7"/>
        <v>141.3650624399929</v>
      </c>
      <c r="X32" s="28">
        <f t="shared" si="7"/>
        <v>143.95203593362314</v>
      </c>
      <c r="Y32" s="28">
        <f t="shared" si="7"/>
        <v>145.41660372429115</v>
      </c>
      <c r="Z32" s="28">
        <f t="shared" si="7"/>
        <v>146.89100267122706</v>
      </c>
      <c r="AA32" s="28">
        <f t="shared" si="7"/>
        <v>147.79940154948073</v>
      </c>
      <c r="AB32" s="28">
        <f t="shared" si="7"/>
        <v>148.74806104729527</v>
      </c>
      <c r="AC32" s="28">
        <f t="shared" si="7"/>
        <v>151.42289178333215</v>
      </c>
      <c r="AD32" s="28">
        <f t="shared" si="7"/>
        <v>152.78614208743889</v>
      </c>
      <c r="AE32" s="28">
        <f t="shared" si="7"/>
        <v>154.40967819741095</v>
      </c>
      <c r="AF32" s="28">
        <f t="shared" si="7"/>
        <v>156.01965331780525</v>
      </c>
      <c r="AG32" s="28">
        <f t="shared" si="7"/>
        <v>157.65916632030678</v>
      </c>
      <c r="AH32" s="28">
        <f t="shared" si="7"/>
        <v>160.79858253697873</v>
      </c>
      <c r="AI32" s="28">
        <f t="shared" si="7"/>
        <v>162.94152952795437</v>
      </c>
      <c r="AJ32" s="28">
        <f t="shared" si="7"/>
        <v>165.03625882511844</v>
      </c>
      <c r="AK32" s="28">
        <f t="shared" si="7"/>
        <v>167.00696933630303</v>
      </c>
      <c r="AL32" s="28">
        <f t="shared" si="7"/>
        <v>169.09457675308695</v>
      </c>
      <c r="AM32" s="28">
        <f t="shared" si="7"/>
        <v>172.8736616377048</v>
      </c>
      <c r="AN32" s="28">
        <f t="shared" si="7"/>
        <v>175.54725237981205</v>
      </c>
      <c r="AO32" s="28">
        <f t="shared" si="7"/>
        <v>178.31261419486464</v>
      </c>
      <c r="AP32" s="28">
        <f t="shared" si="7"/>
        <v>181.01460083776345</v>
      </c>
      <c r="AQ32" s="28">
        <f t="shared" si="7"/>
        <v>183.80658913855191</v>
      </c>
      <c r="AR32" s="28">
        <f t="shared" si="7"/>
        <v>187.95140185516036</v>
      </c>
    </row>
    <row r="33" spans="1:44" x14ac:dyDescent="0.3">
      <c r="A33" s="25" t="s">
        <v>87</v>
      </c>
      <c r="B33" s="25" t="s">
        <v>102</v>
      </c>
      <c r="C33" s="25" t="s">
        <v>105</v>
      </c>
      <c r="D33" s="25">
        <f t="shared" ref="D33:AR33" si="8">D56/$D$56*100</f>
        <v>100</v>
      </c>
      <c r="E33" s="26">
        <f t="shared" si="8"/>
        <v>102.82626802743324</v>
      </c>
      <c r="F33" s="26">
        <f t="shared" si="8"/>
        <v>102.70111059739075</v>
      </c>
      <c r="G33" s="26">
        <f t="shared" si="8"/>
        <v>103.95382110353543</v>
      </c>
      <c r="H33" s="26">
        <f t="shared" si="8"/>
        <v>106.37289048113068</v>
      </c>
      <c r="I33" s="26">
        <f t="shared" si="8"/>
        <v>109.09196250162351</v>
      </c>
      <c r="J33" s="26">
        <f t="shared" si="8"/>
        <v>111.75175111852498</v>
      </c>
      <c r="K33" s="26">
        <f t="shared" si="8"/>
        <v>114.86541942051845</v>
      </c>
      <c r="L33" s="26">
        <f t="shared" si="8"/>
        <v>118.3478283090466</v>
      </c>
      <c r="M33" s="26">
        <f t="shared" si="8"/>
        <v>122.14109325415016</v>
      </c>
      <c r="N33" s="26">
        <f t="shared" si="8"/>
        <v>125.10930548631312</v>
      </c>
      <c r="O33" s="26">
        <f t="shared" si="8"/>
        <v>127.55694028727784</v>
      </c>
      <c r="P33" s="26">
        <f t="shared" si="8"/>
        <v>130.03651042704317</v>
      </c>
      <c r="Q33" s="26">
        <f t="shared" si="8"/>
        <v>131.96253011636367</v>
      </c>
      <c r="R33" s="26">
        <f t="shared" si="8"/>
        <v>133.41506995810718</v>
      </c>
      <c r="S33" s="26">
        <f t="shared" si="8"/>
        <v>134.86392762031571</v>
      </c>
      <c r="T33" s="26">
        <f t="shared" si="8"/>
        <v>136.5115143098777</v>
      </c>
      <c r="U33" s="26">
        <f t="shared" si="8"/>
        <v>138.48962855448386</v>
      </c>
      <c r="V33" s="26">
        <f t="shared" si="8"/>
        <v>139.87192022733765</v>
      </c>
      <c r="W33" s="26">
        <f t="shared" si="8"/>
        <v>141.3650624399929</v>
      </c>
      <c r="X33" s="26">
        <f t="shared" si="8"/>
        <v>143.95203593362314</v>
      </c>
      <c r="Y33" s="26">
        <f t="shared" si="8"/>
        <v>145.41660372429115</v>
      </c>
      <c r="Z33" s="26">
        <f t="shared" si="8"/>
        <v>146.89100267122706</v>
      </c>
      <c r="AA33" s="26">
        <f t="shared" si="8"/>
        <v>147.79940154948073</v>
      </c>
      <c r="AB33" s="26">
        <f t="shared" si="8"/>
        <v>148.74806104729527</v>
      </c>
      <c r="AC33" s="26">
        <f t="shared" si="8"/>
        <v>151.42289178333215</v>
      </c>
      <c r="AD33" s="26">
        <f t="shared" si="8"/>
        <v>152.78614208743889</v>
      </c>
      <c r="AE33" s="26">
        <f t="shared" si="8"/>
        <v>154.40967819741095</v>
      </c>
      <c r="AF33" s="26">
        <f t="shared" si="8"/>
        <v>156.01965331780525</v>
      </c>
      <c r="AG33" s="26">
        <f t="shared" si="8"/>
        <v>157.65916632030678</v>
      </c>
      <c r="AH33" s="26">
        <f t="shared" si="8"/>
        <v>160.79858253697873</v>
      </c>
      <c r="AI33" s="26">
        <f t="shared" si="8"/>
        <v>162.94152952795437</v>
      </c>
      <c r="AJ33" s="26">
        <f t="shared" si="8"/>
        <v>165.03625882511844</v>
      </c>
      <c r="AK33" s="26">
        <f t="shared" si="8"/>
        <v>167.00696933630303</v>
      </c>
      <c r="AL33" s="26">
        <f t="shared" si="8"/>
        <v>169.09457675308695</v>
      </c>
      <c r="AM33" s="26">
        <f t="shared" si="8"/>
        <v>172.8736616377048</v>
      </c>
      <c r="AN33" s="26">
        <f t="shared" si="8"/>
        <v>175.54725237981205</v>
      </c>
      <c r="AO33" s="26">
        <f t="shared" si="8"/>
        <v>178.31261419486464</v>
      </c>
      <c r="AP33" s="26">
        <f t="shared" si="8"/>
        <v>181.01460083776345</v>
      </c>
      <c r="AQ33" s="26">
        <f t="shared" si="8"/>
        <v>183.80658913855191</v>
      </c>
      <c r="AR33" s="26">
        <f t="shared" si="8"/>
        <v>187.95140185516036</v>
      </c>
    </row>
    <row r="34" spans="1:44" x14ac:dyDescent="0.3">
      <c r="A34" s="29" t="s">
        <v>88</v>
      </c>
      <c r="B34" s="29" t="s">
        <v>106</v>
      </c>
      <c r="C34" s="29" t="s">
        <v>107</v>
      </c>
      <c r="D34" s="29">
        <f t="shared" ref="D34:AR34" si="9">D60/$D$60*100</f>
        <v>100</v>
      </c>
      <c r="E34" s="30">
        <f t="shared" si="9"/>
        <v>98.087181370414825</v>
      </c>
      <c r="F34" s="30">
        <f t="shared" si="9"/>
        <v>97.874994702813495</v>
      </c>
      <c r="G34" s="30">
        <f t="shared" si="9"/>
        <v>97.084917044532631</v>
      </c>
      <c r="H34" s="30">
        <f t="shared" si="9"/>
        <v>97.18408281856486</v>
      </c>
      <c r="I34" s="30">
        <f t="shared" si="9"/>
        <v>98.257182067761534</v>
      </c>
      <c r="J34" s="30">
        <f t="shared" si="9"/>
        <v>98.751136460007586</v>
      </c>
      <c r="K34" s="30">
        <f t="shared" si="9"/>
        <v>99.289145211696777</v>
      </c>
      <c r="L34" s="30">
        <f t="shared" si="9"/>
        <v>100.53383250893415</v>
      </c>
      <c r="M34" s="30">
        <f t="shared" si="9"/>
        <v>101.31729583393093</v>
      </c>
      <c r="N34" s="30">
        <f t="shared" si="9"/>
        <v>102.18563181877253</v>
      </c>
      <c r="O34" s="30">
        <f t="shared" si="9"/>
        <v>103.32328268623063</v>
      </c>
      <c r="P34" s="30">
        <f t="shared" si="9"/>
        <v>104.56670272331607</v>
      </c>
      <c r="Q34" s="30">
        <f t="shared" si="9"/>
        <v>105.84980534307189</v>
      </c>
      <c r="R34" s="30">
        <f t="shared" si="9"/>
        <v>107.157324863754</v>
      </c>
      <c r="S34" s="30">
        <f t="shared" si="9"/>
        <v>108.48710693719912</v>
      </c>
      <c r="T34" s="30">
        <f t="shared" si="9"/>
        <v>109.85306889488193</v>
      </c>
      <c r="U34" s="30">
        <f t="shared" si="9"/>
        <v>111.21124360785588</v>
      </c>
      <c r="V34" s="30">
        <f t="shared" si="9"/>
        <v>112.57947001931021</v>
      </c>
      <c r="W34" s="30">
        <f t="shared" si="9"/>
        <v>113.95149616248814</v>
      </c>
      <c r="X34" s="30">
        <f t="shared" si="9"/>
        <v>115.34988558724295</v>
      </c>
      <c r="Y34" s="30">
        <f t="shared" si="9"/>
        <v>116.69645633845813</v>
      </c>
      <c r="Z34" s="30">
        <f t="shared" si="9"/>
        <v>118.01989320102292</v>
      </c>
      <c r="AA34" s="30">
        <f t="shared" si="9"/>
        <v>119.32451176070889</v>
      </c>
      <c r="AB34" s="30">
        <f t="shared" si="9"/>
        <v>120.59823241236171</v>
      </c>
      <c r="AC34" s="30">
        <f t="shared" si="9"/>
        <v>121.87032090331459</v>
      </c>
      <c r="AD34" s="30">
        <f t="shared" si="9"/>
        <v>123.08476535064625</v>
      </c>
      <c r="AE34" s="30">
        <f t="shared" si="9"/>
        <v>124.2594017806456</v>
      </c>
      <c r="AF34" s="30">
        <f t="shared" si="9"/>
        <v>125.40124135347483</v>
      </c>
      <c r="AG34" s="30">
        <f t="shared" si="9"/>
        <v>126.50274014177351</v>
      </c>
      <c r="AH34" s="30">
        <f t="shared" si="9"/>
        <v>127.5957944947419</v>
      </c>
      <c r="AI34" s="30">
        <f t="shared" si="9"/>
        <v>128.64421075433478</v>
      </c>
      <c r="AJ34" s="30">
        <f t="shared" si="9"/>
        <v>129.65390943096114</v>
      </c>
      <c r="AK34" s="30">
        <f t="shared" si="9"/>
        <v>130.64380176248932</v>
      </c>
      <c r="AL34" s="30">
        <f t="shared" si="9"/>
        <v>131.61986965900596</v>
      </c>
      <c r="AM34" s="30">
        <f t="shared" si="9"/>
        <v>132.63186122713205</v>
      </c>
      <c r="AN34" s="30">
        <f t="shared" si="9"/>
        <v>133.62334052402014</v>
      </c>
      <c r="AO34" s="30">
        <f t="shared" si="9"/>
        <v>134.61680214929953</v>
      </c>
      <c r="AP34" s="30">
        <f t="shared" si="9"/>
        <v>135.62433434045812</v>
      </c>
      <c r="AQ34" s="30">
        <f t="shared" si="9"/>
        <v>136.64345227357447</v>
      </c>
      <c r="AR34" s="30">
        <f t="shared" si="9"/>
        <v>137.71449861376962</v>
      </c>
    </row>
    <row r="35" spans="1:44" x14ac:dyDescent="0.3">
      <c r="A35" s="25" t="s">
        <v>130</v>
      </c>
      <c r="B35" s="25" t="s">
        <v>183</v>
      </c>
      <c r="C35" s="25" t="s">
        <v>181</v>
      </c>
      <c r="D35" s="25">
        <f>D55/$D$55*100</f>
        <v>100</v>
      </c>
      <c r="E35" s="26">
        <f t="shared" ref="E35:AR35" si="10">E55/$D$55*100</f>
        <v>102.96054365076934</v>
      </c>
      <c r="F35" s="26">
        <f t="shared" si="10"/>
        <v>97.380696475951794</v>
      </c>
      <c r="G35" s="26">
        <f t="shared" si="10"/>
        <v>98.259688426178414</v>
      </c>
      <c r="H35" s="26">
        <f t="shared" si="10"/>
        <v>100.60442134977194</v>
      </c>
      <c r="I35" s="26">
        <f t="shared" si="10"/>
        <v>102.02881004752989</v>
      </c>
      <c r="J35" s="26">
        <f t="shared" si="10"/>
        <v>106.42457910511776</v>
      </c>
      <c r="K35" s="26">
        <f t="shared" si="10"/>
        <v>110.70481027365828</v>
      </c>
      <c r="L35" s="26">
        <f t="shared" si="10"/>
        <v>115.30583402438278</v>
      </c>
      <c r="M35" s="26">
        <f t="shared" si="10"/>
        <v>120.42244573558108</v>
      </c>
      <c r="N35" s="26">
        <f t="shared" si="10"/>
        <v>125.35068378339898</v>
      </c>
      <c r="O35" s="26">
        <f t="shared" si="10"/>
        <v>129.53809848107099</v>
      </c>
      <c r="P35" s="26">
        <f t="shared" si="10"/>
        <v>133.56175068391448</v>
      </c>
      <c r="Q35" s="26">
        <f t="shared" si="10"/>
        <v>134.75308696739742</v>
      </c>
      <c r="R35" s="26">
        <f t="shared" si="10"/>
        <v>135.71482670519867</v>
      </c>
      <c r="S35" s="26">
        <f t="shared" si="10"/>
        <v>137.28551770641769</v>
      </c>
      <c r="T35" s="26">
        <f t="shared" si="10"/>
        <v>138.89332307406772</v>
      </c>
      <c r="U35" s="26">
        <f t="shared" si="10"/>
        <v>140.77991856210562</v>
      </c>
      <c r="V35" s="26">
        <f t="shared" si="10"/>
        <v>142.425455905966</v>
      </c>
      <c r="W35" s="26">
        <f t="shared" si="10"/>
        <v>143.71511013186984</v>
      </c>
      <c r="X35" s="26">
        <f t="shared" si="10"/>
        <v>145.88836991188788</v>
      </c>
      <c r="Y35" s="26">
        <f t="shared" si="10"/>
        <v>147.44035534194904</v>
      </c>
      <c r="Z35" s="26">
        <f t="shared" si="10"/>
        <v>148.59398115215274</v>
      </c>
      <c r="AA35" s="26">
        <f t="shared" si="10"/>
        <v>149.3589486825089</v>
      </c>
      <c r="AB35" s="26">
        <f t="shared" si="10"/>
        <v>149.98629061836922</v>
      </c>
      <c r="AC35" s="26">
        <f t="shared" si="10"/>
        <v>151.83021536762095</v>
      </c>
      <c r="AD35" s="26">
        <f t="shared" si="10"/>
        <v>153.42103579475648</v>
      </c>
      <c r="AE35" s="26">
        <f t="shared" si="10"/>
        <v>154.64728646790226</v>
      </c>
      <c r="AF35" s="26">
        <f t="shared" si="10"/>
        <v>156.01703826997849</v>
      </c>
      <c r="AG35" s="26">
        <f t="shared" si="10"/>
        <v>157.44021352770315</v>
      </c>
      <c r="AH35" s="26">
        <f t="shared" si="10"/>
        <v>159.88990921854563</v>
      </c>
      <c r="AI35" s="26">
        <f t="shared" si="10"/>
        <v>162.13986418246736</v>
      </c>
      <c r="AJ35" s="26">
        <f t="shared" si="10"/>
        <v>163.8808433940776</v>
      </c>
      <c r="AK35" s="26">
        <f t="shared" si="10"/>
        <v>165.57253869365752</v>
      </c>
      <c r="AL35" s="26">
        <f t="shared" si="10"/>
        <v>167.29806940078703</v>
      </c>
      <c r="AM35" s="26">
        <f t="shared" si="10"/>
        <v>170.16857069493167</v>
      </c>
      <c r="AN35" s="26">
        <f t="shared" si="10"/>
        <v>172.69312957606158</v>
      </c>
      <c r="AO35" s="26">
        <f t="shared" si="10"/>
        <v>174.83453695102378</v>
      </c>
      <c r="AP35" s="26">
        <f t="shared" si="10"/>
        <v>176.97703166587752</v>
      </c>
      <c r="AQ35" s="26">
        <f t="shared" si="10"/>
        <v>179.11323210347902</v>
      </c>
      <c r="AR35" s="26">
        <f t="shared" si="10"/>
        <v>182.14148288070672</v>
      </c>
    </row>
    <row r="36" spans="1:44" x14ac:dyDescent="0.3">
      <c r="A36" s="29" t="s">
        <v>180</v>
      </c>
      <c r="B36" s="29" t="s">
        <v>102</v>
      </c>
      <c r="C36" s="29" t="s">
        <v>184</v>
      </c>
      <c r="D36" s="29">
        <f>D56/$D$56*100</f>
        <v>100</v>
      </c>
      <c r="E36" s="30">
        <f t="shared" ref="E36:AR36" si="11">E56/$D$56*100</f>
        <v>102.82626802743324</v>
      </c>
      <c r="F36" s="30">
        <f t="shared" si="11"/>
        <v>102.70111059739075</v>
      </c>
      <c r="G36" s="30">
        <f t="shared" si="11"/>
        <v>103.95382110353543</v>
      </c>
      <c r="H36" s="30">
        <f t="shared" si="11"/>
        <v>106.37289048113068</v>
      </c>
      <c r="I36" s="30">
        <f t="shared" si="11"/>
        <v>109.09196250162351</v>
      </c>
      <c r="J36" s="30">
        <f t="shared" si="11"/>
        <v>111.75175111852498</v>
      </c>
      <c r="K36" s="30">
        <f t="shared" si="11"/>
        <v>114.86541942051845</v>
      </c>
      <c r="L36" s="30">
        <f t="shared" si="11"/>
        <v>118.3478283090466</v>
      </c>
      <c r="M36" s="30">
        <f t="shared" si="11"/>
        <v>122.14109325415016</v>
      </c>
      <c r="N36" s="30">
        <f t="shared" si="11"/>
        <v>125.10930548631312</v>
      </c>
      <c r="O36" s="30">
        <f t="shared" si="11"/>
        <v>127.55694028727784</v>
      </c>
      <c r="P36" s="30">
        <f t="shared" si="11"/>
        <v>130.03651042704317</v>
      </c>
      <c r="Q36" s="30">
        <f t="shared" si="11"/>
        <v>131.96253011636367</v>
      </c>
      <c r="R36" s="30">
        <f t="shared" si="11"/>
        <v>133.41506995810718</v>
      </c>
      <c r="S36" s="30">
        <f t="shared" si="11"/>
        <v>134.86392762031571</v>
      </c>
      <c r="T36" s="30">
        <f t="shared" si="11"/>
        <v>136.5115143098777</v>
      </c>
      <c r="U36" s="30">
        <f t="shared" si="11"/>
        <v>138.48962855448386</v>
      </c>
      <c r="V36" s="30">
        <f t="shared" si="11"/>
        <v>139.87192022733765</v>
      </c>
      <c r="W36" s="30">
        <f t="shared" si="11"/>
        <v>141.3650624399929</v>
      </c>
      <c r="X36" s="30">
        <f t="shared" si="11"/>
        <v>143.95203593362314</v>
      </c>
      <c r="Y36" s="30">
        <f t="shared" si="11"/>
        <v>145.41660372429115</v>
      </c>
      <c r="Z36" s="30">
        <f t="shared" si="11"/>
        <v>146.89100267122706</v>
      </c>
      <c r="AA36" s="30">
        <f t="shared" si="11"/>
        <v>147.79940154948073</v>
      </c>
      <c r="AB36" s="30">
        <f t="shared" si="11"/>
        <v>148.74806104729527</v>
      </c>
      <c r="AC36" s="30">
        <f t="shared" si="11"/>
        <v>151.42289178333215</v>
      </c>
      <c r="AD36" s="30">
        <f t="shared" si="11"/>
        <v>152.78614208743889</v>
      </c>
      <c r="AE36" s="30">
        <f t="shared" si="11"/>
        <v>154.40967819741095</v>
      </c>
      <c r="AF36" s="30">
        <f t="shared" si="11"/>
        <v>156.01965331780525</v>
      </c>
      <c r="AG36" s="30">
        <f t="shared" si="11"/>
        <v>157.65916632030678</v>
      </c>
      <c r="AH36" s="30">
        <f t="shared" si="11"/>
        <v>160.79858253697873</v>
      </c>
      <c r="AI36" s="30">
        <f t="shared" si="11"/>
        <v>162.94152952795437</v>
      </c>
      <c r="AJ36" s="30">
        <f t="shared" si="11"/>
        <v>165.03625882511844</v>
      </c>
      <c r="AK36" s="30">
        <f t="shared" si="11"/>
        <v>167.00696933630303</v>
      </c>
      <c r="AL36" s="30">
        <f t="shared" si="11"/>
        <v>169.09457675308695</v>
      </c>
      <c r="AM36" s="30">
        <f t="shared" si="11"/>
        <v>172.8736616377048</v>
      </c>
      <c r="AN36" s="30">
        <f t="shared" si="11"/>
        <v>175.54725237981205</v>
      </c>
      <c r="AO36" s="30">
        <f t="shared" si="11"/>
        <v>178.31261419486464</v>
      </c>
      <c r="AP36" s="30">
        <f t="shared" si="11"/>
        <v>181.01460083776345</v>
      </c>
      <c r="AQ36" s="30">
        <f t="shared" si="11"/>
        <v>183.80658913855191</v>
      </c>
      <c r="AR36" s="30">
        <f t="shared" si="11"/>
        <v>187.95140185516036</v>
      </c>
    </row>
    <row r="37" spans="1:44" x14ac:dyDescent="0.3">
      <c r="A37" s="45" t="s">
        <v>187</v>
      </c>
      <c r="B37" s="45" t="s">
        <v>110</v>
      </c>
      <c r="C37" s="45" t="s">
        <v>188</v>
      </c>
      <c r="D37" s="25">
        <f>D40/$D$40*100</f>
        <v>100</v>
      </c>
      <c r="E37" s="25">
        <f t="shared" ref="E37:AR37" si="12">E40/$D$40*100</f>
        <v>102.66685196972161</v>
      </c>
      <c r="F37" s="25">
        <f t="shared" si="12"/>
        <v>103.01556593917525</v>
      </c>
      <c r="G37" s="25">
        <f t="shared" si="12"/>
        <v>103.19585841238069</v>
      </c>
      <c r="H37" s="25">
        <f t="shared" si="12"/>
        <v>104.97952987865926</v>
      </c>
      <c r="I37" s="25">
        <f t="shared" si="12"/>
        <v>107.08857339913394</v>
      </c>
      <c r="J37" s="25">
        <f t="shared" si="12"/>
        <v>109.66879030462289</v>
      </c>
      <c r="K37" s="25">
        <f t="shared" si="12"/>
        <v>112.26121995099541</v>
      </c>
      <c r="L37" s="25">
        <f t="shared" si="12"/>
        <v>114.87283123671641</v>
      </c>
      <c r="M37" s="25">
        <f t="shared" si="12"/>
        <v>117.43657871861967</v>
      </c>
      <c r="N37" s="25">
        <f t="shared" si="12"/>
        <v>119.58161479191203</v>
      </c>
      <c r="O37" s="25">
        <f t="shared" si="12"/>
        <v>121.70040924493641</v>
      </c>
      <c r="P37" s="25">
        <f t="shared" si="12"/>
        <v>123.92263986607345</v>
      </c>
      <c r="Q37" s="25">
        <f t="shared" si="12"/>
        <v>125.70598020697257</v>
      </c>
      <c r="R37" s="25">
        <f t="shared" si="12"/>
        <v>127.2759191831577</v>
      </c>
      <c r="S37" s="25">
        <f t="shared" si="12"/>
        <v>128.78838996513412</v>
      </c>
      <c r="T37" s="25">
        <f t="shared" si="12"/>
        <v>130.30175829051606</v>
      </c>
      <c r="U37" s="25">
        <f t="shared" si="12"/>
        <v>132.17335214822313</v>
      </c>
      <c r="V37" s="25">
        <f t="shared" si="12"/>
        <v>133.69399385148913</v>
      </c>
      <c r="W37" s="25">
        <f t="shared" si="12"/>
        <v>135.25100103869619</v>
      </c>
      <c r="X37" s="25">
        <f t="shared" si="12"/>
        <v>137.5288014900602</v>
      </c>
      <c r="Y37" s="25">
        <f t="shared" si="12"/>
        <v>139.11636993955915</v>
      </c>
      <c r="Z37" s="25">
        <f t="shared" si="12"/>
        <v>140.67388307685366</v>
      </c>
      <c r="AA37" s="25">
        <f t="shared" si="12"/>
        <v>141.83646234994896</v>
      </c>
      <c r="AB37" s="25">
        <f t="shared" si="12"/>
        <v>142.96762974005281</v>
      </c>
      <c r="AC37" s="25">
        <f t="shared" si="12"/>
        <v>145.14006671424454</v>
      </c>
      <c r="AD37" s="25">
        <f t="shared" si="12"/>
        <v>146.49976135870051</v>
      </c>
      <c r="AE37" s="25">
        <f t="shared" si="12"/>
        <v>147.93152685706147</v>
      </c>
      <c r="AF37" s="25">
        <f t="shared" si="12"/>
        <v>149.32612143154046</v>
      </c>
      <c r="AG37" s="25">
        <f t="shared" si="12"/>
        <v>150.71781727700582</v>
      </c>
      <c r="AH37" s="25">
        <f t="shared" si="12"/>
        <v>153.025816041295</v>
      </c>
      <c r="AI37" s="25">
        <f t="shared" si="12"/>
        <v>154.75001920171729</v>
      </c>
      <c r="AJ37" s="25">
        <f t="shared" si="12"/>
        <v>156.42073374926375</v>
      </c>
      <c r="AK37" s="25">
        <f t="shared" si="12"/>
        <v>158.00339743543071</v>
      </c>
      <c r="AL37" s="25">
        <f t="shared" si="12"/>
        <v>159.68165831135076</v>
      </c>
      <c r="AM37" s="25">
        <f t="shared" si="12"/>
        <v>162.45758001217709</v>
      </c>
      <c r="AN37" s="25">
        <f t="shared" si="12"/>
        <v>164.58235749405347</v>
      </c>
      <c r="AO37" s="25">
        <f t="shared" si="12"/>
        <v>166.77783915311048</v>
      </c>
      <c r="AP37" s="25">
        <f t="shared" si="12"/>
        <v>168.96022878969976</v>
      </c>
      <c r="AQ37" s="25">
        <f t="shared" si="12"/>
        <v>171.22349712815335</v>
      </c>
      <c r="AR37" s="25">
        <f t="shared" si="12"/>
        <v>174.37646843113518</v>
      </c>
    </row>
    <row r="38" spans="1:44" ht="15" thickBot="1" x14ac:dyDescent="0.35"/>
    <row r="39" spans="1:44" x14ac:dyDescent="0.3">
      <c r="B39" s="10" t="s">
        <v>108</v>
      </c>
      <c r="C39" s="31" t="s">
        <v>109</v>
      </c>
      <c r="D39" s="32">
        <v>2010</v>
      </c>
      <c r="E39" s="32">
        <v>2011</v>
      </c>
      <c r="F39" s="32">
        <v>2012</v>
      </c>
      <c r="G39" s="32">
        <v>2013</v>
      </c>
      <c r="H39" s="32">
        <v>2014</v>
      </c>
      <c r="I39" s="32">
        <v>2015</v>
      </c>
      <c r="J39" s="32">
        <v>2016</v>
      </c>
      <c r="K39" s="32">
        <v>2017</v>
      </c>
      <c r="L39" s="32">
        <v>2018</v>
      </c>
      <c r="M39" s="32">
        <v>2019</v>
      </c>
      <c r="N39" s="32">
        <v>2020</v>
      </c>
      <c r="O39" s="32">
        <v>2021</v>
      </c>
      <c r="P39" s="32">
        <v>2022</v>
      </c>
      <c r="Q39" s="32">
        <v>2023</v>
      </c>
      <c r="R39" s="32">
        <v>2024</v>
      </c>
      <c r="S39" s="32">
        <v>2025</v>
      </c>
      <c r="T39" s="32">
        <v>2026</v>
      </c>
      <c r="U39" s="32">
        <v>2027</v>
      </c>
      <c r="V39" s="32">
        <v>2028</v>
      </c>
      <c r="W39" s="32">
        <v>2029</v>
      </c>
      <c r="X39" s="32">
        <v>2030</v>
      </c>
      <c r="Y39" s="32">
        <v>2031</v>
      </c>
      <c r="Z39" s="32">
        <v>2032</v>
      </c>
      <c r="AA39" s="32">
        <v>2033</v>
      </c>
      <c r="AB39" s="32">
        <v>2034</v>
      </c>
      <c r="AC39" s="32">
        <v>2035</v>
      </c>
      <c r="AD39" s="32">
        <v>2036</v>
      </c>
      <c r="AE39" s="32">
        <v>2037</v>
      </c>
      <c r="AF39" s="32">
        <v>2038</v>
      </c>
      <c r="AG39" s="32">
        <v>2039</v>
      </c>
      <c r="AH39" s="32">
        <v>2040</v>
      </c>
      <c r="AI39" s="32">
        <v>2041</v>
      </c>
      <c r="AJ39" s="32">
        <v>2042</v>
      </c>
      <c r="AK39" s="32">
        <v>2043</v>
      </c>
      <c r="AL39" s="32">
        <v>2044</v>
      </c>
      <c r="AM39" s="32">
        <v>2045</v>
      </c>
      <c r="AN39" s="32">
        <v>2046</v>
      </c>
      <c r="AO39" s="32">
        <v>2047</v>
      </c>
      <c r="AP39" s="32">
        <v>2048</v>
      </c>
      <c r="AQ39" s="32">
        <v>2049</v>
      </c>
      <c r="AR39" s="33">
        <v>2050</v>
      </c>
    </row>
    <row r="40" spans="1:44" x14ac:dyDescent="0.3">
      <c r="B40" t="s">
        <v>110</v>
      </c>
      <c r="C40" s="34" t="s">
        <v>111</v>
      </c>
      <c r="D40" s="16">
        <v>3108421.5</v>
      </c>
      <c r="E40" s="16">
        <v>3191318.5</v>
      </c>
      <c r="F40" s="16">
        <v>3202158</v>
      </c>
      <c r="G40" s="16">
        <v>3207762.25</v>
      </c>
      <c r="H40" s="16">
        <v>3263206.2773471684</v>
      </c>
      <c r="I40" s="16">
        <v>3328764.2395819603</v>
      </c>
      <c r="J40" s="16">
        <v>3408968.2566188131</v>
      </c>
      <c r="K40" s="16">
        <v>3489551.8971190308</v>
      </c>
      <c r="L40" s="16">
        <v>3570731.7838208089</v>
      </c>
      <c r="M40" s="16">
        <v>3650423.8617539988</v>
      </c>
      <c r="N40" s="16">
        <v>3717100.6242389739</v>
      </c>
      <c r="O40" s="16">
        <v>3782961.686557591</v>
      </c>
      <c r="P40" s="16">
        <v>3852037.9809645987</v>
      </c>
      <c r="Q40" s="16">
        <v>3907471.7155392799</v>
      </c>
      <c r="R40" s="16">
        <v>3956272.0362118986</v>
      </c>
      <c r="S40" s="16">
        <v>4003286.0031800712</v>
      </c>
      <c r="T40" s="16">
        <v>4050327.8695804342</v>
      </c>
      <c r="U40" s="16">
        <v>4108504.8954460793</v>
      </c>
      <c r="V40" s="16">
        <v>4155772.8490883657</v>
      </c>
      <c r="W40" s="16">
        <v>4204171.1952520553</v>
      </c>
      <c r="X40" s="16">
        <v>4274974.8342093518</v>
      </c>
      <c r="Y40" s="16">
        <v>4324323.1532207932</v>
      </c>
      <c r="Z40" s="16">
        <v>4372737.2264457801</v>
      </c>
      <c r="AA40" s="16">
        <v>4408875.0905252183</v>
      </c>
      <c r="AB40" s="16">
        <v>4444036.5408801958</v>
      </c>
      <c r="AC40" s="16">
        <v>4511565.0388599215</v>
      </c>
      <c r="AD40" s="16">
        <v>4553830.0795225389</v>
      </c>
      <c r="AE40" s="16">
        <v>4598335.3861031728</v>
      </c>
      <c r="AF40" s="16">
        <v>4641685.2636941113</v>
      </c>
      <c r="AG40" s="16">
        <v>4684945.0365691632</v>
      </c>
      <c r="AH40" s="16">
        <v>4756687.3663780633</v>
      </c>
      <c r="AI40" s="16">
        <v>4810282.868120309</v>
      </c>
      <c r="AJ40" s="16">
        <v>4862215.7183198705</v>
      </c>
      <c r="AK40" s="16">
        <v>4911411.5766133768</v>
      </c>
      <c r="AL40" s="16">
        <v>4963578.9985065637</v>
      </c>
      <c r="AM40" s="16">
        <v>5049866.3454782153</v>
      </c>
      <c r="AN40" s="16">
        <v>5115913.3855520198</v>
      </c>
      <c r="AO40" s="16">
        <v>5184158.2094707042</v>
      </c>
      <c r="AP40" s="16">
        <v>5251996.0781482169</v>
      </c>
      <c r="AQ40" s="16">
        <v>5322347.997783401</v>
      </c>
      <c r="AR40" s="35">
        <v>5420355.6356541188</v>
      </c>
    </row>
    <row r="41" spans="1:44" x14ac:dyDescent="0.3">
      <c r="B41" t="s">
        <v>112</v>
      </c>
      <c r="C41" s="34" t="s">
        <v>113</v>
      </c>
      <c r="D41" s="16">
        <v>638531.5</v>
      </c>
      <c r="E41" s="16">
        <v>671204.125</v>
      </c>
      <c r="F41" s="16">
        <v>702030.375</v>
      </c>
      <c r="G41" s="16">
        <v>715730.8125</v>
      </c>
      <c r="H41" s="16">
        <v>711059.6875</v>
      </c>
      <c r="I41" s="16">
        <v>722398.82152531878</v>
      </c>
      <c r="J41" s="16">
        <v>738169.32863281667</v>
      </c>
      <c r="K41" s="16">
        <v>751578.90858107305</v>
      </c>
      <c r="L41" s="16">
        <v>763768.06780050113</v>
      </c>
      <c r="M41" s="16">
        <v>771940.18141546042</v>
      </c>
      <c r="N41" s="16">
        <v>776691.35531093634</v>
      </c>
      <c r="O41" s="16">
        <v>789742.80348214949</v>
      </c>
      <c r="P41" s="16">
        <v>804933.30289632326</v>
      </c>
      <c r="Q41" s="16">
        <v>819162.97983281757</v>
      </c>
      <c r="R41" s="16">
        <v>834615.28096944862</v>
      </c>
      <c r="S41" s="16">
        <v>846579.41117406625</v>
      </c>
      <c r="T41" s="16">
        <v>854304.20698367187</v>
      </c>
      <c r="U41" s="16">
        <v>867746.24557705992</v>
      </c>
      <c r="V41" s="16">
        <v>876627.7955221677</v>
      </c>
      <c r="W41" s="16">
        <v>885355.83525098173</v>
      </c>
      <c r="X41" s="16">
        <v>901160.92934548622</v>
      </c>
      <c r="Y41" s="16">
        <v>910232.46436893451</v>
      </c>
      <c r="Z41" s="16">
        <v>919183.54519595753</v>
      </c>
      <c r="AA41" s="16">
        <v>924064.33433006029</v>
      </c>
      <c r="AB41" s="16">
        <v>929479.16358335328</v>
      </c>
      <c r="AC41" s="16">
        <v>946333.46418087673</v>
      </c>
      <c r="AD41" s="16">
        <v>956074.92008250684</v>
      </c>
      <c r="AE41" s="16">
        <v>967307.56411342893</v>
      </c>
      <c r="AF41" s="16">
        <v>978818.03887809487</v>
      </c>
      <c r="AG41" s="16">
        <v>991260.11847274681</v>
      </c>
      <c r="AH41" s="16">
        <v>1014127.1093133134</v>
      </c>
      <c r="AI41" s="16">
        <v>1031555.1070687814</v>
      </c>
      <c r="AJ41" s="16">
        <v>1048845.919961357</v>
      </c>
      <c r="AK41" s="16">
        <v>1065053.5761131097</v>
      </c>
      <c r="AL41" s="16">
        <v>1082163.419716421</v>
      </c>
      <c r="AM41" s="16">
        <v>1110535.0506162231</v>
      </c>
      <c r="AN41" s="16">
        <v>1131640.5877667358</v>
      </c>
      <c r="AO41" s="16">
        <v>1153082.4306953691</v>
      </c>
      <c r="AP41" s="16">
        <v>1174099.6927584708</v>
      </c>
      <c r="AQ41" s="16">
        <v>1195771.1691963859</v>
      </c>
      <c r="AR41" s="35">
        <v>1226291.7623780135</v>
      </c>
    </row>
    <row r="42" spans="1:44" ht="15" thickBot="1" x14ac:dyDescent="0.35">
      <c r="B42" t="s">
        <v>114</v>
      </c>
      <c r="C42" s="36" t="s">
        <v>115</v>
      </c>
      <c r="D42" s="37">
        <v>1476808</v>
      </c>
      <c r="E42" s="37">
        <v>1533588.125</v>
      </c>
      <c r="F42" s="37">
        <v>1525033.875</v>
      </c>
      <c r="G42" s="37">
        <v>1535065</v>
      </c>
      <c r="H42" s="37">
        <v>1588599.9608201485</v>
      </c>
      <c r="I42" s="37">
        <v>1635505.2265126396</v>
      </c>
      <c r="J42" s="37">
        <v>1687134.1688751127</v>
      </c>
      <c r="K42" s="37">
        <v>1734532.3803596047</v>
      </c>
      <c r="L42" s="37">
        <v>1782390.9787814682</v>
      </c>
      <c r="M42" s="37">
        <v>1834094.6620720532</v>
      </c>
      <c r="N42" s="37">
        <v>1875902.9512581967</v>
      </c>
      <c r="O42" s="37">
        <v>1909511.2197839541</v>
      </c>
      <c r="P42" s="37">
        <v>1943850.6208686393</v>
      </c>
      <c r="Q42" s="37">
        <v>1971280.5924265021</v>
      </c>
      <c r="R42" s="37">
        <v>1992672.6365382334</v>
      </c>
      <c r="S42" s="37">
        <v>2014145.0838084079</v>
      </c>
      <c r="T42" s="37">
        <v>2038714.8177479245</v>
      </c>
      <c r="U42" s="37">
        <v>2066948.7607070503</v>
      </c>
      <c r="V42" s="37">
        <v>2087780.9690406905</v>
      </c>
      <c r="W42" s="37">
        <v>2110158.1304265172</v>
      </c>
      <c r="X42" s="37">
        <v>2146208.1856062566</v>
      </c>
      <c r="Y42" s="37">
        <v>2168192.5887637958</v>
      </c>
      <c r="Z42" s="37">
        <v>2190423.3252834613</v>
      </c>
      <c r="AA42" s="37">
        <v>2205630.4770429302</v>
      </c>
      <c r="AB42" s="37">
        <v>2221308.5164835672</v>
      </c>
      <c r="AC42" s="37">
        <v>2258422.9786503944</v>
      </c>
      <c r="AD42" s="37">
        <v>2278896.6124913688</v>
      </c>
      <c r="AE42" s="37">
        <v>2302798.3596136016</v>
      </c>
      <c r="AF42" s="37">
        <v>2326502.8633268797</v>
      </c>
      <c r="AG42" s="37">
        <v>2350510.6885758415</v>
      </c>
      <c r="AH42" s="37">
        <v>2393178.9927496905</v>
      </c>
      <c r="AI42" s="37">
        <v>2423179.5790273384</v>
      </c>
      <c r="AJ42" s="37">
        <v>2452764.2787152557</v>
      </c>
      <c r="AK42" s="37">
        <v>2481047.8288240139</v>
      </c>
      <c r="AL42" s="37">
        <v>2510836.9336347515</v>
      </c>
      <c r="AM42" s="37">
        <v>2561747.8368620556</v>
      </c>
      <c r="AN42" s="37">
        <v>2598841.9493566775</v>
      </c>
      <c r="AO42" s="37">
        <v>2637354.0404052194</v>
      </c>
      <c r="AP42" s="37">
        <v>2675164.7461254089</v>
      </c>
      <c r="AQ42" s="37">
        <v>2714164.8823010959</v>
      </c>
      <c r="AR42" s="38">
        <v>2770152.3345876113</v>
      </c>
    </row>
    <row r="43" spans="1:44" x14ac:dyDescent="0.3">
      <c r="C43" s="39" t="s">
        <v>185</v>
      </c>
    </row>
    <row r="44" spans="1:44" x14ac:dyDescent="0.3">
      <c r="C44" s="39" t="s">
        <v>117</v>
      </c>
    </row>
    <row r="45" spans="1:44" x14ac:dyDescent="0.3">
      <c r="C45" t="s">
        <v>118</v>
      </c>
    </row>
    <row r="47" spans="1:44" ht="15" thickBot="1" x14ac:dyDescent="0.35"/>
    <row r="48" spans="1:44" x14ac:dyDescent="0.3">
      <c r="B48" s="10" t="s">
        <v>119</v>
      </c>
      <c r="C48" s="31" t="s">
        <v>109</v>
      </c>
      <c r="D48" s="32">
        <v>2010</v>
      </c>
      <c r="E48" s="32">
        <v>2011</v>
      </c>
      <c r="F48" s="32">
        <v>2012</v>
      </c>
      <c r="G48" s="32">
        <v>2013</v>
      </c>
      <c r="H48" s="32">
        <v>2014</v>
      </c>
      <c r="I48" s="32">
        <v>2015</v>
      </c>
      <c r="J48" s="32">
        <v>2016</v>
      </c>
      <c r="K48" s="32">
        <v>2017</v>
      </c>
      <c r="L48" s="32">
        <v>2018</v>
      </c>
      <c r="M48" s="32">
        <v>2019</v>
      </c>
      <c r="N48" s="32">
        <v>2020</v>
      </c>
      <c r="O48" s="32">
        <v>2021</v>
      </c>
      <c r="P48" s="32">
        <v>2022</v>
      </c>
      <c r="Q48" s="32">
        <v>2023</v>
      </c>
      <c r="R48" s="32">
        <v>2024</v>
      </c>
      <c r="S48" s="32">
        <v>2025</v>
      </c>
      <c r="T48" s="32">
        <v>2026</v>
      </c>
      <c r="U48" s="32">
        <v>2027</v>
      </c>
      <c r="V48" s="32">
        <v>2028</v>
      </c>
      <c r="W48" s="32">
        <v>2029</v>
      </c>
      <c r="X48" s="32">
        <v>2030</v>
      </c>
      <c r="Y48" s="32">
        <v>2031</v>
      </c>
      <c r="Z48" s="32">
        <v>2032</v>
      </c>
      <c r="AA48" s="32">
        <v>2033</v>
      </c>
      <c r="AB48" s="32">
        <v>2034</v>
      </c>
      <c r="AC48" s="32">
        <v>2035</v>
      </c>
      <c r="AD48" s="32">
        <v>2036</v>
      </c>
      <c r="AE48" s="32">
        <v>2037</v>
      </c>
      <c r="AF48" s="32">
        <v>2038</v>
      </c>
      <c r="AG48" s="32">
        <v>2039</v>
      </c>
      <c r="AH48" s="32">
        <v>2040</v>
      </c>
      <c r="AI48" s="32">
        <v>2041</v>
      </c>
      <c r="AJ48" s="32">
        <v>2042</v>
      </c>
      <c r="AK48" s="32">
        <v>2043</v>
      </c>
      <c r="AL48" s="32">
        <v>2044</v>
      </c>
      <c r="AM48" s="32">
        <v>2045</v>
      </c>
      <c r="AN48" s="32">
        <v>2046</v>
      </c>
      <c r="AO48" s="32">
        <v>2047</v>
      </c>
      <c r="AP48" s="32">
        <v>2048</v>
      </c>
      <c r="AQ48" s="32">
        <v>2049</v>
      </c>
      <c r="AR48" s="33">
        <v>2050</v>
      </c>
    </row>
    <row r="49" spans="2:44" x14ac:dyDescent="0.3">
      <c r="B49" t="s">
        <v>3</v>
      </c>
      <c r="C49" s="34" t="s">
        <v>120</v>
      </c>
      <c r="D49" s="16">
        <v>72908.703125</v>
      </c>
      <c r="E49" s="16">
        <v>71789.25</v>
      </c>
      <c r="F49" s="16">
        <v>74639.2578125</v>
      </c>
      <c r="G49" s="16">
        <v>68810.5234375</v>
      </c>
      <c r="H49" s="16">
        <v>72845.671875</v>
      </c>
      <c r="I49" s="16">
        <v>71674.496063916478</v>
      </c>
      <c r="J49" s="16">
        <v>72804.725225352828</v>
      </c>
      <c r="K49" s="16">
        <v>74260.819729859883</v>
      </c>
      <c r="L49" s="16">
        <v>75746.036124457081</v>
      </c>
      <c r="M49" s="16">
        <v>77260.956846946225</v>
      </c>
      <c r="N49" s="16">
        <v>78806.175983885158</v>
      </c>
      <c r="O49" s="16">
        <v>80382.299503562856</v>
      </c>
      <c r="P49" s="16">
        <v>81989.945493634121</v>
      </c>
      <c r="Q49" s="16">
        <v>83629.744403506804</v>
      </c>
      <c r="R49" s="16">
        <v>85302.339291576936</v>
      </c>
      <c r="S49" s="16">
        <v>87008.386077408475</v>
      </c>
      <c r="T49" s="16">
        <v>88748.553798956651</v>
      </c>
      <c r="U49" s="16">
        <v>90523.524874935785</v>
      </c>
      <c r="V49" s="16">
        <v>92333.995372434496</v>
      </c>
      <c r="W49" s="16">
        <v>94180.675279883188</v>
      </c>
      <c r="X49" s="16">
        <v>96064.28878548085</v>
      </c>
      <c r="Y49" s="16">
        <v>97985.574561190471</v>
      </c>
      <c r="Z49" s="16">
        <v>99945.286052414289</v>
      </c>
      <c r="AA49" s="16">
        <v>101944.19177346257</v>
      </c>
      <c r="AB49" s="16">
        <v>103983.07560893183</v>
      </c>
      <c r="AC49" s="16">
        <v>106062.73712111048</v>
      </c>
      <c r="AD49" s="16">
        <v>108183.99186353269</v>
      </c>
      <c r="AE49" s="16">
        <v>110347.67170080334</v>
      </c>
      <c r="AF49" s="16">
        <v>112554.62513481942</v>
      </c>
      <c r="AG49" s="16">
        <v>114805.71763751582</v>
      </c>
      <c r="AH49" s="16">
        <v>117101.83199026613</v>
      </c>
      <c r="AI49" s="16">
        <v>119443.86863007146</v>
      </c>
      <c r="AJ49" s="16">
        <v>121832.74600267289</v>
      </c>
      <c r="AK49" s="16">
        <v>124269.40092272636</v>
      </c>
      <c r="AL49" s="16">
        <v>126754.78894118089</v>
      </c>
      <c r="AM49" s="16">
        <v>129289.88472000451</v>
      </c>
      <c r="AN49" s="16">
        <v>131875.68241440461</v>
      </c>
      <c r="AO49" s="16">
        <v>134513.1960626927</v>
      </c>
      <c r="AP49" s="16">
        <v>137203.45998394655</v>
      </c>
      <c r="AQ49" s="16">
        <v>139947.52918362548</v>
      </c>
      <c r="AR49" s="35">
        <v>142746.47976729798</v>
      </c>
    </row>
    <row r="50" spans="2:44" x14ac:dyDescent="0.3">
      <c r="B50" t="s">
        <v>121</v>
      </c>
      <c r="C50" s="34" t="s">
        <v>122</v>
      </c>
      <c r="D50" s="16">
        <v>55645.76953125</v>
      </c>
      <c r="E50" s="16">
        <v>51464.359375</v>
      </c>
      <c r="F50" s="16">
        <v>47810.46875</v>
      </c>
      <c r="G50" s="16">
        <v>39380.30078125</v>
      </c>
      <c r="H50" s="16">
        <v>36838.25</v>
      </c>
      <c r="I50" s="16">
        <v>36506.705750000001</v>
      </c>
      <c r="J50" s="16">
        <v>35703.558223500004</v>
      </c>
      <c r="K50" s="16">
        <v>42304.4620714669</v>
      </c>
      <c r="L50" s="16">
        <v>45026.355012803397</v>
      </c>
      <c r="M50" s="16">
        <v>47476.161511847014</v>
      </c>
      <c r="N50" s="16">
        <v>49599.232271706147</v>
      </c>
      <c r="O50" s="16">
        <v>50639.822652367955</v>
      </c>
      <c r="P50" s="16">
        <v>51574.817779932215</v>
      </c>
      <c r="Q50" s="16">
        <v>52069.544354890291</v>
      </c>
      <c r="R50" s="16">
        <v>51340.970027633717</v>
      </c>
      <c r="S50" s="16">
        <v>50798.622197764358</v>
      </c>
      <c r="T50" s="16">
        <v>50925.071063563759</v>
      </c>
      <c r="U50" s="16">
        <v>52004.183096093067</v>
      </c>
      <c r="V50" s="16">
        <v>53824.893535064977</v>
      </c>
      <c r="W50" s="16">
        <v>55924.374102827314</v>
      </c>
      <c r="X50" s="16">
        <v>58274.224055304527</v>
      </c>
      <c r="Y50" s="16">
        <v>60692.753896368573</v>
      </c>
      <c r="Z50" s="16">
        <v>62960.889776206473</v>
      </c>
      <c r="AA50" s="16">
        <v>64718.240603820996</v>
      </c>
      <c r="AB50" s="16">
        <v>65446.327815493001</v>
      </c>
      <c r="AC50" s="16">
        <v>65078.3712153546</v>
      </c>
      <c r="AD50" s="16">
        <v>63677.219832426483</v>
      </c>
      <c r="AE50" s="16">
        <v>61297.695996864415</v>
      </c>
      <c r="AF50" s="16">
        <v>58092.129213029169</v>
      </c>
      <c r="AG50" s="16">
        <v>54172.44189182025</v>
      </c>
      <c r="AH50" s="16">
        <v>49442.352018317717</v>
      </c>
      <c r="AI50" s="16">
        <v>44612.393349594204</v>
      </c>
      <c r="AJ50" s="16">
        <v>39789.71788240513</v>
      </c>
      <c r="AK50" s="16">
        <v>34791.591636095662</v>
      </c>
      <c r="AL50" s="16">
        <v>30169.548341323334</v>
      </c>
      <c r="AM50" s="16">
        <v>26002.25290537384</v>
      </c>
      <c r="AN50" s="16">
        <v>22202.760410978372</v>
      </c>
      <c r="AO50" s="16">
        <v>19135.034913938845</v>
      </c>
      <c r="AP50" s="16">
        <v>16388.103635399784</v>
      </c>
      <c r="AQ50" s="16">
        <v>14035.288086679369</v>
      </c>
      <c r="AR50" s="35">
        <v>12322.592455349697</v>
      </c>
    </row>
    <row r="51" spans="2:44" x14ac:dyDescent="0.3">
      <c r="B51" t="s">
        <v>123</v>
      </c>
      <c r="C51" s="34" t="s">
        <v>124</v>
      </c>
      <c r="D51" s="16">
        <v>30508.2890625</v>
      </c>
      <c r="E51" s="16">
        <v>31745.0703125</v>
      </c>
      <c r="F51" s="16">
        <v>37629.62890625</v>
      </c>
      <c r="G51" s="16">
        <v>35233.1484375</v>
      </c>
      <c r="H51" s="16">
        <v>32132.900390625</v>
      </c>
      <c r="I51" s="16">
        <v>32844.082014817941</v>
      </c>
      <c r="J51" s="16">
        <v>33945.813454517956</v>
      </c>
      <c r="K51" s="16">
        <v>34413.838651839214</v>
      </c>
      <c r="L51" s="16">
        <v>34443.609706396972</v>
      </c>
      <c r="M51" s="16">
        <v>34587.908224756517</v>
      </c>
      <c r="N51" s="16">
        <v>34774.617802195149</v>
      </c>
      <c r="O51" s="16">
        <v>34855.40308086625</v>
      </c>
      <c r="P51" s="16">
        <v>35001.71290953891</v>
      </c>
      <c r="Q51" s="16">
        <v>35149.857269133732</v>
      </c>
      <c r="R51" s="16">
        <v>35292.743731914532</v>
      </c>
      <c r="S51" s="16">
        <v>35466.495310253755</v>
      </c>
      <c r="T51" s="16">
        <v>35675.65347470648</v>
      </c>
      <c r="U51" s="16">
        <v>35884.093733141308</v>
      </c>
      <c r="V51" s="16">
        <v>36091.088214891024</v>
      </c>
      <c r="W51" s="16">
        <v>36298.37783663442</v>
      </c>
      <c r="X51" s="16">
        <v>36650.61474089585</v>
      </c>
      <c r="Y51" s="16">
        <v>36964.25850417788</v>
      </c>
      <c r="Z51" s="16">
        <v>37266.215090350219</v>
      </c>
      <c r="AA51" s="16">
        <v>37525.807890508295</v>
      </c>
      <c r="AB51" s="16">
        <v>37792.743806013765</v>
      </c>
      <c r="AC51" s="16">
        <v>38152.742798305437</v>
      </c>
      <c r="AD51" s="16">
        <v>38418.558315304101</v>
      </c>
      <c r="AE51" s="16">
        <v>38724.684018594875</v>
      </c>
      <c r="AF51" s="16">
        <v>39020.403475523424</v>
      </c>
      <c r="AG51" s="16">
        <v>39318.988443595837</v>
      </c>
      <c r="AH51" s="16">
        <v>39699.955458560828</v>
      </c>
      <c r="AI51" s="16">
        <v>40003.128989039367</v>
      </c>
      <c r="AJ51" s="16">
        <v>40339.30697816443</v>
      </c>
      <c r="AK51" s="16">
        <v>40685.031784814753</v>
      </c>
      <c r="AL51" s="16">
        <v>41034.986283748345</v>
      </c>
      <c r="AM51" s="16">
        <v>41476.472431258284</v>
      </c>
      <c r="AN51" s="16">
        <v>41848.476823344412</v>
      </c>
      <c r="AO51" s="16">
        <v>42252.495867550992</v>
      </c>
      <c r="AP51" s="16">
        <v>42649.510463509607</v>
      </c>
      <c r="AQ51" s="16">
        <v>43056.707725999215</v>
      </c>
      <c r="AR51" s="35">
        <v>43539.905304932101</v>
      </c>
    </row>
    <row r="52" spans="2:44" x14ac:dyDescent="0.3">
      <c r="B52" t="s">
        <v>125</v>
      </c>
      <c r="C52" s="34" t="s">
        <v>126</v>
      </c>
      <c r="D52" s="16">
        <v>63064.16015625</v>
      </c>
      <c r="E52" s="16">
        <v>60913.44921875</v>
      </c>
      <c r="F52" s="16">
        <v>59950.33984375</v>
      </c>
      <c r="G52" s="16">
        <v>58565.23828125</v>
      </c>
      <c r="H52" s="16">
        <v>52714.73828125</v>
      </c>
      <c r="I52" s="16">
        <v>53576.089404324033</v>
      </c>
      <c r="J52" s="16">
        <v>54333.138752113657</v>
      </c>
      <c r="K52" s="16">
        <v>54699.675231212721</v>
      </c>
      <c r="L52" s="16">
        <v>54910.221972560015</v>
      </c>
      <c r="M52" s="16">
        <v>55059.744087958818</v>
      </c>
      <c r="N52" s="16">
        <v>55222.68971866151</v>
      </c>
      <c r="O52" s="16">
        <v>55179.723447148579</v>
      </c>
      <c r="P52" s="16">
        <v>55303.269084687476</v>
      </c>
      <c r="Q52" s="16">
        <v>55411.24408211415</v>
      </c>
      <c r="R52" s="16">
        <v>55470.654066000883</v>
      </c>
      <c r="S52" s="16">
        <v>55591.639325678865</v>
      </c>
      <c r="T52" s="16">
        <v>55836.821559464261</v>
      </c>
      <c r="U52" s="16">
        <v>56039.840992696452</v>
      </c>
      <c r="V52" s="16">
        <v>56226.987138472163</v>
      </c>
      <c r="W52" s="16">
        <v>56411.936562786657</v>
      </c>
      <c r="X52" s="16">
        <v>57120.740106677389</v>
      </c>
      <c r="Y52" s="16">
        <v>57742.358243571078</v>
      </c>
      <c r="Z52" s="16">
        <v>58314.952046096136</v>
      </c>
      <c r="AA52" s="16">
        <v>58738.769700848818</v>
      </c>
      <c r="AB52" s="16">
        <v>59172.768754873796</v>
      </c>
      <c r="AC52" s="16">
        <v>59849.465748513838</v>
      </c>
      <c r="AD52" s="16">
        <v>60205.396775833942</v>
      </c>
      <c r="AE52" s="16">
        <v>60699.780355624149</v>
      </c>
      <c r="AF52" s="16">
        <v>61141.30956219339</v>
      </c>
      <c r="AG52" s="16">
        <v>61576.05678164088</v>
      </c>
      <c r="AH52" s="16">
        <v>62231.657061781123</v>
      </c>
      <c r="AI52" s="16">
        <v>62613.540867753822</v>
      </c>
      <c r="AJ52" s="16">
        <v>63121.291709429577</v>
      </c>
      <c r="AK52" s="16">
        <v>63660.757422483082</v>
      </c>
      <c r="AL52" s="16">
        <v>64207.420645140104</v>
      </c>
      <c r="AM52" s="16">
        <v>65009.266765019711</v>
      </c>
      <c r="AN52" s="16">
        <v>65590.108485871897</v>
      </c>
      <c r="AO52" s="16">
        <v>66294.82548267908</v>
      </c>
      <c r="AP52" s="16">
        <v>66973.107798279656</v>
      </c>
      <c r="AQ52" s="16">
        <v>67680.906449777234</v>
      </c>
      <c r="AR52" s="35">
        <v>68605.610094480871</v>
      </c>
    </row>
    <row r="53" spans="2:44" x14ac:dyDescent="0.3">
      <c r="B53" t="s">
        <v>4</v>
      </c>
      <c r="C53" s="34" t="s">
        <v>127</v>
      </c>
      <c r="D53" s="16">
        <v>132532.296875</v>
      </c>
      <c r="E53" s="16">
        <v>133471.296875</v>
      </c>
      <c r="F53" s="16">
        <v>142061.5</v>
      </c>
      <c r="G53" s="16">
        <v>145216.40625</v>
      </c>
      <c r="H53" s="16">
        <v>143353.59375</v>
      </c>
      <c r="I53" s="16">
        <v>142081.29109701054</v>
      </c>
      <c r="J53" s="16">
        <v>144321.75914786605</v>
      </c>
      <c r="K53" s="16">
        <v>147208.19433082337</v>
      </c>
      <c r="L53" s="16">
        <v>150152.35821743985</v>
      </c>
      <c r="M53" s="16">
        <v>153155.40538178865</v>
      </c>
      <c r="N53" s="16">
        <v>156218.51348942443</v>
      </c>
      <c r="O53" s="16">
        <v>159342.88375921291</v>
      </c>
      <c r="P53" s="16">
        <v>162529.74143439718</v>
      </c>
      <c r="Q53" s="16">
        <v>165780.33626308513</v>
      </c>
      <c r="R53" s="16">
        <v>169095.94298834683</v>
      </c>
      <c r="S53" s="16">
        <v>172477.86184811377</v>
      </c>
      <c r="T53" s="16">
        <v>175927.41908507605</v>
      </c>
      <c r="U53" s="16">
        <v>179445.96746677757</v>
      </c>
      <c r="V53" s="16">
        <v>183034.88681611311</v>
      </c>
      <c r="W53" s="16">
        <v>186695.58455243538</v>
      </c>
      <c r="X53" s="16">
        <v>190429.49624348409</v>
      </c>
      <c r="Y53" s="16">
        <v>194238.08616835377</v>
      </c>
      <c r="Z53" s="16">
        <v>198122.84789172086</v>
      </c>
      <c r="AA53" s="16">
        <v>202085.30484955528</v>
      </c>
      <c r="AB53" s="16">
        <v>206127.01094654639</v>
      </c>
      <c r="AC53" s="16">
        <v>210249.55116547731</v>
      </c>
      <c r="AD53" s="16">
        <v>214454.54218878687</v>
      </c>
      <c r="AE53" s="16">
        <v>218743.63303256262</v>
      </c>
      <c r="AF53" s="16">
        <v>223118.50569321387</v>
      </c>
      <c r="AG53" s="16">
        <v>227580.87580707815</v>
      </c>
      <c r="AH53" s="16">
        <v>232132.49332321971</v>
      </c>
      <c r="AI53" s="16">
        <v>236775.14318968411</v>
      </c>
      <c r="AJ53" s="16">
        <v>241510.6460534778</v>
      </c>
      <c r="AK53" s="16">
        <v>246340.85897454736</v>
      </c>
      <c r="AL53" s="16">
        <v>251267.67615403832</v>
      </c>
      <c r="AM53" s="16">
        <v>256293.02967711908</v>
      </c>
      <c r="AN53" s="16">
        <v>261418.89027066148</v>
      </c>
      <c r="AO53" s="16">
        <v>266647.26807607472</v>
      </c>
      <c r="AP53" s="16">
        <v>271980.21343759622</v>
      </c>
      <c r="AQ53" s="16">
        <v>277419.81770634814</v>
      </c>
      <c r="AR53" s="35">
        <v>282968.21406047512</v>
      </c>
    </row>
    <row r="54" spans="2:44" x14ac:dyDescent="0.3">
      <c r="B54" t="s">
        <v>128</v>
      </c>
      <c r="C54" s="34" t="s">
        <v>129</v>
      </c>
      <c r="D54" s="16">
        <v>412426.6875</v>
      </c>
      <c r="E54" s="16">
        <v>445074.1875</v>
      </c>
      <c r="F54" s="16">
        <v>461511.90625</v>
      </c>
      <c r="G54" s="16">
        <v>476431.09375</v>
      </c>
      <c r="H54" s="16">
        <v>482968.3125</v>
      </c>
      <c r="I54" s="16">
        <v>494098.50724434853</v>
      </c>
      <c r="J54" s="16">
        <v>505820.85793945217</v>
      </c>
      <c r="K54" s="16">
        <v>515450.0191179461</v>
      </c>
      <c r="L54" s="16">
        <v>524509.4135037933</v>
      </c>
      <c r="M54" s="16">
        <v>529390.61230406305</v>
      </c>
      <c r="N54" s="16">
        <v>530607.87958381884</v>
      </c>
      <c r="O54" s="16">
        <v>540852.36920205422</v>
      </c>
      <c r="P54" s="16">
        <v>553042.8630554782</v>
      </c>
      <c r="Q54" s="16">
        <v>564179.63893583801</v>
      </c>
      <c r="R54" s="16">
        <v>576614.8698966084</v>
      </c>
      <c r="S54" s="16">
        <v>585178.81278044509</v>
      </c>
      <c r="T54" s="16">
        <v>588983.27741535066</v>
      </c>
      <c r="U54" s="16">
        <v>598823.27473921352</v>
      </c>
      <c r="V54" s="16">
        <v>603779.0387058917</v>
      </c>
      <c r="W54" s="16">
        <v>608498.24916674313</v>
      </c>
      <c r="X54" s="16">
        <v>619782.27259276481</v>
      </c>
      <c r="Y54" s="16">
        <v>624003.92880380433</v>
      </c>
      <c r="Z54" s="16">
        <v>628094.13890757598</v>
      </c>
      <c r="AA54" s="16">
        <v>628018.57764710381</v>
      </c>
      <c r="AB54" s="16">
        <v>628397.56204931869</v>
      </c>
      <c r="AC54" s="16">
        <v>640440.85842044197</v>
      </c>
      <c r="AD54" s="16">
        <v>645360.6336346973</v>
      </c>
      <c r="AE54" s="16">
        <v>651543.87896385288</v>
      </c>
      <c r="AF54" s="16">
        <v>658018.51372986974</v>
      </c>
      <c r="AG54" s="16">
        <v>665403.19928670442</v>
      </c>
      <c r="AH54" s="16">
        <v>683457.73214527499</v>
      </c>
      <c r="AI54" s="16">
        <v>696067.0656309129</v>
      </c>
      <c r="AJ54" s="16">
        <v>708208.55791679875</v>
      </c>
      <c r="AK54" s="16">
        <v>719025.01144846738</v>
      </c>
      <c r="AL54" s="16">
        <v>730688.27635501476</v>
      </c>
      <c r="AM54" s="16">
        <v>753855.91302512249</v>
      </c>
      <c r="AN54" s="16">
        <v>769511.3346394276</v>
      </c>
      <c r="AO54" s="16">
        <v>785201.57293770649</v>
      </c>
      <c r="AP54" s="16">
        <v>800367.33749554004</v>
      </c>
      <c r="AQ54" s="16">
        <v>816063.65097464644</v>
      </c>
      <c r="AR54" s="35">
        <v>840738.91996948828</v>
      </c>
    </row>
    <row r="55" spans="2:44" x14ac:dyDescent="0.3">
      <c r="B55" t="s">
        <v>130</v>
      </c>
      <c r="C55" s="34" t="s">
        <v>131</v>
      </c>
      <c r="D55" s="16">
        <v>191241.796875</v>
      </c>
      <c r="E55" s="16">
        <v>196903.59375</v>
      </c>
      <c r="F55" s="16">
        <v>186232.59375</v>
      </c>
      <c r="G55" s="16">
        <v>187913.59375</v>
      </c>
      <c r="H55" s="16">
        <v>192397.703125</v>
      </c>
      <c r="I55" s="16">
        <v>195121.72966507668</v>
      </c>
      <c r="J55" s="16">
        <v>203528.277397283</v>
      </c>
      <c r="K55" s="16">
        <v>211713.86839440369</v>
      </c>
      <c r="L55" s="16">
        <v>220512.94888993475</v>
      </c>
      <c r="M55" s="16">
        <v>230298.04906554706</v>
      </c>
      <c r="N55" s="16">
        <v>239722.90006247145</v>
      </c>
      <c r="O55" s="16">
        <v>247730.98717290725</v>
      </c>
      <c r="P55" s="16">
        <v>255425.89194562563</v>
      </c>
      <c r="Q55" s="16">
        <v>257704.22486098227</v>
      </c>
      <c r="R55" s="16">
        <v>259543.47321681431</v>
      </c>
      <c r="S55" s="16">
        <v>262547.29091089946</v>
      </c>
      <c r="T55" s="16">
        <v>265622.0867862461</v>
      </c>
      <c r="U55" s="16">
        <v>269230.04589733249</v>
      </c>
      <c r="V55" s="16">
        <v>272377.00108198018</v>
      </c>
      <c r="W55" s="16">
        <v>274843.35899707308</v>
      </c>
      <c r="X55" s="16">
        <v>278999.54005114123</v>
      </c>
      <c r="Y55" s="16">
        <v>281967.5848748284</v>
      </c>
      <c r="Z55" s="16">
        <v>284173.79960347572</v>
      </c>
      <c r="AA55" s="16">
        <v>285636.73725403915</v>
      </c>
      <c r="AB55" s="16">
        <v>286836.47724472889</v>
      </c>
      <c r="AC55" s="16">
        <v>290362.83206822071</v>
      </c>
      <c r="AD55" s="16">
        <v>293405.14563812921</v>
      </c>
      <c r="AE55" s="16">
        <v>295750.24945964501</v>
      </c>
      <c r="AF55" s="16">
        <v>298369.78741866327</v>
      </c>
      <c r="AG55" s="16">
        <v>301091.49335421633</v>
      </c>
      <c r="AH55" s="16">
        <v>305776.33541135292</v>
      </c>
      <c r="AI55" s="16">
        <v>310079.18971323513</v>
      </c>
      <c r="AJ55" s="16">
        <v>313408.66964073875</v>
      </c>
      <c r="AK55" s="16">
        <v>316643.89812930534</v>
      </c>
      <c r="AL55" s="16">
        <v>319943.83405924967</v>
      </c>
      <c r="AM55" s="16">
        <v>325433.432313492</v>
      </c>
      <c r="AN55" s="16">
        <v>330261.44408093224</v>
      </c>
      <c r="AO55" s="16">
        <v>334356.71002322371</v>
      </c>
      <c r="AP55" s="16">
        <v>338454.05541386188</v>
      </c>
      <c r="AQ55" s="16">
        <v>342539.36351558263</v>
      </c>
      <c r="AR55" s="35">
        <v>348330.64471583406</v>
      </c>
    </row>
    <row r="56" spans="2:44" x14ac:dyDescent="0.3">
      <c r="B56" t="s">
        <v>132</v>
      </c>
      <c r="C56" s="34" t="s">
        <v>133</v>
      </c>
      <c r="D56" s="16">
        <v>1144159</v>
      </c>
      <c r="E56" s="16">
        <v>1176496</v>
      </c>
      <c r="F56" s="16">
        <v>1175064</v>
      </c>
      <c r="G56" s="16">
        <v>1189397</v>
      </c>
      <c r="H56" s="16">
        <v>1217075</v>
      </c>
      <c r="I56" s="16">
        <v>1248185.5072389506</v>
      </c>
      <c r="J56" s="16">
        <v>1278617.7180802042</v>
      </c>
      <c r="K56" s="16">
        <v>1314243.0341876096</v>
      </c>
      <c r="L56" s="16">
        <v>1354087.3289025044</v>
      </c>
      <c r="M56" s="16">
        <v>1397488.3111657521</v>
      </c>
      <c r="N56" s="16">
        <v>1431449.3785591454</v>
      </c>
      <c r="O56" s="16">
        <v>1459454.2124215153</v>
      </c>
      <c r="P56" s="16">
        <v>1487824.4373369529</v>
      </c>
      <c r="Q56" s="16">
        <v>1509861.1649540851</v>
      </c>
      <c r="R56" s="16">
        <v>1526480.5302819794</v>
      </c>
      <c r="S56" s="16">
        <v>1543057.7656213278</v>
      </c>
      <c r="T56" s="16">
        <v>1561908.7770127535</v>
      </c>
      <c r="U56" s="16">
        <v>1584541.5491726969</v>
      </c>
      <c r="V56" s="16">
        <v>1600357.1637539042</v>
      </c>
      <c r="W56" s="16">
        <v>1617441.0847627984</v>
      </c>
      <c r="X56" s="16">
        <v>1647040.1748177831</v>
      </c>
      <c r="Y56" s="16">
        <v>1663797.1590058124</v>
      </c>
      <c r="Z56" s="16">
        <v>1680666.6272530847</v>
      </c>
      <c r="AA56" s="16">
        <v>1691060.1547745231</v>
      </c>
      <c r="AB56" s="16">
        <v>1701914.327798123</v>
      </c>
      <c r="AC56" s="16">
        <v>1732518.6443992553</v>
      </c>
      <c r="AD56" s="16">
        <v>1748116.3954462199</v>
      </c>
      <c r="AE56" s="16">
        <v>1766692.2299667152</v>
      </c>
      <c r="AF56" s="16">
        <v>1785112.9052044675</v>
      </c>
      <c r="AG56" s="16">
        <v>1803871.5407787589</v>
      </c>
      <c r="AH56" s="16">
        <v>1839791.4539692705</v>
      </c>
      <c r="AI56" s="16">
        <v>1864310.1748317475</v>
      </c>
      <c r="AJ56" s="16">
        <v>1888277.2086108867</v>
      </c>
      <c r="AK56" s="16">
        <v>1910825.2702885515</v>
      </c>
      <c r="AL56" s="16">
        <v>1934710.818432352</v>
      </c>
      <c r="AM56" s="16">
        <v>1977949.5582573467</v>
      </c>
      <c r="AN56" s="16">
        <v>2008539.6873563337</v>
      </c>
      <c r="AO56" s="16">
        <v>2040179.8234458214</v>
      </c>
      <c r="AP56" s="16">
        <v>2071094.8467993459</v>
      </c>
      <c r="AQ56" s="16">
        <v>2103039.632221764</v>
      </c>
      <c r="AR56" s="35">
        <v>2150462.8799519842</v>
      </c>
    </row>
    <row r="57" spans="2:44" x14ac:dyDescent="0.3">
      <c r="B57" t="s">
        <v>134</v>
      </c>
      <c r="C57" s="34" t="s">
        <v>135</v>
      </c>
      <c r="D57" s="16">
        <v>172401.296875</v>
      </c>
      <c r="E57" s="16">
        <v>201577.40625</v>
      </c>
      <c r="F57" s="16">
        <v>200110.59375</v>
      </c>
      <c r="G57" s="16">
        <v>198775.59375</v>
      </c>
      <c r="H57" s="16">
        <v>221215.40625</v>
      </c>
      <c r="I57" s="16">
        <v>233295.37876397424</v>
      </c>
      <c r="J57" s="16">
        <v>250372.11154353854</v>
      </c>
      <c r="K57" s="16">
        <v>257818.70484457907</v>
      </c>
      <c r="L57" s="16">
        <v>260713.03604184109</v>
      </c>
      <c r="M57" s="16">
        <v>263639.9273189776</v>
      </c>
      <c r="N57" s="16">
        <v>266494.88993637147</v>
      </c>
      <c r="O57" s="16">
        <v>269330.5962714738</v>
      </c>
      <c r="P57" s="16">
        <v>272205.95182946086</v>
      </c>
      <c r="Q57" s="16">
        <v>275040.88119226525</v>
      </c>
      <c r="R57" s="16">
        <v>277843.55615578446</v>
      </c>
      <c r="S57" s="16">
        <v>280663.8051300784</v>
      </c>
      <c r="T57" s="16">
        <v>283537.17718644714</v>
      </c>
      <c r="U57" s="16">
        <v>286477.58751817147</v>
      </c>
      <c r="V57" s="16">
        <v>289369.9608882672</v>
      </c>
      <c r="W57" s="16">
        <v>292302.56975959887</v>
      </c>
      <c r="X57" s="16">
        <v>295399.46090445522</v>
      </c>
      <c r="Y57" s="16">
        <v>298380.1236618454</v>
      </c>
      <c r="Z57" s="16">
        <v>301389.9415163502</v>
      </c>
      <c r="AA57" s="16">
        <v>304352.56288816128</v>
      </c>
      <c r="AB57" s="16">
        <v>307342.45161352225</v>
      </c>
      <c r="AC57" s="16">
        <v>310573.04124667571</v>
      </c>
      <c r="AD57" s="16">
        <v>313659.10760353558</v>
      </c>
      <c r="AE57" s="16">
        <v>316805.864441493</v>
      </c>
      <c r="AF57" s="16">
        <v>319976.56059546518</v>
      </c>
      <c r="AG57" s="16">
        <v>323177.26884899137</v>
      </c>
      <c r="AH57" s="16">
        <v>326595.80115343217</v>
      </c>
      <c r="AI57" s="16">
        <v>329915.19370915391</v>
      </c>
      <c r="AJ57" s="16">
        <v>333262.71436711797</v>
      </c>
      <c r="AK57" s="16">
        <v>336628.94046970346</v>
      </c>
      <c r="AL57" s="16">
        <v>340042.83314403961</v>
      </c>
      <c r="AM57" s="16">
        <v>343705.75741845369</v>
      </c>
      <c r="AN57" s="16">
        <v>347261.14077293559</v>
      </c>
      <c r="AO57" s="16">
        <v>350867.75471078319</v>
      </c>
      <c r="AP57" s="16">
        <v>354501.4798029628</v>
      </c>
      <c r="AQ57" s="16">
        <v>358181.76242850954</v>
      </c>
      <c r="AR57" s="35">
        <v>362071.92200630973</v>
      </c>
    </row>
    <row r="58" spans="2:44" x14ac:dyDescent="0.3">
      <c r="B58" t="s">
        <v>136</v>
      </c>
      <c r="C58" s="34" t="s">
        <v>137</v>
      </c>
      <c r="D58" s="16">
        <v>160247.703125</v>
      </c>
      <c r="E58" s="16">
        <v>155514.703125</v>
      </c>
      <c r="F58" s="16">
        <v>149855.90625</v>
      </c>
      <c r="G58" s="16">
        <v>146934</v>
      </c>
      <c r="H58" s="16">
        <v>150903.90625</v>
      </c>
      <c r="I58" s="16">
        <v>155263.43010546235</v>
      </c>
      <c r="J58" s="16">
        <v>159937.89616865673</v>
      </c>
      <c r="K58" s="16">
        <v>164340.41452666037</v>
      </c>
      <c r="L58" s="16">
        <v>169170.12309905892</v>
      </c>
      <c r="M58" s="16">
        <v>174136.92089402606</v>
      </c>
      <c r="N58" s="16">
        <v>178809.53311289812</v>
      </c>
      <c r="O58" s="16">
        <v>181353.33017064072</v>
      </c>
      <c r="P58" s="16">
        <v>184231.42785204377</v>
      </c>
      <c r="Q58" s="16">
        <v>186682.92586381821</v>
      </c>
      <c r="R58" s="16">
        <v>188635.369820116</v>
      </c>
      <c r="S58" s="16">
        <v>190695.91000285774</v>
      </c>
      <c r="T58" s="16">
        <v>193498.45134712165</v>
      </c>
      <c r="U58" s="16">
        <v>196061.75205982031</v>
      </c>
      <c r="V58" s="16">
        <v>198191.08185393049</v>
      </c>
      <c r="W58" s="16">
        <v>200541.99894457904</v>
      </c>
      <c r="X58" s="16">
        <v>203715.59560813277</v>
      </c>
      <c r="Y58" s="16">
        <v>205961.14846193392</v>
      </c>
      <c r="Z58" s="16">
        <v>208312.85173809054</v>
      </c>
      <c r="AA58" s="16">
        <v>210254.72000744584</v>
      </c>
      <c r="AB58" s="16">
        <v>212174.46617865507</v>
      </c>
      <c r="AC58" s="16">
        <v>215271.03604591169</v>
      </c>
      <c r="AD58" s="16">
        <v>217081.90839239312</v>
      </c>
      <c r="AE58" s="16">
        <v>219244.7437040424</v>
      </c>
      <c r="AF58" s="16">
        <v>221345.16814052354</v>
      </c>
      <c r="AG58" s="16">
        <v>223377.41853530984</v>
      </c>
      <c r="AH58" s="16">
        <v>226449.77305954215</v>
      </c>
      <c r="AI58" s="16">
        <v>228514.9112317962</v>
      </c>
      <c r="AJ58" s="16">
        <v>230698.10176468626</v>
      </c>
      <c r="AK58" s="16">
        <v>233004.71958953873</v>
      </c>
      <c r="AL58" s="16">
        <v>235413.16196919585</v>
      </c>
      <c r="AM58" s="16">
        <v>239040.18909593378</v>
      </c>
      <c r="AN58" s="16">
        <v>241803.52404731882</v>
      </c>
      <c r="AO58" s="16">
        <v>244868.64145115018</v>
      </c>
      <c r="AP58" s="16">
        <v>247942.6897853491</v>
      </c>
      <c r="AQ58" s="16">
        <v>251113.07727768671</v>
      </c>
      <c r="AR58" s="35">
        <v>255317.95424748881</v>
      </c>
    </row>
    <row r="59" spans="2:44" x14ac:dyDescent="0.3">
      <c r="B59" t="s">
        <v>138</v>
      </c>
      <c r="C59" s="34" t="s">
        <v>139</v>
      </c>
      <c r="D59" s="16">
        <v>161516.59375</v>
      </c>
      <c r="E59" s="16">
        <v>164389.09375</v>
      </c>
      <c r="F59" s="16">
        <v>165724.90625</v>
      </c>
      <c r="G59" s="16">
        <v>166897.09375</v>
      </c>
      <c r="H59" s="16">
        <v>167348</v>
      </c>
      <c r="I59" s="16">
        <v>168610.30443379231</v>
      </c>
      <c r="J59" s="16">
        <v>170196.27485036012</v>
      </c>
      <c r="K59" s="16">
        <v>171978.75483734353</v>
      </c>
      <c r="L59" s="16">
        <v>174005.3735257056</v>
      </c>
      <c r="M59" s="16">
        <v>176277.10610511369</v>
      </c>
      <c r="N59" s="16">
        <v>178795.25966740973</v>
      </c>
      <c r="O59" s="16">
        <v>181561.47808474911</v>
      </c>
      <c r="P59" s="16">
        <v>184577.74751167273</v>
      </c>
      <c r="Q59" s="16">
        <v>187558.94897053379</v>
      </c>
      <c r="R59" s="16">
        <v>190543.77935112521</v>
      </c>
      <c r="S59" s="16">
        <v>193532.8503845642</v>
      </c>
      <c r="T59" s="16">
        <v>196526.76700162695</v>
      </c>
      <c r="U59" s="16">
        <v>199526.12755200913</v>
      </c>
      <c r="V59" s="16">
        <v>202531.52401936339</v>
      </c>
      <c r="W59" s="16">
        <v>205543.54223221634</v>
      </c>
      <c r="X59" s="16">
        <v>208562.76207086179</v>
      </c>
      <c r="Y59" s="16">
        <v>211589.75767032822</v>
      </c>
      <c r="Z59" s="16">
        <v>214625.09761951369</v>
      </c>
      <c r="AA59" s="16">
        <v>217669.34515658134</v>
      </c>
      <c r="AB59" s="16">
        <v>220723.05836070509</v>
      </c>
      <c r="AC59" s="16">
        <v>223786.79034025478</v>
      </c>
      <c r="AD59" s="16">
        <v>226861.08941750648</v>
      </c>
      <c r="AE59" s="16">
        <v>229946.49930996276</v>
      </c>
      <c r="AF59" s="16">
        <v>233043.55930836624</v>
      </c>
      <c r="AG59" s="16">
        <v>236152.80445148665</v>
      </c>
      <c r="AH59" s="16">
        <v>239274.7656977615</v>
      </c>
      <c r="AI59" s="16">
        <v>242409.97009386733</v>
      </c>
      <c r="AJ59" s="16">
        <v>245558.9409402977</v>
      </c>
      <c r="AK59" s="16">
        <v>248722.19795402256</v>
      </c>
      <c r="AL59" s="16">
        <v>251900.25742830106</v>
      </c>
      <c r="AM59" s="16">
        <v>255093.63238971974</v>
      </c>
      <c r="AN59" s="16">
        <v>258302.8327525254</v>
      </c>
      <c r="AO59" s="16">
        <v>261528.36547032068</v>
      </c>
      <c r="AP59" s="16">
        <v>264770.73468518961</v>
      </c>
      <c r="AQ59" s="16">
        <v>268030.44187431794</v>
      </c>
      <c r="AR59" s="35">
        <v>271307.98599417281</v>
      </c>
    </row>
    <row r="60" spans="2:44" ht="15" thickBot="1" x14ac:dyDescent="0.35">
      <c r="B60" t="s">
        <v>140</v>
      </c>
      <c r="C60" s="36" t="s">
        <v>141</v>
      </c>
      <c r="D60" s="37">
        <v>511769.3125</v>
      </c>
      <c r="E60" s="37">
        <v>501980.09375</v>
      </c>
      <c r="F60" s="37">
        <v>500894.1875</v>
      </c>
      <c r="G60" s="37">
        <v>496850.8125</v>
      </c>
      <c r="H60" s="37">
        <v>497358.3125</v>
      </c>
      <c r="I60" s="37">
        <v>502850.10515005654</v>
      </c>
      <c r="J60" s="37">
        <v>505378.0121473177</v>
      </c>
      <c r="K60" s="37">
        <v>508131.37583702727</v>
      </c>
      <c r="L60" s="37">
        <v>514501.30346087378</v>
      </c>
      <c r="M60" s="37">
        <v>518510.82833289943</v>
      </c>
      <c r="N60" s="37">
        <v>522954.7054327135</v>
      </c>
      <c r="O60" s="37">
        <v>528776.853455754</v>
      </c>
      <c r="P60" s="37">
        <v>535140.29563103348</v>
      </c>
      <c r="Q60" s="37">
        <v>541706.82108682732</v>
      </c>
      <c r="R60" s="37">
        <v>548398.30474862538</v>
      </c>
      <c r="S60" s="37">
        <v>555203.72132364369</v>
      </c>
      <c r="T60" s="37">
        <v>562194.29544348863</v>
      </c>
      <c r="U60" s="37">
        <v>569145.01683462423</v>
      </c>
      <c r="V60" s="37">
        <v>576147.17973396752</v>
      </c>
      <c r="W60" s="37">
        <v>583168.78849422943</v>
      </c>
      <c r="X60" s="37">
        <v>590325.31643936981</v>
      </c>
      <c r="Y60" s="37">
        <v>597216.65231518983</v>
      </c>
      <c r="Z60" s="37">
        <v>603989.59604810923</v>
      </c>
      <c r="AA60" s="37">
        <v>610666.23348176153</v>
      </c>
      <c r="AB60" s="37">
        <v>617184.74490389577</v>
      </c>
      <c r="AC60" s="37">
        <v>623694.90342843696</v>
      </c>
      <c r="AD60" s="37">
        <v>629910.05742724054</v>
      </c>
      <c r="AE60" s="37">
        <v>635921.48620942282</v>
      </c>
      <c r="AF60" s="37">
        <v>641765.07074114389</v>
      </c>
      <c r="AG60" s="37">
        <v>647402.20351721591</v>
      </c>
      <c r="AH60" s="37">
        <v>652996.12026465347</v>
      </c>
      <c r="AI60" s="37">
        <v>658361.5929485102</v>
      </c>
      <c r="AJ60" s="37">
        <v>663528.92092420242</v>
      </c>
      <c r="AK60" s="37">
        <v>668594.8861037544</v>
      </c>
      <c r="AL60" s="37">
        <v>673590.10206729092</v>
      </c>
      <c r="AM60" s="37">
        <v>678769.16435804777</v>
      </c>
      <c r="AN60" s="37">
        <v>683843.25113931182</v>
      </c>
      <c r="AO60" s="37">
        <v>688927.48286895547</v>
      </c>
      <c r="AP60" s="37">
        <v>694083.72343686386</v>
      </c>
      <c r="AQ60" s="37">
        <v>699299.25627673767</v>
      </c>
      <c r="AR60" s="38">
        <v>704780.54276851087</v>
      </c>
    </row>
    <row r="61" spans="2:44" x14ac:dyDescent="0.3">
      <c r="C61" s="39" t="s">
        <v>116</v>
      </c>
    </row>
    <row r="62" spans="2:44" x14ac:dyDescent="0.3">
      <c r="C62" s="39" t="s">
        <v>117</v>
      </c>
    </row>
    <row r="63" spans="2:44" x14ac:dyDescent="0.3">
      <c r="C63" t="s">
        <v>142</v>
      </c>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24"/>
  <sheetViews>
    <sheetView workbookViewId="0">
      <selection activeCell="C31" sqref="C31"/>
    </sheetView>
  </sheetViews>
  <sheetFormatPr defaultRowHeight="14.4" x14ac:dyDescent="0.3"/>
  <cols>
    <col min="2" max="2" width="28.6640625" bestFit="1" customWidth="1"/>
    <col min="3" max="3" width="178.88671875" bestFit="1" customWidth="1"/>
  </cols>
  <sheetData>
    <row r="1" spans="2:3" ht="18" x14ac:dyDescent="0.35">
      <c r="B1" s="50" t="s">
        <v>206</v>
      </c>
      <c r="C1" s="51"/>
    </row>
    <row r="2" spans="2:3" x14ac:dyDescent="0.3">
      <c r="B2" s="51"/>
      <c r="C2" s="51"/>
    </row>
    <row r="3" spans="2:3" x14ac:dyDescent="0.3">
      <c r="B3" s="52" t="s">
        <v>207</v>
      </c>
      <c r="C3" s="53" t="s">
        <v>218</v>
      </c>
    </row>
    <row r="4" spans="2:3" x14ac:dyDescent="0.3">
      <c r="B4" s="52" t="s">
        <v>208</v>
      </c>
      <c r="C4" s="53" t="s">
        <v>219</v>
      </c>
    </row>
    <row r="5" spans="2:3" x14ac:dyDescent="0.3">
      <c r="B5" s="52"/>
      <c r="C5" s="51"/>
    </row>
    <row r="6" spans="2:3" x14ac:dyDescent="0.3">
      <c r="B6" s="52" t="s">
        <v>209</v>
      </c>
      <c r="C6" s="54" t="s">
        <v>210</v>
      </c>
    </row>
    <row r="7" spans="2:3" x14ac:dyDescent="0.3">
      <c r="B7" s="52"/>
      <c r="C7" s="51"/>
    </row>
    <row r="8" spans="2:3" x14ac:dyDescent="0.3">
      <c r="B8" s="55" t="s">
        <v>211</v>
      </c>
      <c r="C8" s="51"/>
    </row>
    <row r="9" spans="2:3" x14ac:dyDescent="0.3">
      <c r="B9" s="52"/>
      <c r="C9" s="51"/>
    </row>
    <row r="10" spans="2:3" x14ac:dyDescent="0.3">
      <c r="B10" s="56" t="s">
        <v>212</v>
      </c>
      <c r="C10" s="57" t="s">
        <v>214</v>
      </c>
    </row>
    <row r="11" spans="2:3" x14ac:dyDescent="0.3">
      <c r="B11" s="56" t="s">
        <v>213</v>
      </c>
      <c r="C11" s="57" t="s">
        <v>214</v>
      </c>
    </row>
    <row r="12" spans="2:3" x14ac:dyDescent="0.3">
      <c r="B12" s="56" t="s">
        <v>155</v>
      </c>
      <c r="C12" s="57" t="s">
        <v>214</v>
      </c>
    </row>
    <row r="13" spans="2:3" x14ac:dyDescent="0.3">
      <c r="B13" s="56" t="s">
        <v>154</v>
      </c>
      <c r="C13" s="57" t="s">
        <v>214</v>
      </c>
    </row>
    <row r="14" spans="2:3" x14ac:dyDescent="0.3">
      <c r="B14" s="56" t="s">
        <v>153</v>
      </c>
      <c r="C14" s="57" t="s">
        <v>214</v>
      </c>
    </row>
    <row r="15" spans="2:3" x14ac:dyDescent="0.3">
      <c r="B15" s="56" t="s">
        <v>149</v>
      </c>
      <c r="C15" s="57" t="s">
        <v>214</v>
      </c>
    </row>
    <row r="16" spans="2:3" x14ac:dyDescent="0.3">
      <c r="B16" s="56" t="s">
        <v>152</v>
      </c>
      <c r="C16" s="57" t="s">
        <v>214</v>
      </c>
    </row>
    <row r="17" spans="2:3" x14ac:dyDescent="0.3">
      <c r="B17" s="56" t="s">
        <v>156</v>
      </c>
      <c r="C17" s="57" t="s">
        <v>214</v>
      </c>
    </row>
    <row r="18" spans="2:3" x14ac:dyDescent="0.3">
      <c r="B18" s="56" t="s">
        <v>157</v>
      </c>
      <c r="C18" s="57" t="s">
        <v>214</v>
      </c>
    </row>
    <row r="19" spans="2:3" x14ac:dyDescent="0.3">
      <c r="B19" s="56" t="s">
        <v>158</v>
      </c>
      <c r="C19" s="57" t="s">
        <v>214</v>
      </c>
    </row>
    <row r="20" spans="2:3" x14ac:dyDescent="0.3">
      <c r="B20" s="56" t="s">
        <v>159</v>
      </c>
      <c r="C20" s="57" t="s">
        <v>214</v>
      </c>
    </row>
    <row r="21" spans="2:3" x14ac:dyDescent="0.3">
      <c r="B21" s="56" t="s">
        <v>160</v>
      </c>
      <c r="C21" s="57" t="s">
        <v>214</v>
      </c>
    </row>
    <row r="22" spans="2:3" x14ac:dyDescent="0.3">
      <c r="B22" s="58"/>
      <c r="C22" s="60"/>
    </row>
    <row r="23" spans="2:3" x14ac:dyDescent="0.3">
      <c r="B23" s="61" t="s">
        <v>190</v>
      </c>
      <c r="C23" s="57" t="s">
        <v>216</v>
      </c>
    </row>
    <row r="24" spans="2:3" x14ac:dyDescent="0.3">
      <c r="B24" s="59" t="s">
        <v>215</v>
      </c>
      <c r="C24" s="57" t="s">
        <v>217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B2:AX299"/>
  <sheetViews>
    <sheetView workbookViewId="0">
      <selection activeCell="K8" sqref="K8"/>
    </sheetView>
  </sheetViews>
  <sheetFormatPr defaultRowHeight="14.4" x14ac:dyDescent="0.3"/>
  <cols>
    <col min="1" max="1" width="3.44140625" customWidth="1"/>
    <col min="2" max="2" width="11" bestFit="1" customWidth="1"/>
    <col min="3" max="3" width="4.6640625" bestFit="1" customWidth="1"/>
    <col min="4" max="4" width="5.109375" bestFit="1" customWidth="1"/>
    <col min="5" max="5" width="5.5546875" bestFit="1" customWidth="1"/>
    <col min="6" max="6" width="8.33203125" bestFit="1" customWidth="1"/>
    <col min="8" max="8" width="5" bestFit="1" customWidth="1"/>
    <col min="9" max="9" width="7.33203125" bestFit="1" customWidth="1"/>
  </cols>
  <sheetData>
    <row r="2" spans="2:50" x14ac:dyDescent="0.3">
      <c r="B2" s="1" t="s">
        <v>90</v>
      </c>
    </row>
    <row r="3" spans="2:50" ht="15" thickBot="1" x14ac:dyDescent="0.35">
      <c r="B3" s="2" t="s">
        <v>2</v>
      </c>
      <c r="C3" s="2" t="s">
        <v>0</v>
      </c>
      <c r="D3" s="3" t="s">
        <v>10</v>
      </c>
      <c r="E3" s="3" t="s">
        <v>11</v>
      </c>
      <c r="F3" s="14" t="s">
        <v>1</v>
      </c>
      <c r="I3" s="10" t="s">
        <v>89</v>
      </c>
    </row>
    <row r="4" spans="2:50" ht="15.75" customHeight="1" x14ac:dyDescent="0.3">
      <c r="B4" t="s">
        <v>231</v>
      </c>
      <c r="C4">
        <f>$H$5</f>
        <v>2012</v>
      </c>
      <c r="D4" s="18">
        <f>BY_Demands_Drivers!$K$4*$I$5</f>
        <v>2.0127884251798767</v>
      </c>
      <c r="E4" s="18">
        <f>BY_Demands_Drivers!$L$4*$I$5</f>
        <v>9.7497185917974107</v>
      </c>
      <c r="F4" t="str">
        <f>BY_Demands_Drivers!$H$4</f>
        <v>IADMT</v>
      </c>
      <c r="H4" s="10">
        <f>BY_Demands_Drivers!Q4</f>
        <v>2011</v>
      </c>
      <c r="I4" s="18">
        <f>BY_Demands_Drivers!Q21</f>
        <v>0.92917888840303053</v>
      </c>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row>
    <row r="5" spans="2:50" ht="15.75" customHeight="1" x14ac:dyDescent="0.3">
      <c r="B5" t="s">
        <v>231</v>
      </c>
      <c r="C5">
        <f>$H$8</f>
        <v>2015</v>
      </c>
      <c r="D5" s="18">
        <f>BY_Demands_Drivers!$K$4*$I$8</f>
        <v>1.932838030362773</v>
      </c>
      <c r="E5" s="18">
        <f>BY_Demands_Drivers!$L$4*$I$8</f>
        <v>9.3624479571800663</v>
      </c>
      <c r="F5" t="str">
        <f>BY_Demands_Drivers!$H$4</f>
        <v>IADMT</v>
      </c>
      <c r="H5" s="10">
        <f>BY_Demands_Drivers!R4</f>
        <v>2012</v>
      </c>
      <c r="I5" s="18">
        <f>BY_Demands_Drivers!R21</f>
        <v>0.9660669613548819</v>
      </c>
    </row>
    <row r="6" spans="2:50" ht="15.75" customHeight="1" x14ac:dyDescent="0.3">
      <c r="B6" t="s">
        <v>231</v>
      </c>
      <c r="C6">
        <f>$H$9</f>
        <v>2016</v>
      </c>
      <c r="D6" s="18">
        <f>BY_Demands_Drivers!$K$4*$I$9</f>
        <v>1.9633167923522694</v>
      </c>
      <c r="E6" s="18">
        <f>BY_Demands_Drivers!$L$4*$I$9</f>
        <v>9.510083619580799</v>
      </c>
      <c r="F6" t="str">
        <f>BY_Demands_Drivers!$H$4</f>
        <v>IADMT</v>
      </c>
      <c r="H6" s="10">
        <f>BY_Demands_Drivers!S4</f>
        <v>2013</v>
      </c>
      <c r="I6" s="18">
        <f>BY_Demands_Drivers!S21</f>
        <v>0.8906247896180407</v>
      </c>
    </row>
    <row r="7" spans="2:50" ht="15.75" customHeight="1" x14ac:dyDescent="0.3">
      <c r="B7" t="s">
        <v>231</v>
      </c>
      <c r="C7">
        <f>$H$10</f>
        <v>2017</v>
      </c>
      <c r="D7" s="18">
        <f>BY_Demands_Drivers!$K$4*$I$10</f>
        <v>2.0025831281993147</v>
      </c>
      <c r="E7" s="18">
        <f>BY_Demands_Drivers!$L$4*$I$10</f>
        <v>9.7002852919724152</v>
      </c>
      <c r="F7" t="str">
        <f>BY_Demands_Drivers!$H$4</f>
        <v>IADMT</v>
      </c>
      <c r="H7" s="10">
        <f>BY_Demands_Drivers!T4</f>
        <v>2014</v>
      </c>
      <c r="I7" s="18">
        <f>BY_Demands_Drivers!T21</f>
        <v>0.94285231309401341</v>
      </c>
    </row>
    <row r="8" spans="2:50" ht="15.75" customHeight="1" x14ac:dyDescent="0.3">
      <c r="B8" t="s">
        <v>231</v>
      </c>
      <c r="C8">
        <f>$H$11</f>
        <v>2018</v>
      </c>
      <c r="D8" s="40">
        <f>BY_Demands_Drivers!$K$4*$I$11</f>
        <v>2.0426347907633011</v>
      </c>
      <c r="E8" s="40">
        <f>BY_Demands_Drivers!$L$4*$I$11</f>
        <v>9.8942909978118632</v>
      </c>
      <c r="F8" t="str">
        <f>BY_Demands_Drivers!$H$4</f>
        <v>IADMT</v>
      </c>
      <c r="H8" s="10">
        <f>BY_Demands_Drivers!U4</f>
        <v>2015</v>
      </c>
      <c r="I8" s="18">
        <f>BY_Demands_Drivers!U21</f>
        <v>0.9276936112233698</v>
      </c>
    </row>
    <row r="9" spans="2:50" ht="15.75" customHeight="1" x14ac:dyDescent="0.3">
      <c r="B9" t="s">
        <v>231</v>
      </c>
      <c r="C9">
        <f>$H$12</f>
        <v>2019</v>
      </c>
      <c r="D9" s="40">
        <f>BY_Demands_Drivers!$K$4*$I$12</f>
        <v>2.1876618609074954</v>
      </c>
      <c r="E9" s="40">
        <f>BY_Demands_Drivers!$L$4*$I$12</f>
        <v>10.596785658656506</v>
      </c>
      <c r="F9" t="str">
        <f>BY_Demands_Drivers!$H$4</f>
        <v>IADMT</v>
      </c>
      <c r="H9" s="10">
        <f>BY_Demands_Drivers!V4</f>
        <v>2016</v>
      </c>
      <c r="I9" s="18">
        <f>BY_Demands_Drivers!V21</f>
        <v>0.9423223345470445</v>
      </c>
    </row>
    <row r="10" spans="2:50" ht="15.75" customHeight="1" x14ac:dyDescent="0.3">
      <c r="B10" t="s">
        <v>231</v>
      </c>
      <c r="C10">
        <f>$H$13</f>
        <v>2020</v>
      </c>
      <c r="D10" s="40">
        <f>BY_Demands_Drivers!$K$4*$I$13</f>
        <v>2.229331610639067</v>
      </c>
      <c r="E10" s="40">
        <f>BY_Demands_Drivers!$L$4*$I$13</f>
        <v>10.798629195011868</v>
      </c>
      <c r="F10" t="str">
        <f>BY_Demands_Drivers!$H$4</f>
        <v>IADMT</v>
      </c>
      <c r="H10" s="10">
        <f>BY_Demands_Drivers!W4</f>
        <v>2017</v>
      </c>
      <c r="I10" s="18">
        <f>BY_Demands_Drivers!W21</f>
        <v>0.96116878123798533</v>
      </c>
    </row>
    <row r="11" spans="2:50" ht="15.75" customHeight="1" x14ac:dyDescent="0.3">
      <c r="B11" t="s">
        <v>231</v>
      </c>
      <c r="C11">
        <f>$H$14</f>
        <v>2021</v>
      </c>
      <c r="D11" s="40">
        <f>BY_Demands_Drivers!$K$4*$I$14</f>
        <v>2.2718347553652696</v>
      </c>
      <c r="E11" s="40">
        <f>BY_Demands_Drivers!$L$4*$I$14</f>
        <v>11.004509602094338</v>
      </c>
      <c r="F11" t="str">
        <f>BY_Demands_Drivers!$H$4</f>
        <v>IADMT</v>
      </c>
      <c r="H11" s="10">
        <f>BY_Demands_Drivers!X4</f>
        <v>2018</v>
      </c>
      <c r="I11" s="18">
        <f>BY_Demands_Drivers!X21</f>
        <v>0.98039215686274517</v>
      </c>
    </row>
    <row r="12" spans="2:50" ht="15.75" customHeight="1" x14ac:dyDescent="0.3">
      <c r="B12" t="s">
        <v>231</v>
      </c>
      <c r="C12">
        <f>$H$15</f>
        <v>2022</v>
      </c>
      <c r="D12" s="40">
        <f>BY_Demands_Drivers!$K$4*$I$15</f>
        <v>2.3151879629859966</v>
      </c>
      <c r="E12" s="40">
        <f>BY_Demands_Drivers!$L$4*$I$15</f>
        <v>11.214507617318457</v>
      </c>
      <c r="F12" t="str">
        <f>BY_Demands_Drivers!$H$4</f>
        <v>IADMT</v>
      </c>
      <c r="H12" s="10">
        <f>BY_Demands_Drivers!Y4</f>
        <v>2019</v>
      </c>
      <c r="I12" s="18">
        <f>BY_Demands_Drivers!Y21</f>
        <v>1.05</v>
      </c>
    </row>
    <row r="13" spans="2:50" ht="15.75" customHeight="1" x14ac:dyDescent="0.3">
      <c r="B13" t="s">
        <v>231</v>
      </c>
      <c r="C13">
        <f>$H$16</f>
        <v>2023</v>
      </c>
      <c r="D13" s="18">
        <f>BY_Demands_Drivers!$K$4*$I$16</f>
        <v>2.3594082347591381</v>
      </c>
      <c r="E13" s="18">
        <f>BY_Demands_Drivers!$L$4*$I$16</f>
        <v>11.428705592847059</v>
      </c>
      <c r="F13" t="str">
        <f>BY_Demands_Drivers!$H$4</f>
        <v>IADMT</v>
      </c>
      <c r="H13" s="10">
        <f>BY_Demands_Drivers!Z4</f>
        <v>2020</v>
      </c>
      <c r="I13" s="18">
        <f>BY_Demands_Drivers!Z21</f>
        <v>1.07</v>
      </c>
    </row>
    <row r="14" spans="2:50" ht="15.75" customHeight="1" x14ac:dyDescent="0.3">
      <c r="B14" t="s">
        <v>231</v>
      </c>
      <c r="C14">
        <f>$H$17</f>
        <v>2024</v>
      </c>
      <c r="D14" s="18">
        <f>BY_Demands_Drivers!$K$4*$I$17</f>
        <v>2.4045129119677426</v>
      </c>
      <c r="E14" s="18">
        <f>BY_Demands_Drivers!$L$4*$I$17</f>
        <v>11.647187527886233</v>
      </c>
      <c r="F14" t="str">
        <f>BY_Demands_Drivers!$H$4</f>
        <v>IADMT</v>
      </c>
      <c r="H14" s="10">
        <f>BY_Demands_Drivers!AA4</f>
        <v>2021</v>
      </c>
      <c r="I14" s="18">
        <f>BY_Demands_Drivers!AA21</f>
        <v>1.0904</v>
      </c>
    </row>
    <row r="15" spans="2:50" ht="15.75" customHeight="1" x14ac:dyDescent="0.3">
      <c r="B15" t="s">
        <v>231</v>
      </c>
      <c r="C15">
        <f>$H$18</f>
        <v>2025</v>
      </c>
      <c r="D15" s="18">
        <f>BY_Demands_Drivers!$K$4*$I$18</f>
        <v>2.4505196827205182</v>
      </c>
      <c r="E15" s="18">
        <f>BY_Demands_Drivers!$L$4*$I$18</f>
        <v>11.870039101626187</v>
      </c>
      <c r="F15" t="str">
        <f>BY_Demands_Drivers!$H$4</f>
        <v>IADMT</v>
      </c>
      <c r="H15" s="10">
        <f>BY_Demands_Drivers!AB4</f>
        <v>2022</v>
      </c>
      <c r="I15" s="18">
        <f>BY_Demands_Drivers!AB21</f>
        <v>1.1112080000000002</v>
      </c>
    </row>
    <row r="16" spans="2:50" ht="15.75" customHeight="1" x14ac:dyDescent="0.3">
      <c r="B16" t="s">
        <v>231</v>
      </c>
      <c r="C16">
        <f>$H$19</f>
        <v>2026</v>
      </c>
      <c r="D16" s="18">
        <f>BY_Demands_Drivers!$K$4*$I$19</f>
        <v>2.4974465888883501</v>
      </c>
      <c r="E16" s="18">
        <f>BY_Demands_Drivers!$L$4*$I$19</f>
        <v>12.097347706840942</v>
      </c>
      <c r="F16" t="str">
        <f>BY_Demands_Drivers!$H$4</f>
        <v>IADMT</v>
      </c>
      <c r="H16" s="10">
        <f>BY_Demands_Drivers!AC4</f>
        <v>2023</v>
      </c>
      <c r="I16" s="18">
        <f>BY_Demands_Drivers!AC21</f>
        <v>1.1324321600000002</v>
      </c>
    </row>
    <row r="17" spans="2:9" ht="15.75" customHeight="1" x14ac:dyDescent="0.3">
      <c r="B17" t="s">
        <v>231</v>
      </c>
      <c r="C17">
        <f>$H$20</f>
        <v>2027</v>
      </c>
      <c r="D17" s="18">
        <f>BY_Demands_Drivers!$K$4*$I$20</f>
        <v>2.5453120331795387</v>
      </c>
      <c r="E17" s="18">
        <f>BY_Demands_Drivers!$L$4*$I$20</f>
        <v>12.329202484159994</v>
      </c>
      <c r="F17" t="str">
        <f>BY_Demands_Drivers!$H$4</f>
        <v>IADMT</v>
      </c>
      <c r="H17" s="10">
        <f>BY_Demands_Drivers!AD4</f>
        <v>2024</v>
      </c>
      <c r="I17" s="18">
        <f>BY_Demands_Drivers!AD21</f>
        <v>1.1540808032000003</v>
      </c>
    </row>
    <row r="18" spans="2:9" ht="15.75" customHeight="1" x14ac:dyDescent="0.3">
      <c r="B18" t="s">
        <v>231</v>
      </c>
      <c r="C18">
        <f>$H$21</f>
        <v>2028</v>
      </c>
      <c r="D18" s="18">
        <f>BY_Demands_Drivers!$K$4*$I$21</f>
        <v>2.5941347863565509</v>
      </c>
      <c r="E18" s="18">
        <f>BY_Demands_Drivers!$L$4*$I$21</f>
        <v>12.565694357025427</v>
      </c>
      <c r="F18" t="str">
        <f>BY_Demands_Drivers!$H$4</f>
        <v>IADMT</v>
      </c>
      <c r="H18" s="10">
        <f>BY_Demands_Drivers!AE4</f>
        <v>2025</v>
      </c>
      <c r="I18" s="18">
        <f>BY_Demands_Drivers!AE21</f>
        <v>1.1761624192640001</v>
      </c>
    </row>
    <row r="19" spans="2:9" ht="15.75" customHeight="1" x14ac:dyDescent="0.3">
      <c r="B19" t="s">
        <v>231</v>
      </c>
      <c r="C19">
        <f>$H$22</f>
        <v>2029</v>
      </c>
      <c r="D19" s="18">
        <f>BY_Demands_Drivers!$K$4*$I$22</f>
        <v>2.6439339945971034</v>
      </c>
      <c r="E19" s="18">
        <f>BY_Demands_Drivers!$L$4*$I$22</f>
        <v>12.806916067348167</v>
      </c>
      <c r="F19" t="str">
        <f>BY_Demands_Drivers!$H$4</f>
        <v>IADMT</v>
      </c>
      <c r="H19" s="10">
        <f>BY_Demands_Drivers!AF4</f>
        <v>2026</v>
      </c>
      <c r="I19" s="18">
        <f>BY_Demands_Drivers!AF21</f>
        <v>1.1986856676492801</v>
      </c>
    </row>
    <row r="20" spans="2:9" ht="15.75" customHeight="1" x14ac:dyDescent="0.3">
      <c r="B20" t="s">
        <v>231</v>
      </c>
      <c r="C20">
        <f>$H$23</f>
        <v>2030</v>
      </c>
      <c r="D20" s="18">
        <f>BY_Demands_Drivers!$K$4*$I$23</f>
        <v>2.694729187002467</v>
      </c>
      <c r="E20" s="18">
        <f>BY_Demands_Drivers!$L$4*$I$23</f>
        <v>13.052962211877363</v>
      </c>
      <c r="F20" t="str">
        <f>BY_Demands_Drivers!$H$4</f>
        <v>IADMT</v>
      </c>
      <c r="H20" s="10">
        <f>BY_Demands_Drivers!AG4</f>
        <v>2027</v>
      </c>
      <c r="I20" s="18">
        <f>BY_Demands_Drivers!AG21</f>
        <v>1.2216593810022658</v>
      </c>
    </row>
    <row r="21" spans="2:9" ht="15.75" customHeight="1" x14ac:dyDescent="0.3">
      <c r="B21" t="s">
        <v>231</v>
      </c>
      <c r="C21">
        <f>$H$24</f>
        <v>2031</v>
      </c>
      <c r="D21" s="18">
        <f>BY_Demands_Drivers!$K$4*$I$24</f>
        <v>2.7465402832559378</v>
      </c>
      <c r="E21" s="18">
        <f>BY_Demands_Drivers!$L$4*$I$24</f>
        <v>13.30392927929714</v>
      </c>
      <c r="F21" t="str">
        <f>BY_Demands_Drivers!$H$4</f>
        <v>IADMT</v>
      </c>
      <c r="H21" s="10">
        <f>BY_Demands_Drivers!AH4</f>
        <v>2028</v>
      </c>
      <c r="I21" s="18">
        <f>BY_Demands_Drivers!AH21</f>
        <v>1.2450925686223111</v>
      </c>
    </row>
    <row r="22" spans="2:9" ht="15.75" customHeight="1" x14ac:dyDescent="0.3">
      <c r="B22" t="s">
        <v>231</v>
      </c>
      <c r="C22">
        <f>$H$25</f>
        <v>2032</v>
      </c>
      <c r="D22" s="18">
        <f>BY_Demands_Drivers!$K$4*$I$25</f>
        <v>2.7993876014344781</v>
      </c>
      <c r="E22" s="18">
        <f>BY_Demands_Drivers!$L$4*$I$25</f>
        <v>13.559915688065317</v>
      </c>
      <c r="F22" t="str">
        <f>BY_Demands_Drivers!$H$4</f>
        <v>IADMT</v>
      </c>
      <c r="H22" s="10">
        <f>BY_Demands_Drivers!AI4</f>
        <v>2029</v>
      </c>
      <c r="I22" s="18">
        <f>BY_Demands_Drivers!AI21</f>
        <v>1.2689944199947574</v>
      </c>
    </row>
    <row r="23" spans="2:9" ht="15.75" customHeight="1" x14ac:dyDescent="0.3">
      <c r="B23" t="s">
        <v>231</v>
      </c>
      <c r="C23">
        <f>$H$26</f>
        <v>2033</v>
      </c>
      <c r="D23" s="18">
        <f>BY_Demands_Drivers!$K$4*$I$26</f>
        <v>2.8532918659765896</v>
      </c>
      <c r="E23" s="18">
        <f>BY_Demands_Drivers!$L$4*$I$26</f>
        <v>13.821021825008856</v>
      </c>
      <c r="F23" t="str">
        <f>BY_Demands_Drivers!$H$4</f>
        <v>IADMT</v>
      </c>
      <c r="H23" s="10">
        <f>BY_Demands_Drivers!AJ4</f>
        <v>2030</v>
      </c>
      <c r="I23" s="18">
        <f>BY_Demands_Drivers!AJ21</f>
        <v>1.2933743083946525</v>
      </c>
    </row>
    <row r="24" spans="2:9" ht="15.75" customHeight="1" x14ac:dyDescent="0.3">
      <c r="B24" t="s">
        <v>231</v>
      </c>
      <c r="C24">
        <f>$H$27</f>
        <v>2034</v>
      </c>
      <c r="D24" s="18">
        <f>BY_Demands_Drivers!$K$4*$I$27</f>
        <v>2.9082742158095427</v>
      </c>
      <c r="E24" s="18">
        <f>BY_Demands_Drivers!$L$4*$I$27</f>
        <v>14.087350084691266</v>
      </c>
      <c r="F24" t="str">
        <f>BY_Demands_Drivers!$H$4</f>
        <v>IADMT</v>
      </c>
      <c r="H24" s="10">
        <f>BY_Demands_Drivers!AK4</f>
        <v>2031</v>
      </c>
      <c r="I24" s="18">
        <f>BY_Demands_Drivers!AK21</f>
        <v>1.3182417945625455</v>
      </c>
    </row>
    <row r="25" spans="2:9" ht="15.75" customHeight="1" x14ac:dyDescent="0.3">
      <c r="B25" t="s">
        <v>231</v>
      </c>
      <c r="C25">
        <f>$H$28</f>
        <v>2035</v>
      </c>
      <c r="D25" s="18">
        <f>BY_Demands_Drivers!$K$4*$I$28</f>
        <v>2.9643562126391556</v>
      </c>
      <c r="E25" s="18">
        <f>BY_Demands_Drivers!$L$4*$I$28</f>
        <v>14.359004909567325</v>
      </c>
      <c r="F25" t="str">
        <f>BY_Demands_Drivers!$H$4</f>
        <v>IADMT</v>
      </c>
      <c r="H25" s="10">
        <f>BY_Demands_Drivers!AL4</f>
        <v>2032</v>
      </c>
      <c r="I25" s="18">
        <f>BY_Demands_Drivers!AL21</f>
        <v>1.3436066304537966</v>
      </c>
    </row>
    <row r="26" spans="2:9" ht="15.75" customHeight="1" x14ac:dyDescent="0.3">
      <c r="B26" t="s">
        <v>231</v>
      </c>
      <c r="C26">
        <f>$H$29</f>
        <v>2036</v>
      </c>
      <c r="D26" s="18">
        <f>BY_Demands_Drivers!$K$4*$I$29</f>
        <v>3.0215598494053597</v>
      </c>
      <c r="E26" s="18">
        <f>BY_Demands_Drivers!$L$4*$I$29</f>
        <v>14.636092830940903</v>
      </c>
      <c r="F26" t="str">
        <f>BY_Demands_Drivers!$H$4</f>
        <v>IADMT</v>
      </c>
      <c r="H26" s="10">
        <f>BY_Demands_Drivers!AM4</f>
        <v>2033</v>
      </c>
      <c r="I26" s="18">
        <f>BY_Demands_Drivers!AM21</f>
        <v>1.3694787630628726</v>
      </c>
    </row>
    <row r="27" spans="2:9" ht="15.75" customHeight="1" x14ac:dyDescent="0.3">
      <c r="B27" t="s">
        <v>231</v>
      </c>
      <c r="C27">
        <f>$H$30</f>
        <v>2037</v>
      </c>
      <c r="D27" s="18">
        <f>BY_Demands_Drivers!$K$4*$I$30</f>
        <v>3.0799075589068887</v>
      </c>
      <c r="E27" s="18">
        <f>BY_Demands_Drivers!$L$4*$I$30</f>
        <v>14.918722510741953</v>
      </c>
      <c r="F27" t="str">
        <f>BY_Demands_Drivers!$H$4</f>
        <v>IADMT</v>
      </c>
      <c r="H27" s="10">
        <f>BY_Demands_Drivers!AN4</f>
        <v>2034</v>
      </c>
      <c r="I27" s="18">
        <f>BY_Demands_Drivers!AN21</f>
        <v>1.3958683383241302</v>
      </c>
    </row>
    <row r="28" spans="2:9" ht="15.75" customHeight="1" x14ac:dyDescent="0.3">
      <c r="B28" t="s">
        <v>231</v>
      </c>
      <c r="C28">
        <f>$H$31</f>
        <v>2038</v>
      </c>
      <c r="D28" s="18">
        <f>BY_Demands_Drivers!$K$4*$I$31</f>
        <v>3.1394222225984478</v>
      </c>
      <c r="E28" s="18">
        <f>BY_Demands_Drivers!$L$4*$I$31</f>
        <v>15.207004784139023</v>
      </c>
      <c r="F28" t="str">
        <f>BY_Demands_Drivers!$H$4</f>
        <v>IADMT</v>
      </c>
      <c r="H28" s="10">
        <f>BY_Demands_Drivers!AO4</f>
        <v>2035</v>
      </c>
      <c r="I28" s="18">
        <f>BY_Demands_Drivers!AO21</f>
        <v>1.422785705090613</v>
      </c>
    </row>
    <row r="29" spans="2:9" ht="15.75" customHeight="1" x14ac:dyDescent="0.3">
      <c r="B29" t="s">
        <v>231</v>
      </c>
      <c r="C29">
        <f>$H$32</f>
        <v>2039</v>
      </c>
      <c r="D29" s="18">
        <f>BY_Demands_Drivers!$K$4*$I$32</f>
        <v>3.2001271795638386</v>
      </c>
      <c r="E29" s="18">
        <f>BY_Demands_Drivers!$L$4*$I$32</f>
        <v>15.501052703004039</v>
      </c>
      <c r="F29" t="str">
        <f>BY_Demands_Drivers!$H$4</f>
        <v>IADMT</v>
      </c>
      <c r="H29" s="10">
        <f>BY_Demands_Drivers!AP4</f>
        <v>2036</v>
      </c>
      <c r="I29" s="18">
        <f>BY_Demands_Drivers!AP21</f>
        <v>1.4502414191924251</v>
      </c>
    </row>
    <row r="30" spans="2:9" ht="15.75" customHeight="1" x14ac:dyDescent="0.3">
      <c r="B30" t="s">
        <v>231</v>
      </c>
      <c r="C30">
        <f>$H$33</f>
        <v>2040</v>
      </c>
      <c r="D30" s="18">
        <f>BY_Demands_Drivers!$K$4*$I$33</f>
        <v>3.2620462356685369</v>
      </c>
      <c r="E30" s="18">
        <f>BY_Demands_Drivers!$L$4*$I$33</f>
        <v>15.800981580246351</v>
      </c>
      <c r="F30" t="str">
        <f>BY_Demands_Drivers!$H$4</f>
        <v>IADMT</v>
      </c>
      <c r="H30" s="10">
        <f>BY_Demands_Drivers!AQ4</f>
        <v>2037</v>
      </c>
      <c r="I30" s="18">
        <f>BY_Demands_Drivers!AQ21</f>
        <v>1.4782462475762737</v>
      </c>
    </row>
    <row r="31" spans="2:9" ht="15.75" customHeight="1" x14ac:dyDescent="0.3">
      <c r="B31" t="s">
        <v>231</v>
      </c>
      <c r="C31">
        <f>$H$34</f>
        <v>2041</v>
      </c>
      <c r="D31" s="18">
        <f>BY_Demands_Drivers!$K$4*$I$34</f>
        <v>3.3252036728953289</v>
      </c>
      <c r="E31" s="18">
        <f>BY_Demands_Drivers!$L$4*$I$34</f>
        <v>16.10690903503351</v>
      </c>
      <c r="F31" t="str">
        <f>BY_Demands_Drivers!$H$4</f>
        <v>IADMT</v>
      </c>
      <c r="H31" s="10">
        <f>BY_Demands_Drivers!AR4</f>
        <v>2038</v>
      </c>
      <c r="I31" s="18">
        <f>BY_Demands_Drivers!AR21</f>
        <v>1.5068111725277991</v>
      </c>
    </row>
    <row r="32" spans="2:9" ht="15.75" customHeight="1" x14ac:dyDescent="0.3">
      <c r="B32" t="s">
        <v>231</v>
      </c>
      <c r="C32">
        <f>$H$35</f>
        <v>2042</v>
      </c>
      <c r="D32" s="18">
        <f>BY_Demands_Drivers!$K$4*$I$35</f>
        <v>3.3896242588666574</v>
      </c>
      <c r="E32" s="18">
        <f>BY_Demands_Drivers!$L$4*$I$35</f>
        <v>16.418955038916415</v>
      </c>
      <c r="F32" t="str">
        <f>BY_Demands_Drivers!$H$4</f>
        <v>IADMT</v>
      </c>
      <c r="H32" s="10">
        <f>BY_Demands_Drivers!AS4</f>
        <v>2039</v>
      </c>
      <c r="I32" s="18">
        <f>BY_Demands_Drivers!AS21</f>
        <v>1.5359473959783554</v>
      </c>
    </row>
    <row r="33" spans="2:9" ht="15.75" customHeight="1" x14ac:dyDescent="0.3">
      <c r="B33" t="s">
        <v>231</v>
      </c>
      <c r="C33">
        <f>$H$36</f>
        <v>2043</v>
      </c>
      <c r="D33" s="18">
        <f>BY_Demands_Drivers!$K$4*$I$36</f>
        <v>3.4553332565574117</v>
      </c>
      <c r="E33" s="18">
        <f>BY_Demands_Drivers!$L$4*$I$36</f>
        <v>16.737241962876976</v>
      </c>
      <c r="F33" t="str">
        <f>BY_Demands_Drivers!$H$4</f>
        <v>IADMT</v>
      </c>
      <c r="H33" s="10">
        <f>BY_Demands_Drivers!AT4</f>
        <v>2040</v>
      </c>
      <c r="I33" s="18">
        <f>BY_Demands_Drivers!AT21</f>
        <v>1.5656663438979224</v>
      </c>
    </row>
    <row r="34" spans="2:9" ht="15.75" customHeight="1" x14ac:dyDescent="0.3">
      <c r="B34" t="s">
        <v>231</v>
      </c>
      <c r="C34">
        <f>$H$37</f>
        <v>2044</v>
      </c>
      <c r="D34" s="18">
        <f>BY_Demands_Drivers!$K$4*$I$37</f>
        <v>3.5223564342019813</v>
      </c>
      <c r="E34" s="18">
        <f>BY_Demands_Drivers!$L$4*$I$37</f>
        <v>17.061894625316743</v>
      </c>
      <c r="F34" t="str">
        <f>BY_Demands_Drivers!$H$4</f>
        <v>IADMT</v>
      </c>
      <c r="H34" s="10">
        <f>BY_Demands_Drivers!AU4</f>
        <v>2041</v>
      </c>
      <c r="I34" s="18">
        <f>BY_Demands_Drivers!AU21</f>
        <v>1.5959796707758809</v>
      </c>
    </row>
    <row r="35" spans="2:9" ht="15.75" customHeight="1" x14ac:dyDescent="0.3">
      <c r="B35" t="s">
        <v>231</v>
      </c>
      <c r="C35">
        <f>$H$38</f>
        <v>2045</v>
      </c>
      <c r="D35" s="18">
        <f>BY_Demands_Drivers!$K$4*$I$38</f>
        <v>3.5907200753994433</v>
      </c>
      <c r="E35" s="18">
        <f>BY_Demands_Drivers!$L$4*$I$38</f>
        <v>17.393040341005317</v>
      </c>
      <c r="F35" t="str">
        <f>BY_Demands_Drivers!$H$4</f>
        <v>IADMT</v>
      </c>
      <c r="H35" s="10">
        <f>BY_Demands_Drivers!AV4</f>
        <v>2042</v>
      </c>
      <c r="I35" s="18">
        <f>BY_Demands_Drivers!AV21</f>
        <v>1.6268992641913986</v>
      </c>
    </row>
    <row r="36" spans="2:9" x14ac:dyDescent="0.3">
      <c r="B36" t="s">
        <v>231</v>
      </c>
      <c r="C36">
        <f>$H$39</f>
        <v>2046</v>
      </c>
      <c r="D36" s="18">
        <f>BY_Demands_Drivers!$K$4*$I$39</f>
        <v>3.6604509894208537</v>
      </c>
      <c r="E36" s="18">
        <f>BY_Demands_Drivers!$L$4*$I$39</f>
        <v>17.730808971007654</v>
      </c>
      <c r="F36" t="str">
        <f>BY_Demands_Drivers!$H$4</f>
        <v>IADMT</v>
      </c>
      <c r="H36" s="10">
        <f>BY_Demands_Drivers!AW4</f>
        <v>2043</v>
      </c>
      <c r="I36" s="18">
        <f>BY_Demands_Drivers!AW21</f>
        <v>1.6584372494752266</v>
      </c>
    </row>
    <row r="37" spans="2:9" x14ac:dyDescent="0.3">
      <c r="B37" t="s">
        <v>231</v>
      </c>
      <c r="C37">
        <f>$H$40</f>
        <v>2047</v>
      </c>
      <c r="D37" s="18">
        <f>BY_Demands_Drivers!$K$4*$I$40</f>
        <v>3.7315765217226917</v>
      </c>
      <c r="E37" s="18">
        <f>BY_Demands_Drivers!$L$4*$I$40</f>
        <v>18.075332973610038</v>
      </c>
      <c r="F37" t="str">
        <f>BY_Demands_Drivers!$H$4</f>
        <v>IADMT</v>
      </c>
      <c r="H37" s="10">
        <f>BY_Demands_Drivers!AX4</f>
        <v>2044</v>
      </c>
      <c r="I37" s="18">
        <f>BY_Demands_Drivers!AX21</f>
        <v>1.6906059944647309</v>
      </c>
    </row>
    <row r="38" spans="2:9" x14ac:dyDescent="0.3">
      <c r="B38" t="s">
        <v>231</v>
      </c>
      <c r="C38">
        <f>$H$41</f>
        <v>2048</v>
      </c>
      <c r="D38" s="18">
        <f>BY_Demands_Drivers!$K$4*$I$41</f>
        <v>3.804124564670567</v>
      </c>
      <c r="E38" s="18">
        <f>BY_Demands_Drivers!$L$4*$I$41</f>
        <v>18.426747456264469</v>
      </c>
      <c r="F38" t="str">
        <f>BY_Demands_Drivers!$H$4</f>
        <v>IADMT</v>
      </c>
      <c r="H38" s="10">
        <f>BY_Demands_Drivers!AY4</f>
        <v>2045</v>
      </c>
      <c r="I38" s="18">
        <f>BY_Demands_Drivers!AY21</f>
        <v>1.7234181143540261</v>
      </c>
    </row>
    <row r="39" spans="2:9" x14ac:dyDescent="0.3">
      <c r="B39" s="16" t="s">
        <v>231</v>
      </c>
      <c r="C39" s="16">
        <f>$H$42</f>
        <v>2049</v>
      </c>
      <c r="D39" s="40">
        <f>BY_Demands_Drivers!$K$4*$I$42</f>
        <v>3.8781235684773994</v>
      </c>
      <c r="E39" s="40">
        <f>BY_Demands_Drivers!$L$4*$I$42</f>
        <v>18.785190228571988</v>
      </c>
      <c r="F39" s="16" t="str">
        <f>BY_Demands_Drivers!$H$4</f>
        <v>IADMT</v>
      </c>
      <c r="H39" s="10">
        <f>BY_Demands_Drivers!AZ4</f>
        <v>2046</v>
      </c>
      <c r="I39" s="18">
        <f>BY_Demands_Drivers!AZ21</f>
        <v>1.7568864766411065</v>
      </c>
    </row>
    <row r="40" spans="2:9" x14ac:dyDescent="0.3">
      <c r="B40" s="15" t="s">
        <v>231</v>
      </c>
      <c r="C40" s="15">
        <f>$H$43</f>
        <v>2050</v>
      </c>
      <c r="D40" s="41">
        <f>BY_Demands_Drivers!$K$4*$I$43</f>
        <v>3.9536025523603691</v>
      </c>
      <c r="E40" s="41">
        <f>BY_Demands_Drivers!$L$4*$I$43</f>
        <v>19.150801856325664</v>
      </c>
      <c r="F40" s="15" t="str">
        <f>BY_Demands_Drivers!$H$4</f>
        <v>IADMT</v>
      </c>
      <c r="H40" s="10">
        <f>BY_Demands_Drivers!BA4</f>
        <v>2047</v>
      </c>
      <c r="I40" s="18">
        <f>BY_Demands_Drivers!BA21</f>
        <v>1.7910242061739285</v>
      </c>
    </row>
    <row r="41" spans="2:9" x14ac:dyDescent="0.3">
      <c r="B41" s="16" t="s">
        <v>231</v>
      </c>
      <c r="C41" s="16">
        <f>$H$5</f>
        <v>2012</v>
      </c>
      <c r="D41" s="40">
        <f>BY_Demands_Drivers!$K$5*$I$5</f>
        <v>3.9341471388891679E-2</v>
      </c>
      <c r="E41" s="40">
        <f>BY_Demands_Drivers!$L$5*$I$5</f>
        <v>0.19056562042514047</v>
      </c>
      <c r="F41" s="16" t="str">
        <f>BY_Demands_Drivers!$H$5</f>
        <v>IADHT</v>
      </c>
      <c r="H41" s="10">
        <f>BY_Demands_Drivers!BB4</f>
        <v>2048</v>
      </c>
      <c r="I41" s="18">
        <f>BY_Demands_Drivers!BB21</f>
        <v>1.825844690297407</v>
      </c>
    </row>
    <row r="42" spans="2:9" x14ac:dyDescent="0.3">
      <c r="B42" s="16" t="s">
        <v>231</v>
      </c>
      <c r="C42" s="16">
        <f>$H$8</f>
        <v>2015</v>
      </c>
      <c r="D42" s="40">
        <f>BY_Demands_Drivers!$K$5*$I$8</f>
        <v>3.7778780481651106E-2</v>
      </c>
      <c r="E42" s="40">
        <f>BY_Demands_Drivers!$L$5*$I$8</f>
        <v>0.18299612310442992</v>
      </c>
      <c r="F42" s="16" t="str">
        <f>BY_Demands_Drivers!$H$5</f>
        <v>IADHT</v>
      </c>
      <c r="H42" s="10">
        <f>BY_Demands_Drivers!BC4</f>
        <v>2049</v>
      </c>
      <c r="I42" s="18">
        <f>BY_Demands_Drivers!BC21</f>
        <v>1.8613615841033551</v>
      </c>
    </row>
    <row r="43" spans="2:9" x14ac:dyDescent="0.3">
      <c r="B43" s="16" t="s">
        <v>231</v>
      </c>
      <c r="C43" s="16">
        <f>$H$9</f>
        <v>2016</v>
      </c>
      <c r="D43" s="40">
        <f>BY_Demands_Drivers!$K$5*$I$9</f>
        <v>3.8374510925933365E-2</v>
      </c>
      <c r="E43" s="40">
        <f>BY_Demands_Drivers!$L$5*$I$9</f>
        <v>0.18588177373499706</v>
      </c>
      <c r="F43" s="16" t="str">
        <f>BY_Demands_Drivers!$H$5</f>
        <v>IADHT</v>
      </c>
      <c r="H43" s="10">
        <f>BY_Demands_Drivers!BD4</f>
        <v>2050</v>
      </c>
      <c r="I43" s="18">
        <f>BY_Demands_Drivers!BD21</f>
        <v>1.8975888157854224</v>
      </c>
    </row>
    <row r="44" spans="2:9" x14ac:dyDescent="0.3">
      <c r="B44" s="16" t="s">
        <v>231</v>
      </c>
      <c r="C44" s="16">
        <f>$H$10</f>
        <v>2017</v>
      </c>
      <c r="D44" s="40">
        <f>BY_Demands_Drivers!$K$5*$I$10</f>
        <v>3.9142001144452036E-2</v>
      </c>
      <c r="E44" s="40">
        <f>BY_Demands_Drivers!$L$5*$I$10</f>
        <v>0.18959940920969698</v>
      </c>
      <c r="F44" s="16" t="str">
        <f>BY_Demands_Drivers!$H$5</f>
        <v>IADHT</v>
      </c>
    </row>
    <row r="45" spans="2:9" x14ac:dyDescent="0.3">
      <c r="B45" s="16" t="s">
        <v>231</v>
      </c>
      <c r="C45" s="16">
        <f>$H$11</f>
        <v>2018</v>
      </c>
      <c r="D45" s="40">
        <f>BY_Demands_Drivers!$K$5*$I$11</f>
        <v>3.9924841167341081E-2</v>
      </c>
      <c r="E45" s="40">
        <f>BY_Demands_Drivers!$L$5*$I$11</f>
        <v>0.19339139739389097</v>
      </c>
      <c r="F45" s="16" t="str">
        <f>BY_Demands_Drivers!$H$5</f>
        <v>IADHT</v>
      </c>
    </row>
    <row r="46" spans="2:9" x14ac:dyDescent="0.3">
      <c r="B46" s="16" t="s">
        <v>231</v>
      </c>
      <c r="C46" s="16">
        <f>$H$12</f>
        <v>2019</v>
      </c>
      <c r="D46" s="40">
        <f>BY_Demands_Drivers!$K$5*$I$12</f>
        <v>4.2759504890222295E-2</v>
      </c>
      <c r="E46" s="40">
        <f>BY_Demands_Drivers!$L$5*$I$12</f>
        <v>0.2071221866088572</v>
      </c>
      <c r="F46" s="16" t="str">
        <f>BY_Demands_Drivers!$H$5</f>
        <v>IADHT</v>
      </c>
    </row>
    <row r="47" spans="2:9" x14ac:dyDescent="0.3">
      <c r="B47" s="16" t="s">
        <v>231</v>
      </c>
      <c r="C47" s="16">
        <f>$H$13</f>
        <v>2020</v>
      </c>
      <c r="D47" s="40">
        <f>BY_Demands_Drivers!$K$5*$I$13</f>
        <v>4.3573971650036056E-2</v>
      </c>
      <c r="E47" s="40">
        <f>BY_Demands_Drivers!$L$5*$I$13</f>
        <v>0.2110673711156926</v>
      </c>
      <c r="F47" s="16" t="str">
        <f>BY_Demands_Drivers!$H$5</f>
        <v>IADHT</v>
      </c>
    </row>
    <row r="48" spans="2:9" x14ac:dyDescent="0.3">
      <c r="B48" s="16" t="s">
        <v>231</v>
      </c>
      <c r="C48" s="16">
        <f>$H$14</f>
        <v>2021</v>
      </c>
      <c r="D48" s="40">
        <f>BY_Demands_Drivers!$K$5*$I$14</f>
        <v>4.4404727745046085E-2</v>
      </c>
      <c r="E48" s="40">
        <f>BY_Demands_Drivers!$L$5*$I$14</f>
        <v>0.21509145931266466</v>
      </c>
      <c r="F48" s="16" t="str">
        <f>BY_Demands_Drivers!$H$5</f>
        <v>IADHT</v>
      </c>
    </row>
    <row r="49" spans="2:6" x14ac:dyDescent="0.3">
      <c r="B49" s="16" t="s">
        <v>231</v>
      </c>
      <c r="C49" s="16">
        <f>$H$15</f>
        <v>2022</v>
      </c>
      <c r="D49" s="40">
        <f>BY_Demands_Drivers!$K$5*$I$15</f>
        <v>4.5252098961956325E-2</v>
      </c>
      <c r="E49" s="40">
        <f>BY_Demands_Drivers!$L$5*$I$15</f>
        <v>0.21919602927357623</v>
      </c>
      <c r="F49" s="16" t="str">
        <f>BY_Demands_Drivers!$H$5</f>
        <v>IADHT</v>
      </c>
    </row>
    <row r="50" spans="2:6" x14ac:dyDescent="0.3">
      <c r="B50" s="16" t="s">
        <v>231</v>
      </c>
      <c r="C50" s="16">
        <f>$H$16</f>
        <v>2023</v>
      </c>
      <c r="D50" s="40">
        <f>BY_Demands_Drivers!$K$5*$I$16</f>
        <v>4.6116417603204764E-2</v>
      </c>
      <c r="E50" s="40">
        <f>BY_Demands_Drivers!$L$5*$I$16</f>
        <v>0.223382690633706</v>
      </c>
      <c r="F50" s="16" t="str">
        <f>BY_Demands_Drivers!$H$5</f>
        <v>IADHT</v>
      </c>
    </row>
    <row r="51" spans="2:6" x14ac:dyDescent="0.3">
      <c r="B51" s="16" t="s">
        <v>231</v>
      </c>
      <c r="C51" s="16">
        <f>$H$17</f>
        <v>2024</v>
      </c>
      <c r="D51" s="40">
        <f>BY_Demands_Drivers!$K$5*$I$17</f>
        <v>4.6998022617278173E-2</v>
      </c>
      <c r="E51" s="40">
        <f>BY_Demands_Drivers!$L$5*$I$17</f>
        <v>0.22765308522103833</v>
      </c>
      <c r="F51" s="16" t="str">
        <f>BY_Demands_Drivers!$H$5</f>
        <v>IADHT</v>
      </c>
    </row>
    <row r="52" spans="2:6" x14ac:dyDescent="0.3">
      <c r="B52" s="16" t="s">
        <v>231</v>
      </c>
      <c r="C52" s="16">
        <f>$H$18</f>
        <v>2025</v>
      </c>
      <c r="D52" s="40">
        <f>BY_Demands_Drivers!$K$5*$I$18</f>
        <v>4.7897259731633043E-2</v>
      </c>
      <c r="E52" s="40">
        <f>BY_Demands_Drivers!$L$5*$I$18</f>
        <v>0.23200888770011729</v>
      </c>
      <c r="F52" s="16" t="str">
        <f>BY_Demands_Drivers!$H$5</f>
        <v>IADHT</v>
      </c>
    </row>
    <row r="53" spans="2:6" x14ac:dyDescent="0.3">
      <c r="B53" s="16" t="s">
        <v>231</v>
      </c>
      <c r="C53" s="16">
        <f>$H$19</f>
        <v>2026</v>
      </c>
      <c r="D53" s="40">
        <f>BY_Demands_Drivers!$K$5*$I$19</f>
        <v>4.8814481588275012E-2</v>
      </c>
      <c r="E53" s="40">
        <f>BY_Demands_Drivers!$L$5*$I$19</f>
        <v>0.23645180622877787</v>
      </c>
      <c r="F53" s="16" t="str">
        <f>BY_Demands_Drivers!$H$5</f>
        <v>IADHT</v>
      </c>
    </row>
    <row r="54" spans="2:6" x14ac:dyDescent="0.3">
      <c r="B54" s="16" t="s">
        <v>231</v>
      </c>
      <c r="C54" s="16">
        <f>$H$20</f>
        <v>2027</v>
      </c>
      <c r="D54" s="40">
        <f>BY_Demands_Drivers!$K$5*$I$20</f>
        <v>4.9750047882049835E-2</v>
      </c>
      <c r="E54" s="40">
        <f>BY_Demands_Drivers!$L$5*$I$20</f>
        <v>0.24098358312801169</v>
      </c>
      <c r="F54" s="16" t="str">
        <f>BY_Demands_Drivers!$H$5</f>
        <v>IADHT</v>
      </c>
    </row>
    <row r="55" spans="2:6" x14ac:dyDescent="0.3">
      <c r="B55" s="16" t="s">
        <v>231</v>
      </c>
      <c r="C55" s="16">
        <f>$H$21</f>
        <v>2028</v>
      </c>
      <c r="D55" s="40">
        <f>BY_Demands_Drivers!$K$5*$I$21</f>
        <v>5.0704325501700141E-2</v>
      </c>
      <c r="E55" s="40">
        <f>BY_Demands_Drivers!$L$5*$I$21</f>
        <v>0.24560599556523016</v>
      </c>
      <c r="F55" s="16" t="str">
        <f>BY_Demands_Drivers!$H$5</f>
        <v>IADHT</v>
      </c>
    </row>
    <row r="56" spans="2:6" x14ac:dyDescent="0.3">
      <c r="B56" s="16" t="s">
        <v>231</v>
      </c>
      <c r="C56" s="16">
        <f>$H$22</f>
        <v>2029</v>
      </c>
      <c r="D56" s="40">
        <f>BY_Demands_Drivers!$K$5*$I$22</f>
        <v>5.1677688673743456E-2</v>
      </c>
      <c r="E56" s="40">
        <f>BY_Demands_Drivers!$L$5*$I$22</f>
        <v>0.25032085625119299</v>
      </c>
      <c r="F56" s="16" t="str">
        <f>BY_Demands_Drivers!$H$5</f>
        <v>IADHT</v>
      </c>
    </row>
    <row r="57" spans="2:6" x14ac:dyDescent="0.3">
      <c r="B57" s="16" t="s">
        <v>231</v>
      </c>
      <c r="C57" s="16">
        <f>$H$23</f>
        <v>2030</v>
      </c>
      <c r="D57" s="40">
        <f>BY_Demands_Drivers!$K$5*$I$23</f>
        <v>5.267051910922764E-2</v>
      </c>
      <c r="E57" s="40">
        <f>BY_Demands_Drivers!$L$5*$I$23</f>
        <v>0.25513001415087511</v>
      </c>
      <c r="F57" s="16" t="str">
        <f>BY_Demands_Drivers!$H$5</f>
        <v>IADHT</v>
      </c>
    </row>
    <row r="58" spans="2:6" x14ac:dyDescent="0.3">
      <c r="B58" s="16" t="s">
        <v>231</v>
      </c>
      <c r="C58" s="16">
        <f>$H$24</f>
        <v>2031</v>
      </c>
      <c r="D58" s="40">
        <f>BY_Demands_Drivers!$K$5*$I$24</f>
        <v>5.3683206153421502E-2</v>
      </c>
      <c r="E58" s="40">
        <f>BY_Demands_Drivers!$L$5*$I$24</f>
        <v>0.26003535520855081</v>
      </c>
      <c r="F58" s="16" t="str">
        <f>BY_Demands_Drivers!$H$5</f>
        <v>IADHT</v>
      </c>
    </row>
    <row r="59" spans="2:6" x14ac:dyDescent="0.3">
      <c r="B59" s="16" t="s">
        <v>231</v>
      </c>
      <c r="C59" s="16">
        <f>$H$25</f>
        <v>2032</v>
      </c>
      <c r="D59" s="40">
        <f>BY_Demands_Drivers!$K$5*$I$25</f>
        <v>5.4716146938499251E-2</v>
      </c>
      <c r="E59" s="40">
        <f>BY_Demands_Drivers!$L$5*$I$25</f>
        <v>0.26503880308738009</v>
      </c>
      <c r="F59" s="16" t="str">
        <f>BY_Demands_Drivers!$H$5</f>
        <v>IADHT</v>
      </c>
    </row>
    <row r="60" spans="2:6" x14ac:dyDescent="0.3">
      <c r="B60" s="16" t="s">
        <v>231</v>
      </c>
      <c r="C60" s="16">
        <f>$H$26</f>
        <v>2033</v>
      </c>
      <c r="D60" s="40">
        <f>BY_Demands_Drivers!$K$5*$I$26</f>
        <v>5.5769746539278554E-2</v>
      </c>
      <c r="E60" s="40">
        <f>BY_Demands_Drivers!$L$5*$I$26</f>
        <v>0.27014231992378596</v>
      </c>
      <c r="F60" s="16" t="str">
        <f>BY_Demands_Drivers!$H$5</f>
        <v>IADHT</v>
      </c>
    </row>
    <row r="61" spans="2:6" x14ac:dyDescent="0.3">
      <c r="B61" s="16" t="s">
        <v>231</v>
      </c>
      <c r="C61" s="16">
        <f>$H$27</f>
        <v>2034</v>
      </c>
      <c r="D61" s="40">
        <f>BY_Demands_Drivers!$K$5*$I$27</f>
        <v>5.6844418132073436E-2</v>
      </c>
      <c r="E61" s="40">
        <f>BY_Demands_Drivers!$L$5*$I$27</f>
        <v>0.27534790709691992</v>
      </c>
      <c r="F61" s="16" t="str">
        <f>BY_Demands_Drivers!$H$5</f>
        <v>IADHT</v>
      </c>
    </row>
    <row r="62" spans="2:6" x14ac:dyDescent="0.3">
      <c r="B62" s="16" t="s">
        <v>231</v>
      </c>
      <c r="C62" s="16">
        <f>$H$28</f>
        <v>2035</v>
      </c>
      <c r="D62" s="40">
        <f>BY_Demands_Drivers!$K$5*$I$28</f>
        <v>5.7940583156724228E-2</v>
      </c>
      <c r="E62" s="40">
        <f>BY_Demands_Drivers!$L$5*$I$28</f>
        <v>0.28065760601351658</v>
      </c>
      <c r="F62" s="16" t="str">
        <f>BY_Demands_Drivers!$H$5</f>
        <v>IADHT</v>
      </c>
    </row>
    <row r="63" spans="2:6" x14ac:dyDescent="0.3">
      <c r="B63" s="16" t="s">
        <v>231</v>
      </c>
      <c r="C63" s="16">
        <f>$H$29</f>
        <v>2036</v>
      </c>
      <c r="D63" s="40">
        <f>BY_Demands_Drivers!$K$5*$I$29</f>
        <v>5.9058671481868018E-2</v>
      </c>
      <c r="E63" s="40">
        <f>BY_Demands_Drivers!$L$5*$I$29</f>
        <v>0.28607349890844513</v>
      </c>
      <c r="F63" s="16" t="str">
        <f>BY_Demands_Drivers!$H$5</f>
        <v>IADHT</v>
      </c>
    </row>
    <row r="64" spans="2:6" x14ac:dyDescent="0.3">
      <c r="B64" s="16" t="s">
        <v>231</v>
      </c>
      <c r="C64" s="16">
        <f>$H$30</f>
        <v>2037</v>
      </c>
      <c r="D64" s="40">
        <f>BY_Demands_Drivers!$K$5*$I$30</f>
        <v>6.0199121573514695E-2</v>
      </c>
      <c r="E64" s="40">
        <f>BY_Demands_Drivers!$L$5*$I$30</f>
        <v>0.29159770966127224</v>
      </c>
      <c r="F64" s="16" t="str">
        <f>BY_Demands_Drivers!$H$5</f>
        <v>IADHT</v>
      </c>
    </row>
    <row r="65" spans="2:6" x14ac:dyDescent="0.3">
      <c r="B65" s="16" t="s">
        <v>231</v>
      </c>
      <c r="C65" s="16">
        <f>$H$31</f>
        <v>2038</v>
      </c>
      <c r="D65" s="40">
        <f>BY_Demands_Drivers!$K$5*$I$31</f>
        <v>6.1362380666994294E-2</v>
      </c>
      <c r="E65" s="40">
        <f>BY_Demands_Drivers!$L$5*$I$31</f>
        <v>0.2972324046291559</v>
      </c>
      <c r="F65" s="16" t="str">
        <f>BY_Demands_Drivers!$H$5</f>
        <v>IADHT</v>
      </c>
    </row>
    <row r="66" spans="2:6" x14ac:dyDescent="0.3">
      <c r="B66" s="16" t="s">
        <v>231</v>
      </c>
      <c r="C66" s="16">
        <f>$H$32</f>
        <v>2039</v>
      </c>
      <c r="D66" s="40">
        <f>BY_Demands_Drivers!$K$5*$I$32</f>
        <v>6.2548904942343511E-2</v>
      </c>
      <c r="E66" s="40">
        <f>BY_Demands_Drivers!$L$5*$I$32</f>
        <v>0.30297979349639736</v>
      </c>
      <c r="F66" s="16" t="str">
        <f>BY_Demands_Drivers!$H$5</f>
        <v>IADHT</v>
      </c>
    </row>
    <row r="67" spans="2:6" x14ac:dyDescent="0.3">
      <c r="B67" s="16" t="s">
        <v>231</v>
      </c>
      <c r="C67" s="16">
        <f>$H$33</f>
        <v>2040</v>
      </c>
      <c r="D67" s="40">
        <f>BY_Demands_Drivers!$K$5*$I$33</f>
        <v>6.3759159703199689E-2</v>
      </c>
      <c r="E67" s="40">
        <f>BY_Demands_Drivers!$L$5*$I$33</f>
        <v>0.3088421301409835</v>
      </c>
      <c r="F67" s="16" t="str">
        <f>BY_Demands_Drivers!$H$5</f>
        <v>IADHT</v>
      </c>
    </row>
    <row r="68" spans="2:6" x14ac:dyDescent="0.3">
      <c r="B68" s="16" t="s">
        <v>231</v>
      </c>
      <c r="C68" s="16">
        <f>$H$34</f>
        <v>2041</v>
      </c>
      <c r="D68" s="40">
        <f>BY_Demands_Drivers!$K$5*$I$34</f>
        <v>6.4993619559272992E-2</v>
      </c>
      <c r="E68" s="40">
        <f>BY_Demands_Drivers!$L$5*$I$34</f>
        <v>0.31482171351846139</v>
      </c>
      <c r="F68" s="16" t="str">
        <f>BY_Demands_Drivers!$H$5</f>
        <v>IADHT</v>
      </c>
    </row>
    <row r="69" spans="2:6" x14ac:dyDescent="0.3">
      <c r="B69" s="16" t="s">
        <v>231</v>
      </c>
      <c r="C69" s="16">
        <f>$H$35</f>
        <v>2042</v>
      </c>
      <c r="D69" s="40">
        <f>BY_Demands_Drivers!$K$5*$I$35</f>
        <v>6.6252768612467774E-2</v>
      </c>
      <c r="E69" s="40">
        <f>BY_Demands_Drivers!$L$5*$I$35</f>
        <v>0.32092088856348888</v>
      </c>
      <c r="F69" s="16" t="str">
        <f>BY_Demands_Drivers!$H$5</f>
        <v>IADHT</v>
      </c>
    </row>
    <row r="70" spans="2:6" x14ac:dyDescent="0.3">
      <c r="B70" s="16" t="s">
        <v>231</v>
      </c>
      <c r="C70" s="16">
        <f>$H$36</f>
        <v>2043</v>
      </c>
      <c r="D70" s="40">
        <f>BY_Demands_Drivers!$K$5*$I$36</f>
        <v>6.7537100646726439E-2</v>
      </c>
      <c r="E70" s="40">
        <f>BY_Demands_Drivers!$L$5*$I$36</f>
        <v>0.32714204710941691</v>
      </c>
      <c r="F70" s="16" t="str">
        <f>BY_Demands_Drivers!$H$5</f>
        <v>IADHT</v>
      </c>
    </row>
    <row r="71" spans="2:6" x14ac:dyDescent="0.3">
      <c r="B71" s="16" t="s">
        <v>231</v>
      </c>
      <c r="C71" s="16">
        <f>$H$37</f>
        <v>2044</v>
      </c>
      <c r="D71" s="40">
        <f>BY_Demands_Drivers!$K$5*$I$37</f>
        <v>6.8847119321670272E-2</v>
      </c>
      <c r="E71" s="40">
        <f>BY_Demands_Drivers!$L$5*$I$37</f>
        <v>0.33348762882626343</v>
      </c>
      <c r="F71" s="16" t="str">
        <f>BY_Demands_Drivers!$H$5</f>
        <v>IADHT</v>
      </c>
    </row>
    <row r="72" spans="2:6" x14ac:dyDescent="0.3">
      <c r="B72" s="16" t="s">
        <v>231</v>
      </c>
      <c r="C72" s="16">
        <f>$H$38</f>
        <v>2045</v>
      </c>
      <c r="D72" s="40">
        <f>BY_Demands_Drivers!$K$5*$I$38</f>
        <v>7.0183338370113008E-2</v>
      </c>
      <c r="E72" s="40">
        <f>BY_Demands_Drivers!$L$5*$I$38</f>
        <v>0.33996012217744703</v>
      </c>
      <c r="F72" s="16" t="str">
        <f>BY_Demands_Drivers!$H$5</f>
        <v>IADHT</v>
      </c>
    </row>
    <row r="73" spans="2:6" x14ac:dyDescent="0.3">
      <c r="B73" s="16" t="s">
        <v>231</v>
      </c>
      <c r="C73" s="16">
        <f>$H$39</f>
        <v>2046</v>
      </c>
      <c r="D73" s="40">
        <f>BY_Demands_Drivers!$K$5*$I$39</f>
        <v>7.1546281799524575E-2</v>
      </c>
      <c r="E73" s="40">
        <f>BY_Demands_Drivers!$L$5*$I$39</f>
        <v>0.34656206539565421</v>
      </c>
      <c r="F73" s="16" t="str">
        <f>BY_Demands_Drivers!$H$5</f>
        <v>IADHT</v>
      </c>
    </row>
    <row r="74" spans="2:6" x14ac:dyDescent="0.3">
      <c r="B74" s="16" t="s">
        <v>231</v>
      </c>
      <c r="C74" s="16">
        <f>$H$40</f>
        <v>2047</v>
      </c>
      <c r="D74" s="40">
        <f>BY_Demands_Drivers!$K$5*$I$40</f>
        <v>7.2936484097524373E-2</v>
      </c>
      <c r="E74" s="40">
        <f>BY_Demands_Drivers!$L$5*$I$40</f>
        <v>0.35329604747822546</v>
      </c>
      <c r="F74" s="16" t="str">
        <f>BY_Demands_Drivers!$H$5</f>
        <v>IADHT</v>
      </c>
    </row>
    <row r="75" spans="2:6" x14ac:dyDescent="0.3">
      <c r="B75" s="16" t="s">
        <v>231</v>
      </c>
      <c r="C75" s="16">
        <f>$H$41</f>
        <v>2048</v>
      </c>
      <c r="D75" s="40">
        <f>BY_Demands_Drivers!$K$5*$I$41</f>
        <v>7.4354490441484178E-2</v>
      </c>
      <c r="E75" s="40">
        <f>BY_Demands_Drivers!$L$5*$I$41</f>
        <v>0.3601647092024482</v>
      </c>
      <c r="F75" s="16" t="str">
        <f>BY_Demands_Drivers!$H$5</f>
        <v>IADHT</v>
      </c>
    </row>
    <row r="76" spans="2:6" x14ac:dyDescent="0.3">
      <c r="B76" s="16" t="s">
        <v>231</v>
      </c>
      <c r="C76" s="16">
        <f>$H$42</f>
        <v>2049</v>
      </c>
      <c r="D76" s="40">
        <f>BY_Demands_Drivers!$K$5*$I$42</f>
        <v>7.5800856912323161E-2</v>
      </c>
      <c r="E76" s="40">
        <f>BY_Demands_Drivers!$L$5*$I$42</f>
        <v>0.36717074416115536</v>
      </c>
      <c r="F76" s="16" t="str">
        <f>BY_Demands_Drivers!$H$5</f>
        <v>IADHT</v>
      </c>
    </row>
    <row r="77" spans="2:6" x14ac:dyDescent="0.3">
      <c r="B77" s="15" t="s">
        <v>231</v>
      </c>
      <c r="C77" s="15">
        <f>$H$43</f>
        <v>2050</v>
      </c>
      <c r="D77" s="41">
        <f>BY_Demands_Drivers!$K$5*$I$43</f>
        <v>7.7276150712578956E-2</v>
      </c>
      <c r="E77" s="41">
        <f>BY_Demands_Drivers!$L$5*$I$43</f>
        <v>0.37431689981903676</v>
      </c>
      <c r="F77" s="15" t="str">
        <f>BY_Demands_Drivers!$H$5</f>
        <v>IADHT</v>
      </c>
    </row>
    <row r="78" spans="2:6" x14ac:dyDescent="0.3">
      <c r="B78" s="16" t="s">
        <v>231</v>
      </c>
      <c r="C78" s="16">
        <f>$H$5</f>
        <v>2012</v>
      </c>
      <c r="D78" s="40">
        <f>BY_Demands_Drivers!$K$6*$I$5</f>
        <v>7.1423095563741962E-2</v>
      </c>
      <c r="E78" s="40">
        <f>BY_Demands_Drivers!$L$6*$I$5</f>
        <v>0.34772558340590415</v>
      </c>
      <c r="F78" s="16" t="str">
        <f>BY_Demands_Drivers!$H$6</f>
        <v>IADRH</v>
      </c>
    </row>
    <row r="79" spans="2:6" x14ac:dyDescent="0.3">
      <c r="B79" s="16" t="s">
        <v>231</v>
      </c>
      <c r="C79" s="16">
        <f>$H$8</f>
        <v>2015</v>
      </c>
      <c r="D79" s="40">
        <f>BY_Demands_Drivers!$K$6*$I$8</f>
        <v>6.858608367618077E-2</v>
      </c>
      <c r="E79" s="40">
        <f>BY_Demands_Drivers!$L$6*$I$8</f>
        <v>0.33391350195038544</v>
      </c>
      <c r="F79" s="16" t="str">
        <f>BY_Demands_Drivers!$H$6</f>
        <v>IADRH</v>
      </c>
    </row>
    <row r="80" spans="2:6" x14ac:dyDescent="0.3">
      <c r="B80" s="16" t="s">
        <v>231</v>
      </c>
      <c r="C80" s="16">
        <f>$H$9</f>
        <v>2016</v>
      </c>
      <c r="D80" s="40">
        <f>BY_Demands_Drivers!$K$6*$I$9</f>
        <v>6.9667611919789291E-2</v>
      </c>
      <c r="E80" s="40">
        <f>BY_Demands_Drivers!$L$6*$I$9</f>
        <v>0.3391789561639052</v>
      </c>
      <c r="F80" s="16" t="str">
        <f>BY_Demands_Drivers!$H$6</f>
        <v>IADRH</v>
      </c>
    </row>
    <row r="81" spans="2:6" x14ac:dyDescent="0.3">
      <c r="B81" s="16" t="s">
        <v>231</v>
      </c>
      <c r="C81" s="16">
        <f>$H$10</f>
        <v>2017</v>
      </c>
      <c r="D81" s="40">
        <f>BY_Demands_Drivers!$K$6*$I$10</f>
        <v>7.1060964158185067E-2</v>
      </c>
      <c r="E81" s="40">
        <f>BY_Demands_Drivers!$L$6*$I$10</f>
        <v>0.34596253528718329</v>
      </c>
      <c r="F81" s="16" t="str">
        <f>BY_Demands_Drivers!$H$6</f>
        <v>IADRH</v>
      </c>
    </row>
    <row r="82" spans="2:6" x14ac:dyDescent="0.3">
      <c r="B82" s="16" t="s">
        <v>231</v>
      </c>
      <c r="C82" s="16">
        <f>$H$11</f>
        <v>2018</v>
      </c>
      <c r="D82" s="40">
        <f>BY_Demands_Drivers!$K$6*$I$11</f>
        <v>7.2482183441348783E-2</v>
      </c>
      <c r="E82" s="40">
        <f>BY_Demands_Drivers!$L$6*$I$11</f>
        <v>0.35288178599292702</v>
      </c>
      <c r="F82" s="16" t="str">
        <f>BY_Demands_Drivers!$H$6</f>
        <v>IADRH</v>
      </c>
    </row>
    <row r="83" spans="2:6" x14ac:dyDescent="0.3">
      <c r="B83" s="16" t="s">
        <v>231</v>
      </c>
      <c r="C83" s="16">
        <f>$H$12</f>
        <v>2019</v>
      </c>
      <c r="D83" s="40">
        <f>BY_Demands_Drivers!$K$6*$I$12</f>
        <v>7.7628418465684537E-2</v>
      </c>
      <c r="E83" s="40">
        <f>BY_Demands_Drivers!$L$6*$I$12</f>
        <v>0.37793639279842484</v>
      </c>
      <c r="F83" s="16" t="str">
        <f>BY_Demands_Drivers!$H$6</f>
        <v>IADRH</v>
      </c>
    </row>
    <row r="84" spans="2:6" x14ac:dyDescent="0.3">
      <c r="B84" s="16" t="s">
        <v>231</v>
      </c>
      <c r="C84" s="16">
        <f>$H$13</f>
        <v>2020</v>
      </c>
      <c r="D84" s="40">
        <f>BY_Demands_Drivers!$K$6*$I$13</f>
        <v>7.9107055007888061E-2</v>
      </c>
      <c r="E84" s="40">
        <f>BY_Demands_Drivers!$L$6*$I$13</f>
        <v>0.38513518123268053</v>
      </c>
      <c r="F84" s="16" t="str">
        <f>BY_Demands_Drivers!$H$6</f>
        <v>IADRH</v>
      </c>
    </row>
    <row r="85" spans="2:6" x14ac:dyDescent="0.3">
      <c r="B85" s="16" t="s">
        <v>231</v>
      </c>
      <c r="C85" s="16">
        <f>$H$14</f>
        <v>2021</v>
      </c>
      <c r="D85" s="40">
        <f>BY_Demands_Drivers!$K$6*$I$14</f>
        <v>8.0615264280935642E-2</v>
      </c>
      <c r="E85" s="40">
        <f>BY_Demands_Drivers!$L$6*$I$14</f>
        <v>0.39247794543562137</v>
      </c>
      <c r="F85" s="16" t="str">
        <f>BY_Demands_Drivers!$H$6</f>
        <v>IADRH</v>
      </c>
    </row>
    <row r="86" spans="2:6" x14ac:dyDescent="0.3">
      <c r="B86" s="16" t="s">
        <v>231</v>
      </c>
      <c r="C86" s="16">
        <f>$H$15</f>
        <v>2022</v>
      </c>
      <c r="D86" s="40">
        <f>BY_Demands_Drivers!$K$6*$I$15</f>
        <v>8.2153637739444188E-2</v>
      </c>
      <c r="E86" s="40">
        <f>BY_Demands_Drivers!$L$6*$I$15</f>
        <v>0.39996756492262103</v>
      </c>
      <c r="F86" s="16" t="str">
        <f>BY_Demands_Drivers!$H$6</f>
        <v>IADRH</v>
      </c>
    </row>
    <row r="87" spans="2:6" x14ac:dyDescent="0.3">
      <c r="B87" s="16" t="s">
        <v>231</v>
      </c>
      <c r="C87" s="16">
        <f>$H$16</f>
        <v>2023</v>
      </c>
      <c r="D87" s="40">
        <f>BY_Demands_Drivers!$K$6*$I$16</f>
        <v>8.3722778667122896E-2</v>
      </c>
      <c r="E87" s="40">
        <f>BY_Demands_Drivers!$L$6*$I$16</f>
        <v>0.4076069767993607</v>
      </c>
      <c r="F87" s="16" t="str">
        <f>BY_Demands_Drivers!$H$6</f>
        <v>IADRH</v>
      </c>
    </row>
    <row r="88" spans="2:6" x14ac:dyDescent="0.3">
      <c r="B88" s="16" t="s">
        <v>231</v>
      </c>
      <c r="C88" s="16">
        <f>$H$17</f>
        <v>2024</v>
      </c>
      <c r="D88" s="40">
        <f>BY_Demands_Drivers!$K$6*$I$17</f>
        <v>8.5323302413355187E-2</v>
      </c>
      <c r="E88" s="40">
        <f>BY_Demands_Drivers!$L$6*$I$17</f>
        <v>0.41539917691363515</v>
      </c>
      <c r="F88" s="16" t="str">
        <f>BY_Demands_Drivers!$H$6</f>
        <v>IADRH</v>
      </c>
    </row>
    <row r="89" spans="2:6" x14ac:dyDescent="0.3">
      <c r="B89" s="16" t="s">
        <v>231</v>
      </c>
      <c r="C89" s="16">
        <f>$H$18</f>
        <v>2025</v>
      </c>
      <c r="D89" s="40">
        <f>BY_Demands_Drivers!$K$6*$I$18</f>
        <v>8.6955836634512104E-2</v>
      </c>
      <c r="E89" s="40">
        <f>BY_Demands_Drivers!$L$6*$I$18</f>
        <v>0.42334722103019501</v>
      </c>
      <c r="F89" s="16" t="str">
        <f>BY_Demands_Drivers!$H$6</f>
        <v>IADRH</v>
      </c>
    </row>
    <row r="90" spans="2:6" x14ac:dyDescent="0.3">
      <c r="B90" s="16" t="s">
        <v>231</v>
      </c>
      <c r="C90" s="16">
        <f>$H$19</f>
        <v>2026</v>
      </c>
      <c r="D90" s="40">
        <f>BY_Demands_Drivers!$K$6*$I$19</f>
        <v>8.862102154009216E-2</v>
      </c>
      <c r="E90" s="40">
        <f>BY_Demands_Drivers!$L$6*$I$19</f>
        <v>0.43145422602908612</v>
      </c>
      <c r="F90" s="16" t="str">
        <f>BY_Demands_Drivers!$H$6</f>
        <v>IADRH</v>
      </c>
    </row>
    <row r="91" spans="2:6" x14ac:dyDescent="0.3">
      <c r="B91" s="16" t="s">
        <v>231</v>
      </c>
      <c r="C91" s="16">
        <f>$H$20</f>
        <v>2027</v>
      </c>
      <c r="D91" s="40">
        <f>BY_Demands_Drivers!$K$6*$I$20</f>
        <v>9.0319510143783838E-2</v>
      </c>
      <c r="E91" s="40">
        <f>BY_Demands_Drivers!$L$6*$I$20</f>
        <v>0.43972337112795506</v>
      </c>
      <c r="F91" s="16" t="str">
        <f>BY_Demands_Drivers!$H$6</f>
        <v>IADRH</v>
      </c>
    </row>
    <row r="92" spans="2:6" x14ac:dyDescent="0.3">
      <c r="B92" s="16" t="s">
        <v>231</v>
      </c>
      <c r="C92" s="16">
        <f>$H$21</f>
        <v>2028</v>
      </c>
      <c r="D92" s="40">
        <f>BY_Demands_Drivers!$K$6*$I$21</f>
        <v>9.2051968519549346E-2</v>
      </c>
      <c r="E92" s="40">
        <f>BY_Demands_Drivers!$L$6*$I$21</f>
        <v>0.44815789912880138</v>
      </c>
      <c r="F92" s="16" t="str">
        <f>BY_Demands_Drivers!$H$6</f>
        <v>IADRH</v>
      </c>
    </row>
    <row r="93" spans="2:6" x14ac:dyDescent="0.3">
      <c r="B93" s="16" t="s">
        <v>231</v>
      </c>
      <c r="C93" s="16">
        <f>$H$22</f>
        <v>2029</v>
      </c>
      <c r="D93" s="40">
        <f>BY_Demands_Drivers!$K$6*$I$22</f>
        <v>9.3819076062830159E-2</v>
      </c>
      <c r="E93" s="40">
        <f>BY_Demands_Drivers!$L$6*$I$22</f>
        <v>0.45676111768966465</v>
      </c>
      <c r="F93" s="16" t="str">
        <f>BY_Demands_Drivers!$H$6</f>
        <v>IADRH</v>
      </c>
    </row>
    <row r="94" spans="2:6" x14ac:dyDescent="0.3">
      <c r="B94" s="16" t="s">
        <v>231</v>
      </c>
      <c r="C94" s="16">
        <f>$H$23</f>
        <v>2030</v>
      </c>
      <c r="D94" s="40">
        <f>BY_Demands_Drivers!$K$6*$I$23</f>
        <v>9.5621525756976578E-2</v>
      </c>
      <c r="E94" s="40">
        <f>BY_Demands_Drivers!$L$6*$I$23</f>
        <v>0.46553640062174517</v>
      </c>
      <c r="F94" s="16" t="str">
        <f>BY_Demands_Drivers!$H$6</f>
        <v>IADRH</v>
      </c>
    </row>
    <row r="95" spans="2:6" x14ac:dyDescent="0.3">
      <c r="B95" s="16" t="s">
        <v>231</v>
      </c>
      <c r="C95" s="16">
        <f>$H$24</f>
        <v>2031</v>
      </c>
      <c r="D95" s="40">
        <f>BY_Demands_Drivers!$K$6*$I$24</f>
        <v>9.7460024445005927E-2</v>
      </c>
      <c r="E95" s="40">
        <f>BY_Demands_Drivers!$L$6*$I$24</f>
        <v>0.47448718921246724</v>
      </c>
      <c r="F95" s="16" t="str">
        <f>BY_Demands_Drivers!$H$6</f>
        <v>IADRH</v>
      </c>
    </row>
    <row r="96" spans="2:6" x14ac:dyDescent="0.3">
      <c r="B96" s="16" t="s">
        <v>231</v>
      </c>
      <c r="C96" s="16">
        <f>$H$25</f>
        <v>2032</v>
      </c>
      <c r="D96" s="40">
        <f>BY_Demands_Drivers!$K$6*$I$25</f>
        <v>9.9335293106795883E-2</v>
      </c>
      <c r="E96" s="40">
        <f>BY_Demands_Drivers!$L$6*$I$25</f>
        <v>0.48361699357500387</v>
      </c>
      <c r="F96" s="16" t="str">
        <f>BY_Demands_Drivers!$H$6</f>
        <v>IADRH</v>
      </c>
    </row>
    <row r="97" spans="2:6" x14ac:dyDescent="0.3">
      <c r="B97" s="16" t="s">
        <v>231</v>
      </c>
      <c r="C97" s="16">
        <f>$H$26</f>
        <v>2033</v>
      </c>
      <c r="D97" s="40">
        <f>BY_Demands_Drivers!$K$6*$I$26</f>
        <v>0.10124806714182163</v>
      </c>
      <c r="E97" s="40">
        <f>BY_Demands_Drivers!$L$6*$I$26</f>
        <v>0.49292939402479119</v>
      </c>
      <c r="F97" s="16" t="str">
        <f>BY_Demands_Drivers!$H$6</f>
        <v>IADRH</v>
      </c>
    </row>
    <row r="98" spans="2:6" x14ac:dyDescent="0.3">
      <c r="B98" s="16" t="s">
        <v>231</v>
      </c>
      <c r="C98" s="16">
        <f>$H$27</f>
        <v>2034</v>
      </c>
      <c r="D98" s="40">
        <f>BY_Demands_Drivers!$K$6*$I$27</f>
        <v>0.1031990966575479</v>
      </c>
      <c r="E98" s="40">
        <f>BY_Demands_Drivers!$L$6*$I$27</f>
        <v>0.50242804248357431</v>
      </c>
      <c r="F98" s="16" t="str">
        <f>BY_Demands_Drivers!$H$6</f>
        <v>IADRH</v>
      </c>
    </row>
    <row r="99" spans="2:6" x14ac:dyDescent="0.3">
      <c r="B99" s="16" t="s">
        <v>231</v>
      </c>
      <c r="C99" s="16">
        <f>$H$28</f>
        <v>2035</v>
      </c>
      <c r="D99" s="40">
        <f>BY_Demands_Drivers!$K$6*$I$28</f>
        <v>0.1051891467635887</v>
      </c>
      <c r="E99" s="40">
        <f>BY_Demands_Drivers!$L$6*$I$28</f>
        <v>0.5121166639115331</v>
      </c>
      <c r="F99" s="16" t="str">
        <f>BY_Demands_Drivers!$H$6</f>
        <v>IADRH</v>
      </c>
    </row>
    <row r="100" spans="2:6" x14ac:dyDescent="0.3">
      <c r="B100" s="16" t="s">
        <v>231</v>
      </c>
      <c r="C100" s="16">
        <f>$H$29</f>
        <v>2036</v>
      </c>
      <c r="D100" s="40">
        <f>BY_Demands_Drivers!$K$6*$I$29</f>
        <v>0.10721899787175029</v>
      </c>
      <c r="E100" s="40">
        <f>BY_Demands_Drivers!$L$6*$I$29</f>
        <v>0.52199905776805089</v>
      </c>
      <c r="F100" s="16" t="str">
        <f>BY_Demands_Drivers!$H$6</f>
        <v>IADRH</v>
      </c>
    </row>
    <row r="101" spans="2:6" x14ac:dyDescent="0.3">
      <c r="B101" s="16" t="s">
        <v>231</v>
      </c>
      <c r="C101" s="16">
        <f>$H$30</f>
        <v>2037</v>
      </c>
      <c r="D101" s="40">
        <f>BY_Demands_Drivers!$K$6*$I$30</f>
        <v>0.10928944600207512</v>
      </c>
      <c r="E101" s="40">
        <f>BY_Demands_Drivers!$L$6*$I$30</f>
        <v>0.53207909950169918</v>
      </c>
      <c r="F101" s="16" t="str">
        <f>BY_Demands_Drivers!$H$6</f>
        <v>IADRH</v>
      </c>
    </row>
    <row r="102" spans="2:6" x14ac:dyDescent="0.3">
      <c r="B102" s="16" t="s">
        <v>231</v>
      </c>
      <c r="C102" s="16">
        <f>$H$31</f>
        <v>2038</v>
      </c>
      <c r="D102" s="40">
        <f>BY_Demands_Drivers!$K$6*$I$31</f>
        <v>0.11140130309500644</v>
      </c>
      <c r="E102" s="40">
        <f>BY_Demands_Drivers!$L$6*$I$31</f>
        <v>0.54236074207002027</v>
      </c>
      <c r="F102" s="16" t="str">
        <f>BY_Demands_Drivers!$H$6</f>
        <v>IADRH</v>
      </c>
    </row>
    <row r="103" spans="2:6" x14ac:dyDescent="0.3">
      <c r="B103" s="16" t="s">
        <v>231</v>
      </c>
      <c r="C103" s="16">
        <f>$H$32</f>
        <v>2039</v>
      </c>
      <c r="D103" s="40">
        <f>BY_Demands_Drivers!$K$6*$I$32</f>
        <v>0.11355539732979641</v>
      </c>
      <c r="E103" s="40">
        <f>BY_Demands_Drivers!$L$6*$I$32</f>
        <v>0.55284801748970802</v>
      </c>
      <c r="F103" s="16" t="str">
        <f>BY_Demands_Drivers!$H$6</f>
        <v>IADRH</v>
      </c>
    </row>
    <row r="104" spans="2:6" x14ac:dyDescent="0.3">
      <c r="B104" s="16" t="s">
        <v>231</v>
      </c>
      <c r="C104" s="16">
        <f>$H$33</f>
        <v>2040</v>
      </c>
      <c r="D104" s="40">
        <f>BY_Demands_Drivers!$K$6*$I$33</f>
        <v>0.11575257344928216</v>
      </c>
      <c r="E104" s="40">
        <f>BY_Demands_Drivers!$L$6*$I$33</f>
        <v>0.56354503841778936</v>
      </c>
      <c r="F104" s="16" t="str">
        <f>BY_Demands_Drivers!$H$6</f>
        <v>IADRH</v>
      </c>
    </row>
    <row r="105" spans="2:6" x14ac:dyDescent="0.3">
      <c r="B105" s="16" t="s">
        <v>231</v>
      </c>
      <c r="C105" s="16">
        <f>$H$34</f>
        <v>2041</v>
      </c>
      <c r="D105" s="40">
        <f>BY_Demands_Drivers!$K$6*$I$34</f>
        <v>0.11799369309115763</v>
      </c>
      <c r="E105" s="40">
        <f>BY_Demands_Drivers!$L$6*$I$34</f>
        <v>0.5744559997644324</v>
      </c>
      <c r="F105" s="16" t="str">
        <f>BY_Demands_Drivers!$H$6</f>
        <v>IADRH</v>
      </c>
    </row>
    <row r="106" spans="2:6" x14ac:dyDescent="0.3">
      <c r="B106" s="16" t="s">
        <v>231</v>
      </c>
      <c r="C106" s="16">
        <f>$H$35</f>
        <v>2042</v>
      </c>
      <c r="D106" s="40">
        <f>BY_Demands_Drivers!$K$6*$I$35</f>
        <v>0.12027963512587063</v>
      </c>
      <c r="E106" s="40">
        <f>BY_Demands_Drivers!$L$6*$I$35</f>
        <v>0.58558518033800833</v>
      </c>
      <c r="F106" s="16" t="str">
        <f>BY_Demands_Drivers!$H$6</f>
        <v>IADRH</v>
      </c>
    </row>
    <row r="107" spans="2:6" x14ac:dyDescent="0.3">
      <c r="B107" s="16" t="s">
        <v>231</v>
      </c>
      <c r="C107" s="16">
        <f>$H$36</f>
        <v>2043</v>
      </c>
      <c r="D107" s="40">
        <f>BY_Demands_Drivers!$K$6*$I$36</f>
        <v>0.12261129600127786</v>
      </c>
      <c r="E107" s="40">
        <f>BY_Demands_Drivers!$L$6*$I$36</f>
        <v>0.59693694452305568</v>
      </c>
      <c r="F107" s="16" t="str">
        <f>BY_Demands_Drivers!$H$6</f>
        <v>IADRH</v>
      </c>
    </row>
    <row r="108" spans="2:6" x14ac:dyDescent="0.3">
      <c r="B108" s="16" t="s">
        <v>231</v>
      </c>
      <c r="C108" s="16">
        <f>$H$37</f>
        <v>2044</v>
      </c>
      <c r="D108" s="40">
        <f>BY_Demands_Drivers!$K$6*$I$37</f>
        <v>0.12498959009419322</v>
      </c>
      <c r="E108" s="40">
        <f>BY_Demands_Drivers!$L$6*$I$37</f>
        <v>0.60851574399180397</v>
      </c>
      <c r="F108" s="16" t="str">
        <f>BY_Demands_Drivers!$H$6</f>
        <v>IADRH</v>
      </c>
    </row>
    <row r="109" spans="2:6" x14ac:dyDescent="0.3">
      <c r="B109" s="16" t="s">
        <v>231</v>
      </c>
      <c r="C109" s="16">
        <f>$H$38</f>
        <v>2045</v>
      </c>
      <c r="D109" s="40">
        <f>BY_Demands_Drivers!$K$6*$I$38</f>
        <v>0.12741545006896696</v>
      </c>
      <c r="E109" s="40">
        <f>BY_Demands_Drivers!$L$6*$I$38</f>
        <v>0.62032611944992744</v>
      </c>
      <c r="F109" s="16" t="str">
        <f>BY_Demands_Drivers!$H$6</f>
        <v>IADRH</v>
      </c>
    </row>
    <row r="110" spans="2:6" x14ac:dyDescent="0.3">
      <c r="B110" s="16" t="s">
        <v>231</v>
      </c>
      <c r="C110" s="16">
        <f>$H$39</f>
        <v>2046</v>
      </c>
      <c r="D110" s="40">
        <f>BY_Demands_Drivers!$K$6*$I$39</f>
        <v>0.12988982724323611</v>
      </c>
      <c r="E110" s="40">
        <f>BY_Demands_Drivers!$L$6*$I$39</f>
        <v>0.63237270241721322</v>
      </c>
      <c r="F110" s="16" t="str">
        <f>BY_Demands_Drivers!$H$6</f>
        <v>IADRH</v>
      </c>
    </row>
    <row r="111" spans="2:6" x14ac:dyDescent="0.3">
      <c r="B111" s="16" t="s">
        <v>231</v>
      </c>
      <c r="C111" s="16">
        <f>$H$40</f>
        <v>2047</v>
      </c>
      <c r="D111" s="40">
        <f>BY_Demands_Drivers!$K$6*$I$40</f>
        <v>0.13241369196099065</v>
      </c>
      <c r="E111" s="40">
        <f>BY_Demands_Drivers!$L$6*$I$40</f>
        <v>0.64466021704384457</v>
      </c>
      <c r="F111" s="16" t="str">
        <f>BY_Demands_Drivers!$H$6</f>
        <v>IADRH</v>
      </c>
    </row>
    <row r="112" spans="2:6" x14ac:dyDescent="0.3">
      <c r="B112" s="16" t="s">
        <v>231</v>
      </c>
      <c r="C112" s="16">
        <f>$H$41</f>
        <v>2048</v>
      </c>
      <c r="D112" s="40">
        <f>BY_Demands_Drivers!$K$6*$I$41</f>
        <v>0.13498803397310027</v>
      </c>
      <c r="E112" s="40">
        <f>BY_Demands_Drivers!$L$6*$I$41</f>
        <v>0.65719348196300864</v>
      </c>
      <c r="F112" s="16" t="str">
        <f>BY_Demands_Drivers!$H$6</f>
        <v>IADRH</v>
      </c>
    </row>
    <row r="113" spans="2:6" x14ac:dyDescent="0.3">
      <c r="B113" s="16" t="s">
        <v>231</v>
      </c>
      <c r="C113" s="16">
        <f>$H$42</f>
        <v>2049</v>
      </c>
      <c r="D113" s="40">
        <f>BY_Demands_Drivers!$K$6*$I$42</f>
        <v>0.1376138628254521</v>
      </c>
      <c r="E113" s="40">
        <f>BY_Demands_Drivers!$L$6*$I$42</f>
        <v>0.66997741218055606</v>
      </c>
      <c r="F113" s="16" t="str">
        <f>BY_Demands_Drivers!$H$6</f>
        <v>IADRH</v>
      </c>
    </row>
    <row r="114" spans="2:6" x14ac:dyDescent="0.3">
      <c r="B114" s="15" t="s">
        <v>231</v>
      </c>
      <c r="C114" s="15">
        <f>$H$43</f>
        <v>2050</v>
      </c>
      <c r="D114" s="41">
        <f>BY_Demands_Drivers!$K$6*$I$43</f>
        <v>0.14029220825485098</v>
      </c>
      <c r="E114" s="41">
        <f>BY_Demands_Drivers!$L$6*$I$43</f>
        <v>0.68301702100245443</v>
      </c>
      <c r="F114" s="15" t="str">
        <f>BY_Demands_Drivers!$H$6</f>
        <v>IADRH</v>
      </c>
    </row>
    <row r="115" spans="2:6" x14ac:dyDescent="0.3">
      <c r="B115" s="16" t="s">
        <v>231</v>
      </c>
      <c r="C115" s="16">
        <f>$H$5</f>
        <v>2012</v>
      </c>
      <c r="D115" s="40">
        <f>BY_Demands_Drivers!$K$7*$I$5</f>
        <v>0.29773810647277649</v>
      </c>
      <c r="E115" s="40">
        <f>BY_Demands_Drivers!$L$7*$I$5</f>
        <v>1.4551765007327115</v>
      </c>
      <c r="F115" s="16" t="str">
        <f>BY_Demands_Drivers!$H$7</f>
        <v>IADLA</v>
      </c>
    </row>
    <row r="116" spans="2:6" x14ac:dyDescent="0.3">
      <c r="B116" s="16" t="s">
        <v>231</v>
      </c>
      <c r="C116" s="16">
        <f>$H$8</f>
        <v>2015</v>
      </c>
      <c r="D116" s="40">
        <f>BY_Demands_Drivers!$K$7*$I$8</f>
        <v>0.28591158816275192</v>
      </c>
      <c r="E116" s="40">
        <f>BY_Demands_Drivers!$L$7*$I$8</f>
        <v>1.3973751271224901</v>
      </c>
      <c r="F116" s="16" t="str">
        <f>BY_Demands_Drivers!$H$7</f>
        <v>IADLA</v>
      </c>
    </row>
    <row r="117" spans="2:6" x14ac:dyDescent="0.3">
      <c r="B117" s="16" t="s">
        <v>231</v>
      </c>
      <c r="C117" s="16">
        <f>$H$9</f>
        <v>2016</v>
      </c>
      <c r="D117" s="40">
        <f>BY_Demands_Drivers!$K$7*$I$9</f>
        <v>0.29042010419397668</v>
      </c>
      <c r="E117" s="40">
        <f>BY_Demands_Drivers!$L$7*$I$9</f>
        <v>1.4194102191687774</v>
      </c>
      <c r="F117" s="16" t="str">
        <f>BY_Demands_Drivers!$H$7</f>
        <v>IADLA</v>
      </c>
    </row>
    <row r="118" spans="2:6" x14ac:dyDescent="0.3">
      <c r="B118" s="16" t="s">
        <v>231</v>
      </c>
      <c r="C118" s="16">
        <f>$H$10</f>
        <v>2017</v>
      </c>
      <c r="D118" s="40">
        <f>BY_Demands_Drivers!$K$7*$I$10</f>
        <v>0.29622850627785619</v>
      </c>
      <c r="E118" s="40">
        <f>BY_Demands_Drivers!$L$7*$I$10</f>
        <v>1.4477984235521528</v>
      </c>
      <c r="F118" s="16" t="str">
        <f>BY_Demands_Drivers!$H$7</f>
        <v>IADLA</v>
      </c>
    </row>
    <row r="119" spans="2:6" x14ac:dyDescent="0.3">
      <c r="B119" s="16" t="s">
        <v>231</v>
      </c>
      <c r="C119" s="16">
        <f>$H$11</f>
        <v>2018</v>
      </c>
      <c r="D119" s="40">
        <f>BY_Demands_Drivers!$K$7*$I$11</f>
        <v>0.30215307640341332</v>
      </c>
      <c r="E119" s="40">
        <f>BY_Demands_Drivers!$L$7*$I$11</f>
        <v>1.476754392023196</v>
      </c>
      <c r="F119" s="16" t="str">
        <f>BY_Demands_Drivers!$H$7</f>
        <v>IADLA</v>
      </c>
    </row>
    <row r="120" spans="2:6" x14ac:dyDescent="0.3">
      <c r="B120" s="16" t="s">
        <v>231</v>
      </c>
      <c r="C120" s="16">
        <f>$H$12</f>
        <v>2019</v>
      </c>
      <c r="D120" s="40">
        <f>BY_Demands_Drivers!$K$7*$I$12</f>
        <v>0.32360594482805571</v>
      </c>
      <c r="E120" s="40">
        <f>BY_Demands_Drivers!$L$7*$I$12</f>
        <v>1.5816039538568429</v>
      </c>
      <c r="F120" s="16" t="str">
        <f>BY_Demands_Drivers!$H$7</f>
        <v>IADLA</v>
      </c>
    </row>
    <row r="121" spans="2:6" x14ac:dyDescent="0.3">
      <c r="B121" s="16" t="s">
        <v>231</v>
      </c>
      <c r="C121" s="16">
        <f>$H$13</f>
        <v>2020</v>
      </c>
      <c r="D121" s="40">
        <f>BY_Demands_Drivers!$K$7*$I$13</f>
        <v>0.32976986758668531</v>
      </c>
      <c r="E121" s="40">
        <f>BY_Demands_Drivers!$L$7*$I$13</f>
        <v>1.6117297434541162</v>
      </c>
      <c r="F121" s="16" t="str">
        <f>BY_Demands_Drivers!$H$7</f>
        <v>IADLA</v>
      </c>
    </row>
    <row r="122" spans="2:6" x14ac:dyDescent="0.3">
      <c r="B122" s="16" t="s">
        <v>231</v>
      </c>
      <c r="C122" s="16">
        <f>$H$14</f>
        <v>2021</v>
      </c>
      <c r="D122" s="40">
        <f>BY_Demands_Drivers!$K$7*$I$14</f>
        <v>0.33605706880048752</v>
      </c>
      <c r="E122" s="40">
        <f>BY_Demands_Drivers!$L$7*$I$14</f>
        <v>1.6424580488433349</v>
      </c>
      <c r="F122" s="16" t="str">
        <f>BY_Demands_Drivers!$H$7</f>
        <v>IADLA</v>
      </c>
    </row>
    <row r="123" spans="2:6" x14ac:dyDescent="0.3">
      <c r="B123" s="16" t="s">
        <v>231</v>
      </c>
      <c r="C123" s="16">
        <f>$H$15</f>
        <v>2022</v>
      </c>
      <c r="D123" s="40">
        <f>BY_Demands_Drivers!$K$7*$I$15</f>
        <v>0.34247001403856586</v>
      </c>
      <c r="E123" s="40">
        <f>BY_Demands_Drivers!$L$7*$I$15</f>
        <v>1.6738009203403381</v>
      </c>
      <c r="F123" s="16" t="str">
        <f>BY_Demands_Drivers!$H$7</f>
        <v>IADLA</v>
      </c>
    </row>
    <row r="124" spans="2:6" x14ac:dyDescent="0.3">
      <c r="B124" s="16" t="s">
        <v>231</v>
      </c>
      <c r="C124" s="16">
        <f>$H$16</f>
        <v>2023</v>
      </c>
      <c r="D124" s="40">
        <f>BY_Demands_Drivers!$K$7*$I$16</f>
        <v>0.34901121818140574</v>
      </c>
      <c r="E124" s="40">
        <f>BY_Demands_Drivers!$L$7*$I$16</f>
        <v>1.7057706492672813</v>
      </c>
      <c r="F124" s="16" t="str">
        <f>BY_Demands_Drivers!$H$7</f>
        <v>IADLA</v>
      </c>
    </row>
    <row r="125" spans="2:6" x14ac:dyDescent="0.3">
      <c r="B125" s="16" t="s">
        <v>231</v>
      </c>
      <c r="C125" s="16">
        <f>$H$17</f>
        <v>2024</v>
      </c>
      <c r="D125" s="40">
        <f>BY_Demands_Drivers!$K$7*$I$17</f>
        <v>0.35568324640710236</v>
      </c>
      <c r="E125" s="40">
        <f>BY_Demands_Drivers!$L$7*$I$17</f>
        <v>1.7383797727727632</v>
      </c>
      <c r="F125" s="16" t="str">
        <f>BY_Demands_Drivers!$H$7</f>
        <v>IADLA</v>
      </c>
    </row>
    <row r="126" spans="2:6" x14ac:dyDescent="0.3">
      <c r="B126" s="16" t="s">
        <v>231</v>
      </c>
      <c r="C126" s="16">
        <f>$H$18</f>
        <v>2025</v>
      </c>
      <c r="D126" s="40">
        <f>BY_Demands_Drivers!$K$7*$I$18</f>
        <v>0.36248871519731285</v>
      </c>
      <c r="E126" s="40">
        <f>BY_Demands_Drivers!$L$7*$I$18</f>
        <v>1.7716410787483545</v>
      </c>
      <c r="F126" s="16" t="str">
        <f>BY_Demands_Drivers!$H$7</f>
        <v>IADLA</v>
      </c>
    </row>
    <row r="127" spans="2:6" x14ac:dyDescent="0.3">
      <c r="B127" s="16" t="s">
        <v>231</v>
      </c>
      <c r="C127" s="16">
        <f>$H$19</f>
        <v>2026</v>
      </c>
      <c r="D127" s="40">
        <f>BY_Demands_Drivers!$K$7*$I$19</f>
        <v>0.36943029336332761</v>
      </c>
      <c r="E127" s="40">
        <f>BY_Demands_Drivers!$L$7*$I$19</f>
        <v>1.805567610843458</v>
      </c>
      <c r="F127" s="16" t="str">
        <f>BY_Demands_Drivers!$H$7</f>
        <v>IADLA</v>
      </c>
    </row>
    <row r="128" spans="2:6" x14ac:dyDescent="0.3">
      <c r="B128" s="16" t="s">
        <v>231</v>
      </c>
      <c r="C128" s="16">
        <f>$H$20</f>
        <v>2027</v>
      </c>
      <c r="D128" s="40">
        <f>BY_Demands_Drivers!$K$7*$I$20</f>
        <v>0.37651070309266271</v>
      </c>
      <c r="E128" s="40">
        <f>BY_Demands_Drivers!$L$7*$I$20</f>
        <v>1.8401726735804638</v>
      </c>
      <c r="F128" s="16" t="str">
        <f>BY_Demands_Drivers!$H$7</f>
        <v>IADLA</v>
      </c>
    </row>
    <row r="129" spans="2:6" x14ac:dyDescent="0.3">
      <c r="B129" s="16" t="s">
        <v>231</v>
      </c>
      <c r="C129" s="16">
        <f>$H$21</f>
        <v>2028</v>
      </c>
      <c r="D129" s="40">
        <f>BY_Demands_Drivers!$K$7*$I$21</f>
        <v>0.38373272101658451</v>
      </c>
      <c r="E129" s="40">
        <f>BY_Demands_Drivers!$L$7*$I$21</f>
        <v>1.8754698375722092</v>
      </c>
      <c r="F129" s="16" t="str">
        <f>BY_Demands_Drivers!$H$7</f>
        <v>IADLA</v>
      </c>
    </row>
    <row r="130" spans="2:6" x14ac:dyDescent="0.3">
      <c r="B130" s="16" t="s">
        <v>231</v>
      </c>
      <c r="C130" s="16">
        <f>$H$22</f>
        <v>2029</v>
      </c>
      <c r="D130" s="40">
        <f>BY_Demands_Drivers!$K$7*$I$22</f>
        <v>0.39109917929898474</v>
      </c>
      <c r="E130" s="40">
        <f>BY_Demands_Drivers!$L$7*$I$22</f>
        <v>1.9114729448437899</v>
      </c>
      <c r="F130" s="16" t="str">
        <f>BY_Demands_Drivers!$H$7</f>
        <v>IADLA</v>
      </c>
    </row>
    <row r="131" spans="2:6" x14ac:dyDescent="0.3">
      <c r="B131" s="16" t="s">
        <v>231</v>
      </c>
      <c r="C131" s="16">
        <f>$H$23</f>
        <v>2030</v>
      </c>
      <c r="D131" s="40">
        <f>BY_Demands_Drivers!$K$7*$I$23</f>
        <v>0.39861296674703295</v>
      </c>
      <c r="E131" s="40">
        <f>BY_Demands_Drivers!$L$7*$I$23</f>
        <v>1.948196114260802</v>
      </c>
      <c r="F131" s="16" t="str">
        <f>BY_Demands_Drivers!$H$7</f>
        <v>IADLA</v>
      </c>
    </row>
    <row r="132" spans="2:6" x14ac:dyDescent="0.3">
      <c r="B132" s="16" t="s">
        <v>231</v>
      </c>
      <c r="C132" s="16">
        <f>$H$24</f>
        <v>2031</v>
      </c>
      <c r="D132" s="40">
        <f>BY_Demands_Drivers!$K$7*$I$24</f>
        <v>0.40627702994404213</v>
      </c>
      <c r="E132" s="40">
        <f>BY_Demands_Drivers!$L$7*$I$24</f>
        <v>1.9856537470661544</v>
      </c>
      <c r="F132" s="16" t="str">
        <f>BY_Demands_Drivers!$H$7</f>
        <v>IADLA</v>
      </c>
    </row>
    <row r="133" spans="2:6" x14ac:dyDescent="0.3">
      <c r="B133" s="16" t="s">
        <v>231</v>
      </c>
      <c r="C133" s="16">
        <f>$H$25</f>
        <v>2032</v>
      </c>
      <c r="D133" s="40">
        <f>BY_Demands_Drivers!$K$7*$I$25</f>
        <v>0.41409437440499153</v>
      </c>
      <c r="E133" s="40">
        <f>BY_Demands_Drivers!$L$7*$I$25</f>
        <v>2.023860532527614</v>
      </c>
      <c r="F133" s="16" t="str">
        <f>BY_Demands_Drivers!$H$7</f>
        <v>IADLA</v>
      </c>
    </row>
    <row r="134" spans="2:6" x14ac:dyDescent="0.3">
      <c r="B134" s="16" t="s">
        <v>231</v>
      </c>
      <c r="C134" s="16">
        <f>$H$26</f>
        <v>2033</v>
      </c>
      <c r="D134" s="40">
        <f>BY_Demands_Drivers!$K$7*$I$26</f>
        <v>0.42206806575515987</v>
      </c>
      <c r="E134" s="40">
        <f>BY_Demands_Drivers!$L$7*$I$26</f>
        <v>2.0628314536983026</v>
      </c>
      <c r="F134" s="16" t="str">
        <f>BY_Demands_Drivers!$H$7</f>
        <v>IADLA</v>
      </c>
    </row>
    <row r="135" spans="2:6" x14ac:dyDescent="0.3">
      <c r="B135" s="16" t="s">
        <v>231</v>
      </c>
      <c r="C135" s="16">
        <f>$H$27</f>
        <v>2034</v>
      </c>
      <c r="D135" s="40">
        <f>BY_Demands_Drivers!$K$7*$I$27</f>
        <v>0.43020123093233165</v>
      </c>
      <c r="E135" s="40">
        <f>BY_Demands_Drivers!$L$7*$I$27</f>
        <v>2.1025817932924054</v>
      </c>
      <c r="F135" s="16" t="str">
        <f>BY_Demands_Drivers!$H$7</f>
        <v>IADLA</v>
      </c>
    </row>
    <row r="136" spans="2:6" x14ac:dyDescent="0.3">
      <c r="B136" s="16" t="s">
        <v>231</v>
      </c>
      <c r="C136" s="16">
        <f>$H$28</f>
        <v>2035</v>
      </c>
      <c r="D136" s="40">
        <f>BY_Demands_Drivers!$K$7*$I$28</f>
        <v>0.43849705941304684</v>
      </c>
      <c r="E136" s="40">
        <f>BY_Demands_Drivers!$L$7*$I$28</f>
        <v>2.14312713967839</v>
      </c>
      <c r="F136" s="16" t="str">
        <f>BY_Demands_Drivers!$H$7</f>
        <v>IADLA</v>
      </c>
    </row>
    <row r="137" spans="2:6" x14ac:dyDescent="0.3">
      <c r="B137" s="16" t="s">
        <v>231</v>
      </c>
      <c r="C137" s="16">
        <f>$H$29</f>
        <v>2036</v>
      </c>
      <c r="D137" s="40">
        <f>BY_Demands_Drivers!$K$7*$I$29</f>
        <v>0.44695880446337627</v>
      </c>
      <c r="E137" s="40">
        <f>BY_Demands_Drivers!$L$7*$I$29</f>
        <v>2.1844833929920942</v>
      </c>
      <c r="F137" s="16" t="str">
        <f>BY_Demands_Drivers!$H$7</f>
        <v>IADLA</v>
      </c>
    </row>
    <row r="138" spans="2:6" x14ac:dyDescent="0.3">
      <c r="B138" s="16" t="s">
        <v>231</v>
      </c>
      <c r="C138" s="16">
        <f>$H$30</f>
        <v>2037</v>
      </c>
      <c r="D138" s="40">
        <f>BY_Demands_Drivers!$K$7*$I$30</f>
        <v>0.45558978441471232</v>
      </c>
      <c r="E138" s="40">
        <f>BY_Demands_Drivers!$L$7*$I$30</f>
        <v>2.2266667713720723</v>
      </c>
      <c r="F138" s="16" t="str">
        <f>BY_Demands_Drivers!$H$7</f>
        <v>IADLA</v>
      </c>
    </row>
    <row r="139" spans="2:6" x14ac:dyDescent="0.3">
      <c r="B139" s="16" t="s">
        <v>231</v>
      </c>
      <c r="C139" s="16">
        <f>$H$31</f>
        <v>2038</v>
      </c>
      <c r="D139" s="40">
        <f>BY_Demands_Drivers!$K$7*$I$31</f>
        <v>0.46439338396507507</v>
      </c>
      <c r="E139" s="40">
        <f>BY_Demands_Drivers!$L$7*$I$31</f>
        <v>2.2696938173196499</v>
      </c>
      <c r="F139" s="16" t="str">
        <f>BY_Demands_Drivers!$H$7</f>
        <v>IADLA</v>
      </c>
    </row>
    <row r="140" spans="2:6" x14ac:dyDescent="0.3">
      <c r="B140" s="16" t="s">
        <v>231</v>
      </c>
      <c r="C140" s="16">
        <f>$H$32</f>
        <v>2039</v>
      </c>
      <c r="D140" s="40">
        <f>BY_Demands_Drivers!$K$7*$I$32</f>
        <v>0.47337305550644521</v>
      </c>
      <c r="E140" s="40">
        <f>BY_Demands_Drivers!$L$7*$I$32</f>
        <v>2.3135814041861797</v>
      </c>
      <c r="F140" s="16" t="str">
        <f>BY_Demands_Drivers!$H$7</f>
        <v>IADLA</v>
      </c>
    </row>
    <row r="141" spans="2:6" x14ac:dyDescent="0.3">
      <c r="B141" s="16" t="s">
        <v>231</v>
      </c>
      <c r="C141" s="16">
        <f>$H$33</f>
        <v>2040</v>
      </c>
      <c r="D141" s="40">
        <f>BY_Demands_Drivers!$K$7*$I$33</f>
        <v>0.48253232047864258</v>
      </c>
      <c r="E141" s="40">
        <f>BY_Demands_Drivers!$L$7*$I$33</f>
        <v>2.3583467427900398</v>
      </c>
      <c r="F141" s="16" t="str">
        <f>BY_Demands_Drivers!$H$7</f>
        <v>IADLA</v>
      </c>
    </row>
    <row r="142" spans="2:6" x14ac:dyDescent="0.3">
      <c r="B142" s="16" t="s">
        <v>231</v>
      </c>
      <c r="C142" s="16">
        <f>$H$34</f>
        <v>2041</v>
      </c>
      <c r="D142" s="40">
        <f>BY_Demands_Drivers!$K$7*$I$34</f>
        <v>0.49187477075028396</v>
      </c>
      <c r="E142" s="40">
        <f>BY_Demands_Drivers!$L$7*$I$34</f>
        <v>2.4040073881659767</v>
      </c>
      <c r="F142" s="16" t="str">
        <f>BY_Demands_Drivers!$H$7</f>
        <v>IADLA</v>
      </c>
    </row>
    <row r="143" spans="2:6" x14ac:dyDescent="0.3">
      <c r="B143" s="16" t="s">
        <v>231</v>
      </c>
      <c r="C143" s="16">
        <f>$H$35</f>
        <v>2042</v>
      </c>
      <c r="D143" s="40">
        <f>BY_Demands_Drivers!$K$7*$I$35</f>
        <v>0.50140407002735821</v>
      </c>
      <c r="E143" s="40">
        <f>BY_Demands_Drivers!$L$7*$I$35</f>
        <v>2.450581246449433</v>
      </c>
      <c r="F143" s="16" t="str">
        <f>BY_Demands_Drivers!$H$7</f>
        <v>IADLA</v>
      </c>
    </row>
    <row r="144" spans="2:6" x14ac:dyDescent="0.3">
      <c r="B144" s="16" t="s">
        <v>231</v>
      </c>
      <c r="C144" s="16">
        <f>$H$36</f>
        <v>2043</v>
      </c>
      <c r="D144" s="40">
        <f>BY_Demands_Drivers!$K$7*$I$36</f>
        <v>0.5111239552899739</v>
      </c>
      <c r="E144" s="40">
        <f>BY_Demands_Drivers!$L$7*$I$36</f>
        <v>2.498086581898558</v>
      </c>
      <c r="F144" s="16" t="str">
        <f>BY_Demands_Drivers!$H$7</f>
        <v>IADLA</v>
      </c>
    </row>
    <row r="145" spans="2:6" x14ac:dyDescent="0.3">
      <c r="B145" s="16" t="s">
        <v>231</v>
      </c>
      <c r="C145" s="16">
        <f>$H$37</f>
        <v>2044</v>
      </c>
      <c r="D145" s="40">
        <f>BY_Demands_Drivers!$K$7*$I$37</f>
        <v>0.52103823825784179</v>
      </c>
      <c r="E145" s="40">
        <f>BY_Demands_Drivers!$L$7*$I$37</f>
        <v>2.5465420240566652</v>
      </c>
      <c r="F145" s="16" t="str">
        <f>BY_Demands_Drivers!$H$7</f>
        <v>IADLA</v>
      </c>
    </row>
    <row r="146" spans="2:6" x14ac:dyDescent="0.3">
      <c r="B146" s="16" t="s">
        <v>231</v>
      </c>
      <c r="C146" s="16">
        <f>$H$38</f>
        <v>2045</v>
      </c>
      <c r="D146" s="40">
        <f>BY_Demands_Drivers!$K$7*$I$38</f>
        <v>0.53115080688506733</v>
      </c>
      <c r="E146" s="40">
        <f>BY_Demands_Drivers!$L$7*$I$38</f>
        <v>2.5959665750579357</v>
      </c>
      <c r="F146" s="16" t="str">
        <f>BY_Demands_Drivers!$H$7</f>
        <v>IADLA</v>
      </c>
    </row>
    <row r="147" spans="2:6" x14ac:dyDescent="0.3">
      <c r="B147" s="16" t="s">
        <v>231</v>
      </c>
      <c r="C147" s="16">
        <f>$H$39</f>
        <v>2046</v>
      </c>
      <c r="D147" s="40">
        <f>BY_Demands_Drivers!$K$7*$I$39</f>
        <v>0.54146562688483724</v>
      </c>
      <c r="E147" s="40">
        <f>BY_Demands_Drivers!$L$7*$I$39</f>
        <v>2.6463796170792304</v>
      </c>
      <c r="F147" s="16" t="str">
        <f>BY_Demands_Drivers!$H$7</f>
        <v>IADLA</v>
      </c>
    </row>
    <row r="148" spans="2:6" x14ac:dyDescent="0.3">
      <c r="B148" s="16" t="s">
        <v>231</v>
      </c>
      <c r="C148" s="16">
        <f>$H$40</f>
        <v>2047</v>
      </c>
      <c r="D148" s="40">
        <f>BY_Demands_Drivers!$K$7*$I$40</f>
        <v>0.5519867432846024</v>
      </c>
      <c r="E148" s="40">
        <f>BY_Demands_Drivers!$L$7*$I$40</f>
        <v>2.6978009199409514</v>
      </c>
      <c r="F148" s="16" t="str">
        <f>BY_Demands_Drivers!$H$7</f>
        <v>IADLA</v>
      </c>
    </row>
    <row r="149" spans="2:6" x14ac:dyDescent="0.3">
      <c r="B149" s="16" t="s">
        <v>231</v>
      </c>
      <c r="C149" s="16">
        <f>$H$41</f>
        <v>2048</v>
      </c>
      <c r="D149" s="40">
        <f>BY_Demands_Drivers!$K$7*$I$41</f>
        <v>0.56271828201236296</v>
      </c>
      <c r="E149" s="40">
        <f>BY_Demands_Drivers!$L$7*$I$41</f>
        <v>2.7502506488599066</v>
      </c>
      <c r="F149" s="16" t="str">
        <f>BY_Demands_Drivers!$H$7</f>
        <v>IADLA</v>
      </c>
    </row>
    <row r="150" spans="2:6" x14ac:dyDescent="0.3">
      <c r="B150" s="16" t="s">
        <v>231</v>
      </c>
      <c r="C150" s="16">
        <f>$H$42</f>
        <v>2049</v>
      </c>
      <c r="D150" s="40">
        <f>BY_Demands_Drivers!$K$7*$I$42</f>
        <v>0.57366445151467871</v>
      </c>
      <c r="E150" s="40">
        <f>BY_Demands_Drivers!$L$7*$I$42</f>
        <v>2.8037493723572409</v>
      </c>
      <c r="F150" s="16" t="str">
        <f>BY_Demands_Drivers!$H$7</f>
        <v>IADLA</v>
      </c>
    </row>
    <row r="151" spans="2:6" x14ac:dyDescent="0.3">
      <c r="B151" s="15" t="s">
        <v>231</v>
      </c>
      <c r="C151" s="15">
        <f>$H$43</f>
        <v>2050</v>
      </c>
      <c r="D151" s="41">
        <f>BY_Demands_Drivers!$K$7*$I$43</f>
        <v>0.58482954440704082</v>
      </c>
      <c r="E151" s="41">
        <f>BY_Demands_Drivers!$L$7*$I$43</f>
        <v>2.8583180703245223</v>
      </c>
      <c r="F151" s="15" t="str">
        <f>BY_Demands_Drivers!$H$7</f>
        <v>IADLA</v>
      </c>
    </row>
    <row r="152" spans="2:6" x14ac:dyDescent="0.3">
      <c r="B152" s="16" t="s">
        <v>231</v>
      </c>
      <c r="C152" s="16">
        <f>$H$5</f>
        <v>2012</v>
      </c>
      <c r="D152" s="40">
        <f>BY_Demands_Drivers!$K$8*$I$5</f>
        <v>0.7992713319950856</v>
      </c>
      <c r="E152" s="40">
        <f>BY_Demands_Drivers!$L$8*$I$5</f>
        <v>3.9063889866409522</v>
      </c>
      <c r="F152" s="16" t="str">
        <f>BY_Demands_Drivers!$H$8</f>
        <v>IADEM</v>
      </c>
    </row>
    <row r="153" spans="2:6" x14ac:dyDescent="0.3">
      <c r="B153" s="16" t="s">
        <v>231</v>
      </c>
      <c r="C153" s="16">
        <f>$H$8</f>
        <v>2015</v>
      </c>
      <c r="D153" s="40">
        <f>BY_Demands_Drivers!$K$8*$I$8</f>
        <v>0.76752330634092936</v>
      </c>
      <c r="E153" s="40">
        <f>BY_Demands_Drivers!$L$8*$I$8</f>
        <v>3.7512224833542405</v>
      </c>
      <c r="F153" s="16" t="str">
        <f>BY_Demands_Drivers!$H$8</f>
        <v>IADEM</v>
      </c>
    </row>
    <row r="154" spans="2:6" x14ac:dyDescent="0.3">
      <c r="B154" s="16" t="s">
        <v>231</v>
      </c>
      <c r="C154" s="16">
        <f>$H$9</f>
        <v>2016</v>
      </c>
      <c r="D154" s="40">
        <f>BY_Demands_Drivers!$K$8*$I$9</f>
        <v>0.77962631746130029</v>
      </c>
      <c r="E154" s="40">
        <f>BY_Demands_Drivers!$L$8*$I$9</f>
        <v>3.8103751984000751</v>
      </c>
      <c r="F154" s="16" t="str">
        <f>BY_Demands_Drivers!$H$8</f>
        <v>IADEM</v>
      </c>
    </row>
    <row r="155" spans="2:6" x14ac:dyDescent="0.3">
      <c r="B155" s="16" t="s">
        <v>231</v>
      </c>
      <c r="C155" s="16">
        <f>$H$10</f>
        <v>2017</v>
      </c>
      <c r="D155" s="40">
        <f>BY_Demands_Drivers!$K$8*$I$10</f>
        <v>0.79521884381052621</v>
      </c>
      <c r="E155" s="40">
        <f>BY_Demands_Drivers!$L$8*$I$10</f>
        <v>3.8865827023680763</v>
      </c>
      <c r="F155" s="16" t="str">
        <f>BY_Demands_Drivers!$H$8</f>
        <v>IADEM</v>
      </c>
    </row>
    <row r="156" spans="2:6" x14ac:dyDescent="0.3">
      <c r="B156" s="16" t="s">
        <v>231</v>
      </c>
      <c r="C156" s="16">
        <f>$H$11</f>
        <v>2018</v>
      </c>
      <c r="D156" s="40">
        <f>BY_Demands_Drivers!$K$8*$I$11</f>
        <v>0.81112322068673692</v>
      </c>
      <c r="E156" s="40">
        <f>BY_Demands_Drivers!$L$8*$I$11</f>
        <v>3.9643143564154384</v>
      </c>
      <c r="F156" s="16" t="str">
        <f>BY_Demands_Drivers!$H$8</f>
        <v>IADEM</v>
      </c>
    </row>
    <row r="157" spans="2:6" x14ac:dyDescent="0.3">
      <c r="B157" s="16" t="s">
        <v>231</v>
      </c>
      <c r="C157" s="16">
        <f>$H$12</f>
        <v>2019</v>
      </c>
      <c r="D157" s="40">
        <f>BY_Demands_Drivers!$K$8*$I$12</f>
        <v>0.86871296935549513</v>
      </c>
      <c r="E157" s="40">
        <f>BY_Demands_Drivers!$L$8*$I$12</f>
        <v>4.2457806757209342</v>
      </c>
      <c r="F157" s="16" t="str">
        <f>BY_Demands_Drivers!$H$8</f>
        <v>IADEM</v>
      </c>
    </row>
    <row r="158" spans="2:6" x14ac:dyDescent="0.3">
      <c r="B158" s="16" t="s">
        <v>231</v>
      </c>
      <c r="C158" s="16">
        <f>$H$13</f>
        <v>2020</v>
      </c>
      <c r="D158" s="40">
        <f>BY_Demands_Drivers!$K$8*$I$13</f>
        <v>0.88525988305750458</v>
      </c>
      <c r="E158" s="40">
        <f>BY_Demands_Drivers!$L$8*$I$13</f>
        <v>4.3266526885918095</v>
      </c>
      <c r="F158" s="16" t="str">
        <f>BY_Demands_Drivers!$H$8</f>
        <v>IADEM</v>
      </c>
    </row>
    <row r="159" spans="2:6" x14ac:dyDescent="0.3">
      <c r="B159" s="16" t="s">
        <v>231</v>
      </c>
      <c r="C159" s="16">
        <f>$H$14</f>
        <v>2021</v>
      </c>
      <c r="D159" s="40">
        <f>BY_Demands_Drivers!$K$8*$I$14</f>
        <v>0.90213773503355421</v>
      </c>
      <c r="E159" s="40">
        <f>BY_Demands_Drivers!$L$8*$I$14</f>
        <v>4.4091421417201015</v>
      </c>
      <c r="F159" s="16" t="str">
        <f>BY_Demands_Drivers!$H$8</f>
        <v>IADEM</v>
      </c>
    </row>
    <row r="160" spans="2:6" x14ac:dyDescent="0.3">
      <c r="B160" s="16" t="s">
        <v>231</v>
      </c>
      <c r="C160" s="16">
        <f>$H$15</f>
        <v>2022</v>
      </c>
      <c r="D160" s="40">
        <f>BY_Demands_Drivers!$K$8*$I$15</f>
        <v>0.91935314404912494</v>
      </c>
      <c r="E160" s="40">
        <f>BY_Demands_Drivers!$L$8*$I$15</f>
        <v>4.4932813839109604</v>
      </c>
      <c r="F160" s="16" t="str">
        <f>BY_Demands_Drivers!$H$8</f>
        <v>IADEM</v>
      </c>
    </row>
    <row r="161" spans="2:6" x14ac:dyDescent="0.3">
      <c r="B161" s="16" t="s">
        <v>231</v>
      </c>
      <c r="C161" s="16">
        <f>$H$16</f>
        <v>2023</v>
      </c>
      <c r="D161" s="40">
        <f>BY_Demands_Drivers!$K$8*$I$16</f>
        <v>0.93691286124500706</v>
      </c>
      <c r="E161" s="40">
        <f>BY_Demands_Drivers!$L$8*$I$16</f>
        <v>4.5791034109456366</v>
      </c>
      <c r="F161" s="16" t="str">
        <f>BY_Demands_Drivers!$H$8</f>
        <v>IADEM</v>
      </c>
    </row>
    <row r="162" spans="2:6" x14ac:dyDescent="0.3">
      <c r="B162" s="16" t="s">
        <v>231</v>
      </c>
      <c r="C162" s="16">
        <f>$H$17</f>
        <v>2024</v>
      </c>
      <c r="D162" s="40">
        <f>BY_Demands_Drivers!$K$8*$I$17</f>
        <v>0.95482377278480679</v>
      </c>
      <c r="E162" s="40">
        <f>BY_Demands_Drivers!$L$8*$I$17</f>
        <v>4.6666418785210055</v>
      </c>
      <c r="F162" s="16" t="str">
        <f>BY_Demands_Drivers!$H$8</f>
        <v>IADEM</v>
      </c>
    </row>
    <row r="163" spans="2:6" x14ac:dyDescent="0.3">
      <c r="B163" s="16" t="s">
        <v>231</v>
      </c>
      <c r="C163" s="16">
        <f>$H$18</f>
        <v>2025</v>
      </c>
      <c r="D163" s="40">
        <f>BY_Demands_Drivers!$K$8*$I$18</f>
        <v>0.97309290255540226</v>
      </c>
      <c r="E163" s="40">
        <f>BY_Demands_Drivers!$L$8*$I$18</f>
        <v>4.7559311154478809</v>
      </c>
      <c r="F163" s="16" t="str">
        <f>BY_Demands_Drivers!$H$8</f>
        <v>IADEM</v>
      </c>
    </row>
    <row r="164" spans="2:6" x14ac:dyDescent="0.3">
      <c r="B164" s="16" t="s">
        <v>231</v>
      </c>
      <c r="C164" s="16">
        <f>$H$19</f>
        <v>2026</v>
      </c>
      <c r="D164" s="40">
        <f>BY_Demands_Drivers!$K$8*$I$19</f>
        <v>0.99172741492140981</v>
      </c>
      <c r="E164" s="40">
        <f>BY_Demands_Drivers!$L$8*$I$19</f>
        <v>4.8470061371132944</v>
      </c>
      <c r="F164" s="16" t="str">
        <f>BY_Demands_Drivers!$H$8</f>
        <v>IADEM</v>
      </c>
    </row>
    <row r="165" spans="2:6" x14ac:dyDescent="0.3">
      <c r="B165" s="16" t="s">
        <v>231</v>
      </c>
      <c r="C165" s="16">
        <f>$H$20</f>
        <v>2027</v>
      </c>
      <c r="D165" s="40">
        <f>BY_Demands_Drivers!$K$8*$I$20</f>
        <v>1.0107346175347376</v>
      </c>
      <c r="E165" s="40">
        <f>BY_Demands_Drivers!$L$8*$I$20</f>
        <v>4.9399026592120174</v>
      </c>
      <c r="F165" s="16" t="str">
        <f>BY_Demands_Drivers!$H$8</f>
        <v>IADEM</v>
      </c>
    </row>
    <row r="166" spans="2:6" x14ac:dyDescent="0.3">
      <c r="B166" s="16" t="s">
        <v>231</v>
      </c>
      <c r="C166" s="16">
        <f>$H$21</f>
        <v>2028</v>
      </c>
      <c r="D166" s="40">
        <f>BY_Demands_Drivers!$K$8*$I$21</f>
        <v>1.0301219642003319</v>
      </c>
      <c r="E166" s="40">
        <f>BY_Demands_Drivers!$L$8*$I$21</f>
        <v>5.0346571117527139</v>
      </c>
      <c r="F166" s="16" t="str">
        <f>BY_Demands_Drivers!$H$8</f>
        <v>IADEM</v>
      </c>
    </row>
    <row r="167" spans="2:6" x14ac:dyDescent="0.3">
      <c r="B167" s="16" t="s">
        <v>231</v>
      </c>
      <c r="C167" s="16">
        <f>$H$22</f>
        <v>2029</v>
      </c>
      <c r="D167" s="40">
        <f>BY_Demands_Drivers!$K$8*$I$22</f>
        <v>1.0498970577992381</v>
      </c>
      <c r="E167" s="40">
        <f>BY_Demands_Drivers!$L$8*$I$22</f>
        <v>5.1313066533442244</v>
      </c>
      <c r="F167" s="16" t="str">
        <f>BY_Demands_Drivers!$H$8</f>
        <v>IADEM</v>
      </c>
    </row>
    <row r="168" spans="2:6" x14ac:dyDescent="0.3">
      <c r="B168" s="16" t="s">
        <v>231</v>
      </c>
      <c r="C168" s="16">
        <f>$H$23</f>
        <v>2030</v>
      </c>
      <c r="D168" s="40">
        <f>BY_Demands_Drivers!$K$8*$I$23</f>
        <v>1.0700676532701223</v>
      </c>
      <c r="E168" s="40">
        <f>BY_Demands_Drivers!$L$8*$I$23</f>
        <v>5.2298891857675649</v>
      </c>
      <c r="F168" s="16" t="str">
        <f>BY_Demands_Drivers!$H$8</f>
        <v>IADEM</v>
      </c>
    </row>
    <row r="169" spans="2:6" x14ac:dyDescent="0.3">
      <c r="B169" s="16" t="s">
        <v>231</v>
      </c>
      <c r="C169" s="16">
        <f>$H$24</f>
        <v>2031</v>
      </c>
      <c r="D169" s="40">
        <f>BY_Demands_Drivers!$K$8*$I$24</f>
        <v>1.0906416606504243</v>
      </c>
      <c r="E169" s="40">
        <f>BY_Demands_Drivers!$L$8*$I$24</f>
        <v>5.3304433688393731</v>
      </c>
      <c r="F169" s="16" t="str">
        <f>BY_Demands_Drivers!$H$8</f>
        <v>IADEM</v>
      </c>
    </row>
    <row r="170" spans="2:6" x14ac:dyDescent="0.3">
      <c r="B170" s="16" t="s">
        <v>231</v>
      </c>
      <c r="C170" s="16">
        <f>$H$25</f>
        <v>2032</v>
      </c>
      <c r="D170" s="40">
        <f>BY_Demands_Drivers!$K$8*$I$25</f>
        <v>1.1116271481783324</v>
      </c>
      <c r="E170" s="40">
        <f>BY_Demands_Drivers!$L$8*$I$25</f>
        <v>5.4330086355726168</v>
      </c>
      <c r="F170" s="16" t="str">
        <f>BY_Demands_Drivers!$H$8</f>
        <v>IADEM</v>
      </c>
    </row>
    <row r="171" spans="2:6" x14ac:dyDescent="0.3">
      <c r="B171" s="16" t="s">
        <v>231</v>
      </c>
      <c r="C171" s="16">
        <f>$H$26</f>
        <v>2033</v>
      </c>
      <c r="D171" s="40">
        <f>BY_Demands_Drivers!$K$8*$I$26</f>
        <v>1.1330323454567988</v>
      </c>
      <c r="E171" s="40">
        <f>BY_Demands_Drivers!$L$8*$I$26</f>
        <v>5.5376252076405263</v>
      </c>
      <c r="F171" s="16" t="str">
        <f>BY_Demands_Drivers!$H$8</f>
        <v>IADEM</v>
      </c>
    </row>
    <row r="172" spans="2:6" x14ac:dyDescent="0.3">
      <c r="B172" s="16" t="s">
        <v>231</v>
      </c>
      <c r="C172" s="16">
        <f>$H$27</f>
        <v>2034</v>
      </c>
      <c r="D172" s="40">
        <f>BY_Demands_Drivers!$K$8*$I$27</f>
        <v>1.1548656466808342</v>
      </c>
      <c r="E172" s="40">
        <f>BY_Demands_Drivers!$L$8*$I$27</f>
        <v>5.6443341111497931</v>
      </c>
      <c r="F172" s="16" t="str">
        <f>BY_Demands_Drivers!$H$8</f>
        <v>IADEM</v>
      </c>
    </row>
    <row r="173" spans="2:6" x14ac:dyDescent="0.3">
      <c r="B173" s="16" t="s">
        <v>231</v>
      </c>
      <c r="C173" s="16">
        <f>$H$28</f>
        <v>2035</v>
      </c>
      <c r="D173" s="40">
        <f>BY_Demands_Drivers!$K$8*$I$28</f>
        <v>1.1771356139293507</v>
      </c>
      <c r="E173" s="40">
        <f>BY_Demands_Drivers!$L$8*$I$28</f>
        <v>5.7531771927292459</v>
      </c>
      <c r="F173" s="16" t="str">
        <f>BY_Demands_Drivers!$H$8</f>
        <v>IADEM</v>
      </c>
    </row>
    <row r="174" spans="2:6" x14ac:dyDescent="0.3">
      <c r="B174" s="16" t="s">
        <v>231</v>
      </c>
      <c r="C174" s="16">
        <f>$H$29</f>
        <v>2036</v>
      </c>
      <c r="D174" s="40">
        <f>BY_Demands_Drivers!$K$8*$I$29</f>
        <v>1.1998509805228372</v>
      </c>
      <c r="E174" s="40">
        <f>BY_Demands_Drivers!$L$8*$I$29</f>
        <v>5.8641971359402865</v>
      </c>
      <c r="F174" s="16" t="str">
        <f>BY_Demands_Drivers!$H$8</f>
        <v>IADEM</v>
      </c>
    </row>
    <row r="175" spans="2:6" x14ac:dyDescent="0.3">
      <c r="B175" s="16" t="s">
        <v>231</v>
      </c>
      <c r="C175" s="16">
        <f>$H$30</f>
        <v>2037</v>
      </c>
      <c r="D175" s="40">
        <f>BY_Demands_Drivers!$K$8*$I$30</f>
        <v>1.2230206544481934</v>
      </c>
      <c r="E175" s="40">
        <f>BY_Demands_Drivers!$L$8*$I$30</f>
        <v>5.977437478015549</v>
      </c>
      <c r="F175" s="16" t="str">
        <f>BY_Demands_Drivers!$H$8</f>
        <v>IADEM</v>
      </c>
    </row>
    <row r="176" spans="2:6" x14ac:dyDescent="0.3">
      <c r="B176" s="16" t="s">
        <v>231</v>
      </c>
      <c r="C176" s="16">
        <f>$H$31</f>
        <v>2038</v>
      </c>
      <c r="D176" s="40">
        <f>BY_Demands_Drivers!$K$8*$I$31</f>
        <v>1.2466537218520568</v>
      </c>
      <c r="E176" s="40">
        <f>BY_Demands_Drivers!$L$8*$I$31</f>
        <v>6.0929426269323157</v>
      </c>
      <c r="F176" s="16" t="str">
        <f>BY_Demands_Drivers!$H$8</f>
        <v>IADEM</v>
      </c>
    </row>
    <row r="177" spans="2:6" x14ac:dyDescent="0.3">
      <c r="B177" s="16" t="s">
        <v>231</v>
      </c>
      <c r="C177" s="16">
        <f>$H$32</f>
        <v>2039</v>
      </c>
      <c r="D177" s="40">
        <f>BY_Demands_Drivers!$K$8*$I$32</f>
        <v>1.2707594506039976</v>
      </c>
      <c r="E177" s="40">
        <f>BY_Demands_Drivers!$L$8*$I$32</f>
        <v>6.2107578788274198</v>
      </c>
      <c r="F177" s="16" t="str">
        <f>BY_Demands_Drivers!$H$8</f>
        <v>IADEM</v>
      </c>
    </row>
    <row r="178" spans="2:6" x14ac:dyDescent="0.3">
      <c r="B178" s="16" t="s">
        <v>231</v>
      </c>
      <c r="C178" s="16">
        <f>$H$33</f>
        <v>2040</v>
      </c>
      <c r="D178" s="40">
        <f>BY_Demands_Drivers!$K$8*$I$33</f>
        <v>1.2953472939309771</v>
      </c>
      <c r="E178" s="40">
        <f>BY_Demands_Drivers!$L$8*$I$33</f>
        <v>6.3309294357604244</v>
      </c>
      <c r="F178" s="16" t="str">
        <f>BY_Demands_Drivers!$H$8</f>
        <v>IADEM</v>
      </c>
    </row>
    <row r="179" spans="2:6" x14ac:dyDescent="0.3">
      <c r="B179" s="16" t="s">
        <v>231</v>
      </c>
      <c r="C179" s="16">
        <f>$H$34</f>
        <v>2041</v>
      </c>
      <c r="D179" s="40">
        <f>BY_Demands_Drivers!$K$8*$I$34</f>
        <v>1.3204268941244963</v>
      </c>
      <c r="E179" s="40">
        <f>BY_Demands_Drivers!$L$8*$I$34</f>
        <v>6.4535044238320891</v>
      </c>
      <c r="F179" s="16" t="str">
        <f>BY_Demands_Drivers!$H$8</f>
        <v>IADEM</v>
      </c>
    </row>
    <row r="180" spans="2:6" x14ac:dyDescent="0.3">
      <c r="B180" s="16" t="s">
        <v>231</v>
      </c>
      <c r="C180" s="16">
        <f>$H$35</f>
        <v>2042</v>
      </c>
      <c r="D180" s="40">
        <f>BY_Demands_Drivers!$K$8*$I$35</f>
        <v>1.3460080863218857</v>
      </c>
      <c r="E180" s="40">
        <f>BY_Demands_Drivers!$L$8*$I$35</f>
        <v>6.5785309116651876</v>
      </c>
      <c r="F180" s="16" t="str">
        <f>BY_Demands_Drivers!$H$8</f>
        <v>IADEM</v>
      </c>
    </row>
    <row r="181" spans="2:6" x14ac:dyDescent="0.3">
      <c r="B181" s="16" t="s">
        <v>231</v>
      </c>
      <c r="C181" s="16">
        <f>$H$36</f>
        <v>2043</v>
      </c>
      <c r="D181" s="40">
        <f>BY_Demands_Drivers!$K$8*$I$36</f>
        <v>1.3721009023632231</v>
      </c>
      <c r="E181" s="40">
        <f>BY_Demands_Drivers!$L$8*$I$36</f>
        <v>6.706057929254948</v>
      </c>
      <c r="F181" s="16" t="str">
        <f>BY_Demands_Drivers!$H$8</f>
        <v>IADEM</v>
      </c>
    </row>
    <row r="182" spans="2:6" x14ac:dyDescent="0.3">
      <c r="B182" s="16" t="s">
        <v>231</v>
      </c>
      <c r="C182" s="16">
        <f>$H$37</f>
        <v>2044</v>
      </c>
      <c r="D182" s="40">
        <f>BY_Demands_Drivers!$K$8*$I$37</f>
        <v>1.3987155747253868</v>
      </c>
      <c r="E182" s="40">
        <f>BY_Demands_Drivers!$L$8*$I$37</f>
        <v>6.8361354871965023</v>
      </c>
      <c r="F182" s="16" t="str">
        <f>BY_Demands_Drivers!$H$8</f>
        <v>IADEM</v>
      </c>
    </row>
    <row r="183" spans="2:6" x14ac:dyDescent="0.3">
      <c r="B183" s="16" t="s">
        <v>231</v>
      </c>
      <c r="C183" s="16">
        <f>$H$38</f>
        <v>2045</v>
      </c>
      <c r="D183" s="40">
        <f>BY_Demands_Drivers!$K$8*$I$38</f>
        <v>1.4258625405347947</v>
      </c>
      <c r="E183" s="40">
        <f>BY_Demands_Drivers!$L$8*$I$38</f>
        <v>6.968814596296891</v>
      </c>
      <c r="F183" s="16" t="str">
        <f>BY_Demands_Drivers!$H$8</f>
        <v>IADEM</v>
      </c>
    </row>
    <row r="184" spans="2:6" x14ac:dyDescent="0.3">
      <c r="B184" s="16" t="s">
        <v>231</v>
      </c>
      <c r="C184" s="16">
        <f>$H$39</f>
        <v>2046</v>
      </c>
      <c r="D184" s="40">
        <f>BY_Demands_Drivers!$K$8*$I$39</f>
        <v>1.4535524456603899</v>
      </c>
      <c r="E184" s="40">
        <f>BY_Demands_Drivers!$L$8*$I$39</f>
        <v>7.1041472875792842</v>
      </c>
      <c r="F184" s="16" t="str">
        <f>BY_Demands_Drivers!$H$8</f>
        <v>IADEM</v>
      </c>
    </row>
    <row r="185" spans="2:6" x14ac:dyDescent="0.3">
      <c r="B185" s="16" t="s">
        <v>231</v>
      </c>
      <c r="C185" s="16">
        <f>$H$40</f>
        <v>2047</v>
      </c>
      <c r="D185" s="40">
        <f>BY_Demands_Drivers!$K$8*$I$40</f>
        <v>1.4817961488884972</v>
      </c>
      <c r="E185" s="40">
        <f>BY_Demands_Drivers!$L$8*$I$40</f>
        <v>7.2421866326873259</v>
      </c>
      <c r="F185" s="16" t="str">
        <f>BY_Demands_Drivers!$H$8</f>
        <v>IADEM</v>
      </c>
    </row>
    <row r="186" spans="2:6" x14ac:dyDescent="0.3">
      <c r="B186" s="16" t="s">
        <v>231</v>
      </c>
      <c r="C186" s="16">
        <f>$H$41</f>
        <v>2048</v>
      </c>
      <c r="D186" s="40">
        <f>BY_Demands_Drivers!$K$8*$I$41</f>
        <v>1.5106047261811666</v>
      </c>
      <c r="E186" s="40">
        <f>BY_Demands_Drivers!$L$8*$I$41</f>
        <v>7.3829867646975282</v>
      </c>
      <c r="F186" s="16" t="str">
        <f>BY_Demands_Drivers!$H$8</f>
        <v>IADEM</v>
      </c>
    </row>
    <row r="187" spans="2:6" x14ac:dyDescent="0.3">
      <c r="B187" s="16" t="s">
        <v>231</v>
      </c>
      <c r="C187" s="16">
        <f>$H$42</f>
        <v>2049</v>
      </c>
      <c r="D187" s="40">
        <f>BY_Demands_Drivers!$K$8*$I$42</f>
        <v>1.5399894750196894</v>
      </c>
      <c r="E187" s="40">
        <f>BY_Demands_Drivers!$L$8*$I$42</f>
        <v>7.5266028993479344</v>
      </c>
      <c r="F187" s="16" t="str">
        <f>BY_Demands_Drivers!$H$8</f>
        <v>IADEM</v>
      </c>
    </row>
    <row r="188" spans="2:6" x14ac:dyDescent="0.3">
      <c r="B188" s="15" t="s">
        <v>231</v>
      </c>
      <c r="C188" s="15">
        <f>$H$43</f>
        <v>2050</v>
      </c>
      <c r="D188" s="41">
        <f>BY_Demands_Drivers!$K$8*$I$43</f>
        <v>1.5699619188349829</v>
      </c>
      <c r="E188" s="41">
        <f>BY_Demands_Drivers!$L$8*$I$43</f>
        <v>7.6730913566913506</v>
      </c>
      <c r="F188" s="15" t="str">
        <f>BY_Demands_Drivers!$H$8</f>
        <v>IADEM</v>
      </c>
    </row>
    <row r="189" spans="2:6" x14ac:dyDescent="0.3">
      <c r="B189" s="16" t="s">
        <v>231</v>
      </c>
      <c r="C189" s="16">
        <f>$H$5</f>
        <v>2012</v>
      </c>
      <c r="D189" s="40">
        <f>BY_Demands_Drivers!$K$9*$I$5</f>
        <v>2.7730758342508639</v>
      </c>
      <c r="E189" s="40">
        <f>BY_Demands_Drivers!$L$9*$I$5</f>
        <v>13.553235884237095</v>
      </c>
      <c r="F189" s="16" t="str">
        <f>BY_Demands_Drivers!$H$9</f>
        <v>IADTF</v>
      </c>
    </row>
    <row r="190" spans="2:6" x14ac:dyDescent="0.3">
      <c r="B190" s="16" t="s">
        <v>231</v>
      </c>
      <c r="C190" s="16">
        <f>$H$8</f>
        <v>2015</v>
      </c>
      <c r="D190" s="40">
        <f>BY_Demands_Drivers!$K$9*$I$8</f>
        <v>2.6629259024286398</v>
      </c>
      <c r="E190" s="40">
        <f>BY_Demands_Drivers!$L$9*$I$8</f>
        <v>13.014884934659642</v>
      </c>
      <c r="F190" s="16" t="str">
        <f>BY_Demands_Drivers!$H$9</f>
        <v>IADTF</v>
      </c>
    </row>
    <row r="191" spans="2:6" x14ac:dyDescent="0.3">
      <c r="B191" s="16" t="s">
        <v>231</v>
      </c>
      <c r="C191" s="16">
        <f>$H$9</f>
        <v>2016</v>
      </c>
      <c r="D191" s="40">
        <f>BY_Demands_Drivers!$K$9*$I$9</f>
        <v>2.7049173592919726</v>
      </c>
      <c r="E191" s="40">
        <f>BY_Demands_Drivers!$L$9*$I$9</f>
        <v>13.220115571688096</v>
      </c>
      <c r="F191" s="16" t="str">
        <f>BY_Demands_Drivers!$H$9</f>
        <v>IADTF</v>
      </c>
    </row>
    <row r="192" spans="2:6" x14ac:dyDescent="0.3">
      <c r="B192" s="16" t="s">
        <v>231</v>
      </c>
      <c r="C192" s="16">
        <f>$H$10</f>
        <v>2017</v>
      </c>
      <c r="D192" s="40">
        <f>BY_Demands_Drivers!$K$9*$I$10</f>
        <v>2.759015706477812</v>
      </c>
      <c r="E192" s="40">
        <f>BY_Demands_Drivers!$L$9*$I$10</f>
        <v>13.484517883121857</v>
      </c>
      <c r="F192" s="16" t="str">
        <f>BY_Demands_Drivers!$H$9</f>
        <v>IADTF</v>
      </c>
    </row>
    <row r="193" spans="2:6" x14ac:dyDescent="0.3">
      <c r="B193" s="16" t="s">
        <v>231</v>
      </c>
      <c r="C193" s="16">
        <f>$H$11</f>
        <v>2018</v>
      </c>
      <c r="D193" s="40">
        <f>BY_Demands_Drivers!$K$9*$I$11</f>
        <v>2.8141960206073686</v>
      </c>
      <c r="E193" s="40">
        <f>BY_Demands_Drivers!$L$9*$I$11</f>
        <v>13.754208240784296</v>
      </c>
      <c r="F193" s="16" t="str">
        <f>BY_Demands_Drivers!$H$9</f>
        <v>IADTF</v>
      </c>
    </row>
    <row r="194" spans="2:6" x14ac:dyDescent="0.3">
      <c r="B194" s="16" t="s">
        <v>231</v>
      </c>
      <c r="C194" s="16">
        <f>$H$12</f>
        <v>2019</v>
      </c>
      <c r="D194" s="40">
        <f>BY_Demands_Drivers!$K$9*$I$12</f>
        <v>3.0140039380704917</v>
      </c>
      <c r="E194" s="40">
        <f>BY_Demands_Drivers!$L$9*$I$12</f>
        <v>14.73075702587998</v>
      </c>
      <c r="F194" s="16" t="str">
        <f>BY_Demands_Drivers!$H$9</f>
        <v>IADTF</v>
      </c>
    </row>
    <row r="195" spans="2:6" x14ac:dyDescent="0.3">
      <c r="B195" s="16" t="s">
        <v>231</v>
      </c>
      <c r="C195" s="16">
        <f>$H$13</f>
        <v>2020</v>
      </c>
      <c r="D195" s="40">
        <f>BY_Demands_Drivers!$K$9*$I$13</f>
        <v>3.0714135368908817</v>
      </c>
      <c r="E195" s="40">
        <f>BY_Demands_Drivers!$L$9*$I$13</f>
        <v>15.01134287399198</v>
      </c>
      <c r="F195" s="16" t="str">
        <f>BY_Demands_Drivers!$H$9</f>
        <v>IADTF</v>
      </c>
    </row>
    <row r="196" spans="2:6" x14ac:dyDescent="0.3">
      <c r="B196" s="16" t="s">
        <v>231</v>
      </c>
      <c r="C196" s="16">
        <f>$H$14</f>
        <v>2021</v>
      </c>
      <c r="D196" s="40">
        <f>BY_Demands_Drivers!$K$9*$I$14</f>
        <v>3.1299713276876799</v>
      </c>
      <c r="E196" s="40">
        <f>BY_Demands_Drivers!$L$9*$I$14</f>
        <v>15.29754043906622</v>
      </c>
      <c r="F196" s="16" t="str">
        <f>BY_Demands_Drivers!$H$9</f>
        <v>IADTF</v>
      </c>
    </row>
    <row r="197" spans="2:6" x14ac:dyDescent="0.3">
      <c r="B197" s="16" t="s">
        <v>231</v>
      </c>
      <c r="C197" s="16">
        <f>$H$15</f>
        <v>2022</v>
      </c>
      <c r="D197" s="40">
        <f>BY_Demands_Drivers!$K$9*$I$15</f>
        <v>3.1897002743004146</v>
      </c>
      <c r="E197" s="40">
        <f>BY_Demands_Drivers!$L$9*$I$15</f>
        <v>15.589461955441946</v>
      </c>
      <c r="F197" s="16" t="str">
        <f>BY_Demands_Drivers!$H$9</f>
        <v>IADTF</v>
      </c>
    </row>
    <row r="198" spans="2:6" x14ac:dyDescent="0.3">
      <c r="B198" s="16" t="s">
        <v>231</v>
      </c>
      <c r="C198" s="16">
        <f>$H$16</f>
        <v>2023</v>
      </c>
      <c r="D198" s="40">
        <f>BY_Demands_Drivers!$K$9*$I$16</f>
        <v>3.2506237998454033</v>
      </c>
      <c r="E198" s="40">
        <f>BY_Demands_Drivers!$L$9*$I$16</f>
        <v>15.887221902145185</v>
      </c>
      <c r="F198" s="16" t="str">
        <f>BY_Demands_Drivers!$H$9</f>
        <v>IADTF</v>
      </c>
    </row>
    <row r="199" spans="2:6" x14ac:dyDescent="0.3">
      <c r="B199" s="16" t="s">
        <v>231</v>
      </c>
      <c r="C199" s="16">
        <f>$H$17</f>
        <v>2024</v>
      </c>
      <c r="D199" s="40">
        <f>BY_Demands_Drivers!$K$9*$I$17</f>
        <v>3.3127657959012922</v>
      </c>
      <c r="E199" s="40">
        <f>BY_Demands_Drivers!$L$9*$I$17</f>
        <v>16.190937047782491</v>
      </c>
      <c r="F199" s="16" t="str">
        <f>BY_Demands_Drivers!$H$9</f>
        <v>IADTF</v>
      </c>
    </row>
    <row r="200" spans="2:6" x14ac:dyDescent="0.3">
      <c r="B200" s="16" t="s">
        <v>231</v>
      </c>
      <c r="C200" s="16">
        <f>$H$18</f>
        <v>2025</v>
      </c>
      <c r="D200" s="40">
        <f>BY_Demands_Drivers!$K$9*$I$18</f>
        <v>3.3761506318782977</v>
      </c>
      <c r="E200" s="40">
        <f>BY_Demands_Drivers!$L$9*$I$18</f>
        <v>16.500726496332536</v>
      </c>
      <c r="F200" s="16" t="str">
        <f>BY_Demands_Drivers!$H$9</f>
        <v>IADTF</v>
      </c>
    </row>
    <row r="201" spans="2:6" x14ac:dyDescent="0.3">
      <c r="B201" s="16" t="s">
        <v>231</v>
      </c>
      <c r="C201" s="16">
        <f>$H$19</f>
        <v>2026</v>
      </c>
      <c r="D201" s="40">
        <f>BY_Demands_Drivers!$K$9*$I$19</f>
        <v>3.4408031645748443</v>
      </c>
      <c r="E201" s="40">
        <f>BY_Demands_Drivers!$L$9*$I$19</f>
        <v>16.816711733853587</v>
      </c>
      <c r="F201" s="16" t="str">
        <f>BY_Demands_Drivers!$H$9</f>
        <v>IADTF</v>
      </c>
    </row>
    <row r="202" spans="2:6" x14ac:dyDescent="0.3">
      <c r="B202" s="16" t="s">
        <v>231</v>
      </c>
      <c r="C202" s="16">
        <f>$H$20</f>
        <v>2027</v>
      </c>
      <c r="D202" s="40">
        <f>BY_Demands_Drivers!$K$9*$I$20</f>
        <v>3.5067487479253221</v>
      </c>
      <c r="E202" s="40">
        <f>BY_Demands_Drivers!$L$9*$I$20</f>
        <v>17.13901667612506</v>
      </c>
      <c r="F202" s="16" t="str">
        <f>BY_Demands_Drivers!$H$9</f>
        <v>IADTF</v>
      </c>
    </row>
    <row r="203" spans="2:6" x14ac:dyDescent="0.3">
      <c r="B203" s="16" t="s">
        <v>231</v>
      </c>
      <c r="C203" s="16">
        <f>$H$21</f>
        <v>2028</v>
      </c>
      <c r="D203" s="40">
        <f>BY_Demands_Drivers!$K$9*$I$21</f>
        <v>3.5740132429428089</v>
      </c>
      <c r="E203" s="40">
        <f>BY_Demands_Drivers!$L$9*$I$21</f>
        <v>17.467767717241962</v>
      </c>
      <c r="F203" s="16" t="str">
        <f>BY_Demands_Drivers!$H$9</f>
        <v>IADTF</v>
      </c>
    </row>
    <row r="204" spans="2:6" x14ac:dyDescent="0.3">
      <c r="B204" s="16" t="s">
        <v>231</v>
      </c>
      <c r="C204" s="16">
        <f>$H$22</f>
        <v>2029</v>
      </c>
      <c r="D204" s="40">
        <f>BY_Demands_Drivers!$K$9*$I$22</f>
        <v>3.6426230278606457</v>
      </c>
      <c r="E204" s="40">
        <f>BY_Demands_Drivers!$L$9*$I$22</f>
        <v>17.8030937791812</v>
      </c>
      <c r="F204" s="16" t="str">
        <f>BY_Demands_Drivers!$H$9</f>
        <v>IADTF</v>
      </c>
    </row>
    <row r="205" spans="2:6" x14ac:dyDescent="0.3">
      <c r="B205" s="16" t="s">
        <v>231</v>
      </c>
      <c r="C205" s="16">
        <f>$H$23</f>
        <v>2030</v>
      </c>
      <c r="D205" s="40">
        <f>BY_Demands_Drivers!$K$9*$I$23</f>
        <v>3.7126050084768392</v>
      </c>
      <c r="E205" s="40">
        <f>BY_Demands_Drivers!$L$9*$I$23</f>
        <v>18.145126362359225</v>
      </c>
      <c r="F205" s="16" t="str">
        <f>BY_Demands_Drivers!$H$9</f>
        <v>IADTF</v>
      </c>
    </row>
    <row r="206" spans="2:6" x14ac:dyDescent="0.3">
      <c r="B206" s="16" t="s">
        <v>231</v>
      </c>
      <c r="C206" s="16">
        <f>$H$24</f>
        <v>2031</v>
      </c>
      <c r="D206" s="40">
        <f>BY_Demands_Drivers!$K$9*$I$24</f>
        <v>3.7839866287053563</v>
      </c>
      <c r="E206" s="40">
        <f>BY_Demands_Drivers!$L$9*$I$24</f>
        <v>18.493999597200808</v>
      </c>
      <c r="F206" s="16" t="str">
        <f>BY_Demands_Drivers!$H$9</f>
        <v>IADTF</v>
      </c>
    </row>
    <row r="207" spans="2:6" x14ac:dyDescent="0.3">
      <c r="B207" s="16" t="s">
        <v>231</v>
      </c>
      <c r="C207" s="16">
        <f>$H$25</f>
        <v>2032</v>
      </c>
      <c r="D207" s="40">
        <f>BY_Demands_Drivers!$K$9*$I$25</f>
        <v>3.856795881338444</v>
      </c>
      <c r="E207" s="40">
        <f>BY_Demands_Drivers!$L$9*$I$25</f>
        <v>18.849850296739227</v>
      </c>
      <c r="F207" s="16" t="str">
        <f>BY_Demands_Drivers!$H$9</f>
        <v>IADTF</v>
      </c>
    </row>
    <row r="208" spans="2:6" x14ac:dyDescent="0.3">
      <c r="B208" s="16" t="s">
        <v>231</v>
      </c>
      <c r="C208" s="16">
        <f>$H$26</f>
        <v>2033</v>
      </c>
      <c r="D208" s="40">
        <f>BY_Demands_Drivers!$K$9*$I$26</f>
        <v>3.9310613190241939</v>
      </c>
      <c r="E208" s="40">
        <f>BY_Demands_Drivers!$L$9*$I$26</f>
        <v>19.212818010268414</v>
      </c>
      <c r="F208" s="16" t="str">
        <f>BY_Demands_Drivers!$H$9</f>
        <v>IADTF</v>
      </c>
    </row>
    <row r="209" spans="2:6" x14ac:dyDescent="0.3">
      <c r="B209" s="16" t="s">
        <v>231</v>
      </c>
      <c r="C209" s="16">
        <f>$H$27</f>
        <v>2034</v>
      </c>
      <c r="D209" s="40">
        <f>BY_Demands_Drivers!$K$9*$I$27</f>
        <v>4.0068120654636585</v>
      </c>
      <c r="E209" s="40">
        <f>BY_Demands_Drivers!$L$9*$I$27</f>
        <v>19.583045078068182</v>
      </c>
      <c r="F209" s="16" t="str">
        <f>BY_Demands_Drivers!$H$9</f>
        <v>IADTF</v>
      </c>
    </row>
    <row r="210" spans="2:6" x14ac:dyDescent="0.3">
      <c r="B210" s="16" t="s">
        <v>231</v>
      </c>
      <c r="C210" s="16">
        <f>$H$28</f>
        <v>2035</v>
      </c>
      <c r="D210" s="40">
        <f>BY_Demands_Drivers!$K$9*$I$28</f>
        <v>4.0840778268319129</v>
      </c>
      <c r="E210" s="40">
        <f>BY_Demands_Drivers!$L$9*$I$28</f>
        <v>19.960676687223948</v>
      </c>
      <c r="F210" s="16" t="str">
        <f>BY_Demands_Drivers!$H$9</f>
        <v>IADTF</v>
      </c>
    </row>
    <row r="211" spans="2:6" x14ac:dyDescent="0.3">
      <c r="B211" s="16" t="s">
        <v>231</v>
      </c>
      <c r="C211" s="16">
        <f>$H$29</f>
        <v>2036</v>
      </c>
      <c r="D211" s="40">
        <f>BY_Demands_Drivers!$K$9*$I$29</f>
        <v>4.1628889034275307</v>
      </c>
      <c r="E211" s="40">
        <f>BY_Demands_Drivers!$L$9*$I$29</f>
        <v>20.345860928562828</v>
      </c>
      <c r="F211" s="16" t="str">
        <f>BY_Demands_Drivers!$H$9</f>
        <v>IADTF</v>
      </c>
    </row>
    <row r="212" spans="2:6" x14ac:dyDescent="0.3">
      <c r="B212" s="16" t="s">
        <v>231</v>
      </c>
      <c r="C212" s="16">
        <f>$H$30</f>
        <v>2037</v>
      </c>
      <c r="D212" s="40">
        <f>BY_Demands_Drivers!$K$9*$I$30</f>
        <v>4.2432762015550622</v>
      </c>
      <c r="E212" s="40">
        <f>BY_Demands_Drivers!$L$9*$I$30</f>
        <v>20.738748854728485</v>
      </c>
      <c r="F212" s="16" t="str">
        <f>BY_Demands_Drivers!$H$9</f>
        <v>IADTF</v>
      </c>
    </row>
    <row r="213" spans="2:6" x14ac:dyDescent="0.3">
      <c r="B213" s="16" t="s">
        <v>231</v>
      </c>
      <c r="C213" s="16">
        <f>$H$31</f>
        <v>2038</v>
      </c>
      <c r="D213" s="40">
        <f>BY_Demands_Drivers!$K$9*$I$31</f>
        <v>4.3252712456451441</v>
      </c>
      <c r="E213" s="40">
        <f>BY_Demands_Drivers!$L$9*$I$31</f>
        <v>21.139494539417452</v>
      </c>
      <c r="F213" s="16" t="str">
        <f>BY_Demands_Drivers!$H$9</f>
        <v>IADTF</v>
      </c>
    </row>
    <row r="214" spans="2:6" x14ac:dyDescent="0.3">
      <c r="B214" s="16" t="s">
        <v>231</v>
      </c>
      <c r="C214" s="16">
        <f>$H$32</f>
        <v>2039</v>
      </c>
      <c r="D214" s="40">
        <f>BY_Demands_Drivers!$K$9*$I$32</f>
        <v>4.4089061906170279</v>
      </c>
      <c r="E214" s="40">
        <f>BY_Demands_Drivers!$L$9*$I$32</f>
        <v>21.548255137800208</v>
      </c>
      <c r="F214" s="16" t="str">
        <f>BY_Demands_Drivers!$H$9</f>
        <v>IADTF</v>
      </c>
    </row>
    <row r="215" spans="2:6" x14ac:dyDescent="0.3">
      <c r="B215" s="16" t="s">
        <v>231</v>
      </c>
      <c r="C215" s="16">
        <f>$H$33</f>
        <v>2040</v>
      </c>
      <c r="D215" s="40">
        <f>BY_Demands_Drivers!$K$9*$I$33</f>
        <v>4.4942138344883489</v>
      </c>
      <c r="E215" s="40">
        <f>BY_Demands_Drivers!$L$9*$I$33</f>
        <v>21.96519094815061</v>
      </c>
      <c r="F215" s="16" t="str">
        <f>BY_Demands_Drivers!$H$9</f>
        <v>IADTF</v>
      </c>
    </row>
    <row r="216" spans="2:6" x14ac:dyDescent="0.3">
      <c r="B216" s="16" t="s">
        <v>231</v>
      </c>
      <c r="C216" s="16">
        <f>$H$34</f>
        <v>2041</v>
      </c>
      <c r="D216" s="40">
        <f>BY_Demands_Drivers!$K$9*$I$34</f>
        <v>4.5812276312370965</v>
      </c>
      <c r="E216" s="40">
        <f>BY_Demands_Drivers!$L$9*$I$34</f>
        <v>22.390465474708023</v>
      </c>
      <c r="F216" s="16" t="str">
        <f>BY_Demands_Drivers!$H$9</f>
        <v>IADTF</v>
      </c>
    </row>
    <row r="217" spans="2:6" x14ac:dyDescent="0.3">
      <c r="B217" s="16" t="s">
        <v>231</v>
      </c>
      <c r="C217" s="16">
        <f>$H$35</f>
        <v>2042</v>
      </c>
      <c r="D217" s="40">
        <f>BY_Demands_Drivers!$K$9*$I$35</f>
        <v>4.6699817039208193</v>
      </c>
      <c r="E217" s="40">
        <f>BY_Demands_Drivers!$L$9*$I$35</f>
        <v>22.824245491796585</v>
      </c>
      <c r="F217" s="16" t="str">
        <f>BY_Demands_Drivers!$H$9</f>
        <v>IADTF</v>
      </c>
    </row>
    <row r="218" spans="2:6" x14ac:dyDescent="0.3">
      <c r="B218" s="16" t="s">
        <v>231</v>
      </c>
      <c r="C218" s="16">
        <f>$H$36</f>
        <v>2043</v>
      </c>
      <c r="D218" s="40">
        <f>BY_Demands_Drivers!$K$9*$I$36</f>
        <v>4.7605108580582165</v>
      </c>
      <c r="E218" s="40">
        <f>BY_Demands_Drivers!$L$9*$I$36</f>
        <v>23.266701109226918</v>
      </c>
      <c r="F218" s="16" t="str">
        <f>BY_Demands_Drivers!$H$9</f>
        <v>IADTF</v>
      </c>
    </row>
    <row r="219" spans="2:6" x14ac:dyDescent="0.3">
      <c r="B219" s="16" t="s">
        <v>231</v>
      </c>
      <c r="C219" s="16">
        <f>$H$37</f>
        <v>2044</v>
      </c>
      <c r="D219" s="40">
        <f>BY_Demands_Drivers!$K$9*$I$37</f>
        <v>4.85285059527836</v>
      </c>
      <c r="E219" s="40">
        <f>BY_Demands_Drivers!$L$9*$I$37</f>
        <v>23.718005839005851</v>
      </c>
      <c r="F219" s="16" t="str">
        <f>BY_Demands_Drivers!$H$9</f>
        <v>IADTF</v>
      </c>
    </row>
    <row r="220" spans="2:6" x14ac:dyDescent="0.3">
      <c r="B220" s="16" t="s">
        <v>231</v>
      </c>
      <c r="C220" s="16">
        <f>$H$38</f>
        <v>2045</v>
      </c>
      <c r="D220" s="40">
        <f>BY_Demands_Drivers!$K$9*$I$38</f>
        <v>4.9470371272429094</v>
      </c>
      <c r="E220" s="40">
        <f>BY_Demands_Drivers!$L$9*$I$38</f>
        <v>24.178336663380378</v>
      </c>
      <c r="F220" s="16" t="str">
        <f>BY_Demands_Drivers!$H$9</f>
        <v>IADTF</v>
      </c>
    </row>
    <row r="221" spans="2:6" x14ac:dyDescent="0.3">
      <c r="B221" s="16" t="s">
        <v>231</v>
      </c>
      <c r="C221" s="16">
        <f>$H$39</f>
        <v>2046</v>
      </c>
      <c r="D221" s="40">
        <f>BY_Demands_Drivers!$K$9*$I$39</f>
        <v>5.0431073898467478</v>
      </c>
      <c r="E221" s="40">
        <f>BY_Demands_Drivers!$L$9*$I$39</f>
        <v>24.647874104242383</v>
      </c>
      <c r="F221" s="16" t="str">
        <f>BY_Demands_Drivers!$H$9</f>
        <v>IADTF</v>
      </c>
    </row>
    <row r="222" spans="2:6" x14ac:dyDescent="0.3">
      <c r="B222" s="16" t="s">
        <v>231</v>
      </c>
      <c r="C222" s="16">
        <f>$H$40</f>
        <v>2047</v>
      </c>
      <c r="D222" s="40">
        <f>BY_Demands_Drivers!$K$9*$I$40</f>
        <v>5.1410990577026636</v>
      </c>
      <c r="E222" s="40">
        <f>BY_Demands_Drivers!$L$9*$I$40</f>
        <v>25.126802293921628</v>
      </c>
      <c r="F222" s="16" t="str">
        <f>BY_Demands_Drivers!$H$9</f>
        <v>IADTF</v>
      </c>
    </row>
    <row r="223" spans="2:6" x14ac:dyDescent="0.3">
      <c r="B223" s="16" t="s">
        <v>231</v>
      </c>
      <c r="C223" s="16">
        <f>$H$41</f>
        <v>2048</v>
      </c>
      <c r="D223" s="40">
        <f>BY_Demands_Drivers!$K$9*$I$41</f>
        <v>5.2410505589156964</v>
      </c>
      <c r="E223" s="40">
        <f>BY_Demands_Drivers!$L$9*$I$41</f>
        <v>25.615309047394462</v>
      </c>
      <c r="F223" s="16" t="str">
        <f>BY_Demands_Drivers!$H$9</f>
        <v>IADTF</v>
      </c>
    </row>
    <row r="224" spans="2:6" x14ac:dyDescent="0.3">
      <c r="B224" s="16" t="s">
        <v>231</v>
      </c>
      <c r="C224" s="16">
        <f>$H$42</f>
        <v>2049</v>
      </c>
      <c r="D224" s="40">
        <f>BY_Demands_Drivers!$K$9*$I$42</f>
        <v>5.343001090152991</v>
      </c>
      <c r="E224" s="40">
        <f>BY_Demands_Drivers!$L$9*$I$42</f>
        <v>26.113585935936747</v>
      </c>
      <c r="F224" s="16" t="str">
        <f>BY_Demands_Drivers!$H$9</f>
        <v>IADTF</v>
      </c>
    </row>
    <row r="225" spans="2:6" x14ac:dyDescent="0.3">
      <c r="B225" s="15" t="s">
        <v>231</v>
      </c>
      <c r="C225" s="15">
        <f>$H$43</f>
        <v>2050</v>
      </c>
      <c r="D225" s="41">
        <f>BY_Demands_Drivers!$K$9*$I$43</f>
        <v>5.4469906320150319</v>
      </c>
      <c r="E225" s="41">
        <f>BY_Demands_Drivers!$L$9*$I$43</f>
        <v>26.621828362249886</v>
      </c>
      <c r="F225" s="15" t="str">
        <f>BY_Demands_Drivers!$H$9</f>
        <v>IADTF</v>
      </c>
    </row>
    <row r="226" spans="2:6" x14ac:dyDescent="0.3">
      <c r="B226" s="16" t="s">
        <v>231</v>
      </c>
      <c r="C226" s="16">
        <f>$H$5</f>
        <v>2012</v>
      </c>
      <c r="D226" s="40">
        <f>BY_Demands_Drivers!$K$10*$I$5</f>
        <v>1.1324887649795631E-2</v>
      </c>
      <c r="E226" s="40">
        <f>BY_Demands_Drivers!$L$10*$I$5</f>
        <v>5.5349684918237115E-2</v>
      </c>
      <c r="F226" s="16" t="str">
        <f>BY_Demands_Drivers!$H$10</f>
        <v>IADFL</v>
      </c>
    </row>
    <row r="227" spans="2:6" x14ac:dyDescent="0.3">
      <c r="B227" s="16" t="s">
        <v>231</v>
      </c>
      <c r="C227" s="16">
        <f>$H$8</f>
        <v>2015</v>
      </c>
      <c r="D227" s="40">
        <f>BY_Demands_Drivers!$K$10*$I$8</f>
        <v>1.0875049391817979E-2</v>
      </c>
      <c r="E227" s="40">
        <f>BY_Demands_Drivers!$L$10*$I$8</f>
        <v>5.3151128375057533E-2</v>
      </c>
      <c r="F227" s="16" t="str">
        <f>BY_Demands_Drivers!$H$10</f>
        <v>IADFL</v>
      </c>
    </row>
    <row r="228" spans="2:6" x14ac:dyDescent="0.3">
      <c r="B228" s="16" t="s">
        <v>231</v>
      </c>
      <c r="C228" s="16">
        <f>$H$9</f>
        <v>2016</v>
      </c>
      <c r="D228" s="40">
        <f>BY_Demands_Drivers!$K$10*$I$9</f>
        <v>1.1046537140315468E-2</v>
      </c>
      <c r="E228" s="40">
        <f>BY_Demands_Drivers!$L$10*$I$9</f>
        <v>5.3989264093502853E-2</v>
      </c>
      <c r="F228" s="16" t="str">
        <f>BY_Demands_Drivers!$H$10</f>
        <v>IADFL</v>
      </c>
    </row>
    <row r="229" spans="2:6" x14ac:dyDescent="0.3">
      <c r="B229" s="16" t="s">
        <v>231</v>
      </c>
      <c r="C229" s="16">
        <f>$H$10</f>
        <v>2017</v>
      </c>
      <c r="D229" s="40">
        <f>BY_Demands_Drivers!$K$10*$I$10</f>
        <v>1.1267467883121777E-2</v>
      </c>
      <c r="E229" s="40">
        <f>BY_Demands_Drivers!$L$10*$I$10</f>
        <v>5.5069049375372908E-2</v>
      </c>
      <c r="F229" s="16" t="str">
        <f>BY_Demands_Drivers!$H$10</f>
        <v>IADFL</v>
      </c>
    </row>
    <row r="230" spans="2:6" x14ac:dyDescent="0.3">
      <c r="B230" s="16" t="s">
        <v>231</v>
      </c>
      <c r="C230" s="16">
        <f>$H$11</f>
        <v>2018</v>
      </c>
      <c r="D230" s="40">
        <f>BY_Demands_Drivers!$K$10*$I$11</f>
        <v>1.1492817240784214E-2</v>
      </c>
      <c r="E230" s="40">
        <f>BY_Demands_Drivers!$L$10*$I$11</f>
        <v>5.6170430362880372E-2</v>
      </c>
      <c r="F230" s="16" t="str">
        <f>BY_Demands_Drivers!$H$10</f>
        <v>IADFL</v>
      </c>
    </row>
    <row r="231" spans="2:6" x14ac:dyDescent="0.3">
      <c r="B231" s="16" t="s">
        <v>231</v>
      </c>
      <c r="C231" s="16">
        <f>$H$12</f>
        <v>2019</v>
      </c>
      <c r="D231" s="40">
        <f>BY_Demands_Drivers!$K$10*$I$12</f>
        <v>1.2308807264879894E-2</v>
      </c>
      <c r="E231" s="40">
        <f>BY_Demands_Drivers!$L$10*$I$12</f>
        <v>6.0158530918644877E-2</v>
      </c>
      <c r="F231" s="16" t="str">
        <f>BY_Demands_Drivers!$H$10</f>
        <v>IADFL</v>
      </c>
    </row>
    <row r="232" spans="2:6" x14ac:dyDescent="0.3">
      <c r="B232" s="16" t="s">
        <v>231</v>
      </c>
      <c r="C232" s="16">
        <f>$H$13</f>
        <v>2020</v>
      </c>
      <c r="D232" s="40">
        <f>BY_Demands_Drivers!$K$10*$I$13</f>
        <v>1.2543260736591892E-2</v>
      </c>
      <c r="E232" s="40">
        <f>BY_Demands_Drivers!$L$10*$I$13</f>
        <v>6.1304407698047639E-2</v>
      </c>
      <c r="F232" s="16" t="str">
        <f>BY_Demands_Drivers!$H$10</f>
        <v>IADFL</v>
      </c>
    </row>
    <row r="233" spans="2:6" x14ac:dyDescent="0.3">
      <c r="B233" s="16" t="s">
        <v>231</v>
      </c>
      <c r="C233" s="16">
        <f>$H$14</f>
        <v>2021</v>
      </c>
      <c r="D233" s="40">
        <f>BY_Demands_Drivers!$K$10*$I$14</f>
        <v>1.2782403277738129E-2</v>
      </c>
      <c r="E233" s="40">
        <f>BY_Demands_Drivers!$L$10*$I$14</f>
        <v>6.2473202013038451E-2</v>
      </c>
      <c r="F233" s="16" t="str">
        <f>BY_Demands_Drivers!$H$10</f>
        <v>IADFL</v>
      </c>
    </row>
    <row r="234" spans="2:6" x14ac:dyDescent="0.3">
      <c r="B234" s="16" t="s">
        <v>231</v>
      </c>
      <c r="C234" s="16">
        <f>$H$15</f>
        <v>2022</v>
      </c>
      <c r="D234" s="40">
        <f>BY_Demands_Drivers!$K$10*$I$15</f>
        <v>1.3026328669707293E-2</v>
      </c>
      <c r="E234" s="40">
        <f>BY_Demands_Drivers!$L$10*$I$15</f>
        <v>6.3665372214329094E-2</v>
      </c>
      <c r="F234" s="16" t="str">
        <f>BY_Demands_Drivers!$H$10</f>
        <v>IADFL</v>
      </c>
    </row>
    <row r="235" spans="2:6" x14ac:dyDescent="0.3">
      <c r="B235" s="16" t="s">
        <v>231</v>
      </c>
      <c r="C235" s="16">
        <f>$H$16</f>
        <v>2023</v>
      </c>
      <c r="D235" s="40">
        <f>BY_Demands_Drivers!$K$10*$I$16</f>
        <v>1.3275132569515839E-2</v>
      </c>
      <c r="E235" s="40">
        <f>BY_Demands_Drivers!$L$10*$I$16</f>
        <v>6.4881385819645532E-2</v>
      </c>
      <c r="F235" s="16" t="str">
        <f>BY_Demands_Drivers!$H$10</f>
        <v>IADFL</v>
      </c>
    </row>
    <row r="236" spans="2:6" x14ac:dyDescent="0.3">
      <c r="B236" s="16" t="s">
        <v>231</v>
      </c>
      <c r="C236" s="16">
        <f>$H$17</f>
        <v>2024</v>
      </c>
      <c r="D236" s="40">
        <f>BY_Demands_Drivers!$K$10*$I$17</f>
        <v>1.3528912547320558E-2</v>
      </c>
      <c r="E236" s="40">
        <f>BY_Demands_Drivers!$L$10*$I$17</f>
        <v>6.6121719697068315E-2</v>
      </c>
      <c r="F236" s="16" t="str">
        <f>BY_Demands_Drivers!$H$10</f>
        <v>IADFL</v>
      </c>
    </row>
    <row r="237" spans="2:6" x14ac:dyDescent="0.3">
      <c r="B237" s="16" t="s">
        <v>231</v>
      </c>
      <c r="C237" s="16">
        <f>$H$18</f>
        <v>2025</v>
      </c>
      <c r="D237" s="40">
        <f>BY_Demands_Drivers!$K$10*$I$18</f>
        <v>1.3787768124681367E-2</v>
      </c>
      <c r="E237" s="40">
        <f>BY_Demands_Drivers!$L$10*$I$18</f>
        <v>6.7386860252039535E-2</v>
      </c>
      <c r="F237" s="16" t="str">
        <f>BY_Demands_Drivers!$H$10</f>
        <v>IADFL</v>
      </c>
    </row>
    <row r="238" spans="2:6" x14ac:dyDescent="0.3">
      <c r="B238" s="16" t="s">
        <v>231</v>
      </c>
      <c r="C238" s="16">
        <f>$H$19</f>
        <v>2026</v>
      </c>
      <c r="D238" s="40">
        <f>BY_Demands_Drivers!$K$10*$I$19</f>
        <v>1.4051800813589393E-2</v>
      </c>
      <c r="E238" s="40">
        <f>BY_Demands_Drivers!$L$10*$I$19</f>
        <v>6.8677303618110183E-2</v>
      </c>
      <c r="F238" s="16" t="str">
        <f>BY_Demands_Drivers!$H$10</f>
        <v>IADFL</v>
      </c>
    </row>
    <row r="239" spans="2:6" x14ac:dyDescent="0.3">
      <c r="B239" s="16" t="s">
        <v>231</v>
      </c>
      <c r="C239" s="16">
        <f>$H$20</f>
        <v>2027</v>
      </c>
      <c r="D239" s="40">
        <f>BY_Demands_Drivers!$K$10*$I$20</f>
        <v>1.4321114156275582E-2</v>
      </c>
      <c r="E239" s="40">
        <f>BY_Demands_Drivers!$L$10*$I$20</f>
        <v>6.9993555851502257E-2</v>
      </c>
      <c r="F239" s="16" t="str">
        <f>BY_Demands_Drivers!$H$10</f>
        <v>IADFL</v>
      </c>
    </row>
    <row r="240" spans="2:6" x14ac:dyDescent="0.3">
      <c r="B240" s="16" t="s">
        <v>231</v>
      </c>
      <c r="C240" s="16">
        <f>$H$21</f>
        <v>2028</v>
      </c>
      <c r="D240" s="40">
        <f>BY_Demands_Drivers!$K$10*$I$21</f>
        <v>1.4595813765815495E-2</v>
      </c>
      <c r="E240" s="40">
        <f>BY_Demands_Drivers!$L$10*$I$21</f>
        <v>7.1336133129562163E-2</v>
      </c>
      <c r="F240" s="16" t="str">
        <f>BY_Demands_Drivers!$H$10</f>
        <v>IADFL</v>
      </c>
    </row>
    <row r="241" spans="2:6" x14ac:dyDescent="0.3">
      <c r="B241" s="16" t="s">
        <v>231</v>
      </c>
      <c r="C241" s="16">
        <f>$H$22</f>
        <v>2029</v>
      </c>
      <c r="D241" s="40">
        <f>BY_Demands_Drivers!$K$10*$I$22</f>
        <v>1.4876007367546205E-2</v>
      </c>
      <c r="E241" s="40">
        <f>BY_Demands_Drivers!$L$10*$I$22</f>
        <v>7.270556195318327E-2</v>
      </c>
      <c r="F241" s="16" t="str">
        <f>BY_Demands_Drivers!$H$10</f>
        <v>IADFL</v>
      </c>
    </row>
    <row r="242" spans="2:6" x14ac:dyDescent="0.3">
      <c r="B242" s="16" t="s">
        <v>231</v>
      </c>
      <c r="C242" s="16">
        <f>$H$23</f>
        <v>2030</v>
      </c>
      <c r="D242" s="40">
        <f>BY_Demands_Drivers!$K$10*$I$23</f>
        <v>1.5161804841311528E-2</v>
      </c>
      <c r="E242" s="40">
        <f>BY_Demands_Drivers!$L$10*$I$23</f>
        <v>7.4102379353276793E-2</v>
      </c>
      <c r="F242" s="16" t="str">
        <f>BY_Demands_Drivers!$H$10</f>
        <v>IADFL</v>
      </c>
    </row>
    <row r="243" spans="2:6" x14ac:dyDescent="0.3">
      <c r="B243" s="16" t="s">
        <v>231</v>
      </c>
      <c r="C243" s="16">
        <f>$H$24</f>
        <v>2031</v>
      </c>
      <c r="D243" s="40">
        <f>BY_Demands_Drivers!$K$10*$I$24</f>
        <v>1.545331826455216E-2</v>
      </c>
      <c r="E243" s="40">
        <f>BY_Demands_Drivers!$L$10*$I$24</f>
        <v>7.5527133101372199E-2</v>
      </c>
      <c r="F243" s="16" t="str">
        <f>BY_Demands_Drivers!$H$10</f>
        <v>IADFL</v>
      </c>
    </row>
    <row r="244" spans="2:6" x14ac:dyDescent="0.3">
      <c r="B244" s="16" t="s">
        <v>231</v>
      </c>
      <c r="C244" s="16">
        <f>$H$25</f>
        <v>2032</v>
      </c>
      <c r="D244" s="40">
        <f>BY_Demands_Drivers!$K$10*$I$25</f>
        <v>1.5750661956257603E-2</v>
      </c>
      <c r="E244" s="40">
        <f>BY_Demands_Drivers!$L$10*$I$25</f>
        <v>7.6980381924429506E-2</v>
      </c>
      <c r="F244" s="16" t="str">
        <f>BY_Demands_Drivers!$H$10</f>
        <v>IADFL</v>
      </c>
    </row>
    <row r="245" spans="2:6" x14ac:dyDescent="0.3">
      <c r="B245" s="16" t="s">
        <v>231</v>
      </c>
      <c r="C245" s="16">
        <f>$H$26</f>
        <v>2033</v>
      </c>
      <c r="D245" s="40">
        <f>BY_Demands_Drivers!$K$10*$I$26</f>
        <v>1.6053952521797157E-2</v>
      </c>
      <c r="E245" s="40">
        <f>BY_Demands_Drivers!$L$10*$I$26</f>
        <v>7.846269572394797E-2</v>
      </c>
      <c r="F245" s="16" t="str">
        <f>BY_Demands_Drivers!$H$10</f>
        <v>IADFL</v>
      </c>
    </row>
    <row r="246" spans="2:6" x14ac:dyDescent="0.3">
      <c r="B246" s="16" t="s">
        <v>231</v>
      </c>
      <c r="C246" s="16">
        <f>$H$27</f>
        <v>2034</v>
      </c>
      <c r="D246" s="40">
        <f>BY_Demands_Drivers!$K$10*$I$27</f>
        <v>1.6363308898647504E-2</v>
      </c>
      <c r="E246" s="40">
        <f>BY_Demands_Drivers!$L$10*$I$27</f>
        <v>7.9974655799456784E-2</v>
      </c>
      <c r="F246" s="16" t="str">
        <f>BY_Demands_Drivers!$H$10</f>
        <v>IADFL</v>
      </c>
    </row>
    <row r="247" spans="2:6" x14ac:dyDescent="0.3">
      <c r="B247" s="16" t="s">
        <v>231</v>
      </c>
      <c r="C247" s="16">
        <f>$H$28</f>
        <v>2035</v>
      </c>
      <c r="D247" s="40">
        <f>BY_Demands_Drivers!$K$10*$I$28</f>
        <v>1.6678852403034856E-2</v>
      </c>
      <c r="E247" s="40">
        <f>BY_Demands_Drivers!$L$10*$I$28</f>
        <v>8.1516855076475797E-2</v>
      </c>
      <c r="F247" s="16" t="str">
        <f>BY_Demands_Drivers!$H$10</f>
        <v>IADFL</v>
      </c>
    </row>
    <row r="248" spans="2:6" x14ac:dyDescent="0.3">
      <c r="B248" s="16" t="s">
        <v>231</v>
      </c>
      <c r="C248" s="16">
        <f>$H$29</f>
        <v>2036</v>
      </c>
      <c r="D248" s="40">
        <f>BY_Demands_Drivers!$K$10*$I$29</f>
        <v>1.700070677750995E-2</v>
      </c>
      <c r="E248" s="40">
        <f>BY_Demands_Drivers!$L$10*$I$29</f>
        <v>8.308989833903517E-2</v>
      </c>
      <c r="F248" s="16" t="str">
        <f>BY_Demands_Drivers!$H$10</f>
        <v>IADFL</v>
      </c>
    </row>
    <row r="249" spans="2:6" x14ac:dyDescent="0.3">
      <c r="B249" s="16" t="s">
        <v>231</v>
      </c>
      <c r="C249" s="16">
        <f>$H$30</f>
        <v>2037</v>
      </c>
      <c r="D249" s="40">
        <f>BY_Demands_Drivers!$K$10*$I$30</f>
        <v>1.732899823947455E-2</v>
      </c>
      <c r="E249" s="40">
        <f>BY_Demands_Drivers!$L$10*$I$30</f>
        <v>8.4694402466845745E-2</v>
      </c>
      <c r="F249" s="16" t="str">
        <f>BY_Demands_Drivers!$H$10</f>
        <v>IADFL</v>
      </c>
    </row>
    <row r="250" spans="2:6" x14ac:dyDescent="0.3">
      <c r="B250" s="16" t="s">
        <v>231</v>
      </c>
      <c r="C250" s="16">
        <f>$H$31</f>
        <v>2038</v>
      </c>
      <c r="D250" s="40">
        <f>BY_Demands_Drivers!$K$10*$I$31</f>
        <v>1.7663855530678441E-2</v>
      </c>
      <c r="E250" s="40">
        <f>BY_Demands_Drivers!$L$10*$I$31</f>
        <v>8.6330996677212515E-2</v>
      </c>
      <c r="F250" s="16" t="str">
        <f>BY_Demands_Drivers!$H$10</f>
        <v>IADFL</v>
      </c>
    </row>
    <row r="251" spans="2:6" x14ac:dyDescent="0.3">
      <c r="B251" s="16" t="s">
        <v>231</v>
      </c>
      <c r="C251" s="16">
        <f>$H$32</f>
        <v>2039</v>
      </c>
      <c r="D251" s="40">
        <f>BY_Demands_Drivers!$K$10*$I$32</f>
        <v>1.8005409967706415E-2</v>
      </c>
      <c r="E251" s="40">
        <f>BY_Demands_Drivers!$L$10*$I$32</f>
        <v>8.800032277178664E-2</v>
      </c>
      <c r="F251" s="16" t="str">
        <f>BY_Demands_Drivers!$H$10</f>
        <v>IADFL</v>
      </c>
    </row>
    <row r="252" spans="2:6" x14ac:dyDescent="0.3">
      <c r="B252" s="16" t="s">
        <v>231</v>
      </c>
      <c r="C252" s="16">
        <f>$H$33</f>
        <v>2040</v>
      </c>
      <c r="D252" s="40">
        <f>BY_Demands_Drivers!$K$10*$I$33</f>
        <v>1.8353795493474941E-2</v>
      </c>
      <c r="E252" s="40">
        <f>BY_Demands_Drivers!$L$10*$I$33</f>
        <v>8.9703035388252236E-2</v>
      </c>
      <c r="F252" s="16" t="str">
        <f>BY_Demands_Drivers!$H$10</f>
        <v>IADFL</v>
      </c>
    </row>
    <row r="253" spans="2:6" x14ac:dyDescent="0.3">
      <c r="B253" s="16" t="s">
        <v>231</v>
      </c>
      <c r="C253" s="16">
        <f>$H$34</f>
        <v>2041</v>
      </c>
      <c r="D253" s="40">
        <f>BY_Demands_Drivers!$K$10*$I$34</f>
        <v>1.8709148729758839E-2</v>
      </c>
      <c r="E253" s="40">
        <f>BY_Demands_Drivers!$L$10*$I$34</f>
        <v>9.1439802257047148E-2</v>
      </c>
      <c r="F253" s="16" t="str">
        <f>BY_Demands_Drivers!$H$10</f>
        <v>IADFL</v>
      </c>
    </row>
    <row r="254" spans="2:6" x14ac:dyDescent="0.3">
      <c r="B254" s="16" t="s">
        <v>231</v>
      </c>
      <c r="C254" s="16">
        <f>$H$35</f>
        <v>2042</v>
      </c>
      <c r="D254" s="40">
        <f>BY_Demands_Drivers!$K$10*$I$35</f>
        <v>1.9071609030768419E-2</v>
      </c>
      <c r="E254" s="40">
        <f>BY_Demands_Drivers!$L$10*$I$35</f>
        <v>9.3211304463217959E-2</v>
      </c>
      <c r="F254" s="16" t="str">
        <f>BY_Demands_Drivers!$H$10</f>
        <v>IADFL</v>
      </c>
    </row>
    <row r="255" spans="2:6" x14ac:dyDescent="0.3">
      <c r="B255" s="16" t="s">
        <v>231</v>
      </c>
      <c r="C255" s="16">
        <f>$H$36</f>
        <v>2043</v>
      </c>
      <c r="D255" s="40">
        <f>BY_Demands_Drivers!$K$10*$I$36</f>
        <v>1.9441318537798187E-2</v>
      </c>
      <c r="E255" s="40">
        <f>BY_Demands_Drivers!$L$10*$I$36</f>
        <v>9.5018236713512172E-2</v>
      </c>
      <c r="F255" s="16" t="str">
        <f>BY_Demands_Drivers!$H$10</f>
        <v>IADFL</v>
      </c>
    </row>
    <row r="256" spans="2:6" x14ac:dyDescent="0.3">
      <c r="B256" s="16" t="s">
        <v>231</v>
      </c>
      <c r="C256" s="16">
        <f>$H$37</f>
        <v>2044</v>
      </c>
      <c r="D256" s="40">
        <f>BY_Demands_Drivers!$K$10*$I$37</f>
        <v>1.9818422234968547E-2</v>
      </c>
      <c r="E256" s="40">
        <f>BY_Demands_Drivers!$L$10*$I$37</f>
        <v>9.6861307608812272E-2</v>
      </c>
      <c r="F256" s="16" t="str">
        <f>BY_Demands_Drivers!$H$10</f>
        <v>IADFL</v>
      </c>
    </row>
    <row r="257" spans="2:6" x14ac:dyDescent="0.3">
      <c r="B257" s="16" t="s">
        <v>231</v>
      </c>
      <c r="C257" s="16">
        <f>$H$38</f>
        <v>2045</v>
      </c>
      <c r="D257" s="40">
        <f>BY_Demands_Drivers!$K$10*$I$38</f>
        <v>2.0203068006082327E-2</v>
      </c>
      <c r="E257" s="40">
        <f>BY_Demands_Drivers!$L$10*$I$38</f>
        <v>9.8741239922018414E-2</v>
      </c>
      <c r="F257" s="16" t="str">
        <f>BY_Demands_Drivers!$H$10</f>
        <v>IADFL</v>
      </c>
    </row>
    <row r="258" spans="2:6" x14ac:dyDescent="0.3">
      <c r="B258" s="16" t="s">
        <v>231</v>
      </c>
      <c r="C258" s="16">
        <f>$H$39</f>
        <v>2046</v>
      </c>
      <c r="D258" s="40">
        <f>BY_Demands_Drivers!$K$10*$I$39</f>
        <v>2.0595406692618373E-2</v>
      </c>
      <c r="E258" s="40">
        <f>BY_Demands_Drivers!$L$10*$I$39</f>
        <v>0.10065877088148863</v>
      </c>
      <c r="F258" s="16" t="str">
        <f>BY_Demands_Drivers!$H$10</f>
        <v>IADFL</v>
      </c>
    </row>
    <row r="259" spans="2:6" x14ac:dyDescent="0.3">
      <c r="B259" s="16" t="s">
        <v>231</v>
      </c>
      <c r="C259" s="16">
        <f>$H$40</f>
        <v>2047</v>
      </c>
      <c r="D259" s="40">
        <f>BY_Demands_Drivers!$K$10*$I$40</f>
        <v>2.0995592152885139E-2</v>
      </c>
      <c r="E259" s="40">
        <f>BY_Demands_Drivers!$L$10*$I$40</f>
        <v>0.10261465246014827</v>
      </c>
      <c r="F259" s="16" t="str">
        <f>BY_Demands_Drivers!$H$10</f>
        <v>IADFL</v>
      </c>
    </row>
    <row r="260" spans="2:6" x14ac:dyDescent="0.3">
      <c r="B260" s="16" t="s">
        <v>231</v>
      </c>
      <c r="C260" s="16">
        <f>$H$41</f>
        <v>2048</v>
      </c>
      <c r="D260" s="40">
        <f>BY_Demands_Drivers!$K$10*$I$41</f>
        <v>2.1403781322357238E-2</v>
      </c>
      <c r="E260" s="40">
        <f>BY_Demands_Drivers!$L$10*$I$41</f>
        <v>0.10460965167038108</v>
      </c>
      <c r="F260" s="16" t="str">
        <f>BY_Demands_Drivers!$H$10</f>
        <v>IADFL</v>
      </c>
    </row>
    <row r="261" spans="2:6" x14ac:dyDescent="0.3">
      <c r="B261" s="16" t="s">
        <v>231</v>
      </c>
      <c r="C261" s="16">
        <f>$H$42</f>
        <v>2049</v>
      </c>
      <c r="D261" s="40">
        <f>BY_Demands_Drivers!$K$10*$I$42</f>
        <v>2.1820134275218783E-2</v>
      </c>
      <c r="E261" s="40">
        <f>BY_Demands_Drivers!$L$10*$I$42</f>
        <v>0.10664455086481855</v>
      </c>
      <c r="F261" s="16" t="str">
        <f>BY_Demands_Drivers!$H$10</f>
        <v>IADFL</v>
      </c>
    </row>
    <row r="262" spans="2:6" x14ac:dyDescent="0.3">
      <c r="B262" s="15" t="s">
        <v>231</v>
      </c>
      <c r="C262" s="15">
        <f>$H$43</f>
        <v>2050</v>
      </c>
      <c r="D262" s="41">
        <f>BY_Demands_Drivers!$K$10*$I$43</f>
        <v>2.2244814287137562E-2</v>
      </c>
      <c r="E262" s="41">
        <f>BY_Demands_Drivers!$L$10*$I$43</f>
        <v>0.10872014804314481</v>
      </c>
      <c r="F262" s="15" t="str">
        <f>BY_Demands_Drivers!$H$10</f>
        <v>IADFL</v>
      </c>
    </row>
    <row r="263" spans="2:6" x14ac:dyDescent="0.3">
      <c r="B263" s="16" t="s">
        <v>231</v>
      </c>
      <c r="C263" s="16">
        <f>$H$5</f>
        <v>2012</v>
      </c>
      <c r="D263" s="40">
        <f>BY_Demands_Drivers!$K$11*$I$5</f>
        <v>4.1164299130553434</v>
      </c>
      <c r="E263" s="40">
        <f>BY_Demands_Drivers!$L$11*$I$5</f>
        <v>7.8145650628713605</v>
      </c>
      <c r="F263" s="16" t="str">
        <f>BY_Demands_Drivers!$H$11</f>
        <v>IADFB</v>
      </c>
    </row>
    <row r="264" spans="2:6" x14ac:dyDescent="0.3">
      <c r="B264" s="16" t="s">
        <v>231</v>
      </c>
      <c r="C264" s="16">
        <f>$H$8</f>
        <v>2015</v>
      </c>
      <c r="D264" s="40">
        <f>BY_Demands_Drivers!$K$11*$I$8</f>
        <v>3.9529203296989621</v>
      </c>
      <c r="E264" s="40">
        <f>BY_Demands_Drivers!$L$11*$I$8</f>
        <v>7.5041610709343169</v>
      </c>
      <c r="F264" s="16" t="str">
        <f>BY_Demands_Drivers!$H$11</f>
        <v>IADFB</v>
      </c>
    </row>
    <row r="265" spans="2:6" x14ac:dyDescent="0.3">
      <c r="B265" s="16" t="s">
        <v>231</v>
      </c>
      <c r="C265" s="16">
        <f>$H$9</f>
        <v>2016</v>
      </c>
      <c r="D265" s="40">
        <f>BY_Demands_Drivers!$K$11*$I$9</f>
        <v>4.0152536012921969</v>
      </c>
      <c r="E265" s="40">
        <f>BY_Demands_Drivers!$L$11*$I$9</f>
        <v>7.6224935621306553</v>
      </c>
      <c r="F265" s="16" t="str">
        <f>BY_Demands_Drivers!$H$11</f>
        <v>IADFB</v>
      </c>
    </row>
    <row r="266" spans="2:6" x14ac:dyDescent="0.3">
      <c r="B266" s="16" t="s">
        <v>231</v>
      </c>
      <c r="C266" s="16">
        <f>$H$10</f>
        <v>2017</v>
      </c>
      <c r="D266" s="40">
        <f>BY_Demands_Drivers!$K$11*$I$11</f>
        <v>4.177469846784402</v>
      </c>
      <c r="E266" s="40">
        <f>BY_Demands_Drivers!$L$11*$I$11</f>
        <v>7.930442302040734</v>
      </c>
      <c r="F266" s="16" t="str">
        <f>BY_Demands_Drivers!$H$11</f>
        <v>IADFB</v>
      </c>
    </row>
    <row r="267" spans="2:6" x14ac:dyDescent="0.3">
      <c r="B267" s="16" t="s">
        <v>231</v>
      </c>
      <c r="C267" s="16">
        <f>$H$11</f>
        <v>2018</v>
      </c>
      <c r="D267" s="40">
        <f>BY_Demands_Drivers!$K$11*$I$11</f>
        <v>4.177469846784402</v>
      </c>
      <c r="E267" s="40">
        <f>BY_Demands_Drivers!$L$11*$I$11</f>
        <v>7.930442302040734</v>
      </c>
      <c r="F267" s="16" t="str">
        <f>BY_Demands_Drivers!$H$11</f>
        <v>IADFB</v>
      </c>
    </row>
    <row r="268" spans="2:6" x14ac:dyDescent="0.3">
      <c r="B268" s="16" t="s">
        <v>231</v>
      </c>
      <c r="C268" s="16">
        <f>$H$12</f>
        <v>2019</v>
      </c>
      <c r="D268" s="40">
        <f>BY_Demands_Drivers!$K$11*$I$12</f>
        <v>4.4740702059060942</v>
      </c>
      <c r="E268" s="40">
        <f>BY_Demands_Drivers!$L$11*$I$12</f>
        <v>8.4935037054856259</v>
      </c>
      <c r="F268" s="16" t="str">
        <f>BY_Demands_Drivers!$H$11</f>
        <v>IADFB</v>
      </c>
    </row>
    <row r="269" spans="2:6" x14ac:dyDescent="0.3">
      <c r="B269" s="16" t="s">
        <v>231</v>
      </c>
      <c r="C269" s="16">
        <f>$H$13</f>
        <v>2020</v>
      </c>
      <c r="D269" s="40">
        <f>BY_Demands_Drivers!$K$11*$I$13</f>
        <v>4.5592905907804964</v>
      </c>
      <c r="E269" s="40">
        <f>BY_Demands_Drivers!$L$11*$I$13</f>
        <v>8.655284728447258</v>
      </c>
      <c r="F269" s="16" t="str">
        <f>BY_Demands_Drivers!$H$11</f>
        <v>IADFB</v>
      </c>
    </row>
    <row r="270" spans="2:6" x14ac:dyDescent="0.3">
      <c r="B270" s="16" t="s">
        <v>231</v>
      </c>
      <c r="C270" s="16">
        <f>$H$14</f>
        <v>2021</v>
      </c>
      <c r="D270" s="40">
        <f>BY_Demands_Drivers!$K$11*$I$14</f>
        <v>4.646215383352386</v>
      </c>
      <c r="E270" s="40">
        <f>BY_Demands_Drivers!$L$11*$I$14</f>
        <v>8.8203013718681209</v>
      </c>
      <c r="F270" s="16" t="str">
        <f>BY_Demands_Drivers!$H$11</f>
        <v>IADFB</v>
      </c>
    </row>
    <row r="271" spans="2:6" x14ac:dyDescent="0.3">
      <c r="B271" s="16" t="s">
        <v>231</v>
      </c>
      <c r="C271" s="16">
        <f>$H$15</f>
        <v>2022</v>
      </c>
      <c r="D271" s="40">
        <f>BY_Demands_Drivers!$K$11*$I$15</f>
        <v>4.7348786717757143</v>
      </c>
      <c r="E271" s="40">
        <f>BY_Demands_Drivers!$L$11*$I$15</f>
        <v>8.9886183481574022</v>
      </c>
      <c r="F271" s="16" t="str">
        <f>BY_Demands_Drivers!$H$11</f>
        <v>IADFB</v>
      </c>
    </row>
    <row r="272" spans="2:6" x14ac:dyDescent="0.3">
      <c r="B272" s="16" t="s">
        <v>231</v>
      </c>
      <c r="C272" s="16">
        <f>$H$16</f>
        <v>2023</v>
      </c>
      <c r="D272" s="40">
        <f>BY_Demands_Drivers!$K$11*$I$16</f>
        <v>4.8253152259675085</v>
      </c>
      <c r="E272" s="40">
        <f>BY_Demands_Drivers!$L$11*$I$16</f>
        <v>9.1603016639724704</v>
      </c>
      <c r="F272" s="16" t="str">
        <f>BY_Demands_Drivers!$H$11</f>
        <v>IADFB</v>
      </c>
    </row>
    <row r="273" spans="2:6" x14ac:dyDescent="0.3">
      <c r="B273" s="16" t="s">
        <v>231</v>
      </c>
      <c r="C273" s="16">
        <f>$H$17</f>
        <v>2024</v>
      </c>
      <c r="D273" s="40">
        <f>BY_Demands_Drivers!$K$11*$I$17</f>
        <v>4.9175605112431384</v>
      </c>
      <c r="E273" s="40">
        <f>BY_Demands_Drivers!$L$11*$I$17</f>
        <v>9.3354186461038378</v>
      </c>
      <c r="F273" s="16" t="str">
        <f>BY_Demands_Drivers!$H$11</f>
        <v>IADFB</v>
      </c>
    </row>
    <row r="274" spans="2:6" x14ac:dyDescent="0.3">
      <c r="B274" s="16" t="s">
        <v>231</v>
      </c>
      <c r="C274" s="16">
        <f>$H$18</f>
        <v>2025</v>
      </c>
      <c r="D274" s="40">
        <f>BY_Demands_Drivers!$K$11*$I$18</f>
        <v>5.0116507022242809</v>
      </c>
      <c r="E274" s="40">
        <f>BY_Demands_Drivers!$L$11*$I$18</f>
        <v>9.5140379678778313</v>
      </c>
      <c r="F274" s="16" t="str">
        <f>BY_Demands_Drivers!$H$11</f>
        <v>IADFB</v>
      </c>
    </row>
    <row r="275" spans="2:6" x14ac:dyDescent="0.3">
      <c r="B275" s="16" t="s">
        <v>231</v>
      </c>
      <c r="C275" s="16">
        <f>$H$19</f>
        <v>2026</v>
      </c>
      <c r="D275" s="40">
        <f>BY_Demands_Drivers!$K$11*$I$19</f>
        <v>5.1076226970250458</v>
      </c>
      <c r="E275" s="40">
        <f>BY_Demands_Drivers!$L$11*$I$19</f>
        <v>9.6962296760873059</v>
      </c>
      <c r="F275" s="16" t="str">
        <f>BY_Demands_Drivers!$H$11</f>
        <v>IADFB</v>
      </c>
    </row>
    <row r="276" spans="2:6" x14ac:dyDescent="0.3">
      <c r="B276" s="16" t="s">
        <v>231</v>
      </c>
      <c r="C276" s="16">
        <f>$H$20</f>
        <v>2027</v>
      </c>
      <c r="D276" s="40">
        <f>BY_Demands_Drivers!$K$11*$I$20</f>
        <v>5.2055141317218272</v>
      </c>
      <c r="E276" s="40">
        <f>BY_Demands_Drivers!$L$11*$I$20</f>
        <v>9.882065218460971</v>
      </c>
      <c r="F276" s="16" t="str">
        <f>BY_Demands_Drivers!$H$11</f>
        <v>IADFB</v>
      </c>
    </row>
    <row r="277" spans="2:6" x14ac:dyDescent="0.3">
      <c r="B277" s="16" t="s">
        <v>231</v>
      </c>
      <c r="C277" s="16">
        <f>$H$21</f>
        <v>2028</v>
      </c>
      <c r="D277" s="40">
        <f>BY_Demands_Drivers!$K$11*$I$21</f>
        <v>5.3053633951125434</v>
      </c>
      <c r="E277" s="40">
        <f>BY_Demands_Drivers!$L$11*$I$21</f>
        <v>10.07161747168211</v>
      </c>
      <c r="F277" s="16" t="str">
        <f>BY_Demands_Drivers!$H$11</f>
        <v>IADFB</v>
      </c>
    </row>
    <row r="278" spans="2:6" x14ac:dyDescent="0.3">
      <c r="B278" s="16" t="s">
        <v>231</v>
      </c>
      <c r="C278" s="16">
        <f>$H$22</f>
        <v>2029</v>
      </c>
      <c r="D278" s="40">
        <f>BY_Demands_Drivers!$K$11*$I$22</f>
        <v>5.4072096437710746</v>
      </c>
      <c r="E278" s="40">
        <f>BY_Demands_Drivers!$L$11*$I$22</f>
        <v>10.26496076996767</v>
      </c>
      <c r="F278" s="16" t="str">
        <f>BY_Demands_Drivers!$H$11</f>
        <v>IADFB</v>
      </c>
    </row>
    <row r="279" spans="2:6" x14ac:dyDescent="0.3">
      <c r="B279" s="16" t="s">
        <v>231</v>
      </c>
      <c r="C279" s="16">
        <f>$H$23</f>
        <v>2030</v>
      </c>
      <c r="D279" s="40">
        <f>BY_Demands_Drivers!$K$11*$I$23</f>
        <v>5.5110928174027762</v>
      </c>
      <c r="E279" s="40">
        <f>BY_Demands_Drivers!$L$11*$I$23</f>
        <v>10.462170934218943</v>
      </c>
      <c r="F279" s="16" t="str">
        <f>BY_Demands_Drivers!$H$11</f>
        <v>IADFB</v>
      </c>
    </row>
    <row r="280" spans="2:6" x14ac:dyDescent="0.3">
      <c r="B280" s="16" t="s">
        <v>231</v>
      </c>
      <c r="C280" s="16">
        <f>$H$24</f>
        <v>2031</v>
      </c>
      <c r="D280" s="40">
        <f>BY_Demands_Drivers!$K$11*$I$24</f>
        <v>5.617053654507111</v>
      </c>
      <c r="E280" s="40">
        <f>BY_Demands_Drivers!$L$11*$I$24</f>
        <v>10.66332530175524</v>
      </c>
      <c r="F280" s="16" t="str">
        <f>BY_Demands_Drivers!$H$11</f>
        <v>IADFB</v>
      </c>
    </row>
    <row r="281" spans="2:6" x14ac:dyDescent="0.3">
      <c r="B281" s="16" t="s">
        <v>231</v>
      </c>
      <c r="C281" s="16">
        <f>$H$25</f>
        <v>2032</v>
      </c>
      <c r="D281" s="40">
        <f>BY_Demands_Drivers!$K$11*$I$25</f>
        <v>5.7251337083535345</v>
      </c>
      <c r="E281" s="40">
        <f>BY_Demands_Drivers!$L$11*$I$25</f>
        <v>10.868502756642265</v>
      </c>
      <c r="F281" s="16" t="str">
        <f>BY_Demands_Drivers!$H$11</f>
        <v>IADFB</v>
      </c>
    </row>
    <row r="282" spans="2:6" x14ac:dyDescent="0.3">
      <c r="B282" s="16" t="s">
        <v>231</v>
      </c>
      <c r="C282" s="16">
        <f>$H$26</f>
        <v>2033</v>
      </c>
      <c r="D282" s="40">
        <f>BY_Demands_Drivers!$K$11*$I$26</f>
        <v>5.835375363276885</v>
      </c>
      <c r="E282" s="40">
        <f>BY_Demands_Drivers!$L$11*$I$26</f>
        <v>11.077783760627028</v>
      </c>
      <c r="F282" s="16" t="str">
        <f>BY_Demands_Drivers!$H$11</f>
        <v>IADFB</v>
      </c>
    </row>
    <row r="283" spans="2:6" x14ac:dyDescent="0.3">
      <c r="B283" s="16" t="s">
        <v>231</v>
      </c>
      <c r="C283" s="16">
        <f>$H$27</f>
        <v>2034</v>
      </c>
      <c r="D283" s="40">
        <f>BY_Demands_Drivers!$K$11*$I$27</f>
        <v>5.9478218512987029</v>
      </c>
      <c r="E283" s="40">
        <f>BY_Demands_Drivers!$L$11*$I$27</f>
        <v>11.291250384691487</v>
      </c>
      <c r="F283" s="16" t="str">
        <f>BY_Demands_Drivers!$H$11</f>
        <v>IADFB</v>
      </c>
    </row>
    <row r="284" spans="2:6" x14ac:dyDescent="0.3">
      <c r="B284" s="16" t="s">
        <v>231</v>
      </c>
      <c r="C284" s="16">
        <f>$H$28</f>
        <v>2035</v>
      </c>
      <c r="D284" s="40">
        <f>BY_Demands_Drivers!$K$11*$I$28</f>
        <v>6.0625172690809581</v>
      </c>
      <c r="E284" s="40">
        <f>BY_Demands_Drivers!$L$11*$I$28</f>
        <v>11.508986341237238</v>
      </c>
      <c r="F284" s="16" t="str">
        <f>BY_Demands_Drivers!$H$11</f>
        <v>IADFB</v>
      </c>
    </row>
    <row r="285" spans="2:6" x14ac:dyDescent="0.3">
      <c r="B285" s="16" t="s">
        <v>231</v>
      </c>
      <c r="C285" s="16">
        <f>$H$29</f>
        <v>2036</v>
      </c>
      <c r="D285" s="40">
        <f>BY_Demands_Drivers!$K$11*$I$29</f>
        <v>6.1795065952188564</v>
      </c>
      <c r="E285" s="40">
        <f>BY_Demands_Drivers!$L$11*$I$29</f>
        <v>11.7310770169139</v>
      </c>
      <c r="F285" s="16" t="str">
        <f>BY_Demands_Drivers!$H$11</f>
        <v>IADFB</v>
      </c>
    </row>
    <row r="286" spans="2:6" x14ac:dyDescent="0.3">
      <c r="B286" s="16" t="s">
        <v>231</v>
      </c>
      <c r="C286" s="16">
        <f>$H$30</f>
        <v>2037</v>
      </c>
      <c r="D286" s="40">
        <f>BY_Demands_Drivers!$K$11*$I$30</f>
        <v>6.2988357078795136</v>
      </c>
      <c r="E286" s="40">
        <f>BY_Demands_Drivers!$L$11*$I$30</f>
        <v>11.957609506104097</v>
      </c>
      <c r="F286" s="16" t="str">
        <f>BY_Demands_Drivers!$H$11</f>
        <v>IADFB</v>
      </c>
    </row>
    <row r="287" spans="2:6" x14ac:dyDescent="0.3">
      <c r="B287" s="16" t="s">
        <v>231</v>
      </c>
      <c r="C287" s="16">
        <f>$H$31</f>
        <v>2038</v>
      </c>
      <c r="D287" s="40">
        <f>BY_Demands_Drivers!$K$11*$I$31</f>
        <v>6.4205514027933841</v>
      </c>
      <c r="E287" s="40">
        <f>BY_Demands_Drivers!$L$11*$I$31</f>
        <v>12.188672645078096</v>
      </c>
      <c r="F287" s="16" t="str">
        <f>BY_Demands_Drivers!$H$11</f>
        <v>IADFB</v>
      </c>
    </row>
    <row r="288" spans="2:6" x14ac:dyDescent="0.3">
      <c r="B288" s="16" t="s">
        <v>231</v>
      </c>
      <c r="C288" s="16">
        <f>$H$32</f>
        <v>2039</v>
      </c>
      <c r="D288" s="40">
        <f>BY_Demands_Drivers!$K$11*$I$32</f>
        <v>6.5447014116055326</v>
      </c>
      <c r="E288" s="40">
        <f>BY_Demands_Drivers!$L$11*$I$32</f>
        <v>12.424357046831581</v>
      </c>
      <c r="F288" s="16" t="str">
        <f>BY_Demands_Drivers!$H$11</f>
        <v>IADFB</v>
      </c>
    </row>
    <row r="289" spans="2:6" x14ac:dyDescent="0.3">
      <c r="B289" s="16" t="s">
        <v>231</v>
      </c>
      <c r="C289" s="16">
        <f>$H$33</f>
        <v>2040</v>
      </c>
      <c r="D289" s="40">
        <f>BY_Demands_Drivers!$K$11*$I$33</f>
        <v>6.6713344205939231</v>
      </c>
      <c r="E289" s="40">
        <f>BY_Demands_Drivers!$L$11*$I$33</f>
        <v>12.66475513662013</v>
      </c>
      <c r="F289" s="16" t="str">
        <f>BY_Demands_Drivers!$H$11</f>
        <v>IADFB</v>
      </c>
    </row>
    <row r="290" spans="2:6" x14ac:dyDescent="0.3">
      <c r="B290" s="16" t="s">
        <v>231</v>
      </c>
      <c r="C290" s="16">
        <f>$H$34</f>
        <v>2041</v>
      </c>
      <c r="D290" s="40">
        <f>BY_Demands_Drivers!$K$11*$I$34</f>
        <v>6.8005000897620818</v>
      </c>
      <c r="E290" s="40">
        <f>BY_Demands_Drivers!$L$11*$I$34</f>
        <v>12.90996118820445</v>
      </c>
      <c r="F290" s="16" t="str">
        <f>BY_Demands_Drivers!$H$11</f>
        <v>IADFB</v>
      </c>
    </row>
    <row r="291" spans="2:6" x14ac:dyDescent="0.3">
      <c r="B291" s="16" t="s">
        <v>231</v>
      </c>
      <c r="C291" s="16">
        <f>$H$35</f>
        <v>2042</v>
      </c>
      <c r="D291" s="40">
        <f>BY_Demands_Drivers!$K$11*$I$35</f>
        <v>6.9322490723136037</v>
      </c>
      <c r="E291" s="40">
        <f>BY_Demands_Drivers!$L$11*$I$35</f>
        <v>13.16007136082046</v>
      </c>
      <c r="F291" s="16" t="str">
        <f>BY_Demands_Drivers!$H$11</f>
        <v>IADFB</v>
      </c>
    </row>
    <row r="292" spans="2:6" x14ac:dyDescent="0.3">
      <c r="B292" s="16" t="s">
        <v>231</v>
      </c>
      <c r="C292" s="16">
        <f>$H$36</f>
        <v>2043</v>
      </c>
      <c r="D292" s="40">
        <f>BY_Demands_Drivers!$K$11*$I$36</f>
        <v>7.0666330345161557</v>
      </c>
      <c r="E292" s="40">
        <f>BY_Demands_Drivers!$L$11*$I$36</f>
        <v>13.415183736888787</v>
      </c>
      <c r="F292" s="16" t="str">
        <f>BY_Demands_Drivers!$H$11</f>
        <v>IADFB</v>
      </c>
    </row>
    <row r="293" spans="2:6" x14ac:dyDescent="0.3">
      <c r="B293" s="16" t="s">
        <v>231</v>
      </c>
      <c r="C293" s="16">
        <f>$H$37</f>
        <v>2044</v>
      </c>
      <c r="D293" s="40">
        <f>BY_Demands_Drivers!$K$11*$I$37</f>
        <v>7.2037046759627579</v>
      </c>
      <c r="E293" s="40">
        <f>BY_Demands_Drivers!$L$11*$I$37</f>
        <v>13.675398360478479</v>
      </c>
      <c r="F293" s="16" t="str">
        <f>BY_Demands_Drivers!$H$11</f>
        <v>IADFB</v>
      </c>
    </row>
    <row r="294" spans="2:6" x14ac:dyDescent="0.3">
      <c r="B294" s="16" t="s">
        <v>231</v>
      </c>
      <c r="C294" s="16">
        <f>$H$38</f>
        <v>2045</v>
      </c>
      <c r="D294" s="40">
        <f>BY_Demands_Drivers!$K$11*$I$38</f>
        <v>7.3435177502382949</v>
      </c>
      <c r="E294" s="40">
        <f>BY_Demands_Drivers!$L$11*$I$38</f>
        <v>13.940817276539972</v>
      </c>
      <c r="F294" s="16" t="str">
        <f>BY_Demands_Drivers!$H$11</f>
        <v>IADFB</v>
      </c>
    </row>
    <row r="295" spans="2:6" x14ac:dyDescent="0.3">
      <c r="B295" s="16" t="s">
        <v>231</v>
      </c>
      <c r="C295" s="16">
        <f>$H$39</f>
        <v>2046</v>
      </c>
      <c r="D295" s="40">
        <f>BY_Demands_Drivers!$K$11*$I$39</f>
        <v>7.4861270859993407</v>
      </c>
      <c r="E295" s="40">
        <f>BY_Demands_Drivers!$L$11*$I$39</f>
        <v>14.211544570922689</v>
      </c>
      <c r="F295" s="16" t="str">
        <f>BY_Demands_Drivers!$H$11</f>
        <v>IADFB</v>
      </c>
    </row>
    <row r="296" spans="2:6" x14ac:dyDescent="0.3">
      <c r="B296" s="16" t="s">
        <v>231</v>
      </c>
      <c r="C296" s="16">
        <f>$H$40</f>
        <v>2047</v>
      </c>
      <c r="D296" s="40">
        <f>BY_Demands_Drivers!$K$11*$I$40</f>
        <v>7.6315886084756066</v>
      </c>
      <c r="E296" s="40">
        <f>BY_Demands_Drivers!$L$11*$I$40</f>
        <v>14.48768641119306</v>
      </c>
      <c r="F296" s="16" t="str">
        <f>BY_Demands_Drivers!$H$11</f>
        <v>IADFB</v>
      </c>
    </row>
    <row r="297" spans="2:6" x14ac:dyDescent="0.3">
      <c r="B297" s="16" t="s">
        <v>231</v>
      </c>
      <c r="C297" s="16">
        <f>$H$41</f>
        <v>2048</v>
      </c>
      <c r="D297" s="40">
        <f>BY_Demands_Drivers!$K$11*$I$41</f>
        <v>7.7799593614013984</v>
      </c>
      <c r="E297" s="40">
        <f>BY_Demands_Drivers!$L$11*$I$41</f>
        <v>14.76935108826884</v>
      </c>
      <c r="F297" s="16" t="str">
        <f>BY_Demands_Drivers!$H$11</f>
        <v>IADFB</v>
      </c>
    </row>
    <row r="298" spans="2:6" x14ac:dyDescent="0.3">
      <c r="B298" s="16" t="s">
        <v>231</v>
      </c>
      <c r="C298" s="16">
        <f>$H$42</f>
        <v>2049</v>
      </c>
      <c r="D298" s="40">
        <f>BY_Demands_Drivers!$K$11*$I$42</f>
        <v>7.9312975293857058</v>
      </c>
      <c r="E298" s="40">
        <f>BY_Demands_Drivers!$L$11*$I$42</f>
        <v>15.056649058886133</v>
      </c>
      <c r="F298" s="16" t="str">
        <f>BY_Demands_Drivers!$H$11</f>
        <v>IADFB</v>
      </c>
    </row>
    <row r="299" spans="2:6" x14ac:dyDescent="0.3">
      <c r="B299" s="15" t="s">
        <v>231</v>
      </c>
      <c r="C299" s="15">
        <f>$H$43</f>
        <v>2050</v>
      </c>
      <c r="D299" s="41">
        <f>BY_Demands_Drivers!$K$11*$I$43</f>
        <v>8.0856624607297007</v>
      </c>
      <c r="E299" s="41">
        <f>BY_Demands_Drivers!$L$11*$I$43</f>
        <v>15.349692988915777</v>
      </c>
      <c r="F299" s="16" t="str">
        <f>BY_Demands_Drivers!$H$11</f>
        <v>IADFB</v>
      </c>
    </row>
  </sheetData>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B2:AY262"/>
  <sheetViews>
    <sheetView workbookViewId="0">
      <selection activeCell="X35" sqref="X35"/>
    </sheetView>
  </sheetViews>
  <sheetFormatPr defaultRowHeight="14.4" x14ac:dyDescent="0.3"/>
  <cols>
    <col min="1" max="1" width="4.5546875" customWidth="1"/>
    <col min="2" max="2" width="11" bestFit="1" customWidth="1"/>
    <col min="3" max="3" width="5" bestFit="1" customWidth="1"/>
    <col min="4" max="4" width="4.5546875" bestFit="1" customWidth="1"/>
    <col min="5" max="5" width="5" bestFit="1" customWidth="1"/>
    <col min="6" max="6" width="8.33203125" bestFit="1" customWidth="1"/>
  </cols>
  <sheetData>
    <row r="2" spans="2:51" x14ac:dyDescent="0.3">
      <c r="B2" s="1" t="s">
        <v>90</v>
      </c>
    </row>
    <row r="3" spans="2:51" ht="15" thickBot="1" x14ac:dyDescent="0.35">
      <c r="B3" s="2" t="s">
        <v>2</v>
      </c>
      <c r="C3" s="2" t="s">
        <v>0</v>
      </c>
      <c r="D3" s="3" t="s">
        <v>10</v>
      </c>
      <c r="E3" s="3" t="s">
        <v>11</v>
      </c>
      <c r="F3" s="14" t="s">
        <v>1</v>
      </c>
      <c r="I3" s="10" t="s">
        <v>89</v>
      </c>
    </row>
    <row r="4" spans="2:51" ht="15.75" customHeight="1" x14ac:dyDescent="0.3">
      <c r="B4" t="s">
        <v>231</v>
      </c>
      <c r="C4">
        <f>$H$5</f>
        <v>2012</v>
      </c>
      <c r="D4" s="18">
        <f>BY_Demands_Drivers!$K$74*$I$5</f>
        <v>0.96063666104197998</v>
      </c>
      <c r="E4" s="18">
        <f>BY_Demands_Drivers!$L$74*$I$5</f>
        <v>1.0984540169125101</v>
      </c>
      <c r="F4" t="str">
        <f>BY_Demands_Drivers!$H$75</f>
        <v>INDMT</v>
      </c>
      <c r="H4" s="10">
        <f>BY_Demands_Drivers!Q4</f>
        <v>2011</v>
      </c>
      <c r="I4" s="26">
        <f>BY_Demands_Drivers!Q31</f>
        <v>0.85499462348444655</v>
      </c>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row>
    <row r="5" spans="2:51" ht="15.75" customHeight="1" x14ac:dyDescent="0.3">
      <c r="B5" t="s">
        <v>231</v>
      </c>
      <c r="C5">
        <f>$H$8</f>
        <v>2015</v>
      </c>
      <c r="D5" s="18">
        <f>BY_Demands_Drivers!$K$74*$I$8</f>
        <v>1.0064891601832995</v>
      </c>
      <c r="E5" s="18">
        <f>BY_Demands_Drivers!$L$74*$I$8</f>
        <v>1.1508847265760662</v>
      </c>
      <c r="F5" t="str">
        <f>BY_Demands_Drivers!$H$75</f>
        <v>INDMT</v>
      </c>
      <c r="H5" s="10">
        <f>BY_Demands_Drivers!R4</f>
        <v>2012</v>
      </c>
      <c r="I5" s="26">
        <f>BY_Demands_Drivers!R31</f>
        <v>0.80865901602577095</v>
      </c>
    </row>
    <row r="6" spans="2:51" ht="15.75" customHeight="1" x14ac:dyDescent="0.3">
      <c r="B6" t="s">
        <v>231</v>
      </c>
      <c r="C6">
        <f>$H$9</f>
        <v>2016</v>
      </c>
      <c r="D6" s="18">
        <f>BY_Demands_Drivers!$K$74*$I$9</f>
        <v>1.0498523426517643</v>
      </c>
      <c r="E6" s="18">
        <f>BY_Demands_Drivers!$L$74*$I$9</f>
        <v>1.2004689907420094</v>
      </c>
      <c r="F6" t="str">
        <f>BY_Demands_Drivers!$H$75</f>
        <v>INDMT</v>
      </c>
      <c r="H6" s="10">
        <f>BY_Demands_Drivers!S4</f>
        <v>2013</v>
      </c>
      <c r="I6" s="26">
        <f>BY_Demands_Drivers!S31</f>
        <v>0.81595825284875223</v>
      </c>
    </row>
    <row r="7" spans="2:51" ht="15.75" customHeight="1" x14ac:dyDescent="0.3">
      <c r="B7" t="s">
        <v>231</v>
      </c>
      <c r="C7">
        <f>$H$10</f>
        <v>2017</v>
      </c>
      <c r="D7" s="18">
        <f>BY_Demands_Drivers!$K$74*$I$10</f>
        <v>1.0920757722125702</v>
      </c>
      <c r="E7" s="18">
        <f>BY_Demands_Drivers!$L$74*$I$10</f>
        <v>1.2487499878034602</v>
      </c>
      <c r="F7" t="str">
        <f>BY_Demands_Drivers!$H$75</f>
        <v>INDMT</v>
      </c>
      <c r="H7" s="10">
        <f>BY_Demands_Drivers!T4</f>
        <v>2014</v>
      </c>
      <c r="I7" s="26">
        <f>BY_Demands_Drivers!T31</f>
        <v>0.8354291489036455</v>
      </c>
    </row>
    <row r="8" spans="2:51" ht="15.75" customHeight="1" x14ac:dyDescent="0.3">
      <c r="B8" t="s">
        <v>231</v>
      </c>
      <c r="C8">
        <f>$H$11</f>
        <v>2018</v>
      </c>
      <c r="D8" s="40">
        <f>BY_Demands_Drivers!$K$74*$I$11</f>
        <v>1.1374637418330416</v>
      </c>
      <c r="E8" s="40">
        <f>BY_Demands_Drivers!$L$74*$I$11</f>
        <v>1.3006495244035223</v>
      </c>
      <c r="F8" t="str">
        <f>BY_Demands_Drivers!$H$75</f>
        <v>INDMT</v>
      </c>
      <c r="H8" s="10">
        <f>BY_Demands_Drivers!U4</f>
        <v>2015</v>
      </c>
      <c r="I8" s="26">
        <f>BY_Demands_Drivers!U31</f>
        <v>0.84725741471453564</v>
      </c>
    </row>
    <row r="9" spans="2:51" ht="15.75" customHeight="1" x14ac:dyDescent="0.3">
      <c r="B9" t="s">
        <v>231</v>
      </c>
      <c r="C9">
        <f>$H$12</f>
        <v>2019</v>
      </c>
      <c r="D9" s="40">
        <f>BY_Demands_Drivers!$K$74*$I$12</f>
        <v>1.2473347530968899</v>
      </c>
      <c r="E9" s="40">
        <f>BY_Demands_Drivers!$L$74*$I$12</f>
        <v>1.4262831365270761</v>
      </c>
      <c r="F9" t="str">
        <f>BY_Demands_Drivers!$H$75</f>
        <v>INDMT</v>
      </c>
      <c r="H9" s="10">
        <f>BY_Demands_Drivers!V4</f>
        <v>2016</v>
      </c>
      <c r="I9" s="26">
        <f>BY_Demands_Drivers!V31</f>
        <v>0.88376031939096067</v>
      </c>
    </row>
    <row r="10" spans="2:51" ht="15.75" customHeight="1" x14ac:dyDescent="0.3">
      <c r="B10" t="s">
        <v>231</v>
      </c>
      <c r="C10">
        <f>$H$13</f>
        <v>2020</v>
      </c>
      <c r="D10" s="40">
        <f>BY_Demands_Drivers!$K$74*$I$13</f>
        <v>1.2959506114178967</v>
      </c>
      <c r="E10" s="40">
        <f>BY_Demands_Drivers!$L$74*$I$13</f>
        <v>1.4818736495941449</v>
      </c>
      <c r="F10" t="str">
        <f>BY_Demands_Drivers!$H$75</f>
        <v>INDMT</v>
      </c>
      <c r="H10" s="10">
        <f>BY_Demands_Drivers!W4</f>
        <v>2017</v>
      </c>
      <c r="I10" s="26">
        <f>BY_Demands_Drivers!W31</f>
        <v>0.9193037859132972</v>
      </c>
    </row>
    <row r="11" spans="2:51" ht="15.75" customHeight="1" x14ac:dyDescent="0.3">
      <c r="B11" t="s">
        <v>231</v>
      </c>
      <c r="C11">
        <f>$H$14</f>
        <v>2021</v>
      </c>
      <c r="D11" s="40">
        <f>BY_Demands_Drivers!$K$74*$I$14</f>
        <v>1.3372584292826326</v>
      </c>
      <c r="E11" s="40">
        <f>BY_Demands_Drivers!$L$74*$I$14</f>
        <v>1.5291076770923173</v>
      </c>
      <c r="F11" t="str">
        <f>BY_Demands_Drivers!$H$75</f>
        <v>INDMT</v>
      </c>
      <c r="H11" s="10">
        <f>BY_Demands_Drivers!X4</f>
        <v>2018</v>
      </c>
      <c r="I11" s="26">
        <f>BY_Demands_Drivers!X31</f>
        <v>0.9575111460330813</v>
      </c>
    </row>
    <row r="12" spans="2:51" ht="15.75" customHeight="1" x14ac:dyDescent="0.3">
      <c r="B12" t="s">
        <v>231</v>
      </c>
      <c r="C12">
        <f>$H$15</f>
        <v>2022</v>
      </c>
      <c r="D12" s="40">
        <f>BY_Demands_Drivers!$K$74*$I$15</f>
        <v>1.3769507703441728</v>
      </c>
      <c r="E12" s="40">
        <f>BY_Demands_Drivers!$L$74*$I$15</f>
        <v>1.5744944640513097</v>
      </c>
      <c r="F12" t="str">
        <f>BY_Demands_Drivers!$H$75</f>
        <v>INDMT</v>
      </c>
      <c r="H12" s="10">
        <f>BY_Demands_Drivers!Y4</f>
        <v>2019</v>
      </c>
      <c r="I12" s="26">
        <f>BY_Demands_Drivers!Y31</f>
        <v>1.05</v>
      </c>
    </row>
    <row r="13" spans="2:51" ht="15.75" customHeight="1" x14ac:dyDescent="0.3">
      <c r="B13" t="s">
        <v>231</v>
      </c>
      <c r="C13">
        <f>$H$16</f>
        <v>2023</v>
      </c>
      <c r="D13" s="18">
        <f>BY_Demands_Drivers!$K$74*$I$16</f>
        <v>1.3887030102742479</v>
      </c>
      <c r="E13" s="18">
        <f>BY_Demands_Drivers!$L$74*$I$16</f>
        <v>1.5879327344010048</v>
      </c>
      <c r="F13" t="str">
        <f>BY_Demands_Drivers!$H$75</f>
        <v>INDMT</v>
      </c>
      <c r="H13" s="10">
        <f>BY_Demands_Drivers!Z4</f>
        <v>2020</v>
      </c>
      <c r="I13" s="26">
        <f>BY_Demands_Drivers!Z31</f>
        <v>1.0909245802783241</v>
      </c>
    </row>
    <row r="14" spans="2:51" ht="15.75" customHeight="1" x14ac:dyDescent="0.3">
      <c r="B14" t="s">
        <v>231</v>
      </c>
      <c r="C14">
        <f>$H$17</f>
        <v>2024</v>
      </c>
      <c r="D14" s="18">
        <f>BY_Demands_Drivers!$K$74*$I$17</f>
        <v>1.3981903366535673</v>
      </c>
      <c r="E14" s="18">
        <f>BY_Demands_Drivers!$L$74*$I$17</f>
        <v>1.5987811562796987</v>
      </c>
      <c r="F14" t="str">
        <f>BY_Demands_Drivers!$H$75</f>
        <v>INDMT</v>
      </c>
      <c r="H14" s="10">
        <f>BY_Demands_Drivers!AA4</f>
        <v>2021</v>
      </c>
      <c r="I14" s="26">
        <f>BY_Demands_Drivers!AA31</f>
        <v>1.1256972895693027</v>
      </c>
    </row>
    <row r="15" spans="2:51" ht="15.75" customHeight="1" x14ac:dyDescent="0.3">
      <c r="B15" t="s">
        <v>231</v>
      </c>
      <c r="C15">
        <f>$H$18</f>
        <v>2025</v>
      </c>
      <c r="D15" s="18">
        <f>BY_Demands_Drivers!$K$74*$I$18</f>
        <v>1.4136848177318815</v>
      </c>
      <c r="E15" s="18">
        <f>BY_Demands_Drivers!$L$74*$I$18</f>
        <v>1.6164985469131024</v>
      </c>
      <c r="F15" t="str">
        <f>BY_Demands_Drivers!$H$75</f>
        <v>INDMT</v>
      </c>
      <c r="H15" s="10">
        <f>BY_Demands_Drivers!AB4</f>
        <v>2022</v>
      </c>
      <c r="I15" s="26">
        <f>BY_Demands_Drivers!AB31</f>
        <v>1.1591100987699934</v>
      </c>
    </row>
    <row r="16" spans="2:51" ht="15.75" customHeight="1" x14ac:dyDescent="0.3">
      <c r="B16" t="s">
        <v>231</v>
      </c>
      <c r="C16">
        <f>$H$19</f>
        <v>2026</v>
      </c>
      <c r="D16" s="18">
        <f>BY_Demands_Drivers!$K$74*$I$19</f>
        <v>1.4295454229224198</v>
      </c>
      <c r="E16" s="18">
        <f>BY_Demands_Drivers!$L$74*$I$19</f>
        <v>1.6346345875086308</v>
      </c>
      <c r="F16" t="str">
        <f>BY_Demands_Drivers!$H$75</f>
        <v>INDMT</v>
      </c>
      <c r="H16" s="10">
        <f>BY_Demands_Drivers!AC4</f>
        <v>2023</v>
      </c>
      <c r="I16" s="26">
        <f>BY_Demands_Drivers!AC31</f>
        <v>1.1690030740887212</v>
      </c>
    </row>
    <row r="17" spans="2:9" ht="15.75" customHeight="1" x14ac:dyDescent="0.3">
      <c r="B17" t="s">
        <v>231</v>
      </c>
      <c r="C17">
        <f>$H$20</f>
        <v>2027</v>
      </c>
      <c r="D17" s="18">
        <f>BY_Demands_Drivers!$K$74*$I$20</f>
        <v>1.4481562241997874</v>
      </c>
      <c r="E17" s="18">
        <f>BY_Demands_Drivers!$L$74*$I$20</f>
        <v>1.655915379976941</v>
      </c>
      <c r="F17" t="str">
        <f>BY_Demands_Drivers!$H$75</f>
        <v>INDMT</v>
      </c>
      <c r="H17" s="10">
        <f>BY_Demands_Drivers!AD4</f>
        <v>2024</v>
      </c>
      <c r="I17" s="26">
        <f>BY_Demands_Drivers!AD31</f>
        <v>1.1769894567927646</v>
      </c>
    </row>
    <row r="18" spans="2:9" ht="15.75" customHeight="1" x14ac:dyDescent="0.3">
      <c r="B18" t="s">
        <v>231</v>
      </c>
      <c r="C18">
        <f>$H$21</f>
        <v>2028</v>
      </c>
      <c r="D18" s="18">
        <f>BY_Demands_Drivers!$K$74*$I$21</f>
        <v>1.4643890460713818</v>
      </c>
      <c r="E18" s="18">
        <f>BY_Demands_Drivers!$L$74*$I$21</f>
        <v>1.6744770371713869</v>
      </c>
      <c r="F18" t="str">
        <f>BY_Demands_Drivers!$H$75</f>
        <v>INDMT</v>
      </c>
      <c r="H18" s="10">
        <f>BY_Demands_Drivers!AE4</f>
        <v>2025</v>
      </c>
      <c r="I18" s="26">
        <f>BY_Demands_Drivers!AE31</f>
        <v>1.1900326315233947</v>
      </c>
    </row>
    <row r="19" spans="2:9" ht="15.75" customHeight="1" x14ac:dyDescent="0.3">
      <c r="B19" t="s">
        <v>231</v>
      </c>
      <c r="C19">
        <f>$H$22</f>
        <v>2029</v>
      </c>
      <c r="D19" s="18">
        <f>BY_Demands_Drivers!$K$74*$I$22</f>
        <v>1.4771111683636255</v>
      </c>
      <c r="E19" s="18">
        <f>BY_Demands_Drivers!$L$74*$I$22</f>
        <v>1.6890243336699498</v>
      </c>
      <c r="F19" t="str">
        <f>BY_Demands_Drivers!$H$75</f>
        <v>INDMT</v>
      </c>
      <c r="H19" s="10">
        <f>BY_Demands_Drivers!AF4</f>
        <v>2026</v>
      </c>
      <c r="I19" s="26">
        <f>BY_Demands_Drivers!AF31</f>
        <v>1.2033840076545554</v>
      </c>
    </row>
    <row r="20" spans="2:9" ht="15.75" customHeight="1" x14ac:dyDescent="0.3">
      <c r="B20" t="s">
        <v>231</v>
      </c>
      <c r="C20">
        <f>$H$23</f>
        <v>2030</v>
      </c>
      <c r="D20" s="18">
        <f>BY_Demands_Drivers!$K$74*$I$23</f>
        <v>1.4985498424972505</v>
      </c>
      <c r="E20" s="18">
        <f>BY_Demands_Drivers!$L$74*$I$23</f>
        <v>1.7135386986472505</v>
      </c>
      <c r="F20" t="str">
        <f>BY_Demands_Drivers!$H$75</f>
        <v>INDMT</v>
      </c>
      <c r="H20" s="10">
        <f>BY_Demands_Drivers!AG4</f>
        <v>2027</v>
      </c>
      <c r="I20" s="26">
        <f>BY_Demands_Drivers!AG31</f>
        <v>1.2190504847511958</v>
      </c>
    </row>
    <row r="21" spans="2:9" ht="15.75" customHeight="1" x14ac:dyDescent="0.3">
      <c r="B21" t="s">
        <v>231</v>
      </c>
      <c r="C21">
        <f>$H$24</f>
        <v>2031</v>
      </c>
      <c r="D21" s="18">
        <f>BY_Demands_Drivers!$K$74*$I$24</f>
        <v>1.5138597977088353</v>
      </c>
      <c r="E21" s="18">
        <f>BY_Demands_Drivers!$L$74*$I$24</f>
        <v>1.7310450904839672</v>
      </c>
      <c r="F21" t="str">
        <f>BY_Demands_Drivers!$H$75</f>
        <v>INDMT</v>
      </c>
      <c r="H21" s="10">
        <f>BY_Demands_Drivers!AH4</f>
        <v>2028</v>
      </c>
      <c r="I21" s="26">
        <f>BY_Demands_Drivers!AH31</f>
        <v>1.2327151909760934</v>
      </c>
    </row>
    <row r="22" spans="2:9" ht="15.75" customHeight="1" x14ac:dyDescent="0.3">
      <c r="B22" t="s">
        <v>231</v>
      </c>
      <c r="C22">
        <f>$H$25</f>
        <v>2032</v>
      </c>
      <c r="D22" s="18">
        <f>BY_Demands_Drivers!$K$74*$I$25</f>
        <v>1.5252400330789899</v>
      </c>
      <c r="E22" s="18">
        <f>BY_Demands_Drivers!$L$74*$I$25</f>
        <v>1.7440579867877548</v>
      </c>
      <c r="F22" t="str">
        <f>BY_Demands_Drivers!$H$75</f>
        <v>INDMT</v>
      </c>
      <c r="H22" s="10">
        <f>BY_Demands_Drivers!AI4</f>
        <v>2029</v>
      </c>
      <c r="I22" s="26">
        <f>BY_Demands_Drivers!AI31</f>
        <v>1.2434246082946521</v>
      </c>
    </row>
    <row r="23" spans="2:9" ht="15.75" customHeight="1" x14ac:dyDescent="0.3">
      <c r="B23" t="s">
        <v>231</v>
      </c>
      <c r="C23">
        <f>$H$26</f>
        <v>2033</v>
      </c>
      <c r="D23" s="18">
        <f>BY_Demands_Drivers!$K$74*$I$26</f>
        <v>1.5327862499449614</v>
      </c>
      <c r="E23" s="18">
        <f>BY_Demands_Drivers!$L$74*$I$26</f>
        <v>1.7526868186500828</v>
      </c>
      <c r="F23" t="str">
        <f>BY_Demands_Drivers!$H$75</f>
        <v>INDMT</v>
      </c>
      <c r="H23" s="10">
        <f>BY_Demands_Drivers!AJ4</f>
        <v>2030</v>
      </c>
      <c r="I23" s="26">
        <f>BY_Demands_Drivers!AJ31</f>
        <v>1.2614715742630231</v>
      </c>
    </row>
    <row r="24" spans="2:9" ht="15.75" customHeight="1" x14ac:dyDescent="0.3">
      <c r="B24" t="s">
        <v>231</v>
      </c>
      <c r="C24">
        <f>$H$27</f>
        <v>2034</v>
      </c>
      <c r="D24" s="18">
        <f>BY_Demands_Drivers!$K$74*$I$27</f>
        <v>1.5389748241121763</v>
      </c>
      <c r="E24" s="18">
        <f>BY_Demands_Drivers!$L$74*$I$27</f>
        <v>1.7597632341447451</v>
      </c>
      <c r="F24" t="str">
        <f>BY_Demands_Drivers!$H$75</f>
        <v>INDMT</v>
      </c>
      <c r="H24" s="10">
        <f>BY_Demands_Drivers!AK4</f>
        <v>2031</v>
      </c>
      <c r="I24" s="26">
        <f>BY_Demands_Drivers!AK31</f>
        <v>1.274359416065115</v>
      </c>
    </row>
    <row r="25" spans="2:9" ht="15.75" customHeight="1" x14ac:dyDescent="0.3">
      <c r="B25" t="s">
        <v>231</v>
      </c>
      <c r="C25">
        <f>$H$28</f>
        <v>2035</v>
      </c>
      <c r="D25" s="18">
        <f>BY_Demands_Drivers!$K$74*$I$28</f>
        <v>1.557164689028282</v>
      </c>
      <c r="E25" s="18">
        <f>BY_Demands_Drivers!$L$74*$I$28</f>
        <v>1.7805627007844209</v>
      </c>
      <c r="F25" t="str">
        <f>BY_Demands_Drivers!$H$75</f>
        <v>INDMT</v>
      </c>
      <c r="H25" s="10">
        <f>BY_Demands_Drivers!AL4</f>
        <v>2032</v>
      </c>
      <c r="I25" s="26">
        <f>BY_Demands_Drivers!AL31</f>
        <v>1.2839392398525904</v>
      </c>
    </row>
    <row r="26" spans="2:9" ht="15.75" customHeight="1" x14ac:dyDescent="0.3">
      <c r="B26" t="s">
        <v>231</v>
      </c>
      <c r="C26">
        <f>$H$29</f>
        <v>2036</v>
      </c>
      <c r="D26" s="18">
        <f>BY_Demands_Drivers!$K$74*$I$29</f>
        <v>1.572857741950924</v>
      </c>
      <c r="E26" s="18">
        <f>BY_Demands_Drivers!$L$74*$I$29</f>
        <v>1.79850715129269</v>
      </c>
      <c r="F26" t="str">
        <f>BY_Demands_Drivers!$H$75</f>
        <v>INDMT</v>
      </c>
      <c r="H26" s="10">
        <f>BY_Demands_Drivers!AM4</f>
        <v>2033</v>
      </c>
      <c r="I26" s="26">
        <f>BY_Demands_Drivers!AM31</f>
        <v>1.2902916065204777</v>
      </c>
    </row>
    <row r="27" spans="2:9" ht="15.75" customHeight="1" x14ac:dyDescent="0.3">
      <c r="B27" t="s">
        <v>231</v>
      </c>
      <c r="C27">
        <f>$H$30</f>
        <v>2037</v>
      </c>
      <c r="D27" s="18">
        <f>BY_Demands_Drivers!$K$74*$I$30</f>
        <v>1.5849544037625607</v>
      </c>
      <c r="E27" s="18">
        <f>BY_Demands_Drivers!$L$74*$I$30</f>
        <v>1.8123392558719718</v>
      </c>
      <c r="F27" t="str">
        <f>BY_Demands_Drivers!$H$75</f>
        <v>INDMT</v>
      </c>
      <c r="H27" s="10">
        <f>BY_Demands_Drivers!AN4</f>
        <v>2034</v>
      </c>
      <c r="I27" s="26">
        <f>BY_Demands_Drivers!AN31</f>
        <v>1.2955011165252639</v>
      </c>
    </row>
    <row r="28" spans="2:9" ht="15.75" customHeight="1" x14ac:dyDescent="0.3">
      <c r="B28" t="s">
        <v>231</v>
      </c>
      <c r="C28">
        <f>$H$31</f>
        <v>2038</v>
      </c>
      <c r="D28" s="18">
        <f>BY_Demands_Drivers!$K$74*$I$31</f>
        <v>1.5984666689775429</v>
      </c>
      <c r="E28" s="18">
        <f>BY_Demands_Drivers!$L$74*$I$31</f>
        <v>1.8277900528329005</v>
      </c>
      <c r="F28" t="str">
        <f>BY_Demands_Drivers!$H$75</f>
        <v>INDMT</v>
      </c>
      <c r="H28" s="10">
        <f>BY_Demands_Drivers!AO4</f>
        <v>2035</v>
      </c>
      <c r="I28" s="26">
        <f>BY_Demands_Drivers!AO31</f>
        <v>1.3108132515511588</v>
      </c>
    </row>
    <row r="29" spans="2:9" ht="15.75" customHeight="1" x14ac:dyDescent="0.3">
      <c r="B29" t="s">
        <v>231</v>
      </c>
      <c r="C29">
        <f>$H$32</f>
        <v>2039</v>
      </c>
      <c r="D29" s="18">
        <f>BY_Demands_Drivers!$K$74*$I$32</f>
        <v>1.6125059434655395</v>
      </c>
      <c r="E29" s="18">
        <f>BY_Demands_Drivers!$L$74*$I$32</f>
        <v>1.8438434662422432</v>
      </c>
      <c r="F29" t="str">
        <f>BY_Demands_Drivers!$H$75</f>
        <v>INDMT</v>
      </c>
      <c r="H29" s="10">
        <f>BY_Demands_Drivers!AP4</f>
        <v>2036</v>
      </c>
      <c r="I29" s="26">
        <f>BY_Demands_Drivers!AP31</f>
        <v>1.3240235830422546</v>
      </c>
    </row>
    <row r="30" spans="2:9" ht="15.75" customHeight="1" x14ac:dyDescent="0.3">
      <c r="B30" t="s">
        <v>231</v>
      </c>
      <c r="C30">
        <f>$H$33</f>
        <v>2040</v>
      </c>
      <c r="D30" s="18">
        <f>BY_Demands_Drivers!$K$74*$I$33</f>
        <v>1.6366715899866753</v>
      </c>
      <c r="E30" s="18">
        <f>BY_Demands_Drivers!$L$74*$I$33</f>
        <v>1.8714760276142366</v>
      </c>
      <c r="F30" t="str">
        <f>BY_Demands_Drivers!$H$75</f>
        <v>INDMT</v>
      </c>
      <c r="H30" s="10">
        <f>BY_Demands_Drivers!AQ4</f>
        <v>2037</v>
      </c>
      <c r="I30" s="26">
        <f>BY_Demands_Drivers!AQ31</f>
        <v>1.3342064909350102</v>
      </c>
    </row>
    <row r="31" spans="2:9" ht="15.75" customHeight="1" x14ac:dyDescent="0.3">
      <c r="B31" t="s">
        <v>231</v>
      </c>
      <c r="C31">
        <f>$H$34</f>
        <v>2041</v>
      </c>
      <c r="D31" s="18">
        <f>BY_Demands_Drivers!$K$74*$I$34</f>
        <v>1.6588668432786904</v>
      </c>
      <c r="E31" s="18">
        <f>BY_Demands_Drivers!$L$74*$I$34</f>
        <v>1.8968555140774741</v>
      </c>
      <c r="F31" t="str">
        <f>BY_Demands_Drivers!$H$75</f>
        <v>INDMT</v>
      </c>
      <c r="H31" s="10">
        <f>BY_Demands_Drivers!AR4</f>
        <v>2038</v>
      </c>
      <c r="I31" s="26">
        <f>BY_Demands_Drivers!AR31</f>
        <v>1.3455810465148219</v>
      </c>
    </row>
    <row r="32" spans="2:9" ht="15.75" customHeight="1" x14ac:dyDescent="0.3">
      <c r="B32" t="s">
        <v>231</v>
      </c>
      <c r="C32">
        <f>$H$35</f>
        <v>2042</v>
      </c>
      <c r="D32" s="18">
        <f>BY_Demands_Drivers!$K$74*$I$35</f>
        <v>1.6760411757419806</v>
      </c>
      <c r="E32" s="18">
        <f>BY_Demands_Drivers!$L$74*$I$35</f>
        <v>1.916493755305567</v>
      </c>
      <c r="F32" t="str">
        <f>BY_Demands_Drivers!$H$75</f>
        <v>INDMT</v>
      </c>
      <c r="H32" s="10">
        <f>BY_Demands_Drivers!AS4</f>
        <v>2039</v>
      </c>
      <c r="I32" s="26">
        <f>BY_Demands_Drivers!AS31</f>
        <v>1.3573992357986504</v>
      </c>
    </row>
    <row r="33" spans="2:9" ht="15.75" customHeight="1" x14ac:dyDescent="0.3">
      <c r="B33" t="s">
        <v>231</v>
      </c>
      <c r="C33">
        <f>$H$36</f>
        <v>2043</v>
      </c>
      <c r="D33" s="18">
        <f>BY_Demands_Drivers!$K$74*$I$36</f>
        <v>1.6927293345136754</v>
      </c>
      <c r="E33" s="18">
        <f>BY_Demands_Drivers!$L$74*$I$36</f>
        <v>1.9355760741270849</v>
      </c>
      <c r="F33" t="str">
        <f>BY_Demands_Drivers!$H$75</f>
        <v>INDMT</v>
      </c>
      <c r="H33" s="10">
        <f>BY_Demands_Drivers!AT4</f>
        <v>2040</v>
      </c>
      <c r="I33" s="26">
        <f>BY_Demands_Drivers!AT31</f>
        <v>1.3777417531414839</v>
      </c>
    </row>
    <row r="34" spans="2:9" ht="15.75" customHeight="1" x14ac:dyDescent="0.3">
      <c r="B34" t="s">
        <v>231</v>
      </c>
      <c r="C34">
        <f>$H$37</f>
        <v>2044</v>
      </c>
      <c r="D34" s="18">
        <f>BY_Demands_Drivers!$K$74*$I$37</f>
        <v>1.7097512712733043</v>
      </c>
      <c r="E34" s="18">
        <f>BY_Demands_Drivers!$L$74*$I$37</f>
        <v>1.9550400562626036</v>
      </c>
      <c r="F34" t="str">
        <f>BY_Demands_Drivers!$H$75</f>
        <v>INDMT</v>
      </c>
      <c r="H34" s="10">
        <f>BY_Demands_Drivers!AU4</f>
        <v>2041</v>
      </c>
      <c r="I34" s="26">
        <f>BY_Demands_Drivers!AU31</f>
        <v>1.3964256035663631</v>
      </c>
    </row>
    <row r="35" spans="2:9" ht="15.75" customHeight="1" x14ac:dyDescent="0.3">
      <c r="B35" t="s">
        <v>231</v>
      </c>
      <c r="C35">
        <f>$H$38</f>
        <v>2045</v>
      </c>
      <c r="D35" s="18">
        <f>BY_Demands_Drivers!$K$74*$I$38</f>
        <v>1.7380680617514335</v>
      </c>
      <c r="E35" s="18">
        <f>BY_Demands_Drivers!$L$74*$I$38</f>
        <v>1.9874193038056156</v>
      </c>
      <c r="F35" t="str">
        <f>BY_Demands_Drivers!$H$75</f>
        <v>INDMT</v>
      </c>
      <c r="H35" s="10">
        <f>BY_Demands_Drivers!AV4</f>
        <v>2042</v>
      </c>
      <c r="I35" s="26">
        <f>BY_Demands_Drivers!AV31</f>
        <v>1.4108828685801713</v>
      </c>
    </row>
    <row r="36" spans="2:9" x14ac:dyDescent="0.3">
      <c r="B36" t="s">
        <v>231</v>
      </c>
      <c r="C36">
        <f>$H$39</f>
        <v>2046</v>
      </c>
      <c r="D36" s="18">
        <f>BY_Demands_Drivers!$K$74*$I$39</f>
        <v>1.7629722152637406</v>
      </c>
      <c r="E36" s="18">
        <f>BY_Demands_Drivers!$L$74*$I$39</f>
        <v>2.0158963217800565</v>
      </c>
      <c r="F36" t="str">
        <f>BY_Demands_Drivers!$H$75</f>
        <v>INDMT</v>
      </c>
      <c r="H36" s="10">
        <f>BY_Demands_Drivers!AW4</f>
        <v>2043</v>
      </c>
      <c r="I36" s="26">
        <f>BY_Demands_Drivers!AW31</f>
        <v>1.4249308750730347</v>
      </c>
    </row>
    <row r="37" spans="2:9" x14ac:dyDescent="0.3">
      <c r="B37" t="s">
        <v>231</v>
      </c>
      <c r="C37">
        <f>$H$40</f>
        <v>2047</v>
      </c>
      <c r="D37" s="18">
        <f>BY_Demands_Drivers!$K$74*$I$40</f>
        <v>1.7840966732421488</v>
      </c>
      <c r="E37" s="18">
        <f>BY_Demands_Drivers!$L$74*$I$40</f>
        <v>2.0400513917066121</v>
      </c>
      <c r="F37" t="str">
        <f>BY_Demands_Drivers!$H$75</f>
        <v>INDMT</v>
      </c>
      <c r="H37" s="10">
        <f>BY_Demands_Drivers!AX4</f>
        <v>2044</v>
      </c>
      <c r="I37" s="26">
        <f>BY_Demands_Drivers!AX31</f>
        <v>1.4392598541648425</v>
      </c>
    </row>
    <row r="38" spans="2:9" x14ac:dyDescent="0.3">
      <c r="B38" t="s">
        <v>231</v>
      </c>
      <c r="C38">
        <f>$H$41</f>
        <v>2048</v>
      </c>
      <c r="D38" s="18">
        <f>BY_Demands_Drivers!$K$74*$I$41</f>
        <v>1.8052318575616144</v>
      </c>
      <c r="E38" s="18">
        <f>BY_Demands_Drivers!$L$74*$I$41</f>
        <v>2.064218726824472</v>
      </c>
      <c r="F38" t="str">
        <f>BY_Demands_Drivers!$H$75</f>
        <v>INDMT</v>
      </c>
      <c r="H38" s="10">
        <f>BY_Demands_Drivers!AY4</f>
        <v>2045</v>
      </c>
      <c r="I38" s="26">
        <f>BY_Demands_Drivers!AY31</f>
        <v>1.4630967832075195</v>
      </c>
    </row>
    <row r="39" spans="2:9" x14ac:dyDescent="0.3">
      <c r="B39" t="s">
        <v>231</v>
      </c>
      <c r="C39" s="16">
        <f>$H$42</f>
        <v>2049</v>
      </c>
      <c r="D39" s="40">
        <f>BY_Demands_Drivers!$K$74*$I$42</f>
        <v>1.8263049503814086</v>
      </c>
      <c r="E39" s="40">
        <f>BY_Demands_Drivers!$L$74*$I$42</f>
        <v>2.0883150625103966</v>
      </c>
      <c r="F39" s="16" t="str">
        <f>BY_Demands_Drivers!$H$75</f>
        <v>INDMT</v>
      </c>
      <c r="H39" s="10">
        <f>BY_Demands_Drivers!AZ4</f>
        <v>2046</v>
      </c>
      <c r="I39" s="26">
        <f>BY_Demands_Drivers!AZ31</f>
        <v>1.4840609719491533</v>
      </c>
    </row>
    <row r="40" spans="2:9" x14ac:dyDescent="0.3">
      <c r="B40" t="s">
        <v>231</v>
      </c>
      <c r="C40" s="15">
        <f>$H$43</f>
        <v>2050</v>
      </c>
      <c r="D40" s="41">
        <f>BY_Demands_Drivers!$K$74*$I$43</f>
        <v>1.8561779007782275</v>
      </c>
      <c r="E40" s="41">
        <f>BY_Demands_Drivers!$L$74*$I$43</f>
        <v>2.1224737238348781</v>
      </c>
      <c r="F40" s="15" t="str">
        <f>BY_Demands_Drivers!$H$75</f>
        <v>INDMT</v>
      </c>
      <c r="H40" s="10">
        <f>BY_Demands_Drivers!BA4</f>
        <v>2047</v>
      </c>
      <c r="I40" s="26">
        <f>BY_Demands_Drivers!BA31</f>
        <v>1.5018434323690673</v>
      </c>
    </row>
    <row r="41" spans="2:9" x14ac:dyDescent="0.3">
      <c r="B41" t="s">
        <v>231</v>
      </c>
      <c r="C41" s="16">
        <f>$H$5</f>
        <v>2012</v>
      </c>
      <c r="D41" s="40">
        <f>BY_Demands_Drivers!$K$75*$I$5</f>
        <v>2.5876758317158584E-2</v>
      </c>
      <c r="E41" s="40">
        <f>BY_Demands_Drivers!$L$75*$I$5</f>
        <v>2.9589157140146826E-2</v>
      </c>
      <c r="F41" s="16" t="str">
        <f>BY_Demands_Drivers!$H$76</f>
        <v>INDHT</v>
      </c>
      <c r="H41" s="10">
        <f>BY_Demands_Drivers!BB4</f>
        <v>2048</v>
      </c>
      <c r="I41" s="26">
        <f>BY_Demands_Drivers!BB31</f>
        <v>1.5196349221678889</v>
      </c>
    </row>
    <row r="42" spans="2:9" x14ac:dyDescent="0.3">
      <c r="B42" t="s">
        <v>231</v>
      </c>
      <c r="C42" s="16">
        <f>$H$8</f>
        <v>2015</v>
      </c>
      <c r="D42" s="40">
        <f>BY_Demands_Drivers!$K$75*$I$8</f>
        <v>2.7111891314509182E-2</v>
      </c>
      <c r="E42" s="40">
        <f>BY_Demands_Drivers!$L$75*$I$8</f>
        <v>3.1001488000900499E-2</v>
      </c>
      <c r="F42" s="16" t="str">
        <f>BY_Demands_Drivers!$H$76</f>
        <v>INDHT</v>
      </c>
      <c r="H42" s="10">
        <f>BY_Demands_Drivers!BC4</f>
        <v>2049</v>
      </c>
      <c r="I42" s="26">
        <f>BY_Demands_Drivers!BC31</f>
        <v>1.5373741436606336</v>
      </c>
    </row>
    <row r="43" spans="2:9" x14ac:dyDescent="0.3">
      <c r="B43" t="s">
        <v>231</v>
      </c>
      <c r="C43" s="16">
        <f>$H$9</f>
        <v>2016</v>
      </c>
      <c r="D43" s="40">
        <f>BY_Demands_Drivers!$K$75*$I$9</f>
        <v>2.827996935910743E-2</v>
      </c>
      <c r="E43" s="40">
        <f>BY_Demands_Drivers!$L$75*$I$9</f>
        <v>3.2337143896819083E-2</v>
      </c>
      <c r="F43" s="16" t="str">
        <f>BY_Demands_Drivers!$H$76</f>
        <v>INDHT</v>
      </c>
      <c r="H43" s="10">
        <f>BY_Demands_Drivers!BD4</f>
        <v>2050</v>
      </c>
      <c r="I43" s="26">
        <f>BY_Demands_Drivers!BD31</f>
        <v>1.5625210401443423</v>
      </c>
    </row>
    <row r="44" spans="2:9" x14ac:dyDescent="0.3">
      <c r="B44" t="s">
        <v>231</v>
      </c>
      <c r="C44" s="16">
        <f>$H$10</f>
        <v>2017</v>
      </c>
      <c r="D44" s="40">
        <f>BY_Demands_Drivers!$K$75*$I$10</f>
        <v>2.9417345774537404E-2</v>
      </c>
      <c r="E44" s="40">
        <f>BY_Demands_Drivers!$L$75*$I$10</f>
        <v>3.3637693566571911E-2</v>
      </c>
      <c r="F44" s="16" t="str">
        <f>BY_Demands_Drivers!$H$76</f>
        <v>INDHT</v>
      </c>
    </row>
    <row r="45" spans="2:9" x14ac:dyDescent="0.3">
      <c r="B45" t="s">
        <v>231</v>
      </c>
      <c r="C45" s="16">
        <f>$H$11</f>
        <v>2018</v>
      </c>
      <c r="D45" s="40">
        <f>BY_Demands_Drivers!$K$75*$I$11</f>
        <v>3.0639965697351432E-2</v>
      </c>
      <c r="E45" s="40">
        <f>BY_Demands_Drivers!$L$75*$I$11</f>
        <v>3.5035716169535679E-2</v>
      </c>
      <c r="F45" s="16" t="str">
        <f>BY_Demands_Drivers!$H$76</f>
        <v>INDHT</v>
      </c>
    </row>
    <row r="46" spans="2:9" x14ac:dyDescent="0.3">
      <c r="B46" t="s">
        <v>231</v>
      </c>
      <c r="C46" s="16">
        <f>$H$12</f>
        <v>2019</v>
      </c>
      <c r="D46" s="40">
        <f>BY_Demands_Drivers!$K$75*$I$12</f>
        <v>3.3599571258784579E-2</v>
      </c>
      <c r="E46" s="40">
        <f>BY_Demands_Drivers!$L$75*$I$12</f>
        <v>3.8419920363769303E-2</v>
      </c>
      <c r="F46" s="16" t="str">
        <f>BY_Demands_Drivers!$H$76</f>
        <v>INDHT</v>
      </c>
    </row>
    <row r="47" spans="2:9" x14ac:dyDescent="0.3">
      <c r="B47" t="s">
        <v>231</v>
      </c>
      <c r="C47" s="16">
        <f>$H$13</f>
        <v>2020</v>
      </c>
      <c r="D47" s="40">
        <f>BY_Demands_Drivers!$K$75*$I$13</f>
        <v>3.4909141117163055E-2</v>
      </c>
      <c r="E47" s="40">
        <f>BY_Demands_Drivers!$L$75*$I$13</f>
        <v>3.9917367140163487E-2</v>
      </c>
      <c r="F47" s="16" t="str">
        <f>BY_Demands_Drivers!$H$76</f>
        <v>INDHT</v>
      </c>
    </row>
    <row r="48" spans="2:9" x14ac:dyDescent="0.3">
      <c r="B48" t="s">
        <v>231</v>
      </c>
      <c r="C48" s="16">
        <f>$H$14</f>
        <v>2021</v>
      </c>
      <c r="D48" s="40">
        <f>BY_Demands_Drivers!$K$75*$I$14</f>
        <v>3.6021853615908997E-2</v>
      </c>
      <c r="E48" s="40">
        <f>BY_Demands_Drivers!$L$75*$I$14</f>
        <v>4.118971449425101E-2</v>
      </c>
      <c r="F48" s="16" t="str">
        <f>BY_Demands_Drivers!$H$76</f>
        <v>INDHT</v>
      </c>
    </row>
    <row r="49" spans="2:6" x14ac:dyDescent="0.3">
      <c r="B49" t="s">
        <v>231</v>
      </c>
      <c r="C49" s="16">
        <f>$H$15</f>
        <v>2022</v>
      </c>
      <c r="D49" s="40">
        <f>BY_Demands_Drivers!$K$75*$I$15</f>
        <v>3.709104986704688E-2</v>
      </c>
      <c r="E49" s="40">
        <f>BY_Demands_Drivers!$L$75*$I$15</f>
        <v>4.241230255960373E-2</v>
      </c>
      <c r="F49" s="16" t="str">
        <f>BY_Demands_Drivers!$H$76</f>
        <v>INDHT</v>
      </c>
    </row>
    <row r="50" spans="2:6" x14ac:dyDescent="0.3">
      <c r="B50" t="s">
        <v>231</v>
      </c>
      <c r="C50" s="16">
        <f>$H$16</f>
        <v>2023</v>
      </c>
      <c r="D50" s="40">
        <f>BY_Demands_Drivers!$K$75*$I$16</f>
        <v>3.7407621037697347E-2</v>
      </c>
      <c r="E50" s="40">
        <f>BY_Demands_Drivers!$L$75*$I$16</f>
        <v>4.27742904871335E-2</v>
      </c>
      <c r="F50" s="16" t="str">
        <f>BY_Demands_Drivers!$H$76</f>
        <v>INDHT</v>
      </c>
    </row>
    <row r="51" spans="2:6" x14ac:dyDescent="0.3">
      <c r="B51" t="s">
        <v>231</v>
      </c>
      <c r="C51" s="16">
        <f>$H$17</f>
        <v>2024</v>
      </c>
      <c r="D51" s="40">
        <f>BY_Demands_Drivers!$K$75*$I$17</f>
        <v>3.7663182023187282E-2</v>
      </c>
      <c r="E51" s="40">
        <f>BY_Demands_Drivers!$L$75*$I$17</f>
        <v>4.306651542759439E-2</v>
      </c>
      <c r="F51" s="16" t="str">
        <f>BY_Demands_Drivers!$H$76</f>
        <v>INDHT</v>
      </c>
    </row>
    <row r="52" spans="2:6" x14ac:dyDescent="0.3">
      <c r="B52" t="s">
        <v>231</v>
      </c>
      <c r="C52" s="16">
        <f>$H$18</f>
        <v>2025</v>
      </c>
      <c r="D52" s="40">
        <f>BY_Demands_Drivers!$K$75*$I$18</f>
        <v>3.8080558288713554E-2</v>
      </c>
      <c r="E52" s="40">
        <f>BY_Demands_Drivers!$L$75*$I$18</f>
        <v>4.3543770412776801E-2</v>
      </c>
      <c r="F52" s="16" t="str">
        <f>BY_Demands_Drivers!$H$76</f>
        <v>INDHT</v>
      </c>
    </row>
    <row r="53" spans="2:6" x14ac:dyDescent="0.3">
      <c r="B53" t="s">
        <v>231</v>
      </c>
      <c r="C53" s="16">
        <f>$H$19</f>
        <v>2026</v>
      </c>
      <c r="D53" s="40">
        <f>BY_Demands_Drivers!$K$75*$I$19</f>
        <v>3.850779687321048E-2</v>
      </c>
      <c r="E53" s="40">
        <f>BY_Demands_Drivers!$L$75*$I$19</f>
        <v>4.4032302610591975E-2</v>
      </c>
      <c r="F53" s="16" t="str">
        <f>BY_Demands_Drivers!$H$76</f>
        <v>INDHT</v>
      </c>
    </row>
    <row r="54" spans="2:6" x14ac:dyDescent="0.3">
      <c r="B54" t="s">
        <v>231</v>
      </c>
      <c r="C54" s="16">
        <f>$H$20</f>
        <v>2027</v>
      </c>
      <c r="D54" s="40">
        <f>BY_Demands_Drivers!$K$75*$I$20</f>
        <v>3.9009117743289225E-2</v>
      </c>
      <c r="E54" s="40">
        <f>BY_Demands_Drivers!$L$75*$I$20</f>
        <v>4.4605545279576483E-2</v>
      </c>
      <c r="F54" s="16" t="str">
        <f>BY_Demands_Drivers!$H$76</f>
        <v>INDHT</v>
      </c>
    </row>
    <row r="55" spans="2:6" x14ac:dyDescent="0.3">
      <c r="B55" t="s">
        <v>231</v>
      </c>
      <c r="C55" s="16">
        <f>$H$21</f>
        <v>2028</v>
      </c>
      <c r="D55" s="40">
        <f>BY_Demands_Drivers!$K$75*$I$21</f>
        <v>3.9446382762845233E-2</v>
      </c>
      <c r="E55" s="40">
        <f>BY_Demands_Drivers!$L$75*$I$21</f>
        <v>4.510554235096207E-2</v>
      </c>
      <c r="F55" s="16" t="str">
        <f>BY_Demands_Drivers!$H$76</f>
        <v>INDHT</v>
      </c>
    </row>
    <row r="56" spans="2:6" x14ac:dyDescent="0.3">
      <c r="B56" t="s">
        <v>231</v>
      </c>
      <c r="C56" s="16">
        <f>$H$22</f>
        <v>2029</v>
      </c>
      <c r="D56" s="40">
        <f>BY_Demands_Drivers!$K$75*$I$22</f>
        <v>3.9789079744116634E-2</v>
      </c>
      <c r="E56" s="40">
        <f>BY_Demands_Drivers!$L$75*$I$22</f>
        <v>4.5497404218125308E-2</v>
      </c>
      <c r="F56" s="16" t="str">
        <f>BY_Demands_Drivers!$H$76</f>
        <v>INDHT</v>
      </c>
    </row>
    <row r="57" spans="2:6" x14ac:dyDescent="0.3">
      <c r="B57" t="s">
        <v>231</v>
      </c>
      <c r="C57" s="16">
        <f>$H$23</f>
        <v>2030</v>
      </c>
      <c r="D57" s="40">
        <f>BY_Demands_Drivers!$K$75*$I$23</f>
        <v>4.0366575286077726E-2</v>
      </c>
      <c r="E57" s="40">
        <f>BY_Demands_Drivers!$L$75*$I$23</f>
        <v>4.615774992794671E-2</v>
      </c>
      <c r="F57" s="16" t="str">
        <f>BY_Demands_Drivers!$H$76</f>
        <v>INDHT</v>
      </c>
    </row>
    <row r="58" spans="2:6" x14ac:dyDescent="0.3">
      <c r="B58" t="s">
        <v>231</v>
      </c>
      <c r="C58" s="16">
        <f>$H$24</f>
        <v>2031</v>
      </c>
      <c r="D58" s="40">
        <f>BY_Demands_Drivers!$K$75*$I$24</f>
        <v>4.0778980961317088E-2</v>
      </c>
      <c r="E58" s="40">
        <f>BY_Demands_Drivers!$L$75*$I$24</f>
        <v>4.6629321219086924E-2</v>
      </c>
      <c r="F58" s="16" t="str">
        <f>BY_Demands_Drivers!$H$76</f>
        <v>INDHT</v>
      </c>
    </row>
    <row r="59" spans="2:6" x14ac:dyDescent="0.3">
      <c r="B59" t="s">
        <v>231</v>
      </c>
      <c r="C59" s="16">
        <f>$H$25</f>
        <v>2032</v>
      </c>
      <c r="D59" s="40">
        <f>BY_Demands_Drivers!$K$75*$I$25</f>
        <v>4.1085531410835062E-2</v>
      </c>
      <c r="E59" s="40">
        <f>BY_Demands_Drivers!$L$75*$I$25</f>
        <v>4.6979850806719063E-2</v>
      </c>
      <c r="F59" s="16" t="str">
        <f>BY_Demands_Drivers!$H$76</f>
        <v>INDHT</v>
      </c>
    </row>
    <row r="60" spans="2:6" x14ac:dyDescent="0.3">
      <c r="B60" t="s">
        <v>231</v>
      </c>
      <c r="C60" s="16">
        <f>$H$26</f>
        <v>2033</v>
      </c>
      <c r="D60" s="40">
        <f>BY_Demands_Drivers!$K$75*$I$26</f>
        <v>4.1288804550377547E-2</v>
      </c>
      <c r="E60" s="40">
        <f>BY_Demands_Drivers!$L$75*$I$26</f>
        <v>4.7212286446244485E-2</v>
      </c>
      <c r="F60" s="16" t="str">
        <f>BY_Demands_Drivers!$H$76</f>
        <v>INDHT</v>
      </c>
    </row>
    <row r="61" spans="2:6" x14ac:dyDescent="0.3">
      <c r="B61" t="s">
        <v>231</v>
      </c>
      <c r="C61" s="16">
        <f>$H$27</f>
        <v>2034</v>
      </c>
      <c r="D61" s="40">
        <f>BY_Demands_Drivers!$K$75*$I$27</f>
        <v>4.1455506743357705E-2</v>
      </c>
      <c r="E61" s="40">
        <f>BY_Demands_Drivers!$L$75*$I$27</f>
        <v>4.7402904502928438E-2</v>
      </c>
      <c r="F61" s="16" t="str">
        <f>BY_Demands_Drivers!$H$76</f>
        <v>INDHT</v>
      </c>
    </row>
    <row r="62" spans="2:6" x14ac:dyDescent="0.3">
      <c r="B62" t="s">
        <v>231</v>
      </c>
      <c r="C62" s="16">
        <f>$H$28</f>
        <v>2035</v>
      </c>
      <c r="D62" s="40">
        <f>BY_Demands_Drivers!$K$75*$I$28</f>
        <v>4.1945488811859312E-2</v>
      </c>
      <c r="E62" s="40">
        <f>BY_Demands_Drivers!$L$75*$I$28</f>
        <v>4.796318165368478E-2</v>
      </c>
      <c r="F62" s="16" t="str">
        <f>BY_Demands_Drivers!$H$76</f>
        <v>INDHT</v>
      </c>
    </row>
    <row r="63" spans="2:6" x14ac:dyDescent="0.3">
      <c r="B63" t="s">
        <v>231</v>
      </c>
      <c r="C63" s="16">
        <f>$H$29</f>
        <v>2036</v>
      </c>
      <c r="D63" s="40">
        <f>BY_Demands_Drivers!$K$75*$I$29</f>
        <v>4.2368214025466207E-2</v>
      </c>
      <c r="E63" s="40">
        <f>BY_Demands_Drivers!$L$75*$I$29</f>
        <v>4.8446552971653255E-2</v>
      </c>
      <c r="F63" s="16" t="str">
        <f>BY_Demands_Drivers!$H$76</f>
        <v>INDHT</v>
      </c>
    </row>
    <row r="64" spans="2:6" x14ac:dyDescent="0.3">
      <c r="B64" t="s">
        <v>231</v>
      </c>
      <c r="C64" s="16">
        <f>$H$30</f>
        <v>2037</v>
      </c>
      <c r="D64" s="40">
        <f>BY_Demands_Drivers!$K$75*$I$30</f>
        <v>4.2694062920098856E-2</v>
      </c>
      <c r="E64" s="40">
        <f>BY_Demands_Drivers!$L$75*$I$30</f>
        <v>4.8819149648140173E-2</v>
      </c>
      <c r="F64" s="16" t="str">
        <f>BY_Demands_Drivers!$H$76</f>
        <v>INDHT</v>
      </c>
    </row>
    <row r="65" spans="2:6" x14ac:dyDescent="0.3">
      <c r="B65" t="s">
        <v>231</v>
      </c>
      <c r="C65" s="16">
        <f>$H$31</f>
        <v>2038</v>
      </c>
      <c r="D65" s="40">
        <f>BY_Demands_Drivers!$K$75*$I$31</f>
        <v>4.3058044054137795E-2</v>
      </c>
      <c r="E65" s="40">
        <f>BY_Demands_Drivers!$L$75*$I$31</f>
        <v>4.9235349190568399E-2</v>
      </c>
      <c r="F65" s="16" t="str">
        <f>BY_Demands_Drivers!$H$76</f>
        <v>INDHT</v>
      </c>
    </row>
    <row r="66" spans="2:6" x14ac:dyDescent="0.3">
      <c r="B66" t="s">
        <v>231</v>
      </c>
      <c r="C66" s="16">
        <f>$H$32</f>
        <v>2039</v>
      </c>
      <c r="D66" s="40">
        <f>BY_Demands_Drivers!$K$75*$I$32</f>
        <v>4.343622128555856E-2</v>
      </c>
      <c r="E66" s="40">
        <f>BY_Demands_Drivers!$L$75*$I$32</f>
        <v>4.9667781467833773E-2</v>
      </c>
      <c r="F66" s="16" t="str">
        <f>BY_Demands_Drivers!$H$76</f>
        <v>INDHT</v>
      </c>
    </row>
    <row r="67" spans="2:6" x14ac:dyDescent="0.3">
      <c r="B67" t="s">
        <v>231</v>
      </c>
      <c r="C67" s="16">
        <f>$H$33</f>
        <v>2040</v>
      </c>
      <c r="D67" s="40">
        <f>BY_Demands_Drivers!$K$75*$I$33</f>
        <v>4.4087173534171506E-2</v>
      </c>
      <c r="E67" s="40">
        <f>BY_Demands_Drivers!$L$75*$I$33</f>
        <v>5.0412122321462589E-2</v>
      </c>
      <c r="F67" s="16" t="str">
        <f>BY_Demands_Drivers!$H$76</f>
        <v>INDHT</v>
      </c>
    </row>
    <row r="68" spans="2:6" x14ac:dyDescent="0.3">
      <c r="B68" t="s">
        <v>231</v>
      </c>
      <c r="C68" s="16">
        <f>$H$34</f>
        <v>2041</v>
      </c>
      <c r="D68" s="40">
        <f>BY_Demands_Drivers!$K$75*$I$34</f>
        <v>4.4685049118685032E-2</v>
      </c>
      <c r="E68" s="40">
        <f>BY_Demands_Drivers!$L$75*$I$34</f>
        <v>5.1095771888522053E-2</v>
      </c>
      <c r="F68" s="16" t="str">
        <f>BY_Demands_Drivers!$H$76</f>
        <v>INDHT</v>
      </c>
    </row>
    <row r="69" spans="2:6" x14ac:dyDescent="0.3">
      <c r="B69" t="s">
        <v>231</v>
      </c>
      <c r="C69" s="16">
        <f>$H$35</f>
        <v>2042</v>
      </c>
      <c r="D69" s="40">
        <f>BY_Demands_Drivers!$K$75*$I$35</f>
        <v>4.5147675695864635E-2</v>
      </c>
      <c r="E69" s="40">
        <f>BY_Demands_Drivers!$L$75*$I$35</f>
        <v>5.1624769003291979E-2</v>
      </c>
      <c r="F69" s="16" t="str">
        <f>BY_Demands_Drivers!$H$76</f>
        <v>INDHT</v>
      </c>
    </row>
    <row r="70" spans="2:6" x14ac:dyDescent="0.3">
      <c r="B70" t="s">
        <v>231</v>
      </c>
      <c r="C70" s="16">
        <f>$H$36</f>
        <v>2043</v>
      </c>
      <c r="D70" s="40">
        <f>BY_Demands_Drivers!$K$75*$I$36</f>
        <v>4.5597206167484472E-2</v>
      </c>
      <c r="E70" s="40">
        <f>BY_Demands_Drivers!$L$75*$I$36</f>
        <v>5.2138791184935335E-2</v>
      </c>
      <c r="F70" s="16" t="str">
        <f>BY_Demands_Drivers!$H$76</f>
        <v>INDHT</v>
      </c>
    </row>
    <row r="71" spans="2:6" x14ac:dyDescent="0.3">
      <c r="B71" t="s">
        <v>231</v>
      </c>
      <c r="C71" s="16">
        <f>$H$37</f>
        <v>2044</v>
      </c>
      <c r="D71" s="40">
        <f>BY_Demands_Drivers!$K$75*$I$37</f>
        <v>4.6055727647542406E-2</v>
      </c>
      <c r="E71" s="40">
        <f>BY_Demands_Drivers!$L$75*$I$37</f>
        <v>5.2663094266460451E-2</v>
      </c>
      <c r="F71" s="16" t="str">
        <f>BY_Demands_Drivers!$H$76</f>
        <v>INDHT</v>
      </c>
    </row>
    <row r="72" spans="2:6" x14ac:dyDescent="0.3">
      <c r="B72" t="s">
        <v>231</v>
      </c>
      <c r="C72" s="16">
        <f>$H$38</f>
        <v>2045</v>
      </c>
      <c r="D72" s="40">
        <f>BY_Demands_Drivers!$K$75*$I$38</f>
        <v>4.6818499643694805E-2</v>
      </c>
      <c r="E72" s="40">
        <f>BY_Demands_Drivers!$L$75*$I$38</f>
        <v>5.3535297043161845E-2</v>
      </c>
      <c r="F72" s="16" t="str">
        <f>BY_Demands_Drivers!$H$76</f>
        <v>INDHT</v>
      </c>
    </row>
    <row r="73" spans="2:6" x14ac:dyDescent="0.3">
      <c r="B73" t="s">
        <v>231</v>
      </c>
      <c r="C73" s="16">
        <f>$H$39</f>
        <v>2046</v>
      </c>
      <c r="D73" s="40">
        <f>BY_Demands_Drivers!$K$75*$I$39</f>
        <v>4.7489345123225411E-2</v>
      </c>
      <c r="E73" s="40">
        <f>BY_Demands_Drivers!$L$75*$I$39</f>
        <v>5.4302385102156708E-2</v>
      </c>
      <c r="F73" s="16" t="str">
        <f>BY_Demands_Drivers!$H$76</f>
        <v>INDHT</v>
      </c>
    </row>
    <row r="74" spans="2:6" x14ac:dyDescent="0.3">
      <c r="B74" t="s">
        <v>231</v>
      </c>
      <c r="C74" s="16">
        <f>$H$40</f>
        <v>2047</v>
      </c>
      <c r="D74" s="40">
        <f>BY_Demands_Drivers!$K$75*$I$40</f>
        <v>4.8058376595640093E-2</v>
      </c>
      <c r="E74" s="40">
        <f>BY_Demands_Drivers!$L$75*$I$40</f>
        <v>5.4953052448066204E-2</v>
      </c>
      <c r="F74" s="16" t="str">
        <f>BY_Demands_Drivers!$H$76</f>
        <v>INDHT</v>
      </c>
    </row>
    <row r="75" spans="2:6" x14ac:dyDescent="0.3">
      <c r="B75" t="s">
        <v>231</v>
      </c>
      <c r="C75" s="16">
        <f>$H$41</f>
        <v>2048</v>
      </c>
      <c r="D75" s="40">
        <f>BY_Demands_Drivers!$K$75*$I$41</f>
        <v>4.8627697004492897E-2</v>
      </c>
      <c r="E75" s="40">
        <f>BY_Demands_Drivers!$L$75*$I$41</f>
        <v>5.5604050182564813E-2</v>
      </c>
      <c r="F75" s="16" t="str">
        <f>BY_Demands_Drivers!$H$76</f>
        <v>INDHT</v>
      </c>
    </row>
    <row r="76" spans="2:6" x14ac:dyDescent="0.3">
      <c r="B76" t="s">
        <v>231</v>
      </c>
      <c r="C76" s="16">
        <f>$H$42</f>
        <v>2049</v>
      </c>
      <c r="D76" s="40">
        <f>BY_Demands_Drivers!$K$75*$I$42</f>
        <v>4.9195344848893693E-2</v>
      </c>
      <c r="E76" s="40">
        <f>BY_Demands_Drivers!$L$75*$I$42</f>
        <v>5.6253135398818641E-2</v>
      </c>
      <c r="F76" s="16" t="str">
        <f>BY_Demands_Drivers!$H$76</f>
        <v>INDHT</v>
      </c>
    </row>
    <row r="77" spans="2:6" x14ac:dyDescent="0.3">
      <c r="B77" t="s">
        <v>231</v>
      </c>
      <c r="C77" s="15">
        <f>$H$43</f>
        <v>2050</v>
      </c>
      <c r="D77" s="41">
        <f>BY_Demands_Drivers!$K$75*$I$43</f>
        <v>5.0000035268266699E-2</v>
      </c>
      <c r="E77" s="41">
        <f>BY_Demands_Drivers!$L$75*$I$43</f>
        <v>5.7173270408628206E-2</v>
      </c>
      <c r="F77" s="15" t="str">
        <f>BY_Demands_Drivers!$H$76</f>
        <v>INDHT</v>
      </c>
    </row>
    <row r="78" spans="2:6" x14ac:dyDescent="0.3">
      <c r="B78" t="s">
        <v>231</v>
      </c>
      <c r="C78" s="16">
        <f>$H$8</f>
        <v>2015</v>
      </c>
      <c r="D78" s="40">
        <f>BY_Demands_Drivers!$K$76*$I$8</f>
        <v>2.2344378817671491E-2</v>
      </c>
      <c r="E78" s="40">
        <f>BY_Demands_Drivers!$L$76*$I$8</f>
        <v>2.57797265586939E-2</v>
      </c>
      <c r="F78" s="16" t="str">
        <f>BY_Demands_Drivers!$H$77</f>
        <v>INDRH</v>
      </c>
    </row>
    <row r="79" spans="2:6" x14ac:dyDescent="0.3">
      <c r="B79" t="s">
        <v>231</v>
      </c>
      <c r="C79" s="16">
        <f>$H$9</f>
        <v>2016</v>
      </c>
      <c r="D79" s="40">
        <f>BY_Demands_Drivers!$K$76*$I$9</f>
        <v>2.3307055232029226E-2</v>
      </c>
      <c r="E79" s="40">
        <f>BY_Demands_Drivers!$L$76*$I$9</f>
        <v>2.6890410141762175E-2</v>
      </c>
      <c r="F79" s="16" t="str">
        <f>BY_Demands_Drivers!$H$77</f>
        <v>INDRH</v>
      </c>
    </row>
    <row r="80" spans="2:6" x14ac:dyDescent="0.3">
      <c r="B80" t="s">
        <v>231</v>
      </c>
      <c r="C80" s="16">
        <f>$H$10</f>
        <v>2017</v>
      </c>
      <c r="D80" s="40">
        <f>BY_Demands_Drivers!$K$76*$I$10</f>
        <v>2.424442877007716E-2</v>
      </c>
      <c r="E80" s="40">
        <f>BY_Demands_Drivers!$L$76*$I$10</f>
        <v>2.7971900645097168E-2</v>
      </c>
      <c r="F80" s="16" t="str">
        <f>BY_Demands_Drivers!$H$77</f>
        <v>INDRH</v>
      </c>
    </row>
    <row r="81" spans="2:6" x14ac:dyDescent="0.3">
      <c r="B81" t="s">
        <v>231</v>
      </c>
      <c r="C81" s="16">
        <f>$H$11</f>
        <v>2018</v>
      </c>
      <c r="D81" s="40">
        <f>BY_Demands_Drivers!$K$76*$I$11</f>
        <v>2.525205610188079E-2</v>
      </c>
      <c r="E81" s="40">
        <f>BY_Demands_Drivers!$L$76*$I$11</f>
        <v>2.9134446146985099E-2</v>
      </c>
      <c r="F81" s="16" t="str">
        <f>BY_Demands_Drivers!$H$77</f>
        <v>INDRH</v>
      </c>
    </row>
    <row r="82" spans="2:6" x14ac:dyDescent="0.3">
      <c r="B82" t="s">
        <v>231</v>
      </c>
      <c r="C82" s="16">
        <f>$H$12</f>
        <v>2019</v>
      </c>
      <c r="D82" s="40">
        <f>BY_Demands_Drivers!$K$76*$I$12</f>
        <v>2.7691227425209283E-2</v>
      </c>
      <c r="E82" s="40">
        <f>BY_Demands_Drivers!$L$76*$I$12</f>
        <v>3.1948629090190715E-2</v>
      </c>
      <c r="F82" s="16" t="str">
        <f>BY_Demands_Drivers!$H$77</f>
        <v>INDRH</v>
      </c>
    </row>
    <row r="83" spans="2:6" x14ac:dyDescent="0.3">
      <c r="B83" t="s">
        <v>231</v>
      </c>
      <c r="C83" s="16">
        <f>$H$13</f>
        <v>2020</v>
      </c>
      <c r="D83" s="40">
        <f>BY_Demands_Drivers!$K$76*$I$13</f>
        <v>2.8770514910702909E-2</v>
      </c>
      <c r="E83" s="40">
        <f>BY_Demands_Drivers!$L$76*$I$13</f>
        <v>3.3193852172080152E-2</v>
      </c>
      <c r="F83" s="16" t="str">
        <f>BY_Demands_Drivers!$H$77</f>
        <v>INDRH</v>
      </c>
    </row>
    <row r="84" spans="2:6" x14ac:dyDescent="0.3">
      <c r="B84" t="s">
        <v>231</v>
      </c>
      <c r="C84" s="16">
        <f>$H$14</f>
        <v>2021</v>
      </c>
      <c r="D84" s="40">
        <f>BY_Demands_Drivers!$K$76*$I$14</f>
        <v>2.968756157848117E-2</v>
      </c>
      <c r="E84" s="40">
        <f>BY_Demands_Drivers!$L$76*$I$14</f>
        <v>3.4251890640269206E-2</v>
      </c>
      <c r="F84" s="16" t="str">
        <f>BY_Demands_Drivers!$H$77</f>
        <v>INDRH</v>
      </c>
    </row>
    <row r="85" spans="2:6" x14ac:dyDescent="0.3">
      <c r="B85" t="s">
        <v>231</v>
      </c>
      <c r="C85" s="16">
        <f>$H$15</f>
        <v>2022</v>
      </c>
      <c r="D85" s="40">
        <f>BY_Demands_Drivers!$K$76*$I$15</f>
        <v>3.0568744148473031E-2</v>
      </c>
      <c r="E85" s="40">
        <f>BY_Demands_Drivers!$L$76*$I$15</f>
        <v>3.5268551066949379E-2</v>
      </c>
      <c r="F85" s="16" t="str">
        <f>BY_Demands_Drivers!$H$77</f>
        <v>INDRH</v>
      </c>
    </row>
    <row r="86" spans="2:6" x14ac:dyDescent="0.3">
      <c r="B86" t="s">
        <v>231</v>
      </c>
      <c r="C86" s="16">
        <f>$H$16</f>
        <v>2023</v>
      </c>
      <c r="D86" s="40">
        <f>BY_Demands_Drivers!$K$76*$I$16</f>
        <v>3.0829647605104336E-2</v>
      </c>
      <c r="E86" s="40">
        <f>BY_Demands_Drivers!$L$76*$I$16</f>
        <v>3.5569567256526942E-2</v>
      </c>
      <c r="F86" s="16" t="str">
        <f>BY_Demands_Drivers!$H$77</f>
        <v>INDRH</v>
      </c>
    </row>
    <row r="87" spans="2:6" x14ac:dyDescent="0.3">
      <c r="B87" t="s">
        <v>231</v>
      </c>
      <c r="C87" s="16">
        <f>$H$17</f>
        <v>2024</v>
      </c>
      <c r="D87" s="40">
        <f>BY_Demands_Drivers!$K$76*$I$17</f>
        <v>3.1040269262020932E-2</v>
      </c>
      <c r="E87" s="40">
        <f>BY_Demands_Drivers!$L$76*$I$17</f>
        <v>3.5812571045844843E-2</v>
      </c>
      <c r="F87" s="16" t="str">
        <f>BY_Demands_Drivers!$H$77</f>
        <v>INDRH</v>
      </c>
    </row>
    <row r="88" spans="2:6" x14ac:dyDescent="0.3">
      <c r="B88" t="s">
        <v>231</v>
      </c>
      <c r="C88" s="16">
        <f>$H$18</f>
        <v>2025</v>
      </c>
      <c r="D88" s="40">
        <f>BY_Demands_Drivers!$K$76*$I$18</f>
        <v>3.1384251659937711E-2</v>
      </c>
      <c r="E88" s="40">
        <f>BY_Demands_Drivers!$L$76*$I$18</f>
        <v>3.6209439190251942E-2</v>
      </c>
      <c r="F88" s="16" t="str">
        <f>BY_Demands_Drivers!$H$77</f>
        <v>INDRH</v>
      </c>
    </row>
    <row r="89" spans="2:6" x14ac:dyDescent="0.3">
      <c r="B89" t="s">
        <v>231</v>
      </c>
      <c r="C89" s="16">
        <f>$H$19</f>
        <v>2026</v>
      </c>
      <c r="D89" s="40">
        <f>BY_Demands_Drivers!$K$76*$I$19</f>
        <v>3.1736362129354365E-2</v>
      </c>
      <c r="E89" s="40">
        <f>BY_Demands_Drivers!$L$76*$I$19</f>
        <v>3.661568506059297E-2</v>
      </c>
      <c r="F89" s="16" t="str">
        <f>BY_Demands_Drivers!$H$77</f>
        <v>INDRH</v>
      </c>
    </row>
    <row r="90" spans="2:6" x14ac:dyDescent="0.3">
      <c r="B90" t="s">
        <v>231</v>
      </c>
      <c r="C90" s="16">
        <f>$H$20</f>
        <v>2027</v>
      </c>
      <c r="D90" s="40">
        <f>BY_Demands_Drivers!$K$76*$I$20</f>
        <v>3.2149527824816178E-2</v>
      </c>
      <c r="E90" s="40">
        <f>BY_Demands_Drivers!$L$76*$I$20</f>
        <v>3.7092373123364906E-2</v>
      </c>
      <c r="F90" s="16" t="str">
        <f>BY_Demands_Drivers!$H$77</f>
        <v>INDRH</v>
      </c>
    </row>
    <row r="91" spans="2:6" x14ac:dyDescent="0.3">
      <c r="B91" t="s">
        <v>231</v>
      </c>
      <c r="C91" s="16">
        <f>$H$21</f>
        <v>2028</v>
      </c>
      <c r="D91" s="40">
        <f>BY_Demands_Drivers!$K$76*$I$21</f>
        <v>3.250990162269457E-2</v>
      </c>
      <c r="E91" s="40">
        <f>BY_Demands_Drivers!$L$76*$I$21</f>
        <v>3.7508152771751256E-2</v>
      </c>
      <c r="F91" s="16" t="str">
        <f>BY_Demands_Drivers!$H$77</f>
        <v>INDRH</v>
      </c>
    </row>
    <row r="92" spans="2:6" x14ac:dyDescent="0.3">
      <c r="B92" t="s">
        <v>231</v>
      </c>
      <c r="C92" s="16">
        <f>$H$22</f>
        <v>2029</v>
      </c>
      <c r="D92" s="40">
        <f>BY_Demands_Drivers!$K$76*$I$22</f>
        <v>3.2792336775608555E-2</v>
      </c>
      <c r="E92" s="40">
        <f>BY_Demands_Drivers!$L$76*$I$22</f>
        <v>3.7834011059068112E-2</v>
      </c>
      <c r="F92" s="16" t="str">
        <f>BY_Demands_Drivers!$H$77</f>
        <v>INDRH</v>
      </c>
    </row>
    <row r="93" spans="2:6" x14ac:dyDescent="0.3">
      <c r="B93" t="s">
        <v>231</v>
      </c>
      <c r="C93" s="16">
        <f>$H$23</f>
        <v>2030</v>
      </c>
      <c r="D93" s="40">
        <f>BY_Demands_Drivers!$K$76*$I$23</f>
        <v>3.3268282146051577E-2</v>
      </c>
      <c r="E93" s="40">
        <f>BY_Demands_Drivers!$L$76*$I$23</f>
        <v>3.8383130889474572E-2</v>
      </c>
      <c r="F93" s="16" t="str">
        <f>BY_Demands_Drivers!$H$77</f>
        <v>INDRH</v>
      </c>
    </row>
    <row r="94" spans="2:6" x14ac:dyDescent="0.3">
      <c r="B94" t="s">
        <v>231</v>
      </c>
      <c r="C94" s="16">
        <f>$H$24</f>
        <v>2031</v>
      </c>
      <c r="D94" s="40">
        <f>BY_Demands_Drivers!$K$76*$I$24</f>
        <v>3.3608168011158096E-2</v>
      </c>
      <c r="E94" s="40">
        <f>BY_Demands_Drivers!$L$76*$I$24</f>
        <v>3.8775272677577514E-2</v>
      </c>
      <c r="F94" s="16" t="str">
        <f>BY_Demands_Drivers!$H$77</f>
        <v>INDRH</v>
      </c>
    </row>
    <row r="95" spans="2:6" x14ac:dyDescent="0.3">
      <c r="B95" t="s">
        <v>231</v>
      </c>
      <c r="C95" s="16">
        <f>$H$25</f>
        <v>2032</v>
      </c>
      <c r="D95" s="40">
        <f>BY_Demands_Drivers!$K$76*$I$25</f>
        <v>3.3860812848484204E-2</v>
      </c>
      <c r="E95" s="40">
        <f>BY_Demands_Drivers!$L$76*$I$25</f>
        <v>3.9066760522277928E-2</v>
      </c>
      <c r="F95" s="16" t="str">
        <f>BY_Demands_Drivers!$H$77</f>
        <v>INDRH</v>
      </c>
    </row>
    <row r="96" spans="2:6" x14ac:dyDescent="0.3">
      <c r="B96" t="s">
        <v>231</v>
      </c>
      <c r="C96" s="16">
        <f>$H$26</f>
        <v>2033</v>
      </c>
      <c r="D96" s="40">
        <f>BY_Demands_Drivers!$K$76*$I$26</f>
        <v>3.4028341258092572E-2</v>
      </c>
      <c r="E96" s="40">
        <f>BY_Demands_Drivers!$L$76*$I$26</f>
        <v>3.9260045671341948E-2</v>
      </c>
      <c r="F96" s="16" t="str">
        <f>BY_Demands_Drivers!$H$77</f>
        <v>INDRH</v>
      </c>
    </row>
    <row r="97" spans="2:6" x14ac:dyDescent="0.3">
      <c r="B97" t="s">
        <v>231</v>
      </c>
      <c r="C97" s="16">
        <f>$H$27</f>
        <v>2034</v>
      </c>
      <c r="D97" s="40">
        <f>BY_Demands_Drivers!$K$76*$I$27</f>
        <v>3.416572956887013E-2</v>
      </c>
      <c r="E97" s="40">
        <f>BY_Demands_Drivers!$L$76*$I$27</f>
        <v>3.9418556816946282E-2</v>
      </c>
      <c r="F97" s="16" t="str">
        <f>BY_Demands_Drivers!$H$77</f>
        <v>INDRH</v>
      </c>
    </row>
    <row r="98" spans="2:6" x14ac:dyDescent="0.3">
      <c r="B98" t="s">
        <v>231</v>
      </c>
      <c r="C98" s="16">
        <f>$H$28</f>
        <v>2035</v>
      </c>
      <c r="D98" s="40">
        <f>BY_Demands_Drivers!$K$76*$I$28</f>
        <v>3.4569550343505909E-2</v>
      </c>
      <c r="E98" s="40">
        <f>BY_Demands_Drivers!$L$76*$I$28</f>
        <v>3.9884463219347459E-2</v>
      </c>
      <c r="F98" s="16" t="str">
        <f>BY_Demands_Drivers!$H$77</f>
        <v>INDRH</v>
      </c>
    </row>
    <row r="99" spans="2:6" x14ac:dyDescent="0.3">
      <c r="B99" t="s">
        <v>231</v>
      </c>
      <c r="C99" s="16">
        <f>$H$29</f>
        <v>2036</v>
      </c>
      <c r="D99" s="40">
        <f>BY_Demands_Drivers!$K$76*$I$29</f>
        <v>3.4917941099393848E-2</v>
      </c>
      <c r="E99" s="40">
        <f>BY_Demands_Drivers!$L$76*$I$29</f>
        <v>4.0286417486935545E-2</v>
      </c>
      <c r="F99" s="16" t="str">
        <f>BY_Demands_Drivers!$H$77</f>
        <v>INDRH</v>
      </c>
    </row>
    <row r="100" spans="2:6" x14ac:dyDescent="0.3">
      <c r="B100" t="s">
        <v>231</v>
      </c>
      <c r="C100" s="16">
        <f>$H$30</f>
        <v>2037</v>
      </c>
      <c r="D100" s="40">
        <f>BY_Demands_Drivers!$K$76*$I$30</f>
        <v>3.5186490831115996E-2</v>
      </c>
      <c r="E100" s="40">
        <f>BY_Demands_Drivers!$L$76*$I$30</f>
        <v>4.0596255532007186E-2</v>
      </c>
      <c r="F100" s="16" t="str">
        <f>BY_Demands_Drivers!$H$77</f>
        <v>INDRH</v>
      </c>
    </row>
    <row r="101" spans="2:6" x14ac:dyDescent="0.3">
      <c r="B101" t="s">
        <v>231</v>
      </c>
      <c r="C101" s="16">
        <f>$H$31</f>
        <v>2038</v>
      </c>
      <c r="D101" s="40">
        <f>BY_Demands_Drivers!$K$76*$I$31</f>
        <v>3.548646740770766E-2</v>
      </c>
      <c r="E101" s="40">
        <f>BY_Demands_Drivers!$L$76*$I$31</f>
        <v>4.0942352157993057E-2</v>
      </c>
      <c r="F101" s="16" t="str">
        <f>BY_Demands_Drivers!$H$77</f>
        <v>INDRH</v>
      </c>
    </row>
    <row r="102" spans="2:6" x14ac:dyDescent="0.3">
      <c r="B102" t="s">
        <v>231</v>
      </c>
      <c r="C102" s="16">
        <f>$H$32</f>
        <v>2039</v>
      </c>
      <c r="D102" s="40">
        <f>BY_Demands_Drivers!$K$76*$I$32</f>
        <v>3.5798143757434009E-2</v>
      </c>
      <c r="E102" s="40">
        <f>BY_Demands_Drivers!$L$76*$I$32</f>
        <v>4.1301947344608965E-2</v>
      </c>
      <c r="F102" s="16" t="str">
        <f>BY_Demands_Drivers!$H$77</f>
        <v>INDRH</v>
      </c>
    </row>
    <row r="103" spans="2:6" x14ac:dyDescent="0.3">
      <c r="B103" t="s">
        <v>231</v>
      </c>
      <c r="C103" s="16">
        <f>$H$33</f>
        <v>2040</v>
      </c>
      <c r="D103" s="40">
        <f>BY_Demands_Drivers!$K$76*$I$33</f>
        <v>3.6334628780426072E-2</v>
      </c>
      <c r="E103" s="40">
        <f>BY_Demands_Drivers!$L$76*$I$33</f>
        <v>4.1920914526844162E-2</v>
      </c>
      <c r="F103" s="16" t="str">
        <f>BY_Demands_Drivers!$H$77</f>
        <v>INDRH</v>
      </c>
    </row>
    <row r="104" spans="2:6" x14ac:dyDescent="0.3">
      <c r="B104" t="s">
        <v>231</v>
      </c>
      <c r="C104" s="16">
        <f>$H$34</f>
        <v>2041</v>
      </c>
      <c r="D104" s="40">
        <f>BY_Demands_Drivers!$K$76*$I$34</f>
        <v>3.6827370448325049E-2</v>
      </c>
      <c r="E104" s="40">
        <f>BY_Demands_Drivers!$L$76*$I$34</f>
        <v>4.2489413009892799E-2</v>
      </c>
      <c r="F104" s="16" t="str">
        <f>BY_Demands_Drivers!$H$77</f>
        <v>INDRH</v>
      </c>
    </row>
    <row r="105" spans="2:6" x14ac:dyDescent="0.3">
      <c r="B105" t="s">
        <v>231</v>
      </c>
      <c r="C105" s="16">
        <f>$H$35</f>
        <v>2042</v>
      </c>
      <c r="D105" s="40">
        <f>BY_Demands_Drivers!$K$76*$I$35</f>
        <v>3.7208646080176364E-2</v>
      </c>
      <c r="E105" s="40">
        <f>BY_Demands_Drivers!$L$76*$I$35</f>
        <v>4.2929308055211605E-2</v>
      </c>
      <c r="F105" s="16" t="str">
        <f>BY_Demands_Drivers!$H$77</f>
        <v>INDRH</v>
      </c>
    </row>
    <row r="106" spans="2:6" x14ac:dyDescent="0.3">
      <c r="B106" t="s">
        <v>231</v>
      </c>
      <c r="C106" s="16">
        <f>$H$36</f>
        <v>2043</v>
      </c>
      <c r="D106" s="40">
        <f>BY_Demands_Drivers!$K$76*$I$36</f>
        <v>3.7579128501761795E-2</v>
      </c>
      <c r="E106" s="40">
        <f>BY_Demands_Drivers!$L$76*$I$36</f>
        <v>4.3356750482732638E-2</v>
      </c>
      <c r="F106" s="16" t="str">
        <f>BY_Demands_Drivers!$H$77</f>
        <v>INDRH</v>
      </c>
    </row>
    <row r="107" spans="2:6" x14ac:dyDescent="0.3">
      <c r="B107" t="s">
        <v>231</v>
      </c>
      <c r="C107" s="16">
        <f>$H$37</f>
        <v>2044</v>
      </c>
      <c r="D107" s="40">
        <f>BY_Demands_Drivers!$K$76*$I$37</f>
        <v>3.7957020900621141E-2</v>
      </c>
      <c r="E107" s="40">
        <f>BY_Demands_Drivers!$L$76*$I$37</f>
        <v>4.3792742138204319E-2</v>
      </c>
      <c r="F107" s="16" t="str">
        <f>BY_Demands_Drivers!$H$77</f>
        <v>INDRH</v>
      </c>
    </row>
    <row r="108" spans="2:6" x14ac:dyDescent="0.3">
      <c r="B108" t="s">
        <v>231</v>
      </c>
      <c r="C108" s="16">
        <f>$H$38</f>
        <v>2045</v>
      </c>
      <c r="D108" s="40">
        <f>BY_Demands_Drivers!$K$76*$I$38</f>
        <v>3.8585662637039567E-2</v>
      </c>
      <c r="E108" s="40">
        <f>BY_Demands_Drivers!$L$76*$I$38</f>
        <v>4.4518034714045918E-2</v>
      </c>
      <c r="F108" s="16" t="str">
        <f>BY_Demands_Drivers!$H$77</f>
        <v>INDRH</v>
      </c>
    </row>
    <row r="109" spans="2:6" x14ac:dyDescent="0.3">
      <c r="B109" t="s">
        <v>231</v>
      </c>
      <c r="C109" s="16">
        <f>$H$39</f>
        <v>2046</v>
      </c>
      <c r="D109" s="40">
        <f>BY_Demands_Drivers!$K$76*$I$39</f>
        <v>3.9138542749639182E-2</v>
      </c>
      <c r="E109" s="40">
        <f>BY_Demands_Drivers!$L$76*$I$39</f>
        <v>4.5155917657172792E-2</v>
      </c>
      <c r="F109" s="16" t="str">
        <f>BY_Demands_Drivers!$H$77</f>
        <v>INDRH</v>
      </c>
    </row>
    <row r="110" spans="2:6" x14ac:dyDescent="0.3">
      <c r="B110" t="s">
        <v>231</v>
      </c>
      <c r="C110" s="16">
        <f>$H$40</f>
        <v>2047</v>
      </c>
      <c r="D110" s="40">
        <f>BY_Demands_Drivers!$K$76*$I$40</f>
        <v>3.9607512421703579E-2</v>
      </c>
      <c r="E110" s="40">
        <f>BY_Demands_Drivers!$L$76*$I$40</f>
        <v>4.5696989306950722E-2</v>
      </c>
      <c r="F110" s="16" t="str">
        <f>BY_Demands_Drivers!$H$77</f>
        <v>INDRH</v>
      </c>
    </row>
    <row r="111" spans="2:6" x14ac:dyDescent="0.3">
      <c r="B111" t="s">
        <v>231</v>
      </c>
      <c r="C111" s="16">
        <f>$H$41</f>
        <v>2048</v>
      </c>
      <c r="D111" s="40">
        <f>BY_Demands_Drivers!$K$76*$I$41</f>
        <v>4.0076720221944015E-2</v>
      </c>
      <c r="E111" s="40">
        <f>BY_Demands_Drivers!$L$76*$I$41</f>
        <v>4.6238335696040682E-2</v>
      </c>
      <c r="F111" s="16" t="str">
        <f>BY_Demands_Drivers!$H$77</f>
        <v>INDRH</v>
      </c>
    </row>
    <row r="112" spans="2:6" x14ac:dyDescent="0.3">
      <c r="B112" t="s">
        <v>231</v>
      </c>
      <c r="C112" s="16">
        <f>$H$42</f>
        <v>2049</v>
      </c>
      <c r="D112" s="40">
        <f>BY_Demands_Drivers!$K$76*$I$42</f>
        <v>4.0544549571183787E-2</v>
      </c>
      <c r="E112" s="40">
        <f>BY_Demands_Drivers!$L$76*$I$42</f>
        <v>4.6778091703488726E-2</v>
      </c>
      <c r="F112" s="16" t="str">
        <f>BY_Demands_Drivers!$H$77</f>
        <v>INDRH</v>
      </c>
    </row>
    <row r="113" spans="2:6" x14ac:dyDescent="0.3">
      <c r="B113" t="s">
        <v>231</v>
      </c>
      <c r="C113" s="16">
        <f>$H$43</f>
        <v>2050</v>
      </c>
      <c r="D113" s="40">
        <f>BY_Demands_Drivers!$K$76*$I$43</f>
        <v>4.1207738551725284E-2</v>
      </c>
      <c r="E113" s="40">
        <f>BY_Demands_Drivers!$L$76*$I$43</f>
        <v>4.7543243006848181E-2</v>
      </c>
      <c r="F113" s="16" t="str">
        <f>BY_Demands_Drivers!$H$77</f>
        <v>INDRH</v>
      </c>
    </row>
    <row r="114" spans="2:6" x14ac:dyDescent="0.3">
      <c r="B114" t="s">
        <v>231</v>
      </c>
      <c r="C114" s="15">
        <f>$H$5</f>
        <v>2012</v>
      </c>
      <c r="D114" s="41">
        <f>BY_Demands_Drivers!$K$77*$I$5</f>
        <v>9.5407752450542643E-2</v>
      </c>
      <c r="E114" s="41">
        <f>BY_Demands_Drivers!$L$77*$I$5</f>
        <v>0.11007626525778967</v>
      </c>
      <c r="F114" s="15" t="str">
        <f>BY_Demands_Drivers!$H$78</f>
        <v>INDLA</v>
      </c>
    </row>
    <row r="115" spans="2:6" x14ac:dyDescent="0.3">
      <c r="B115" t="s">
        <v>231</v>
      </c>
      <c r="C115" s="16">
        <f>$H$8</f>
        <v>2015</v>
      </c>
      <c r="D115" s="40">
        <f>BY_Demands_Drivers!$K$77*$I$8</f>
        <v>9.9961694710635679E-2</v>
      </c>
      <c r="E115" s="40">
        <f>BY_Demands_Drivers!$L$77*$I$8</f>
        <v>0.11533035565731474</v>
      </c>
      <c r="F115" s="16" t="str">
        <f>BY_Demands_Drivers!$H$78</f>
        <v>INDLA</v>
      </c>
    </row>
    <row r="116" spans="2:6" x14ac:dyDescent="0.3">
      <c r="B116" t="s">
        <v>231</v>
      </c>
      <c r="C116" s="16">
        <f>$H$9</f>
        <v>2016</v>
      </c>
      <c r="D116" s="40">
        <f>BY_Demands_Drivers!$K$77*$I$9</f>
        <v>0.10426840498539397</v>
      </c>
      <c r="E116" s="40">
        <f>BY_Demands_Drivers!$L$77*$I$9</f>
        <v>0.12029920326577807</v>
      </c>
      <c r="F116" s="16" t="str">
        <f>BY_Demands_Drivers!$H$78</f>
        <v>INDLA</v>
      </c>
    </row>
    <row r="117" spans="2:6" x14ac:dyDescent="0.3">
      <c r="B117" t="s">
        <v>231</v>
      </c>
      <c r="C117" s="16">
        <f>$H$10</f>
        <v>2017</v>
      </c>
      <c r="D117" s="40">
        <f>BY_Demands_Drivers!$K$77*$I$10</f>
        <v>0.10846191818192422</v>
      </c>
      <c r="E117" s="40">
        <f>BY_Demands_Drivers!$L$77*$I$10</f>
        <v>0.12513745025438197</v>
      </c>
      <c r="F117" s="16" t="str">
        <f>BY_Demands_Drivers!$H$78</f>
        <v>INDLA</v>
      </c>
    </row>
    <row r="118" spans="2:6" x14ac:dyDescent="0.3">
      <c r="B118" t="s">
        <v>231</v>
      </c>
      <c r="C118" s="16">
        <f>$H$11</f>
        <v>2018</v>
      </c>
      <c r="D118" s="40">
        <f>BY_Demands_Drivers!$K$77*$I$11</f>
        <v>0.11296972466630888</v>
      </c>
      <c r="E118" s="40">
        <f>BY_Demands_Drivers!$L$77*$I$11</f>
        <v>0.13033831171019641</v>
      </c>
      <c r="F118" s="16" t="str">
        <f>BY_Demands_Drivers!$H$78</f>
        <v>INDLA</v>
      </c>
    </row>
    <row r="119" spans="2:6" x14ac:dyDescent="0.3">
      <c r="B119" t="s">
        <v>231</v>
      </c>
      <c r="C119" s="16">
        <f>$H$12</f>
        <v>2019</v>
      </c>
      <c r="D119" s="40">
        <f>BY_Demands_Drivers!$K$77*$I$12</f>
        <v>0.12388180690225215</v>
      </c>
      <c r="E119" s="40">
        <f>BY_Demands_Drivers!$L$77*$I$12</f>
        <v>0.14292807750874786</v>
      </c>
      <c r="F119" s="16" t="str">
        <f>BY_Demands_Drivers!$H$78</f>
        <v>INDLA</v>
      </c>
    </row>
    <row r="120" spans="2:6" x14ac:dyDescent="0.3">
      <c r="B120" t="s">
        <v>231</v>
      </c>
      <c r="C120" s="16">
        <f>$H$13</f>
        <v>2020</v>
      </c>
      <c r="D120" s="40">
        <f>BY_Demands_Drivers!$K$77*$I$13</f>
        <v>0.12871019828472363</v>
      </c>
      <c r="E120" s="40">
        <f>BY_Demands_Drivers!$L$77*$I$13</f>
        <v>0.14849881234877954</v>
      </c>
      <c r="F120" s="16" t="str">
        <f>BY_Demands_Drivers!$H$78</f>
        <v>INDLA</v>
      </c>
    </row>
    <row r="121" spans="2:6" x14ac:dyDescent="0.3">
      <c r="B121" t="s">
        <v>231</v>
      </c>
      <c r="C121" s="16">
        <f>$H$14</f>
        <v>2021</v>
      </c>
      <c r="D121" s="40">
        <f>BY_Demands_Drivers!$K$77*$I$14</f>
        <v>0.132812775482679</v>
      </c>
      <c r="E121" s="40">
        <f>BY_Demands_Drivers!$L$77*$I$14</f>
        <v>0.15323214233804636</v>
      </c>
      <c r="F121" s="16" t="str">
        <f>BY_Demands_Drivers!$H$78</f>
        <v>INDLA</v>
      </c>
    </row>
    <row r="122" spans="2:6" x14ac:dyDescent="0.3">
      <c r="B122" t="s">
        <v>231</v>
      </c>
      <c r="C122" s="16">
        <f>$H$15</f>
        <v>2022</v>
      </c>
      <c r="D122" s="40">
        <f>BY_Demands_Drivers!$K$77*$I$15</f>
        <v>0.13675490803264259</v>
      </c>
      <c r="E122" s="40">
        <f>BY_Demands_Drivers!$L$77*$I$15</f>
        <v>0.15778036003635237</v>
      </c>
      <c r="F122" s="16" t="str">
        <f>BY_Demands_Drivers!$H$78</f>
        <v>INDLA</v>
      </c>
    </row>
    <row r="123" spans="2:6" x14ac:dyDescent="0.3">
      <c r="B123" t="s">
        <v>231</v>
      </c>
      <c r="C123" s="16">
        <f>$H$16</f>
        <v>2023</v>
      </c>
      <c r="D123" s="40">
        <f>BY_Demands_Drivers!$K$77*$I$16</f>
        <v>0.13792210770704583</v>
      </c>
      <c r="E123" s="40">
        <f>BY_Demands_Drivers!$L$77*$I$16</f>
        <v>0.15912701141077834</v>
      </c>
      <c r="F123" s="16" t="str">
        <f>BY_Demands_Drivers!$H$78</f>
        <v>INDLA</v>
      </c>
    </row>
    <row r="124" spans="2:6" x14ac:dyDescent="0.3">
      <c r="B124" t="s">
        <v>231</v>
      </c>
      <c r="C124" s="16">
        <f>$H$17</f>
        <v>2024</v>
      </c>
      <c r="D124" s="40">
        <f>BY_Demands_Drivers!$K$77*$I$17</f>
        <v>0.13886436248798847</v>
      </c>
      <c r="E124" s="40">
        <f>BY_Demands_Drivers!$L$77*$I$17</f>
        <v>0.16021413362614789</v>
      </c>
      <c r="F124" s="16" t="str">
        <f>BY_Demands_Drivers!$H$78</f>
        <v>INDLA</v>
      </c>
    </row>
    <row r="125" spans="2:6" x14ac:dyDescent="0.3">
      <c r="B125" t="s">
        <v>231</v>
      </c>
      <c r="C125" s="16">
        <f>$H$18</f>
        <v>2025</v>
      </c>
      <c r="D125" s="40">
        <f>BY_Demands_Drivers!$K$77*$I$18</f>
        <v>0.14040323111024774</v>
      </c>
      <c r="E125" s="40">
        <f>BY_Demands_Drivers!$L$77*$I$18</f>
        <v>0.16198959637744278</v>
      </c>
      <c r="F125" s="16" t="str">
        <f>BY_Demands_Drivers!$H$78</f>
        <v>INDLA</v>
      </c>
    </row>
    <row r="126" spans="2:6" x14ac:dyDescent="0.3">
      <c r="B126" t="s">
        <v>231</v>
      </c>
      <c r="C126" s="16">
        <f>$H$19</f>
        <v>2026</v>
      </c>
      <c r="D126" s="40">
        <f>BY_Demands_Drivers!$K$77*$I$19</f>
        <v>0.14197846215763804</v>
      </c>
      <c r="E126" s="40">
        <f>BY_Demands_Drivers!$L$77*$I$19</f>
        <v>0.16380701211317897</v>
      </c>
      <c r="F126" s="16" t="str">
        <f>BY_Demands_Drivers!$H$78</f>
        <v>INDLA</v>
      </c>
    </row>
    <row r="127" spans="2:6" x14ac:dyDescent="0.3">
      <c r="B127" t="s">
        <v>231</v>
      </c>
      <c r="C127" s="16">
        <f>$H$20</f>
        <v>2027</v>
      </c>
      <c r="D127" s="40">
        <f>BY_Demands_Drivers!$K$77*$I$20</f>
        <v>0.14382683500575666</v>
      </c>
      <c r="E127" s="40">
        <f>BY_Demands_Drivers!$L$77*$I$20</f>
        <v>0.16593956397294815</v>
      </c>
      <c r="F127" s="16" t="str">
        <f>BY_Demands_Drivers!$H$78</f>
        <v>INDLA</v>
      </c>
    </row>
    <row r="128" spans="2:6" x14ac:dyDescent="0.3">
      <c r="B128" t="s">
        <v>231</v>
      </c>
      <c r="C128" s="16">
        <f>$H$21</f>
        <v>2028</v>
      </c>
      <c r="D128" s="40">
        <f>BY_Demands_Drivers!$K$77*$I$21</f>
        <v>0.14543903357521262</v>
      </c>
      <c r="E128" s="40">
        <f>BY_Demands_Drivers!$L$77*$I$21</f>
        <v>0.16779963082099236</v>
      </c>
      <c r="F128" s="16" t="str">
        <f>BY_Demands_Drivers!$H$78</f>
        <v>INDLA</v>
      </c>
    </row>
    <row r="129" spans="2:6" x14ac:dyDescent="0.3">
      <c r="B129" t="s">
        <v>231</v>
      </c>
      <c r="C129" s="16">
        <f>$H$22</f>
        <v>2029</v>
      </c>
      <c r="D129" s="40">
        <f>BY_Demands_Drivers!$K$77*$I$22</f>
        <v>0.14670255925930151</v>
      </c>
      <c r="E129" s="40">
        <f>BY_Demands_Drivers!$L$77*$I$22</f>
        <v>0.16925741789583093</v>
      </c>
      <c r="F129" s="16" t="str">
        <f>BY_Demands_Drivers!$H$78</f>
        <v>INDLA</v>
      </c>
    </row>
    <row r="130" spans="2:6" x14ac:dyDescent="0.3">
      <c r="B130" t="s">
        <v>231</v>
      </c>
      <c r="C130" s="16">
        <f>$H$23</f>
        <v>2030</v>
      </c>
      <c r="D130" s="40">
        <f>BY_Demands_Drivers!$K$77*$I$23</f>
        <v>0.14883178854812557</v>
      </c>
      <c r="E130" s="40">
        <f>BY_Demands_Drivers!$L$77*$I$23</f>
        <v>0.17171400661080718</v>
      </c>
      <c r="F130" s="16" t="str">
        <f>BY_Demands_Drivers!$H$78</f>
        <v>INDLA</v>
      </c>
    </row>
    <row r="131" spans="2:6" x14ac:dyDescent="0.3">
      <c r="B131" t="s">
        <v>231</v>
      </c>
      <c r="C131" s="16">
        <f>$H$24</f>
        <v>2031</v>
      </c>
      <c r="D131" s="40">
        <f>BY_Demands_Drivers!$K$77*$I$24</f>
        <v>0.15035233057623368</v>
      </c>
      <c r="E131" s="40">
        <f>BY_Demands_Drivers!$L$77*$I$24</f>
        <v>0.17346832513653088</v>
      </c>
      <c r="F131" s="16" t="str">
        <f>BY_Demands_Drivers!$H$78</f>
        <v>INDLA</v>
      </c>
    </row>
    <row r="132" spans="2:6" x14ac:dyDescent="0.3">
      <c r="B132" t="s">
        <v>231</v>
      </c>
      <c r="C132" s="16">
        <f>$H$25</f>
        <v>2032</v>
      </c>
      <c r="D132" s="40">
        <f>BY_Demands_Drivers!$K$77*$I$25</f>
        <v>0.15148258379585047</v>
      </c>
      <c r="E132" s="40">
        <f>BY_Demands_Drivers!$L$77*$I$25</f>
        <v>0.17477234970492747</v>
      </c>
      <c r="F132" s="16" t="str">
        <f>BY_Demands_Drivers!$H$78</f>
        <v>INDLA</v>
      </c>
    </row>
    <row r="133" spans="2:6" x14ac:dyDescent="0.3">
      <c r="B133" t="s">
        <v>231</v>
      </c>
      <c r="C133" s="16">
        <f>$H$26</f>
        <v>2033</v>
      </c>
      <c r="D133" s="40">
        <f>BY_Demands_Drivers!$K$77*$I$26</f>
        <v>0.15223205299673001</v>
      </c>
      <c r="E133" s="40">
        <f>BY_Demands_Drivers!$L$77*$I$26</f>
        <v>0.1756370464244244</v>
      </c>
      <c r="F133" s="16" t="str">
        <f>BY_Demands_Drivers!$H$78</f>
        <v>INDLA</v>
      </c>
    </row>
    <row r="134" spans="2:6" x14ac:dyDescent="0.3">
      <c r="B134" t="s">
        <v>231</v>
      </c>
      <c r="C134" s="16">
        <f>$H$27</f>
        <v>2034</v>
      </c>
      <c r="D134" s="40">
        <f>BY_Demands_Drivers!$K$77*$I$27</f>
        <v>0.15284668491336648</v>
      </c>
      <c r="E134" s="40">
        <f>BY_Demands_Drivers!$L$77*$I$27</f>
        <v>0.17634617523370694</v>
      </c>
      <c r="F134" s="16" t="str">
        <f>BY_Demands_Drivers!$H$78</f>
        <v>INDLA</v>
      </c>
    </row>
    <row r="135" spans="2:6" x14ac:dyDescent="0.3">
      <c r="B135" t="s">
        <v>231</v>
      </c>
      <c r="C135" s="16">
        <f>$H$28</f>
        <v>2035</v>
      </c>
      <c r="D135" s="40">
        <f>BY_Demands_Drivers!$K$77*$I$28</f>
        <v>0.15465325153673706</v>
      </c>
      <c r="E135" s="40">
        <f>BY_Demands_Drivers!$L$77*$I$28</f>
        <v>0.1784304933497122</v>
      </c>
      <c r="F135" s="16" t="str">
        <f>BY_Demands_Drivers!$H$78</f>
        <v>INDLA</v>
      </c>
    </row>
    <row r="136" spans="2:6" x14ac:dyDescent="0.3">
      <c r="B136" t="s">
        <v>231</v>
      </c>
      <c r="C136" s="16">
        <f>$H$29</f>
        <v>2036</v>
      </c>
      <c r="D136" s="40">
        <f>BY_Demands_Drivers!$K$77*$I$29</f>
        <v>0.15621184176044628</v>
      </c>
      <c r="E136" s="40">
        <f>BY_Demands_Drivers!$L$77*$I$29</f>
        <v>0.18022870980997469</v>
      </c>
      <c r="F136" s="16" t="str">
        <f>BY_Demands_Drivers!$H$78</f>
        <v>INDLA</v>
      </c>
    </row>
    <row r="137" spans="2:6" x14ac:dyDescent="0.3">
      <c r="B137" t="s">
        <v>231</v>
      </c>
      <c r="C137" s="16">
        <f>$H$30</f>
        <v>2037</v>
      </c>
      <c r="D137" s="40">
        <f>BY_Demands_Drivers!$K$77*$I$30</f>
        <v>0.15741324845499272</v>
      </c>
      <c r="E137" s="40">
        <f>BY_Demands_Drivers!$L$77*$I$30</f>
        <v>0.18161482738003201</v>
      </c>
      <c r="F137" s="16" t="str">
        <f>BY_Demands_Drivers!$H$78</f>
        <v>INDLA</v>
      </c>
    </row>
    <row r="138" spans="2:6" x14ac:dyDescent="0.3">
      <c r="B138" t="s">
        <v>231</v>
      </c>
      <c r="C138" s="16">
        <f>$H$31</f>
        <v>2038</v>
      </c>
      <c r="D138" s="40">
        <f>BY_Demands_Drivers!$K$77*$I$31</f>
        <v>0.15875524892921858</v>
      </c>
      <c r="E138" s="40">
        <f>BY_Demands_Drivers!$L$77*$I$31</f>
        <v>0.18316315439102143</v>
      </c>
      <c r="F138" s="16" t="str">
        <f>BY_Demands_Drivers!$H$78</f>
        <v>INDLA</v>
      </c>
    </row>
    <row r="139" spans="2:6" x14ac:dyDescent="0.3">
      <c r="B139" t="s">
        <v>231</v>
      </c>
      <c r="C139" s="16">
        <f>$H$32</f>
        <v>2039</v>
      </c>
      <c r="D139" s="40">
        <f>BY_Demands_Drivers!$K$77*$I$32</f>
        <v>0.16014959049378383</v>
      </c>
      <c r="E139" s="40">
        <f>BY_Demands_Drivers!$L$77*$I$32</f>
        <v>0.1847718696995663</v>
      </c>
      <c r="F139" s="16" t="str">
        <f>BY_Demands_Drivers!$H$78</f>
        <v>INDLA</v>
      </c>
    </row>
    <row r="140" spans="2:6" x14ac:dyDescent="0.3">
      <c r="B140" t="s">
        <v>231</v>
      </c>
      <c r="C140" s="16">
        <f>$H$33</f>
        <v>2040</v>
      </c>
      <c r="D140" s="40">
        <f>BY_Demands_Drivers!$K$77*$I$33</f>
        <v>0.16254965507032729</v>
      </c>
      <c r="E140" s="40">
        <f>BY_Demands_Drivers!$L$77*$I$33</f>
        <v>0.18754093340956587</v>
      </c>
      <c r="F140" s="16" t="str">
        <f>BY_Demands_Drivers!$H$78</f>
        <v>INDLA</v>
      </c>
    </row>
    <row r="141" spans="2:6" x14ac:dyDescent="0.3">
      <c r="B141" t="s">
        <v>231</v>
      </c>
      <c r="C141" s="16">
        <f>$H$34</f>
        <v>2041</v>
      </c>
      <c r="D141" s="40">
        <f>BY_Demands_Drivers!$K$77*$I$34</f>
        <v>0.16475402568987532</v>
      </c>
      <c r="E141" s="40">
        <f>BY_Demands_Drivers!$L$77*$I$34</f>
        <v>0.19008421609688872</v>
      </c>
      <c r="F141" s="16" t="str">
        <f>BY_Demands_Drivers!$H$78</f>
        <v>INDLA</v>
      </c>
    </row>
    <row r="142" spans="2:6" x14ac:dyDescent="0.3">
      <c r="B142" t="s">
        <v>231</v>
      </c>
      <c r="C142" s="16">
        <f>$H$35</f>
        <v>2042</v>
      </c>
      <c r="D142" s="40">
        <f>BY_Demands_Drivers!$K$77*$I$35</f>
        <v>0.16645973246394702</v>
      </c>
      <c r="E142" s="40">
        <f>BY_Demands_Drivers!$L$77*$I$35</f>
        <v>0.19205216761542021</v>
      </c>
      <c r="F142" s="16" t="str">
        <f>BY_Demands_Drivers!$H$78</f>
        <v>INDLA</v>
      </c>
    </row>
    <row r="143" spans="2:6" x14ac:dyDescent="0.3">
      <c r="B143" t="s">
        <v>231</v>
      </c>
      <c r="C143" s="16">
        <f>$H$36</f>
        <v>2043</v>
      </c>
      <c r="D143" s="40">
        <f>BY_Demands_Drivers!$K$77*$I$36</f>
        <v>0.16811715382367129</v>
      </c>
      <c r="E143" s="40">
        <f>BY_Demands_Drivers!$L$77*$I$36</f>
        <v>0.1939644100543301</v>
      </c>
      <c r="F143" s="16" t="str">
        <f>BY_Demands_Drivers!$H$78</f>
        <v>INDLA</v>
      </c>
    </row>
    <row r="144" spans="2:6" x14ac:dyDescent="0.3">
      <c r="B144" t="s">
        <v>231</v>
      </c>
      <c r="C144" s="16">
        <f>$H$37</f>
        <v>2044</v>
      </c>
      <c r="D144" s="40">
        <f>BY_Demands_Drivers!$K$77*$I$37</f>
        <v>0.16980772508172629</v>
      </c>
      <c r="E144" s="40">
        <f>BY_Demands_Drivers!$L$77*$I$37</f>
        <v>0.19591489903933498</v>
      </c>
      <c r="F144" s="16" t="str">
        <f>BY_Demands_Drivers!$H$78</f>
        <v>INDLA</v>
      </c>
    </row>
    <row r="145" spans="2:6" x14ac:dyDescent="0.3">
      <c r="B145" t="s">
        <v>231</v>
      </c>
      <c r="C145" s="16">
        <f>$H$38</f>
        <v>2045</v>
      </c>
      <c r="D145" s="40">
        <f>BY_Demands_Drivers!$K$77*$I$38</f>
        <v>0.17262006969201921</v>
      </c>
      <c r="E145" s="40">
        <f>BY_Demands_Drivers!$L$77*$I$38</f>
        <v>0.1991596289838895</v>
      </c>
      <c r="F145" s="16" t="str">
        <f>BY_Demands_Drivers!$H$78</f>
        <v>INDLA</v>
      </c>
    </row>
    <row r="146" spans="2:6" x14ac:dyDescent="0.3">
      <c r="B146" t="s">
        <v>231</v>
      </c>
      <c r="C146" s="16">
        <f>$H$39</f>
        <v>2046</v>
      </c>
      <c r="D146" s="40">
        <f>BY_Demands_Drivers!$K$77*$I$39</f>
        <v>0.17509348072207012</v>
      </c>
      <c r="E146" s="40">
        <f>BY_Demands_Drivers!$L$77*$I$39</f>
        <v>0.20201331583472024</v>
      </c>
      <c r="F146" s="16" t="str">
        <f>BY_Demands_Drivers!$H$78</f>
        <v>INDLA</v>
      </c>
    </row>
    <row r="147" spans="2:6" x14ac:dyDescent="0.3">
      <c r="B147" t="s">
        <v>231</v>
      </c>
      <c r="C147" s="16">
        <f>$H$40</f>
        <v>2047</v>
      </c>
      <c r="D147" s="40">
        <f>BY_Demands_Drivers!$K$77*$I$40</f>
        <v>0.17719150293920033</v>
      </c>
      <c r="E147" s="40">
        <f>BY_Demands_Drivers!$L$77*$I$40</f>
        <v>0.2044338995310952</v>
      </c>
      <c r="F147" s="16" t="str">
        <f>BY_Demands_Drivers!$H$78</f>
        <v>INDLA</v>
      </c>
    </row>
    <row r="148" spans="2:6" x14ac:dyDescent="0.3">
      <c r="B148" t="s">
        <v>231</v>
      </c>
      <c r="C148" s="16">
        <f>$H$41</f>
        <v>2048</v>
      </c>
      <c r="D148" s="40">
        <f>BY_Demands_Drivers!$K$77*$I$41</f>
        <v>0.17929059046659176</v>
      </c>
      <c r="E148" s="40">
        <f>BY_Demands_Drivers!$L$77*$I$41</f>
        <v>0.2068557123243924</v>
      </c>
      <c r="F148" s="16" t="str">
        <f>BY_Demands_Drivers!$H$78</f>
        <v>INDLA</v>
      </c>
    </row>
    <row r="149" spans="2:6" x14ac:dyDescent="0.3">
      <c r="B149" t="s">
        <v>231</v>
      </c>
      <c r="C149" s="16">
        <f>$H$42</f>
        <v>2049</v>
      </c>
      <c r="D149" s="40">
        <f>BY_Demands_Drivers!$K$77*$I$42</f>
        <v>0.18138351123950652</v>
      </c>
      <c r="E149" s="40">
        <f>BY_Demands_Drivers!$L$77*$I$42</f>
        <v>0.20927041025244941</v>
      </c>
      <c r="F149" s="16" t="str">
        <f>BY_Demands_Drivers!$H$78</f>
        <v>INDLA</v>
      </c>
    </row>
    <row r="150" spans="2:6" x14ac:dyDescent="0.3">
      <c r="B150" t="s">
        <v>231</v>
      </c>
      <c r="C150" s="16">
        <f>$H$43</f>
        <v>2050</v>
      </c>
      <c r="D150" s="40">
        <f>BY_Demands_Drivers!$K$77*$I$43</f>
        <v>0.18435040931035007</v>
      </c>
      <c r="E150" s="40">
        <f>BY_Demands_Drivers!$L$77*$I$43</f>
        <v>0.21269345555695227</v>
      </c>
      <c r="F150" s="16" t="str">
        <f>BY_Demands_Drivers!$H$78</f>
        <v>INDLA</v>
      </c>
    </row>
    <row r="151" spans="2:6" x14ac:dyDescent="0.3">
      <c r="B151" t="s">
        <v>231</v>
      </c>
      <c r="C151" s="15">
        <f>$H$5</f>
        <v>2012</v>
      </c>
      <c r="D151" s="41">
        <f>BY_Demands_Drivers!$K$78*$I$5</f>
        <v>0.32550880247832187</v>
      </c>
      <c r="E151" s="41">
        <f>BY_Demands_Drivers!$L$78*$I$5</f>
        <v>0.37555431676187162</v>
      </c>
      <c r="F151" s="15" t="str">
        <f>BY_Demands_Drivers!$H$79</f>
        <v>INDEM</v>
      </c>
    </row>
    <row r="152" spans="2:6" x14ac:dyDescent="0.3">
      <c r="B152" t="s">
        <v>231</v>
      </c>
      <c r="C152" s="16">
        <f>$H$8</f>
        <v>2015</v>
      </c>
      <c r="D152" s="40">
        <f>BY_Demands_Drivers!$K$78*$I$8</f>
        <v>0.34104578195393342</v>
      </c>
      <c r="E152" s="40">
        <f>BY_Demands_Drivers!$L$78*$I$8</f>
        <v>0.39348003694848654</v>
      </c>
      <c r="F152" s="16" t="str">
        <f>BY_Demands_Drivers!$H$79</f>
        <v>INDEM</v>
      </c>
    </row>
    <row r="153" spans="2:6" x14ac:dyDescent="0.3">
      <c r="B153" t="s">
        <v>231</v>
      </c>
      <c r="C153" s="16">
        <f>$H$9</f>
        <v>2016</v>
      </c>
      <c r="D153" s="40">
        <f>BY_Demands_Drivers!$K$78*$I$9</f>
        <v>0.35573926406781464</v>
      </c>
      <c r="E153" s="40">
        <f>BY_Demands_Drivers!$L$78*$I$9</f>
        <v>0.41043257584794979</v>
      </c>
      <c r="F153" s="16" t="str">
        <f>BY_Demands_Drivers!$H$79</f>
        <v>INDEM</v>
      </c>
    </row>
    <row r="154" spans="2:6" x14ac:dyDescent="0.3">
      <c r="B154" t="s">
        <v>231</v>
      </c>
      <c r="C154" s="16">
        <f>$H$10</f>
        <v>2017</v>
      </c>
      <c r="D154" s="40">
        <f>BY_Demands_Drivers!$K$78*$I$10</f>
        <v>0.37004654438538842</v>
      </c>
      <c r="E154" s="40">
        <f>BY_Demands_Drivers!$L$78*$I$10</f>
        <v>0.42693953616201019</v>
      </c>
      <c r="F154" s="16" t="str">
        <f>BY_Demands_Drivers!$H$79</f>
        <v>INDEM</v>
      </c>
    </row>
    <row r="155" spans="2:6" x14ac:dyDescent="0.3">
      <c r="B155" t="s">
        <v>231</v>
      </c>
      <c r="C155" s="16">
        <f>$H$11</f>
        <v>2018</v>
      </c>
      <c r="D155" s="40">
        <f>BY_Demands_Drivers!$K$78*$I$11</f>
        <v>0.38542611944975963</v>
      </c>
      <c r="E155" s="40">
        <f>BY_Demands_Drivers!$L$78*$I$11</f>
        <v>0.4446836517171418</v>
      </c>
      <c r="F155" s="16" t="str">
        <f>BY_Demands_Drivers!$H$79</f>
        <v>INDEM</v>
      </c>
    </row>
    <row r="156" spans="2:6" x14ac:dyDescent="0.3">
      <c r="B156" t="s">
        <v>231</v>
      </c>
      <c r="C156" s="16">
        <f>$H$12</f>
        <v>2019</v>
      </c>
      <c r="D156" s="40">
        <f>BY_Demands_Drivers!$K$78*$I$12</f>
        <v>0.4226555764900366</v>
      </c>
      <c r="E156" s="40">
        <f>BY_Demands_Drivers!$L$78*$I$12</f>
        <v>0.48763697032396452</v>
      </c>
      <c r="F156" s="16" t="str">
        <f>BY_Demands_Drivers!$H$79</f>
        <v>INDEM</v>
      </c>
    </row>
    <row r="157" spans="2:6" x14ac:dyDescent="0.3">
      <c r="B157" t="s">
        <v>231</v>
      </c>
      <c r="C157" s="16">
        <f>$H$13</f>
        <v>2020</v>
      </c>
      <c r="D157" s="40">
        <f>BY_Demands_Drivers!$K$78*$I$13</f>
        <v>0.43912891179493929</v>
      </c>
      <c r="E157" s="40">
        <f>BY_Demands_Drivers!$L$78*$I$13</f>
        <v>0.5066430068370138</v>
      </c>
      <c r="F157" s="16" t="str">
        <f>BY_Demands_Drivers!$H$79</f>
        <v>INDEM</v>
      </c>
    </row>
    <row r="158" spans="2:6" x14ac:dyDescent="0.3">
      <c r="B158" t="s">
        <v>231</v>
      </c>
      <c r="C158" s="16">
        <f>$H$14</f>
        <v>2021</v>
      </c>
      <c r="D158" s="40">
        <f>BY_Demands_Drivers!$K$78*$I$14</f>
        <v>0.45312593988208122</v>
      </c>
      <c r="E158" s="40">
        <f>BY_Demands_Drivers!$L$78*$I$14</f>
        <v>0.52279201503568884</v>
      </c>
      <c r="F158" s="16" t="str">
        <f>BY_Demands_Drivers!$H$79</f>
        <v>INDEM</v>
      </c>
    </row>
    <row r="159" spans="2:6" x14ac:dyDescent="0.3">
      <c r="B159" t="s">
        <v>231</v>
      </c>
      <c r="C159" s="16">
        <f>$H$15</f>
        <v>2022</v>
      </c>
      <c r="D159" s="40">
        <f>BY_Demands_Drivers!$K$78*$I$15</f>
        <v>0.46657556858195698</v>
      </c>
      <c r="E159" s="40">
        <f>BY_Demands_Drivers!$L$78*$I$15</f>
        <v>0.5383094636534389</v>
      </c>
      <c r="F159" s="16" t="str">
        <f>BY_Demands_Drivers!$H$79</f>
        <v>INDEM</v>
      </c>
    </row>
    <row r="160" spans="2:6" x14ac:dyDescent="0.3">
      <c r="B160" t="s">
        <v>231</v>
      </c>
      <c r="C160" s="16">
        <f>$H$16</f>
        <v>2023</v>
      </c>
      <c r="D160" s="40">
        <f>BY_Demands_Drivers!$K$78*$I$16</f>
        <v>0.47055777923580328</v>
      </c>
      <c r="E160" s="40">
        <f>BY_Demands_Drivers!$L$78*$I$16</f>
        <v>0.54290392128383336</v>
      </c>
      <c r="F160" s="16" t="str">
        <f>BY_Demands_Drivers!$H$79</f>
        <v>INDEM</v>
      </c>
    </row>
    <row r="161" spans="2:6" x14ac:dyDescent="0.3">
      <c r="B161" t="s">
        <v>231</v>
      </c>
      <c r="C161" s="16">
        <f>$H$17</f>
        <v>2024</v>
      </c>
      <c r="D161" s="40">
        <f>BY_Demands_Drivers!$K$78*$I$17</f>
        <v>0.47377253084137233</v>
      </c>
      <c r="E161" s="40">
        <f>BY_Demands_Drivers!$L$78*$I$17</f>
        <v>0.54661292648921178</v>
      </c>
      <c r="F161" s="16" t="str">
        <f>BY_Demands_Drivers!$H$79</f>
        <v>INDEM</v>
      </c>
    </row>
    <row r="162" spans="2:6" x14ac:dyDescent="0.3">
      <c r="B162" t="s">
        <v>231</v>
      </c>
      <c r="C162" s="16">
        <f>$H$18</f>
        <v>2025</v>
      </c>
      <c r="D162" s="40">
        <f>BY_Demands_Drivers!$K$78*$I$18</f>
        <v>0.47902278849378638</v>
      </c>
      <c r="E162" s="40">
        <f>BY_Demands_Drivers!$L$78*$I$18</f>
        <v>0.55267038764068854</v>
      </c>
      <c r="F162" s="16" t="str">
        <f>BY_Demands_Drivers!$H$79</f>
        <v>INDEM</v>
      </c>
    </row>
    <row r="163" spans="2:6" x14ac:dyDescent="0.3">
      <c r="B163" t="s">
        <v>231</v>
      </c>
      <c r="C163" s="16">
        <f>$H$19</f>
        <v>2026</v>
      </c>
      <c r="D163" s="40">
        <f>BY_Demands_Drivers!$K$78*$I$19</f>
        <v>0.48439710618488263</v>
      </c>
      <c r="E163" s="40">
        <f>BY_Demands_Drivers!$L$78*$I$19</f>
        <v>0.55887098250378853</v>
      </c>
      <c r="F163" s="16" t="str">
        <f>BY_Demands_Drivers!$H$79</f>
        <v>INDEM</v>
      </c>
    </row>
    <row r="164" spans="2:6" x14ac:dyDescent="0.3">
      <c r="B164" t="s">
        <v>231</v>
      </c>
      <c r="C164" s="16">
        <f>$H$20</f>
        <v>2027</v>
      </c>
      <c r="D164" s="40">
        <f>BY_Demands_Drivers!$K$78*$I$20</f>
        <v>0.49070331943140499</v>
      </c>
      <c r="E164" s="40">
        <f>BY_Demands_Drivers!$L$78*$I$20</f>
        <v>0.5661467476724128</v>
      </c>
      <c r="F164" s="16" t="str">
        <f>BY_Demands_Drivers!$H$79</f>
        <v>INDEM</v>
      </c>
    </row>
    <row r="165" spans="2:6" x14ac:dyDescent="0.3">
      <c r="B165" t="s">
        <v>231</v>
      </c>
      <c r="C165" s="16">
        <f>$H$21</f>
        <v>2028</v>
      </c>
      <c r="D165" s="40">
        <f>BY_Demands_Drivers!$K$78*$I$21</f>
        <v>0.49620376160954888</v>
      </c>
      <c r="E165" s="40">
        <f>BY_Demands_Drivers!$L$78*$I$21</f>
        <v>0.57249285809515182</v>
      </c>
      <c r="F165" s="16" t="str">
        <f>BY_Demands_Drivers!$H$79</f>
        <v>INDEM</v>
      </c>
    </row>
    <row r="166" spans="2:6" x14ac:dyDescent="0.3">
      <c r="B166" t="s">
        <v>231</v>
      </c>
      <c r="C166" s="16">
        <f>$H$22</f>
        <v>2029</v>
      </c>
      <c r="D166" s="40">
        <f>BY_Demands_Drivers!$K$78*$I$22</f>
        <v>0.50051461394349916</v>
      </c>
      <c r="E166" s="40">
        <f>BY_Demands_Drivers!$L$78*$I$22</f>
        <v>0.57746648458577754</v>
      </c>
      <c r="F166" s="16" t="str">
        <f>BY_Demands_Drivers!$H$79</f>
        <v>INDEM</v>
      </c>
    </row>
    <row r="167" spans="2:6" x14ac:dyDescent="0.3">
      <c r="B167" t="s">
        <v>231</v>
      </c>
      <c r="C167" s="16">
        <f>$H$23</f>
        <v>2030</v>
      </c>
      <c r="D167" s="40">
        <f>BY_Demands_Drivers!$K$78*$I$23</f>
        <v>0.50777904328184009</v>
      </c>
      <c r="E167" s="40">
        <f>BY_Demands_Drivers!$L$78*$I$23</f>
        <v>0.58584778726040243</v>
      </c>
      <c r="F167" s="16" t="str">
        <f>BY_Demands_Drivers!$H$79</f>
        <v>INDEM</v>
      </c>
    </row>
    <row r="168" spans="2:6" x14ac:dyDescent="0.3">
      <c r="B168" t="s">
        <v>231</v>
      </c>
      <c r="C168" s="16">
        <f>$H$24</f>
        <v>2031</v>
      </c>
      <c r="D168" s="40">
        <f>BY_Demands_Drivers!$K$78*$I$24</f>
        <v>0.51296677490715015</v>
      </c>
      <c r="E168" s="40">
        <f>BY_Demands_Drivers!$L$78*$I$24</f>
        <v>0.59183310928934207</v>
      </c>
      <c r="F168" s="16" t="str">
        <f>BY_Demands_Drivers!$H$79</f>
        <v>INDEM</v>
      </c>
    </row>
    <row r="169" spans="2:6" x14ac:dyDescent="0.3">
      <c r="B169" t="s">
        <v>231</v>
      </c>
      <c r="C169" s="16">
        <f>$H$25</f>
        <v>2032</v>
      </c>
      <c r="D169" s="40">
        <f>BY_Demands_Drivers!$K$78*$I$25</f>
        <v>0.5168229329505486</v>
      </c>
      <c r="E169" s="40">
        <f>BY_Demands_Drivers!$L$78*$I$25</f>
        <v>0.59628213428740107</v>
      </c>
      <c r="F169" s="16" t="str">
        <f>BY_Demands_Drivers!$H$79</f>
        <v>INDEM</v>
      </c>
    </row>
    <row r="170" spans="2:6" x14ac:dyDescent="0.3">
      <c r="B170" t="s">
        <v>231</v>
      </c>
      <c r="C170" s="16">
        <f>$H$26</f>
        <v>2033</v>
      </c>
      <c r="D170" s="40">
        <f>BY_Demands_Drivers!$K$78*$I$26</f>
        <v>0.51937994551825517</v>
      </c>
      <c r="E170" s="40">
        <f>BY_Demands_Drivers!$L$78*$I$26</f>
        <v>0.59923227603627305</v>
      </c>
      <c r="F170" s="16" t="str">
        <f>BY_Demands_Drivers!$H$79</f>
        <v>INDEM</v>
      </c>
    </row>
    <row r="171" spans="2:6" x14ac:dyDescent="0.3">
      <c r="B171" t="s">
        <v>231</v>
      </c>
      <c r="C171" s="16">
        <f>$H$27</f>
        <v>2034</v>
      </c>
      <c r="D171" s="40">
        <f>BY_Demands_Drivers!$K$78*$I$27</f>
        <v>0.52147692499854426</v>
      </c>
      <c r="E171" s="40">
        <f>BY_Demands_Drivers!$L$78*$I$27</f>
        <v>0.60165165667970755</v>
      </c>
      <c r="F171" s="16" t="str">
        <f>BY_Demands_Drivers!$H$79</f>
        <v>INDEM</v>
      </c>
    </row>
    <row r="172" spans="2:6" x14ac:dyDescent="0.3">
      <c r="B172" t="s">
        <v>231</v>
      </c>
      <c r="C172" s="16">
        <f>$H$28</f>
        <v>2035</v>
      </c>
      <c r="D172" s="40">
        <f>BY_Demands_Drivers!$K$78*$I$28</f>
        <v>0.52764050524298511</v>
      </c>
      <c r="E172" s="40">
        <f>BY_Demands_Drivers!$L$78*$I$28</f>
        <v>0.60876285966372556</v>
      </c>
      <c r="F172" s="16" t="str">
        <f>BY_Demands_Drivers!$H$79</f>
        <v>INDEM</v>
      </c>
    </row>
    <row r="173" spans="2:6" x14ac:dyDescent="0.3">
      <c r="B173" t="s">
        <v>231</v>
      </c>
      <c r="C173" s="16">
        <f>$H$29</f>
        <v>2036</v>
      </c>
      <c r="D173" s="40">
        <f>BY_Demands_Drivers!$K$78*$I$29</f>
        <v>0.53295804835916949</v>
      </c>
      <c r="E173" s="40">
        <f>BY_Demands_Drivers!$L$78*$I$29</f>
        <v>0.61489795111638579</v>
      </c>
      <c r="F173" s="16" t="str">
        <f>BY_Demands_Drivers!$H$79</f>
        <v>INDEM</v>
      </c>
    </row>
    <row r="174" spans="2:6" x14ac:dyDescent="0.3">
      <c r="B174" t="s">
        <v>231</v>
      </c>
      <c r="C174" s="16">
        <f>$H$30</f>
        <v>2037</v>
      </c>
      <c r="D174" s="40">
        <f>BY_Demands_Drivers!$K$78*$I$30</f>
        <v>0.53705696531703384</v>
      </c>
      <c r="E174" s="40">
        <f>BY_Demands_Drivers!$L$78*$I$30</f>
        <v>0.61962705812011087</v>
      </c>
      <c r="F174" s="16" t="str">
        <f>BY_Demands_Drivers!$H$79</f>
        <v>INDEM</v>
      </c>
    </row>
    <row r="175" spans="2:6" x14ac:dyDescent="0.3">
      <c r="B175" t="s">
        <v>231</v>
      </c>
      <c r="C175" s="16">
        <f>$H$31</f>
        <v>2038</v>
      </c>
      <c r="D175" s="40">
        <f>BY_Demands_Drivers!$K$78*$I$31</f>
        <v>0.54163555517027506</v>
      </c>
      <c r="E175" s="40">
        <f>BY_Demands_Drivers!$L$78*$I$31</f>
        <v>0.62490958556936882</v>
      </c>
      <c r="F175" s="16" t="str">
        <f>BY_Demands_Drivers!$H$79</f>
        <v>INDEM</v>
      </c>
    </row>
    <row r="176" spans="2:6" x14ac:dyDescent="0.3">
      <c r="B176" t="s">
        <v>231</v>
      </c>
      <c r="C176" s="16">
        <f>$H$32</f>
        <v>2039</v>
      </c>
      <c r="D176" s="40">
        <f>BY_Demands_Drivers!$K$78*$I$32</f>
        <v>0.54639272050820353</v>
      </c>
      <c r="E176" s="40">
        <f>BY_Demands_Drivers!$L$78*$I$32</f>
        <v>0.63039814368087477</v>
      </c>
      <c r="F176" s="16" t="str">
        <f>BY_Demands_Drivers!$H$79</f>
        <v>INDEM</v>
      </c>
    </row>
    <row r="177" spans="2:6" x14ac:dyDescent="0.3">
      <c r="B177" t="s">
        <v>231</v>
      </c>
      <c r="C177" s="16">
        <f>$H$33</f>
        <v>2040</v>
      </c>
      <c r="D177" s="40">
        <f>BY_Demands_Drivers!$K$78*$I$33</f>
        <v>0.55458117612229296</v>
      </c>
      <c r="E177" s="40">
        <f>BY_Demands_Drivers!$L$78*$I$33</f>
        <v>0.63984553751499107</v>
      </c>
      <c r="F177" s="16" t="str">
        <f>BY_Demands_Drivers!$H$79</f>
        <v>INDEM</v>
      </c>
    </row>
    <row r="178" spans="2:6" x14ac:dyDescent="0.3">
      <c r="B178" t="s">
        <v>231</v>
      </c>
      <c r="C178" s="16">
        <f>$H$34</f>
        <v>2041</v>
      </c>
      <c r="D178" s="40">
        <f>BY_Demands_Drivers!$K$78*$I$34</f>
        <v>0.56210197000075102</v>
      </c>
      <c r="E178" s="40">
        <f>BY_Demands_Drivers!$L$78*$I$34</f>
        <v>0.64852261962468083</v>
      </c>
      <c r="F178" s="16" t="str">
        <f>BY_Demands_Drivers!$H$79</f>
        <v>INDEM</v>
      </c>
    </row>
    <row r="179" spans="2:6" x14ac:dyDescent="0.3">
      <c r="B179" t="s">
        <v>231</v>
      </c>
      <c r="C179" s="16">
        <f>$H$35</f>
        <v>2042</v>
      </c>
      <c r="D179" s="40">
        <f>BY_Demands_Drivers!$K$78*$I$35</f>
        <v>0.56792144017111323</v>
      </c>
      <c r="E179" s="40">
        <f>BY_Demands_Drivers!$L$78*$I$35</f>
        <v>0.65523680715849419</v>
      </c>
      <c r="F179" s="16" t="str">
        <f>BY_Demands_Drivers!$H$79</f>
        <v>INDEM</v>
      </c>
    </row>
    <row r="180" spans="2:6" x14ac:dyDescent="0.3">
      <c r="B180" t="s">
        <v>231</v>
      </c>
      <c r="C180" s="16">
        <f>$H$36</f>
        <v>2043</v>
      </c>
      <c r="D180" s="40">
        <f>BY_Demands_Drivers!$K$78*$I$36</f>
        <v>0.57357617186899601</v>
      </c>
      <c r="E180" s="40">
        <f>BY_Demands_Drivers!$L$78*$I$36</f>
        <v>0.66176092842065737</v>
      </c>
      <c r="F180" s="16" t="str">
        <f>BY_Demands_Drivers!$H$79</f>
        <v>INDEM</v>
      </c>
    </row>
    <row r="181" spans="2:6" x14ac:dyDescent="0.3">
      <c r="B181" t="s">
        <v>231</v>
      </c>
      <c r="C181" s="16">
        <f>$H$37</f>
        <v>2044</v>
      </c>
      <c r="D181" s="40">
        <f>BY_Demands_Drivers!$K$78*$I$37</f>
        <v>0.57934400322000712</v>
      </c>
      <c r="E181" s="40">
        <f>BY_Demands_Drivers!$L$78*$I$37</f>
        <v>0.66841553789890928</v>
      </c>
      <c r="F181" s="16" t="str">
        <f>BY_Demands_Drivers!$H$79</f>
        <v>INDEM</v>
      </c>
    </row>
    <row r="182" spans="2:6" x14ac:dyDescent="0.3">
      <c r="B182" t="s">
        <v>231</v>
      </c>
      <c r="C182" s="16">
        <f>$H$38</f>
        <v>2045</v>
      </c>
      <c r="D182" s="40">
        <f>BY_Demands_Drivers!$K$78*$I$38</f>
        <v>0.5889390613021831</v>
      </c>
      <c r="E182" s="40">
        <f>BY_Demands_Drivers!$L$78*$I$38</f>
        <v>0.67948579300386003</v>
      </c>
      <c r="F182" s="16" t="str">
        <f>BY_Demands_Drivers!$H$79</f>
        <v>INDEM</v>
      </c>
    </row>
    <row r="183" spans="2:6" x14ac:dyDescent="0.3">
      <c r="B183" t="s">
        <v>231</v>
      </c>
      <c r="C183" s="16">
        <f>$H$39</f>
        <v>2046</v>
      </c>
      <c r="D183" s="40">
        <f>BY_Demands_Drivers!$K$78*$I$39</f>
        <v>0.5973777577576509</v>
      </c>
      <c r="E183" s="40">
        <f>BY_Demands_Drivers!$L$78*$I$39</f>
        <v>0.68922190108316495</v>
      </c>
      <c r="F183" s="16" t="str">
        <f>BY_Demands_Drivers!$H$79</f>
        <v>INDEM</v>
      </c>
    </row>
    <row r="184" spans="2:6" x14ac:dyDescent="0.3">
      <c r="B184" t="s">
        <v>231</v>
      </c>
      <c r="C184" s="16">
        <f>$H$40</f>
        <v>2047</v>
      </c>
      <c r="D184" s="40">
        <f>BY_Demands_Drivers!$K$78*$I$40</f>
        <v>0.60453571591021282</v>
      </c>
      <c r="E184" s="40">
        <f>BY_Demands_Drivers!$L$78*$I$40</f>
        <v>0.69748036310609129</v>
      </c>
      <c r="F184" s="16" t="str">
        <f>BY_Demands_Drivers!$H$79</f>
        <v>INDEM</v>
      </c>
    </row>
    <row r="185" spans="2:6" x14ac:dyDescent="0.3">
      <c r="B185" t="s">
        <v>231</v>
      </c>
      <c r="C185" s="16">
        <f>$H$41</f>
        <v>2048</v>
      </c>
      <c r="D185" s="40">
        <f>BY_Demands_Drivers!$K$78*$I$41</f>
        <v>0.61169730865072469</v>
      </c>
      <c r="E185" s="40">
        <f>BY_Demands_Drivers!$L$78*$I$41</f>
        <v>0.70574301851851706</v>
      </c>
      <c r="F185" s="16" t="str">
        <f>BY_Demands_Drivers!$H$79</f>
        <v>INDEM</v>
      </c>
    </row>
    <row r="186" spans="2:6" x14ac:dyDescent="0.3">
      <c r="B186" t="s">
        <v>231</v>
      </c>
      <c r="C186" s="16">
        <f>$H$42</f>
        <v>2049</v>
      </c>
      <c r="D186" s="40">
        <f>BY_Demands_Drivers!$K$78*$I$42</f>
        <v>0.61883786187596335</v>
      </c>
      <c r="E186" s="40">
        <f>BY_Demands_Drivers!$L$78*$I$42</f>
        <v>0.71398139968482921</v>
      </c>
      <c r="F186" s="16" t="str">
        <f>BY_Demands_Drivers!$H$79</f>
        <v>INDEM</v>
      </c>
    </row>
    <row r="187" spans="2:6" x14ac:dyDescent="0.3">
      <c r="B187" t="s">
        <v>231</v>
      </c>
      <c r="C187" s="16">
        <f>$H$43</f>
        <v>2050</v>
      </c>
      <c r="D187" s="40">
        <f>BY_Demands_Drivers!$K$78*$I$43</f>
        <v>0.62896022000001772</v>
      </c>
      <c r="E187" s="40">
        <f>BY_Demands_Drivers!$L$78*$I$43</f>
        <v>0.72566002484136838</v>
      </c>
      <c r="F187" s="16" t="str">
        <f>BY_Demands_Drivers!$H$79</f>
        <v>INDEM</v>
      </c>
    </row>
    <row r="188" spans="2:6" x14ac:dyDescent="0.3">
      <c r="B188" t="s">
        <v>231</v>
      </c>
      <c r="C188" s="15">
        <f>$H$5</f>
        <v>2012</v>
      </c>
      <c r="D188" s="41">
        <f>BY_Demands_Drivers!$K$79*$I$5</f>
        <v>1.4423798987020684</v>
      </c>
      <c r="E188" s="41">
        <f>BY_Demands_Drivers!$L$79*$I$5</f>
        <v>1.664139320484858</v>
      </c>
      <c r="F188" s="15" t="str">
        <f>BY_Demands_Drivers!$H$80</f>
        <v>INDTF</v>
      </c>
    </row>
    <row r="189" spans="2:6" x14ac:dyDescent="0.3">
      <c r="B189" t="s">
        <v>231</v>
      </c>
      <c r="C189" s="16">
        <f>$H$8</f>
        <v>2015</v>
      </c>
      <c r="D189" s="40">
        <f>BY_Demands_Drivers!$K$79*$I$8</f>
        <v>1.5112266601768556</v>
      </c>
      <c r="E189" s="40">
        <f>BY_Demands_Drivers!$L$79*$I$8</f>
        <v>1.7435709618723543</v>
      </c>
      <c r="F189" s="16" t="str">
        <f>BY_Demands_Drivers!$H$80</f>
        <v>INDTF</v>
      </c>
    </row>
    <row r="190" spans="2:6" x14ac:dyDescent="0.3">
      <c r="B190" t="s">
        <v>231</v>
      </c>
      <c r="C190" s="16">
        <f>$H$9</f>
        <v>2016</v>
      </c>
      <c r="D190" s="40">
        <f>BY_Demands_Drivers!$K$79*$I$9</f>
        <v>1.576335754252467</v>
      </c>
      <c r="E190" s="40">
        <f>BY_Demands_Drivers!$L$79*$I$9</f>
        <v>1.8186902863096071</v>
      </c>
      <c r="F190" s="16" t="str">
        <f>BY_Demands_Drivers!$H$80</f>
        <v>INDTF</v>
      </c>
    </row>
    <row r="191" spans="2:6" x14ac:dyDescent="0.3">
      <c r="B191" t="s">
        <v>231</v>
      </c>
      <c r="C191" s="16">
        <f>$H$10</f>
        <v>2017</v>
      </c>
      <c r="D191" s="40">
        <f>BY_Demands_Drivers!$K$79*$I$10</f>
        <v>1.6397335283772958</v>
      </c>
      <c r="E191" s="40">
        <f>BY_Demands_Drivers!$L$79*$I$10</f>
        <v>1.8918351830509454</v>
      </c>
      <c r="F191" s="16" t="str">
        <f>BY_Demands_Drivers!$H$80</f>
        <v>INDTF</v>
      </c>
    </row>
    <row r="192" spans="2:6" x14ac:dyDescent="0.3">
      <c r="B192" t="s">
        <v>231</v>
      </c>
      <c r="C192" s="16">
        <f>$H$11</f>
        <v>2018</v>
      </c>
      <c r="D192" s="40">
        <f>BY_Demands_Drivers!$K$79*$I$11</f>
        <v>1.7078828065366964</v>
      </c>
      <c r="E192" s="40">
        <f>BY_Demands_Drivers!$L$79*$I$11</f>
        <v>1.9704621062005063</v>
      </c>
      <c r="F192" s="16" t="str">
        <f>BY_Demands_Drivers!$H$80</f>
        <v>INDTF</v>
      </c>
    </row>
    <row r="193" spans="2:6" x14ac:dyDescent="0.3">
      <c r="B193" t="s">
        <v>231</v>
      </c>
      <c r="C193" s="16">
        <f>$H$12</f>
        <v>2019</v>
      </c>
      <c r="D193" s="40">
        <f>BY_Demands_Drivers!$K$79*$I$12</f>
        <v>1.8728522945064234</v>
      </c>
      <c r="E193" s="40">
        <f>BY_Demands_Drivers!$L$79*$I$12</f>
        <v>2.1607949109336526</v>
      </c>
      <c r="F193" s="16" t="str">
        <f>BY_Demands_Drivers!$H$80</f>
        <v>INDTF</v>
      </c>
    </row>
    <row r="194" spans="2:6" x14ac:dyDescent="0.3">
      <c r="B194" t="s">
        <v>231</v>
      </c>
      <c r="C194" s="16">
        <f>$H$13</f>
        <v>2020</v>
      </c>
      <c r="D194" s="40">
        <f>BY_Demands_Drivers!$K$79*$I$13</f>
        <v>1.9458481936263963</v>
      </c>
      <c r="E194" s="40">
        <f>BY_Demands_Drivers!$L$79*$I$13</f>
        <v>2.2450136012169843</v>
      </c>
      <c r="F194" s="16" t="str">
        <f>BY_Demands_Drivers!$H$80</f>
        <v>INDTF</v>
      </c>
    </row>
    <row r="195" spans="2:6" x14ac:dyDescent="0.3">
      <c r="B195" t="s">
        <v>231</v>
      </c>
      <c r="C195" s="16">
        <f>$H$14</f>
        <v>2021</v>
      </c>
      <c r="D195" s="40">
        <f>BY_Demands_Drivers!$K$79*$I$14</f>
        <v>2.007871192085267</v>
      </c>
      <c r="E195" s="40">
        <f>BY_Demands_Drivers!$L$79*$I$14</f>
        <v>2.3165723567172911</v>
      </c>
      <c r="F195" s="16" t="str">
        <f>BY_Demands_Drivers!$H$80</f>
        <v>INDTF</v>
      </c>
    </row>
    <row r="196" spans="2:6" x14ac:dyDescent="0.3">
      <c r="B196" t="s">
        <v>231</v>
      </c>
      <c r="C196" s="16">
        <f>$H$15</f>
        <v>2022</v>
      </c>
      <c r="D196" s="40">
        <f>BY_Demands_Drivers!$K$79*$I$15</f>
        <v>2.06746857911138</v>
      </c>
      <c r="E196" s="40">
        <f>BY_Demands_Drivers!$L$79*$I$15</f>
        <v>2.385332573937148</v>
      </c>
      <c r="F196" s="16" t="str">
        <f>BY_Demands_Drivers!$H$80</f>
        <v>INDTF</v>
      </c>
    </row>
    <row r="197" spans="2:6" x14ac:dyDescent="0.3">
      <c r="B197" t="s">
        <v>231</v>
      </c>
      <c r="C197" s="16">
        <f>$H$16</f>
        <v>2023</v>
      </c>
      <c r="D197" s="40">
        <f>BY_Demands_Drivers!$K$79*$I$16</f>
        <v>2.0851143710401181</v>
      </c>
      <c r="E197" s="40">
        <f>BY_Demands_Drivers!$L$79*$I$16</f>
        <v>2.4056913270063851</v>
      </c>
      <c r="F197" s="16" t="str">
        <f>BY_Demands_Drivers!$H$80</f>
        <v>INDTF</v>
      </c>
    </row>
    <row r="198" spans="2:6" x14ac:dyDescent="0.3">
      <c r="B198" t="s">
        <v>231</v>
      </c>
      <c r="C198" s="16">
        <f>$H$17</f>
        <v>2024</v>
      </c>
      <c r="D198" s="40">
        <f>BY_Demands_Drivers!$K$79*$I$17</f>
        <v>2.0993594331087602</v>
      </c>
      <c r="E198" s="40">
        <f>BY_Demands_Drivers!$L$79*$I$17</f>
        <v>2.4221265032955905</v>
      </c>
      <c r="F198" s="16" t="str">
        <f>BY_Demands_Drivers!$H$80</f>
        <v>INDTF</v>
      </c>
    </row>
    <row r="199" spans="2:6" x14ac:dyDescent="0.3">
      <c r="B199" t="s">
        <v>231</v>
      </c>
      <c r="C199" s="16">
        <f>$H$18</f>
        <v>2025</v>
      </c>
      <c r="D199" s="40">
        <f>BY_Demands_Drivers!$K$79*$I$18</f>
        <v>2.1226241376058161</v>
      </c>
      <c r="E199" s="40">
        <f>BY_Demands_Drivers!$L$79*$I$18</f>
        <v>2.4489680514673657</v>
      </c>
      <c r="F199" s="16" t="str">
        <f>BY_Demands_Drivers!$H$80</f>
        <v>INDTF</v>
      </c>
    </row>
    <row r="200" spans="2:6" x14ac:dyDescent="0.3">
      <c r="B200" t="s">
        <v>231</v>
      </c>
      <c r="C200" s="16">
        <f>$H$19</f>
        <v>2026</v>
      </c>
      <c r="D200" s="40">
        <f>BY_Demands_Drivers!$K$79*$I$19</f>
        <v>2.1464385713411138</v>
      </c>
      <c r="E200" s="40">
        <f>BY_Demands_Drivers!$L$79*$I$19</f>
        <v>2.4764438472751498</v>
      </c>
      <c r="F200" s="16" t="str">
        <f>BY_Demands_Drivers!$H$80</f>
        <v>INDTF</v>
      </c>
    </row>
    <row r="201" spans="2:6" x14ac:dyDescent="0.3">
      <c r="B201" t="s">
        <v>231</v>
      </c>
      <c r="C201" s="16">
        <f>$H$20</f>
        <v>2027</v>
      </c>
      <c r="D201" s="40">
        <f>BY_Demands_Drivers!$K$79*$I$20</f>
        <v>2.1743823785575667</v>
      </c>
      <c r="E201" s="40">
        <f>BY_Demands_Drivers!$L$79*$I$20</f>
        <v>2.5086838891634153</v>
      </c>
      <c r="F201" s="16" t="str">
        <f>BY_Demands_Drivers!$H$80</f>
        <v>INDTF</v>
      </c>
    </row>
    <row r="202" spans="2:6" x14ac:dyDescent="0.3">
      <c r="B202" t="s">
        <v>231</v>
      </c>
      <c r="C202" s="16">
        <f>$H$21</f>
        <v>2028</v>
      </c>
      <c r="D202" s="40">
        <f>BY_Demands_Drivers!$K$79*$I$21</f>
        <v>2.1987556894214291</v>
      </c>
      <c r="E202" s="40">
        <f>BY_Demands_Drivers!$L$79*$I$21</f>
        <v>2.5368044869445221</v>
      </c>
      <c r="F202" s="16" t="str">
        <f>BY_Demands_Drivers!$H$80</f>
        <v>INDTF</v>
      </c>
    </row>
    <row r="203" spans="2:6" x14ac:dyDescent="0.3">
      <c r="B203" t="s">
        <v>231</v>
      </c>
      <c r="C203" s="16">
        <f>$H$22</f>
        <v>2029</v>
      </c>
      <c r="D203" s="40">
        <f>BY_Demands_Drivers!$K$79*$I$22</f>
        <v>2.2178577435146569</v>
      </c>
      <c r="E203" s="40">
        <f>BY_Demands_Drivers!$L$79*$I$22</f>
        <v>2.5588433959359569</v>
      </c>
      <c r="F203" s="16" t="str">
        <f>BY_Demands_Drivers!$H$80</f>
        <v>INDTF</v>
      </c>
    </row>
    <row r="204" spans="2:6" x14ac:dyDescent="0.3">
      <c r="B204" t="s">
        <v>231</v>
      </c>
      <c r="C204" s="16">
        <f>$H$23</f>
        <v>2030</v>
      </c>
      <c r="D204" s="40">
        <f>BY_Demands_Drivers!$K$79*$I$23</f>
        <v>2.250047554583936</v>
      </c>
      <c r="E204" s="40">
        <f>BY_Demands_Drivers!$L$79*$I$23</f>
        <v>2.5959822456714323</v>
      </c>
      <c r="F204" s="16" t="str">
        <f>BY_Demands_Drivers!$H$80</f>
        <v>INDTF</v>
      </c>
    </row>
    <row r="205" spans="2:6" x14ac:dyDescent="0.3">
      <c r="B205" t="s">
        <v>231</v>
      </c>
      <c r="C205" s="16">
        <f>$H$24</f>
        <v>2031</v>
      </c>
      <c r="D205" s="40">
        <f>BY_Demands_Drivers!$K$79*$I$24</f>
        <v>2.2730351965746824</v>
      </c>
      <c r="E205" s="40">
        <f>BY_Demands_Drivers!$L$79*$I$24</f>
        <v>2.6225041342227446</v>
      </c>
      <c r="F205" s="16" t="str">
        <f>BY_Demands_Drivers!$H$80</f>
        <v>INDTF</v>
      </c>
    </row>
    <row r="206" spans="2:6" x14ac:dyDescent="0.3">
      <c r="B206" t="s">
        <v>231</v>
      </c>
      <c r="C206" s="16">
        <f>$H$25</f>
        <v>2032</v>
      </c>
      <c r="D206" s="40">
        <f>BY_Demands_Drivers!$K$79*$I$25</f>
        <v>2.2901224298711971</v>
      </c>
      <c r="E206" s="40">
        <f>BY_Demands_Drivers!$L$79*$I$25</f>
        <v>2.6422184527823807</v>
      </c>
      <c r="F206" s="16" t="str">
        <f>BY_Demands_Drivers!$H$80</f>
        <v>INDTF</v>
      </c>
    </row>
    <row r="207" spans="2:6" x14ac:dyDescent="0.3">
      <c r="B207" t="s">
        <v>231</v>
      </c>
      <c r="C207" s="16">
        <f>$H$26</f>
        <v>2033</v>
      </c>
      <c r="D207" s="40">
        <f>BY_Demands_Drivers!$K$79*$I$26</f>
        <v>2.3014529484326247</v>
      </c>
      <c r="E207" s="40">
        <f>BY_Demands_Drivers!$L$79*$I$26</f>
        <v>2.6552909876093858</v>
      </c>
      <c r="F207" s="16" t="str">
        <f>BY_Demands_Drivers!$H$80</f>
        <v>INDTF</v>
      </c>
    </row>
    <row r="208" spans="2:6" x14ac:dyDescent="0.3">
      <c r="B208" t="s">
        <v>231</v>
      </c>
      <c r="C208" s="16">
        <f>$H$27</f>
        <v>2034</v>
      </c>
      <c r="D208" s="40">
        <f>BY_Demands_Drivers!$K$79*$I$27</f>
        <v>2.3107449891618801</v>
      </c>
      <c r="E208" s="40">
        <f>BY_Demands_Drivers!$L$79*$I$27</f>
        <v>2.6660116378063381</v>
      </c>
      <c r="F208" s="16" t="str">
        <f>BY_Demands_Drivers!$H$80</f>
        <v>INDTF</v>
      </c>
    </row>
    <row r="209" spans="2:6" x14ac:dyDescent="0.3">
      <c r="B209" t="s">
        <v>231</v>
      </c>
      <c r="C209" s="16">
        <f>$H$28</f>
        <v>2035</v>
      </c>
      <c r="D209" s="40">
        <f>BY_Demands_Drivers!$K$79*$I$28</f>
        <v>2.3380567674638222</v>
      </c>
      <c r="E209" s="40">
        <f>BY_Demands_Drivers!$L$79*$I$28</f>
        <v>2.6975224791772741</v>
      </c>
      <c r="F209" s="16" t="str">
        <f>BY_Demands_Drivers!$H$80</f>
        <v>INDTF</v>
      </c>
    </row>
    <row r="210" spans="2:6" x14ac:dyDescent="0.3">
      <c r="B210" t="s">
        <v>231</v>
      </c>
      <c r="C210" s="16">
        <f>$H$29</f>
        <v>2036</v>
      </c>
      <c r="D210" s="40">
        <f>BY_Demands_Drivers!$K$79*$I$29</f>
        <v>2.3616196242679073</v>
      </c>
      <c r="E210" s="40">
        <f>BY_Demands_Drivers!$L$79*$I$29</f>
        <v>2.7247080192322328</v>
      </c>
      <c r="F210" s="16" t="str">
        <f>BY_Demands_Drivers!$H$80</f>
        <v>INDTF</v>
      </c>
    </row>
    <row r="211" spans="2:6" x14ac:dyDescent="0.3">
      <c r="B211" t="s">
        <v>231</v>
      </c>
      <c r="C211" s="16">
        <f>$H$30</f>
        <v>2037</v>
      </c>
      <c r="D211" s="40">
        <f>BY_Demands_Drivers!$K$79*$I$30</f>
        <v>2.3797825598980928</v>
      </c>
      <c r="E211" s="40">
        <f>BY_Demands_Drivers!$L$79*$I$30</f>
        <v>2.7456634245209681</v>
      </c>
      <c r="F211" s="16" t="str">
        <f>BY_Demands_Drivers!$H$80</f>
        <v>INDTF</v>
      </c>
    </row>
    <row r="212" spans="2:6" x14ac:dyDescent="0.3">
      <c r="B212" t="s">
        <v>231</v>
      </c>
      <c r="C212" s="16">
        <f>$H$31</f>
        <v>2038</v>
      </c>
      <c r="D212" s="40">
        <f>BY_Demands_Drivers!$K$79*$I$31</f>
        <v>2.400071000390132</v>
      </c>
      <c r="E212" s="40">
        <f>BY_Demands_Drivers!$L$79*$I$31</f>
        <v>2.7690711214838148</v>
      </c>
      <c r="F212" s="16" t="str">
        <f>BY_Demands_Drivers!$H$80</f>
        <v>INDTF</v>
      </c>
    </row>
    <row r="213" spans="2:6" x14ac:dyDescent="0.3">
      <c r="B213" t="s">
        <v>231</v>
      </c>
      <c r="C213" s="16">
        <f>$H$32</f>
        <v>2039</v>
      </c>
      <c r="D213" s="40">
        <f>BY_Demands_Drivers!$K$79*$I$32</f>
        <v>2.421150736501684</v>
      </c>
      <c r="E213" s="40">
        <f>BY_Demands_Drivers!$L$79*$I$32</f>
        <v>2.7933917722085266</v>
      </c>
      <c r="F213" s="16" t="str">
        <f>BY_Demands_Drivers!$H$80</f>
        <v>INDTF</v>
      </c>
    </row>
    <row r="214" spans="2:6" x14ac:dyDescent="0.3">
      <c r="B214" t="s">
        <v>231</v>
      </c>
      <c r="C214" s="16">
        <f>$H$33</f>
        <v>2040</v>
      </c>
      <c r="D214" s="40">
        <f>BY_Demands_Drivers!$K$79*$I$33</f>
        <v>2.4574350510555529</v>
      </c>
      <c r="E214" s="40">
        <f>BY_Demands_Drivers!$L$79*$I$33</f>
        <v>2.8352546369227878</v>
      </c>
      <c r="F214" s="16" t="str">
        <f>BY_Demands_Drivers!$H$80</f>
        <v>INDTF</v>
      </c>
    </row>
    <row r="215" spans="2:6" x14ac:dyDescent="0.3">
      <c r="B215" t="s">
        <v>231</v>
      </c>
      <c r="C215" s="16">
        <f>$H$34</f>
        <v>2041</v>
      </c>
      <c r="D215" s="40">
        <f>BY_Demands_Drivers!$K$79*$I$34</f>
        <v>2.4907608530921719</v>
      </c>
      <c r="E215" s="40">
        <f>BY_Demands_Drivers!$L$79*$I$34</f>
        <v>2.8737041311272873</v>
      </c>
      <c r="F215" s="16" t="str">
        <f>BY_Demands_Drivers!$H$80</f>
        <v>INDTF</v>
      </c>
    </row>
    <row r="216" spans="2:6" x14ac:dyDescent="0.3">
      <c r="B216" t="s">
        <v>231</v>
      </c>
      <c r="C216" s="16">
        <f>$H$35</f>
        <v>2042</v>
      </c>
      <c r="D216" s="40">
        <f>BY_Demands_Drivers!$K$79*$I$35</f>
        <v>2.5165478263811223</v>
      </c>
      <c r="E216" s="40">
        <f>BY_Demands_Drivers!$L$79*$I$35</f>
        <v>2.9034557355728645</v>
      </c>
      <c r="F216" s="16" t="str">
        <f>BY_Demands_Drivers!$H$80</f>
        <v>INDTF</v>
      </c>
    </row>
    <row r="217" spans="2:6" x14ac:dyDescent="0.3">
      <c r="B217" t="s">
        <v>231</v>
      </c>
      <c r="C217" s="16">
        <f>$H$36</f>
        <v>2043</v>
      </c>
      <c r="D217" s="40">
        <f>BY_Demands_Drivers!$K$79*$I$36</f>
        <v>2.5416048179938846</v>
      </c>
      <c r="E217" s="40">
        <f>BY_Demands_Drivers!$L$79*$I$36</f>
        <v>2.9323651269429045</v>
      </c>
      <c r="F217" s="16" t="str">
        <f>BY_Demands_Drivers!$H$80</f>
        <v>INDTF</v>
      </c>
    </row>
    <row r="218" spans="2:6" x14ac:dyDescent="0.3">
      <c r="B218" t="s">
        <v>231</v>
      </c>
      <c r="C218" s="16">
        <f>$H$37</f>
        <v>2044</v>
      </c>
      <c r="D218" s="40">
        <f>BY_Demands_Drivers!$K$79*$I$37</f>
        <v>2.5671629716796245</v>
      </c>
      <c r="E218" s="40">
        <f>BY_Demands_Drivers!$L$79*$I$37</f>
        <v>2.9618527318004788</v>
      </c>
      <c r="F218" s="16" t="str">
        <f>BY_Demands_Drivers!$H$80</f>
        <v>INDTF</v>
      </c>
    </row>
    <row r="219" spans="2:6" x14ac:dyDescent="0.3">
      <c r="B219" t="s">
        <v>231</v>
      </c>
      <c r="C219" s="16">
        <f>$H$38</f>
        <v>2045</v>
      </c>
      <c r="D219" s="40">
        <f>BY_Demands_Drivers!$K$79*$I$38</f>
        <v>2.6096801595382573</v>
      </c>
      <c r="E219" s="40">
        <f>BY_Demands_Drivers!$L$79*$I$38</f>
        <v>3.0109067460554342</v>
      </c>
      <c r="F219" s="16" t="str">
        <f>BY_Demands_Drivers!$H$80</f>
        <v>INDTF</v>
      </c>
    </row>
    <row r="220" spans="2:6" x14ac:dyDescent="0.3">
      <c r="B220" t="s">
        <v>231</v>
      </c>
      <c r="C220" s="16">
        <f>$H$39</f>
        <v>2046</v>
      </c>
      <c r="D220" s="40">
        <f>BY_Demands_Drivers!$K$79*$I$39</f>
        <v>2.6470733300022902</v>
      </c>
      <c r="E220" s="40">
        <f>BY_Demands_Drivers!$L$79*$I$39</f>
        <v>3.0540489482885533</v>
      </c>
      <c r="F220" s="16" t="str">
        <f>BY_Demands_Drivers!$H$80</f>
        <v>INDTF</v>
      </c>
    </row>
    <row r="221" spans="2:6" x14ac:dyDescent="0.3">
      <c r="B221" t="s">
        <v>231</v>
      </c>
      <c r="C221" s="16">
        <f>$H$40</f>
        <v>2047</v>
      </c>
      <c r="D221" s="40">
        <f>BY_Demands_Drivers!$K$79*$I$40</f>
        <v>2.6787913507636287</v>
      </c>
      <c r="E221" s="40">
        <f>BY_Demands_Drivers!$L$79*$I$40</f>
        <v>3.0906434720782952</v>
      </c>
      <c r="F221" s="16" t="str">
        <f>BY_Demands_Drivers!$H$80</f>
        <v>INDTF</v>
      </c>
    </row>
    <row r="222" spans="2:6" x14ac:dyDescent="0.3">
      <c r="B222" t="s">
        <v>231</v>
      </c>
      <c r="C222" s="16">
        <f>$H$41</f>
        <v>2048</v>
      </c>
      <c r="D222" s="40">
        <f>BY_Demands_Drivers!$K$79*$I$41</f>
        <v>2.7105254769468767</v>
      </c>
      <c r="E222" s="40">
        <f>BY_Demands_Drivers!$L$79*$I$41</f>
        <v>3.1272565774261256</v>
      </c>
      <c r="F222" s="16" t="str">
        <f>BY_Demands_Drivers!$H$80</f>
        <v>INDTF</v>
      </c>
    </row>
    <row r="223" spans="2:6" x14ac:dyDescent="0.3">
      <c r="B223" t="s">
        <v>231</v>
      </c>
      <c r="C223" s="16">
        <f>$H$42</f>
        <v>2049</v>
      </c>
      <c r="D223" s="40">
        <f>BY_Demands_Drivers!$K$79*$I$42</f>
        <v>2.7421663737806337</v>
      </c>
      <c r="E223" s="40">
        <f>BY_Demands_Drivers!$L$79*$I$42</f>
        <v>3.1637621198313139</v>
      </c>
      <c r="F223" s="16" t="str">
        <f>BY_Demands_Drivers!$H$80</f>
        <v>INDTF</v>
      </c>
    </row>
    <row r="224" spans="2:6" x14ac:dyDescent="0.3">
      <c r="B224" t="s">
        <v>231</v>
      </c>
      <c r="C224" s="16">
        <f>$H$43</f>
        <v>2050</v>
      </c>
      <c r="D224" s="40">
        <f>BY_Demands_Drivers!$K$79*$I$43</f>
        <v>2.7870201097608525</v>
      </c>
      <c r="E224" s="40">
        <f>BY_Demands_Drivers!$L$79*$I$43</f>
        <v>3.21551191597205</v>
      </c>
      <c r="F224" s="16" t="str">
        <f>BY_Demands_Drivers!$H$80</f>
        <v>INDTF</v>
      </c>
    </row>
    <row r="225" spans="2:6" x14ac:dyDescent="0.3">
      <c r="B225" t="s">
        <v>231</v>
      </c>
      <c r="C225" s="15">
        <f>$H$5</f>
        <v>2012</v>
      </c>
      <c r="D225" s="41">
        <f>BY_Demands_Drivers!$K$80*$I$5</f>
        <v>3.3614873651386214E-3</v>
      </c>
      <c r="E225" s="41">
        <f>BY_Demands_Drivers!$L$80*$I$5</f>
        <v>3.8783009279829612E-3</v>
      </c>
      <c r="F225" s="15" t="str">
        <f>BY_Demands_Drivers!$H$81</f>
        <v>INDFL</v>
      </c>
    </row>
    <row r="226" spans="2:6" x14ac:dyDescent="0.3">
      <c r="B226" t="s">
        <v>231</v>
      </c>
      <c r="C226" s="16">
        <f>$H$8</f>
        <v>2015</v>
      </c>
      <c r="D226" s="40">
        <f>BY_Demands_Drivers!$K$80*$I$8</f>
        <v>3.5219357456495125E-3</v>
      </c>
      <c r="E226" s="40">
        <f>BY_Demands_Drivers!$L$80*$I$8</f>
        <v>4.0634175253208456E-3</v>
      </c>
      <c r="F226" s="16" t="str">
        <f>BY_Demands_Drivers!$H$81</f>
        <v>INDFL</v>
      </c>
    </row>
    <row r="227" spans="2:6" x14ac:dyDescent="0.3">
      <c r="B227" t="s">
        <v>231</v>
      </c>
      <c r="C227" s="16">
        <f>$H$9</f>
        <v>2016</v>
      </c>
      <c r="D227" s="40">
        <f>BY_Demands_Drivers!$K$80*$I$9</f>
        <v>3.6736734378398535E-3</v>
      </c>
      <c r="E227" s="40">
        <f>BY_Demands_Drivers!$L$80*$I$9</f>
        <v>4.2384842051884711E-3</v>
      </c>
      <c r="F227" s="16" t="str">
        <f>BY_Demands_Drivers!$H$81</f>
        <v>INDFL</v>
      </c>
    </row>
    <row r="228" spans="2:6" x14ac:dyDescent="0.3">
      <c r="B228" t="s">
        <v>231</v>
      </c>
      <c r="C228" s="16">
        <f>$H$10</f>
        <v>2017</v>
      </c>
      <c r="D228" s="40">
        <f>BY_Demands_Drivers!$K$80*$I$10</f>
        <v>3.8214228739560201E-3</v>
      </c>
      <c r="E228" s="40">
        <f>BY_Demands_Drivers!$L$80*$I$10</f>
        <v>4.4089494525491905E-3</v>
      </c>
      <c r="F228" s="16" t="str">
        <f>BY_Demands_Drivers!$H$81</f>
        <v>INDFL</v>
      </c>
    </row>
    <row r="229" spans="2:6" x14ac:dyDescent="0.3">
      <c r="B229" t="s">
        <v>231</v>
      </c>
      <c r="C229" s="16">
        <f>$H$11</f>
        <v>2018</v>
      </c>
      <c r="D229" s="40">
        <f>BY_Demands_Drivers!$K$80*$I$11</f>
        <v>3.9802457594401318E-3</v>
      </c>
      <c r="E229" s="40">
        <f>BY_Demands_Drivers!$L$80*$I$11</f>
        <v>4.5921906423111994E-3</v>
      </c>
      <c r="F229" s="16" t="str">
        <f>BY_Demands_Drivers!$H$81</f>
        <v>INDFL</v>
      </c>
    </row>
    <row r="230" spans="2:6" x14ac:dyDescent="0.3">
      <c r="B230" t="s">
        <v>231</v>
      </c>
      <c r="C230" s="16">
        <f>$H$12</f>
        <v>2019</v>
      </c>
      <c r="D230" s="40">
        <f>BY_Demands_Drivers!$K$80*$I$12</f>
        <v>4.3647095542715996E-3</v>
      </c>
      <c r="E230" s="40">
        <f>BY_Demands_Drivers!$L$80*$I$12</f>
        <v>5.0357640163284012E-3</v>
      </c>
      <c r="F230" s="16" t="str">
        <f>BY_Demands_Drivers!$H$81</f>
        <v>INDFL</v>
      </c>
    </row>
    <row r="231" spans="2:6" x14ac:dyDescent="0.3">
      <c r="B231" t="s">
        <v>231</v>
      </c>
      <c r="C231" s="16">
        <f>$H$13</f>
        <v>2020</v>
      </c>
      <c r="D231" s="40">
        <f>BY_Demands_Drivers!$K$80*$I$13</f>
        <v>4.5348275605052715E-3</v>
      </c>
      <c r="E231" s="40">
        <f>BY_Demands_Drivers!$L$80*$I$13</f>
        <v>5.2320369008511886E-3</v>
      </c>
      <c r="F231" s="16" t="str">
        <f>BY_Demands_Drivers!$H$81</f>
        <v>INDFL</v>
      </c>
    </row>
    <row r="232" spans="2:6" x14ac:dyDescent="0.3">
      <c r="B232" t="s">
        <v>231</v>
      </c>
      <c r="C232" s="16">
        <f>$H$14</f>
        <v>2021</v>
      </c>
      <c r="D232" s="40">
        <f>BY_Demands_Drivers!$K$80*$I$14</f>
        <v>4.679373061905503E-3</v>
      </c>
      <c r="E232" s="40">
        <f>BY_Demands_Drivers!$L$80*$I$14</f>
        <v>5.3988056229442921E-3</v>
      </c>
      <c r="F232" s="16" t="str">
        <f>BY_Demands_Drivers!$H$81</f>
        <v>INDFL</v>
      </c>
    </row>
    <row r="233" spans="2:6" x14ac:dyDescent="0.3">
      <c r="B233" t="s">
        <v>231</v>
      </c>
      <c r="C233" s="16">
        <f>$H$15</f>
        <v>2022</v>
      </c>
      <c r="D233" s="40">
        <f>BY_Demands_Drivers!$K$80*$I$15</f>
        <v>4.8182656405277016E-3</v>
      </c>
      <c r="E233" s="40">
        <f>BY_Demands_Drivers!$L$80*$I$15</f>
        <v>5.5590523108083731E-3</v>
      </c>
      <c r="F233" s="16" t="str">
        <f>BY_Demands_Drivers!$H$81</f>
        <v>INDFL</v>
      </c>
    </row>
    <row r="234" spans="2:6" x14ac:dyDescent="0.3">
      <c r="B234" t="s">
        <v>231</v>
      </c>
      <c r="C234" s="16">
        <f>$H$16</f>
        <v>2023</v>
      </c>
      <c r="D234" s="40">
        <f>BY_Demands_Drivers!$K$80*$I$16</f>
        <v>4.8593894156646776E-3</v>
      </c>
      <c r="E234" s="40">
        <f>BY_Demands_Drivers!$L$80*$I$16</f>
        <v>5.6064986814031107E-3</v>
      </c>
      <c r="F234" s="16" t="str">
        <f>BY_Demands_Drivers!$H$81</f>
        <v>INDFL</v>
      </c>
    </row>
    <row r="235" spans="2:6" x14ac:dyDescent="0.3">
      <c r="B235" t="s">
        <v>231</v>
      </c>
      <c r="C235" s="16">
        <f>$H$17</f>
        <v>2024</v>
      </c>
      <c r="D235" s="40">
        <f>BY_Demands_Drivers!$K$80*$I$17</f>
        <v>4.8925877403241131E-3</v>
      </c>
      <c r="E235" s="40">
        <f>BY_Demands_Drivers!$L$80*$I$17</f>
        <v>5.6448010991570624E-3</v>
      </c>
      <c r="F235" s="16" t="str">
        <f>BY_Demands_Drivers!$H$81</f>
        <v>INDFL</v>
      </c>
    </row>
    <row r="236" spans="2:6" x14ac:dyDescent="0.3">
      <c r="B236" t="s">
        <v>231</v>
      </c>
      <c r="C236" s="16">
        <f>$H$18</f>
        <v>2025</v>
      </c>
      <c r="D236" s="40">
        <f>BY_Demands_Drivers!$K$80*$I$18</f>
        <v>4.9468064730525084E-3</v>
      </c>
      <c r="E236" s="40">
        <f>BY_Demands_Drivers!$L$80*$I$18</f>
        <v>5.7073557181734347E-3</v>
      </c>
      <c r="F236" s="16" t="str">
        <f>BY_Demands_Drivers!$H$81</f>
        <v>INDFL</v>
      </c>
    </row>
    <row r="237" spans="2:6" x14ac:dyDescent="0.3">
      <c r="B237" t="s">
        <v>231</v>
      </c>
      <c r="C237" s="16">
        <f>$H$19</f>
        <v>2026</v>
      </c>
      <c r="D237" s="40">
        <f>BY_Demands_Drivers!$K$80*$I$19</f>
        <v>5.0023063577785574E-3</v>
      </c>
      <c r="E237" s="40">
        <f>BY_Demands_Drivers!$L$80*$I$19</f>
        <v>5.7713884605446394E-3</v>
      </c>
      <c r="F237" s="16" t="str">
        <f>BY_Demands_Drivers!$H$81</f>
        <v>INDFL</v>
      </c>
    </row>
    <row r="238" spans="2:6" x14ac:dyDescent="0.3">
      <c r="B238" t="s">
        <v>231</v>
      </c>
      <c r="C238" s="16">
        <f>$H$20</f>
        <v>2027</v>
      </c>
      <c r="D238" s="40">
        <f>BY_Demands_Drivers!$K$80*$I$20</f>
        <v>5.0674298075552085E-3</v>
      </c>
      <c r="E238" s="40">
        <f>BY_Demands_Drivers!$L$80*$I$20</f>
        <v>5.8465243478073962E-3</v>
      </c>
      <c r="F238" s="16" t="str">
        <f>BY_Demands_Drivers!$H$81</f>
        <v>INDFL</v>
      </c>
    </row>
    <row r="239" spans="2:6" x14ac:dyDescent="0.3">
      <c r="B239" t="s">
        <v>231</v>
      </c>
      <c r="C239" s="16">
        <f>$H$21</f>
        <v>2028</v>
      </c>
      <c r="D239" s="40">
        <f>BY_Demands_Drivers!$K$80*$I$21</f>
        <v>5.1242321635705653E-3</v>
      </c>
      <c r="E239" s="40">
        <f>BY_Demands_Drivers!$L$80*$I$21</f>
        <v>5.9120598105702896E-3</v>
      </c>
      <c r="F239" s="16" t="str">
        <f>BY_Demands_Drivers!$H$81</f>
        <v>INDFL</v>
      </c>
    </row>
    <row r="240" spans="2:6" x14ac:dyDescent="0.3">
      <c r="B240" t="s">
        <v>231</v>
      </c>
      <c r="C240" s="16">
        <f>$H$22</f>
        <v>2029</v>
      </c>
      <c r="D240" s="40">
        <f>BY_Demands_Drivers!$K$80*$I$22</f>
        <v>5.1687497788953226E-3</v>
      </c>
      <c r="E240" s="40">
        <f>BY_Demands_Drivers!$L$80*$I$22</f>
        <v>5.963421809016615E-3</v>
      </c>
      <c r="F240" s="16" t="str">
        <f>BY_Demands_Drivers!$H$81</f>
        <v>INDFL</v>
      </c>
    </row>
    <row r="241" spans="2:6" x14ac:dyDescent="0.3">
      <c r="B241" t="s">
        <v>231</v>
      </c>
      <c r="C241" s="16">
        <f>$H$23</f>
        <v>2030</v>
      </c>
      <c r="D241" s="40">
        <f>BY_Demands_Drivers!$K$80*$I$23</f>
        <v>5.2437686025027163E-3</v>
      </c>
      <c r="E241" s="40">
        <f>BY_Demands_Drivers!$L$80*$I$23</f>
        <v>6.04997443932845E-3</v>
      </c>
      <c r="F241" s="16" t="str">
        <f>BY_Demands_Drivers!$H$81</f>
        <v>INDFL</v>
      </c>
    </row>
    <row r="242" spans="2:6" x14ac:dyDescent="0.3">
      <c r="B242" t="s">
        <v>231</v>
      </c>
      <c r="C242" s="16">
        <f>$H$24</f>
        <v>2031</v>
      </c>
      <c r="D242" s="40">
        <f>BY_Demands_Drivers!$K$80*$I$24</f>
        <v>5.2973416370241753E-3</v>
      </c>
      <c r="E242" s="40">
        <f>BY_Demands_Drivers!$L$80*$I$24</f>
        <v>6.1117840869428378E-3</v>
      </c>
      <c r="F242" s="16" t="str">
        <f>BY_Demands_Drivers!$H$81</f>
        <v>INDFL</v>
      </c>
    </row>
    <row r="243" spans="2:6" x14ac:dyDescent="0.3">
      <c r="B243" t="s">
        <v>231</v>
      </c>
      <c r="C243" s="16">
        <f>$H$25</f>
        <v>2032</v>
      </c>
      <c r="D243" s="40">
        <f>BY_Demands_Drivers!$K$80*$I$25</f>
        <v>5.3371636831322051E-3</v>
      </c>
      <c r="E243" s="40">
        <f>BY_Demands_Drivers!$L$80*$I$25</f>
        <v>6.1577285935254427E-3</v>
      </c>
      <c r="F243" s="16" t="str">
        <f>BY_Demands_Drivers!$H$81</f>
        <v>INDFL</v>
      </c>
    </row>
    <row r="244" spans="2:6" x14ac:dyDescent="0.3">
      <c r="B244" t="s">
        <v>231</v>
      </c>
      <c r="C244" s="16">
        <f>$H$26</f>
        <v>2033</v>
      </c>
      <c r="D244" s="40">
        <f>BY_Demands_Drivers!$K$80*$I$26</f>
        <v>5.3635696216917904E-3</v>
      </c>
      <c r="E244" s="40">
        <f>BY_Demands_Drivers!$L$80*$I$26</f>
        <v>6.1881943263679866E-3</v>
      </c>
      <c r="F244" s="16" t="str">
        <f>BY_Demands_Drivers!$H$81</f>
        <v>INDFL</v>
      </c>
    </row>
    <row r="245" spans="2:6" x14ac:dyDescent="0.3">
      <c r="B245" t="s">
        <v>231</v>
      </c>
      <c r="C245" s="16">
        <f>$H$27</f>
        <v>2034</v>
      </c>
      <c r="D245" s="40">
        <f>BY_Demands_Drivers!$K$80*$I$27</f>
        <v>5.3852248579688983E-3</v>
      </c>
      <c r="E245" s="40">
        <f>BY_Demands_Drivers!$L$80*$I$27</f>
        <v>6.2131789578201814E-3</v>
      </c>
      <c r="F245" s="16" t="str">
        <f>BY_Demands_Drivers!$H$81</f>
        <v>INDFL</v>
      </c>
    </row>
    <row r="246" spans="2:6" x14ac:dyDescent="0.3">
      <c r="B246" t="s">
        <v>231</v>
      </c>
      <c r="C246" s="16">
        <f>$H$28</f>
        <v>2035</v>
      </c>
      <c r="D246" s="40">
        <f>BY_Demands_Drivers!$K$80*$I$28</f>
        <v>5.4488753551534897E-3</v>
      </c>
      <c r="E246" s="40">
        <f>BY_Demands_Drivers!$L$80*$I$28</f>
        <v>6.2866154326550036E-3</v>
      </c>
      <c r="F246" s="16" t="str">
        <f>BY_Demands_Drivers!$H$81</f>
        <v>INDFL</v>
      </c>
    </row>
    <row r="247" spans="2:6" x14ac:dyDescent="0.3">
      <c r="B247" t="s">
        <v>231</v>
      </c>
      <c r="C247" s="16">
        <f>$H$29</f>
        <v>2036</v>
      </c>
      <c r="D247" s="40">
        <f>BY_Demands_Drivers!$K$80*$I$29</f>
        <v>5.5037889361766144E-3</v>
      </c>
      <c r="E247" s="40">
        <f>BY_Demands_Drivers!$L$80*$I$29</f>
        <v>6.3499717297660803E-3</v>
      </c>
      <c r="F247" s="16" t="str">
        <f>BY_Demands_Drivers!$H$81</f>
        <v>INDFL</v>
      </c>
    </row>
    <row r="248" spans="2:6" x14ac:dyDescent="0.3">
      <c r="B248" t="s">
        <v>231</v>
      </c>
      <c r="C248" s="16">
        <f>$H$30</f>
        <v>2037</v>
      </c>
      <c r="D248" s="40">
        <f>BY_Demands_Drivers!$K$80*$I$30</f>
        <v>5.546117922243069E-3</v>
      </c>
      <c r="E248" s="40">
        <f>BY_Demands_Drivers!$L$80*$I$30</f>
        <v>6.3988086070498182E-3</v>
      </c>
      <c r="F248" s="16" t="str">
        <f>BY_Demands_Drivers!$H$81</f>
        <v>INDFL</v>
      </c>
    </row>
    <row r="249" spans="2:6" x14ac:dyDescent="0.3">
      <c r="B249" t="s">
        <v>231</v>
      </c>
      <c r="C249" s="16">
        <f>$H$31</f>
        <v>2038</v>
      </c>
      <c r="D249" s="40">
        <f>BY_Demands_Drivers!$K$80*$I$31</f>
        <v>5.5934004283524005E-3</v>
      </c>
      <c r="E249" s="40">
        <f>BY_Demands_Drivers!$L$80*$I$31</f>
        <v>6.4533605858027171E-3</v>
      </c>
      <c r="F249" s="16" t="str">
        <f>BY_Demands_Drivers!$H$81</f>
        <v>INDFL</v>
      </c>
    </row>
    <row r="250" spans="2:6" x14ac:dyDescent="0.3">
      <c r="B250" t="s">
        <v>231</v>
      </c>
      <c r="C250" s="16">
        <f>$H$32</f>
        <v>2039</v>
      </c>
      <c r="D250" s="40">
        <f>BY_Demands_Drivers!$K$80*$I$32</f>
        <v>5.6425270604298448E-3</v>
      </c>
      <c r="E250" s="40">
        <f>BY_Demands_Drivers!$L$80*$I$32</f>
        <v>6.5100402165966798E-3</v>
      </c>
      <c r="F250" s="16" t="str">
        <f>BY_Demands_Drivers!$H$81</f>
        <v>INDFL</v>
      </c>
    </row>
    <row r="251" spans="2:6" x14ac:dyDescent="0.3">
      <c r="B251" t="s">
        <v>231</v>
      </c>
      <c r="C251" s="16">
        <f>$H$33</f>
        <v>2040</v>
      </c>
      <c r="D251" s="40">
        <f>BY_Demands_Drivers!$K$80*$I$33</f>
        <v>5.7270881840528936E-3</v>
      </c>
      <c r="E251" s="40">
        <f>BY_Demands_Drivers!$L$80*$I$33</f>
        <v>6.6076022326315162E-3</v>
      </c>
      <c r="F251" s="16" t="str">
        <f>BY_Demands_Drivers!$H$81</f>
        <v>INDFL</v>
      </c>
    </row>
    <row r="252" spans="2:6" x14ac:dyDescent="0.3">
      <c r="B252" t="s">
        <v>231</v>
      </c>
      <c r="C252" s="16">
        <f>$H$34</f>
        <v>2041</v>
      </c>
      <c r="D252" s="40">
        <f>BY_Demands_Drivers!$K$80*$I$34</f>
        <v>5.8047544511577046E-3</v>
      </c>
      <c r="E252" s="40">
        <f>BY_Demands_Drivers!$L$80*$I$34</f>
        <v>6.6972093389706285E-3</v>
      </c>
      <c r="F252" s="16" t="str">
        <f>BY_Demands_Drivers!$H$81</f>
        <v>INDFL</v>
      </c>
    </row>
    <row r="253" spans="2:6" x14ac:dyDescent="0.3">
      <c r="B253" t="s">
        <v>231</v>
      </c>
      <c r="C253" s="16">
        <f>$H$35</f>
        <v>2042</v>
      </c>
      <c r="D253" s="40">
        <f>BY_Demands_Drivers!$K$80*$I$35</f>
        <v>5.864851368047614E-3</v>
      </c>
      <c r="E253" s="40">
        <f>BY_Demands_Drivers!$L$80*$I$35</f>
        <v>6.7665458865240179E-3</v>
      </c>
      <c r="F253" s="16" t="str">
        <f>BY_Demands_Drivers!$H$81</f>
        <v>INDFL</v>
      </c>
    </row>
    <row r="254" spans="2:6" x14ac:dyDescent="0.3">
      <c r="B254" t="s">
        <v>231</v>
      </c>
      <c r="C254" s="16">
        <f>$H$36</f>
        <v>2043</v>
      </c>
      <c r="D254" s="40">
        <f>BY_Demands_Drivers!$K$80*$I$36</f>
        <v>5.9232470520074907E-3</v>
      </c>
      <c r="E254" s="40">
        <f>BY_Demands_Drivers!$L$80*$I$36</f>
        <v>6.8339196442363127E-3</v>
      </c>
      <c r="F254" s="16" t="str">
        <f>BY_Demands_Drivers!$H$81</f>
        <v>INDFL</v>
      </c>
    </row>
    <row r="255" spans="2:6" x14ac:dyDescent="0.3">
      <c r="B255" t="s">
        <v>231</v>
      </c>
      <c r="C255" s="16">
        <f>$H$37</f>
        <v>2044</v>
      </c>
      <c r="D255" s="40">
        <f>BY_Demands_Drivers!$K$80*$I$37</f>
        <v>5.9828107014788913E-3</v>
      </c>
      <c r="E255" s="40">
        <f>BY_Demands_Drivers!$L$80*$I$37</f>
        <v>6.9026409369041678E-3</v>
      </c>
      <c r="F255" s="16" t="str">
        <f>BY_Demands_Drivers!$H$81</f>
        <v>INDFL</v>
      </c>
    </row>
    <row r="256" spans="2:6" x14ac:dyDescent="0.3">
      <c r="B256" t="s">
        <v>231</v>
      </c>
      <c r="C256" s="16">
        <f>$H$38</f>
        <v>2045</v>
      </c>
      <c r="D256" s="40">
        <f>BY_Demands_Drivers!$K$80*$I$38</f>
        <v>6.0818976271332405E-3</v>
      </c>
      <c r="E256" s="40">
        <f>BY_Demands_Drivers!$L$80*$I$38</f>
        <v>7.016962031697392E-3</v>
      </c>
      <c r="F256" s="16" t="str">
        <f>BY_Demands_Drivers!$H$81</f>
        <v>INDFL</v>
      </c>
    </row>
    <row r="257" spans="2:6" x14ac:dyDescent="0.3">
      <c r="B257" t="s">
        <v>231</v>
      </c>
      <c r="C257" s="16">
        <f>$H$39</f>
        <v>2046</v>
      </c>
      <c r="D257" s="40">
        <f>BY_Demands_Drivers!$K$80*$I$39</f>
        <v>6.1690429556076811E-3</v>
      </c>
      <c r="E257" s="40">
        <f>BY_Demands_Drivers!$L$80*$I$39</f>
        <v>7.1175055624560944E-3</v>
      </c>
      <c r="F257" s="16" t="str">
        <f>BY_Demands_Drivers!$H$81</f>
        <v>INDFL</v>
      </c>
    </row>
    <row r="258" spans="2:6" x14ac:dyDescent="0.3">
      <c r="B258" t="s">
        <v>231</v>
      </c>
      <c r="C258" s="16">
        <f>$H$40</f>
        <v>2047</v>
      </c>
      <c r="D258" s="40">
        <f>BY_Demands_Drivers!$K$80*$I$40</f>
        <v>6.2429622650298283E-3</v>
      </c>
      <c r="E258" s="40">
        <f>BY_Demands_Drivers!$L$80*$I$40</f>
        <v>7.2027896332221763E-3</v>
      </c>
      <c r="F258" s="16" t="str">
        <f>BY_Demands_Drivers!$H$81</f>
        <v>INDFL</v>
      </c>
    </row>
    <row r="259" spans="2:6" x14ac:dyDescent="0.3">
      <c r="B259" t="s">
        <v>231</v>
      </c>
      <c r="C259" s="16">
        <f>$H$41</f>
        <v>2048</v>
      </c>
      <c r="D259" s="40">
        <f>BY_Demands_Drivers!$K$80*$I$41</f>
        <v>6.3169191083723448E-3</v>
      </c>
      <c r="E259" s="40">
        <f>BY_Demands_Drivers!$L$80*$I$41</f>
        <v>7.2881170085800622E-3</v>
      </c>
      <c r="F259" s="16" t="str">
        <f>BY_Demands_Drivers!$H$81</f>
        <v>INDFL</v>
      </c>
    </row>
    <row r="260" spans="2:6" x14ac:dyDescent="0.3">
      <c r="B260" t="s">
        <v>231</v>
      </c>
      <c r="C260" s="16">
        <f>$H$42</f>
        <v>2049</v>
      </c>
      <c r="D260" s="40">
        <f>BY_Demands_Drivers!$K$80*$I$42</f>
        <v>6.3906586793577962E-3</v>
      </c>
      <c r="E260" s="40">
        <f>BY_Demands_Drivers!$L$80*$I$42</f>
        <v>7.3731937069332464E-3</v>
      </c>
      <c r="F260" s="16" t="str">
        <f>BY_Demands_Drivers!$H$81</f>
        <v>INDFL</v>
      </c>
    </row>
    <row r="261" spans="2:6" x14ac:dyDescent="0.3">
      <c r="B261" t="s">
        <v>231</v>
      </c>
      <c r="C261" s="16">
        <f>$H$43</f>
        <v>2050</v>
      </c>
      <c r="D261" s="40">
        <f>BY_Demands_Drivers!$K$80*$I$43</f>
        <v>6.4951909644461025E-3</v>
      </c>
      <c r="E261" s="40">
        <f>BY_Demands_Drivers!$L$80*$I$43</f>
        <v>7.493797360680861E-3</v>
      </c>
      <c r="F261" s="16" t="str">
        <f>BY_Demands_Drivers!$H$81</f>
        <v>INDFL</v>
      </c>
    </row>
    <row r="262" spans="2:6" x14ac:dyDescent="0.3">
      <c r="B262" s="15"/>
      <c r="C262" s="15"/>
      <c r="D262" s="41"/>
      <c r="E262" s="41"/>
      <c r="F262" s="4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B2:AX262"/>
  <sheetViews>
    <sheetView workbookViewId="0">
      <selection activeCell="X35" sqref="X35"/>
    </sheetView>
  </sheetViews>
  <sheetFormatPr defaultRowHeight="14.4" x14ac:dyDescent="0.3"/>
  <cols>
    <col min="1" max="1" width="4.5546875" customWidth="1"/>
    <col min="2" max="2" width="11" bestFit="1" customWidth="1"/>
    <col min="3" max="3" width="5" bestFit="1" customWidth="1"/>
    <col min="4" max="4" width="4.5546875" bestFit="1" customWidth="1"/>
    <col min="5" max="5" width="5" bestFit="1" customWidth="1"/>
    <col min="6" max="6" width="8.33203125" bestFit="1" customWidth="1"/>
  </cols>
  <sheetData>
    <row r="2" spans="2:50" x14ac:dyDescent="0.3">
      <c r="B2" s="1" t="s">
        <v>90</v>
      </c>
    </row>
    <row r="3" spans="2:50" ht="15" thickBot="1" x14ac:dyDescent="0.35">
      <c r="B3" s="2" t="s">
        <v>2</v>
      </c>
      <c r="C3" s="2" t="s">
        <v>0</v>
      </c>
      <c r="D3" s="3" t="s">
        <v>10</v>
      </c>
      <c r="E3" s="3" t="s">
        <v>11</v>
      </c>
      <c r="F3" s="14" t="s">
        <v>1</v>
      </c>
      <c r="I3" s="10" t="s">
        <v>89</v>
      </c>
    </row>
    <row r="4" spans="2:50" ht="15.75" customHeight="1" x14ac:dyDescent="0.3">
      <c r="B4" t="s">
        <v>231</v>
      </c>
      <c r="C4">
        <f>$H$5</f>
        <v>2012</v>
      </c>
      <c r="D4" s="18">
        <f>BY_Demands_Drivers!$K$81*$I$5</f>
        <v>0.16054049403177575</v>
      </c>
      <c r="E4" s="18">
        <f>BY_Demands_Drivers!$L$81*$I$5</f>
        <v>8.4286574116624491E-2</v>
      </c>
      <c r="F4" t="str">
        <f>BY_Demands_Drivers!$H$82</f>
        <v>ILDMT</v>
      </c>
      <c r="H4" s="10">
        <f>BY_Demands_Drivers!Q4</f>
        <v>2011</v>
      </c>
      <c r="I4" s="18">
        <f>BY_Demands_Drivers!Q32</f>
        <v>0.84186464430503505</v>
      </c>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row>
    <row r="5" spans="2:50" ht="15.75" customHeight="1" x14ac:dyDescent="0.3">
      <c r="B5" t="s">
        <v>231</v>
      </c>
      <c r="C5">
        <f>$H$8</f>
        <v>2015</v>
      </c>
      <c r="D5" s="18">
        <f>BY_Demands_Drivers!$K$81*$I$8</f>
        <v>0.17053055661261321</v>
      </c>
      <c r="E5" s="18">
        <f>BY_Demands_Drivers!$L$81*$I$8</f>
        <v>8.953153212692444E-2</v>
      </c>
      <c r="F5" t="str">
        <f>BY_Demands_Drivers!$H$82</f>
        <v>ILDMT</v>
      </c>
      <c r="H5" s="10">
        <f>BY_Demands_Drivers!R4</f>
        <v>2012</v>
      </c>
      <c r="I5" s="18">
        <f>BY_Demands_Drivers!R32</f>
        <v>0.84083994879341006</v>
      </c>
    </row>
    <row r="6" spans="2:50" ht="15.75" customHeight="1" x14ac:dyDescent="0.3">
      <c r="B6" t="s">
        <v>231</v>
      </c>
      <c r="C6">
        <f>$H$9</f>
        <v>2016</v>
      </c>
      <c r="D6" s="18">
        <f>BY_Demands_Drivers!$K$81*$I$9</f>
        <v>0.17468828943647136</v>
      </c>
      <c r="E6" s="18">
        <f>BY_Demands_Drivers!$L$81*$I$9</f>
        <v>9.1714414756810206E-2</v>
      </c>
      <c r="F6" t="str">
        <f>BY_Demands_Drivers!$H$82</f>
        <v>ILDMT</v>
      </c>
      <c r="H6" s="10">
        <f>BY_Demands_Drivers!S4</f>
        <v>2013</v>
      </c>
      <c r="I6" s="18">
        <f>BY_Demands_Drivers!S32</f>
        <v>0.85109620631304805</v>
      </c>
    </row>
    <row r="7" spans="2:50" ht="15.75" customHeight="1" x14ac:dyDescent="0.3">
      <c r="B7" t="s">
        <v>231</v>
      </c>
      <c r="C7">
        <f>$H$10</f>
        <v>2017</v>
      </c>
      <c r="D7" s="18">
        <f>BY_Demands_Drivers!$K$81*$I$10</f>
        <v>0.17955551866647163</v>
      </c>
      <c r="E7" s="18">
        <f>BY_Demands_Drivers!$L$81*$I$10</f>
        <v>9.4269795439492168E-2</v>
      </c>
      <c r="F7" t="str">
        <f>BY_Demands_Drivers!$H$82</f>
        <v>ILDMT</v>
      </c>
      <c r="H7" s="10">
        <f>BY_Demands_Drivers!T4</f>
        <v>2014</v>
      </c>
      <c r="I7" s="18">
        <f>BY_Demands_Drivers!T32</f>
        <v>0.8709017386948622</v>
      </c>
    </row>
    <row r="8" spans="2:50" ht="15.75" customHeight="1" x14ac:dyDescent="0.3">
      <c r="B8" t="s">
        <v>231</v>
      </c>
      <c r="C8">
        <f>$H$11</f>
        <v>2018</v>
      </c>
      <c r="D8" s="40">
        <f>BY_Demands_Drivers!$K$81*$I$11</f>
        <v>0.18499915642396983</v>
      </c>
      <c r="E8" s="40">
        <f>BY_Demands_Drivers!$L$81*$I$11</f>
        <v>9.7127800705257783E-2</v>
      </c>
      <c r="F8" t="str">
        <f>BY_Demands_Drivers!$H$82</f>
        <v>ILDMT</v>
      </c>
      <c r="H8" s="10">
        <f>BY_Demands_Drivers!U4</f>
        <v>2015</v>
      </c>
      <c r="I8" s="18">
        <f>BY_Demands_Drivers!U32</f>
        <v>0.89316346853573569</v>
      </c>
    </row>
    <row r="9" spans="2:50" ht="15.75" customHeight="1" x14ac:dyDescent="0.3">
      <c r="B9" t="s">
        <v>231</v>
      </c>
      <c r="C9">
        <f>$H$12</f>
        <v>2019</v>
      </c>
      <c r="D9" s="40">
        <f>BY_Demands_Drivers!$K$81*$I$12</f>
        <v>0.20047515460612433</v>
      </c>
      <c r="E9" s="40">
        <f>BY_Demands_Drivers!$L$81*$I$12</f>
        <v>0.10525297109093461</v>
      </c>
      <c r="F9" t="str">
        <f>BY_Demands_Drivers!$H$82</f>
        <v>ILDMT</v>
      </c>
      <c r="H9" s="10">
        <f>BY_Demands_Drivers!V4</f>
        <v>2016</v>
      </c>
      <c r="I9" s="18">
        <f>BY_Demands_Drivers!V32</f>
        <v>0.91493983016831915</v>
      </c>
    </row>
    <row r="10" spans="2:50" ht="15.75" customHeight="1" x14ac:dyDescent="0.3">
      <c r="B10" t="s">
        <v>231</v>
      </c>
      <c r="C10">
        <f>$H$13</f>
        <v>2020</v>
      </c>
      <c r="D10" s="40">
        <f>BY_Demands_Drivers!$K$81*$I$13</f>
        <v>0.20511500957332762</v>
      </c>
      <c r="E10" s="40">
        <f>BY_Demands_Drivers!$L$81*$I$13</f>
        <v>0.10768897629910447</v>
      </c>
      <c r="F10" t="str">
        <f>BY_Demands_Drivers!$H$82</f>
        <v>ILDMT</v>
      </c>
      <c r="H10" s="10">
        <f>BY_Demands_Drivers!W4</f>
        <v>2017</v>
      </c>
      <c r="I10" s="18">
        <f>BY_Demands_Drivers!W32</f>
        <v>0.94043221949477274</v>
      </c>
    </row>
    <row r="11" spans="2:50" ht="15.75" customHeight="1" x14ac:dyDescent="0.3">
      <c r="B11" t="s">
        <v>231</v>
      </c>
      <c r="C11">
        <f>$H$14</f>
        <v>2021</v>
      </c>
      <c r="D11" s="40">
        <f>BY_Demands_Drivers!$K$81*$I$14</f>
        <v>0.20894110743994829</v>
      </c>
      <c r="E11" s="40">
        <f>BY_Demands_Drivers!$L$81*$I$14</f>
        <v>0.10969774476189835</v>
      </c>
      <c r="F11" t="str">
        <f>BY_Demands_Drivers!$H$82</f>
        <v>ILDMT</v>
      </c>
      <c r="H11" s="10">
        <f>BY_Demands_Drivers!X4</f>
        <v>2018</v>
      </c>
      <c r="I11" s="18">
        <f>BY_Demands_Drivers!X32</f>
        <v>0.96894358119743884</v>
      </c>
    </row>
    <row r="12" spans="2:50" ht="15.75" customHeight="1" x14ac:dyDescent="0.3">
      <c r="B12" t="s">
        <v>231</v>
      </c>
      <c r="C12">
        <f>$H$15</f>
        <v>2022</v>
      </c>
      <c r="D12" s="40">
        <f>BY_Demands_Drivers!$K$81*$I$15</f>
        <v>0.21281712604294942</v>
      </c>
      <c r="E12" s="40">
        <f>BY_Demands_Drivers!$L$81*$I$15</f>
        <v>0.11173272248655022</v>
      </c>
      <c r="F12" t="str">
        <f>BY_Demands_Drivers!$H$82</f>
        <v>ILDMT</v>
      </c>
      <c r="H12" s="10">
        <f>BY_Demands_Drivers!Y4</f>
        <v>2019</v>
      </c>
      <c r="I12" s="18">
        <f>BY_Demands_Drivers!Y32</f>
        <v>1.05</v>
      </c>
    </row>
    <row r="13" spans="2:50" ht="15.75" customHeight="1" x14ac:dyDescent="0.3">
      <c r="B13" t="s">
        <v>231</v>
      </c>
      <c r="C13">
        <f>$H$16</f>
        <v>2023</v>
      </c>
      <c r="D13" s="18">
        <f>BY_Demands_Drivers!$K$81*$I$16</f>
        <v>0.2158278447259302</v>
      </c>
      <c r="E13" s="18">
        <f>BY_Demands_Drivers!$L$81*$I$16</f>
        <v>0.11331340258192316</v>
      </c>
      <c r="F13" t="str">
        <f>BY_Demands_Drivers!$H$82</f>
        <v>ILDMT</v>
      </c>
      <c r="H13" s="10">
        <f>BY_Demands_Drivers!Z4</f>
        <v>2020</v>
      </c>
      <c r="I13" s="18">
        <f>BY_Demands_Drivers!Z32</f>
        <v>1.0743015037206742</v>
      </c>
    </row>
    <row r="14" spans="2:50" ht="15.75" customHeight="1" x14ac:dyDescent="0.3">
      <c r="B14" t="s">
        <v>231</v>
      </c>
      <c r="C14">
        <f>$H$17</f>
        <v>2024</v>
      </c>
      <c r="D14" s="18">
        <f>BY_Demands_Drivers!$K$81*$I$17</f>
        <v>0.21809842838795601</v>
      </c>
      <c r="E14" s="18">
        <f>BY_Demands_Drivers!$L$81*$I$17</f>
        <v>0.11450549881453757</v>
      </c>
      <c r="F14" t="str">
        <f>BY_Demands_Drivers!$H$82</f>
        <v>ILDMT</v>
      </c>
      <c r="H14" s="10">
        <f>BY_Demands_Drivers!AA4</f>
        <v>2021</v>
      </c>
      <c r="I14" s="18">
        <f>BY_Demands_Drivers!AA32</f>
        <v>1.0943409084431432</v>
      </c>
    </row>
    <row r="15" spans="2:50" ht="15.75" customHeight="1" x14ac:dyDescent="0.3">
      <c r="B15" t="s">
        <v>231</v>
      </c>
      <c r="C15">
        <f>$H$18</f>
        <v>2025</v>
      </c>
      <c r="D15" s="18">
        <f>BY_Demands_Drivers!$K$81*$I$18</f>
        <v>0.22036325613441068</v>
      </c>
      <c r="E15" s="18">
        <f>BY_Demands_Drivers!$L$81*$I$18</f>
        <v>0.1156945730905589</v>
      </c>
      <c r="F15" t="str">
        <f>BY_Demands_Drivers!$H$82</f>
        <v>ILDMT</v>
      </c>
      <c r="H15" s="10">
        <f>BY_Demands_Drivers!AB4</f>
        <v>2022</v>
      </c>
      <c r="I15" s="18">
        <f>BY_Demands_Drivers!AB32</f>
        <v>1.1146417758556024</v>
      </c>
    </row>
    <row r="16" spans="2:50" ht="15.75" customHeight="1" x14ac:dyDescent="0.3">
      <c r="B16" t="s">
        <v>231</v>
      </c>
      <c r="C16">
        <f>$H$19</f>
        <v>2026</v>
      </c>
      <c r="D16" s="18">
        <f>BY_Demands_Drivers!$K$81*$I$19</f>
        <v>0.22293873345460608</v>
      </c>
      <c r="E16" s="18">
        <f>BY_Demands_Drivers!$L$81*$I$19</f>
        <v>0.11704674383940042</v>
      </c>
      <c r="F16" t="str">
        <f>BY_Demands_Drivers!$H$82</f>
        <v>ILDMT</v>
      </c>
      <c r="H16" s="10">
        <f>BY_Demands_Drivers!AC4</f>
        <v>2023</v>
      </c>
      <c r="I16" s="18">
        <f>BY_Demands_Drivers!AC32</f>
        <v>1.1304105858277946</v>
      </c>
    </row>
    <row r="17" spans="2:9" ht="15.75" customHeight="1" x14ac:dyDescent="0.3">
      <c r="B17" t="s">
        <v>231</v>
      </c>
      <c r="C17">
        <f>$H$20</f>
        <v>2027</v>
      </c>
      <c r="D17" s="18">
        <f>BY_Demands_Drivers!$K$81*$I$20</f>
        <v>0.22603088539174815</v>
      </c>
      <c r="E17" s="18">
        <f>BY_Demands_Drivers!$L$81*$I$20</f>
        <v>0.11867017782097396</v>
      </c>
      <c r="F17" t="str">
        <f>BY_Demands_Drivers!$H$82</f>
        <v>ILDMT</v>
      </c>
      <c r="H17" s="10">
        <f>BY_Demands_Drivers!AD4</f>
        <v>2024</v>
      </c>
      <c r="I17" s="18">
        <f>BY_Demands_Drivers!AD32</f>
        <v>1.1423028966221731</v>
      </c>
    </row>
    <row r="18" spans="2:9" ht="15.75" customHeight="1" x14ac:dyDescent="0.3">
      <c r="B18" t="s">
        <v>231</v>
      </c>
      <c r="C18">
        <f>$H$21</f>
        <v>2028</v>
      </c>
      <c r="D18" s="18">
        <f>BY_Demands_Drivers!$K$81*$I$21</f>
        <v>0.2281916584035017</v>
      </c>
      <c r="E18" s="18">
        <f>BY_Demands_Drivers!$L$81*$I$21</f>
        <v>0.11980462153688977</v>
      </c>
      <c r="F18" t="str">
        <f>BY_Demands_Drivers!$H$82</f>
        <v>ILDMT</v>
      </c>
      <c r="H18" s="10">
        <f>BY_Demands_Drivers!AE4</f>
        <v>2025</v>
      </c>
      <c r="I18" s="18">
        <f>BY_Demands_Drivers!AE32</f>
        <v>1.154165060482077</v>
      </c>
    </row>
    <row r="19" spans="2:9" ht="15.75" customHeight="1" x14ac:dyDescent="0.3">
      <c r="B19" t="s">
        <v>231</v>
      </c>
      <c r="C19">
        <f>$H$22</f>
        <v>2029</v>
      </c>
      <c r="D19" s="18">
        <f>BY_Demands_Drivers!$K$81*$I$22</f>
        <v>0.23052571094767607</v>
      </c>
      <c r="E19" s="18">
        <f>BY_Demands_Drivers!$L$81*$I$22</f>
        <v>0.1210300400454295</v>
      </c>
      <c r="F19" t="str">
        <f>BY_Demands_Drivers!$H$82</f>
        <v>ILDMT</v>
      </c>
      <c r="H19" s="10">
        <f>BY_Demands_Drivers!AF4</f>
        <v>2026</v>
      </c>
      <c r="I19" s="18">
        <f>BY_Demands_Drivers!AF32</f>
        <v>1.1676542691150282</v>
      </c>
    </row>
    <row r="20" spans="2:9" ht="15.75" customHeight="1" x14ac:dyDescent="0.3">
      <c r="B20" t="s">
        <v>231</v>
      </c>
      <c r="C20">
        <f>$H$23</f>
        <v>2030</v>
      </c>
      <c r="D20" s="18">
        <f>BY_Demands_Drivers!$K$81*$I$23</f>
        <v>0.2345696205052136</v>
      </c>
      <c r="E20" s="18">
        <f>BY_Demands_Drivers!$L$81*$I$23</f>
        <v>0.12315316346483825</v>
      </c>
      <c r="F20" t="str">
        <f>BY_Demands_Drivers!$H$82</f>
        <v>ILDMT</v>
      </c>
      <c r="H20" s="10">
        <f>BY_Demands_Drivers!AG4</f>
        <v>2027</v>
      </c>
      <c r="I20" s="18">
        <f>BY_Demands_Drivers!AG32</f>
        <v>1.1838495903775463</v>
      </c>
    </row>
    <row r="21" spans="2:9" ht="15.75" customHeight="1" x14ac:dyDescent="0.3">
      <c r="B21" t="s">
        <v>231</v>
      </c>
      <c r="C21">
        <f>$H$24</f>
        <v>2031</v>
      </c>
      <c r="D21" s="18">
        <f>BY_Demands_Drivers!$K$81*$I$24</f>
        <v>0.23685900603657942</v>
      </c>
      <c r="E21" s="18">
        <f>BY_Demands_Drivers!$L$81*$I$24</f>
        <v>0.12435513100850856</v>
      </c>
      <c r="F21" t="str">
        <f>BY_Demands_Drivers!$H$82</f>
        <v>ILDMT</v>
      </c>
      <c r="H21" s="10">
        <f>BY_Demands_Drivers!AH4</f>
        <v>2028</v>
      </c>
      <c r="I21" s="18">
        <f>BY_Demands_Drivers!AH32</f>
        <v>1.1951667616589392</v>
      </c>
    </row>
    <row r="22" spans="2:9" ht="15.75" customHeight="1" x14ac:dyDescent="0.3">
      <c r="B22" t="s">
        <v>231</v>
      </c>
      <c r="C22">
        <f>$H$25</f>
        <v>2032</v>
      </c>
      <c r="D22" s="18">
        <f>BY_Demands_Drivers!$K$81*$I$25</f>
        <v>0.23916375945126192</v>
      </c>
      <c r="E22" s="18">
        <f>BY_Demands_Drivers!$L$81*$I$25</f>
        <v>0.1255651669603646</v>
      </c>
      <c r="F22" t="str">
        <f>BY_Demands_Drivers!$H$82</f>
        <v>ILDMT</v>
      </c>
      <c r="H22" s="10">
        <f>BY_Demands_Drivers!AI4</f>
        <v>2029</v>
      </c>
      <c r="I22" s="18">
        <f>BY_Demands_Drivers!AI32</f>
        <v>1.2073914943256785</v>
      </c>
    </row>
    <row r="23" spans="2:9" ht="15.75" customHeight="1" x14ac:dyDescent="0.3">
      <c r="B23" t="s">
        <v>231</v>
      </c>
      <c r="C23">
        <f>$H$26</f>
        <v>2033</v>
      </c>
      <c r="D23" s="18">
        <f>BY_Demands_Drivers!$K$81*$I$26</f>
        <v>0.24058375193084142</v>
      </c>
      <c r="E23" s="18">
        <f>BY_Demands_Drivers!$L$81*$I$26</f>
        <v>0.12631068790881414</v>
      </c>
      <c r="F23" t="str">
        <f>BY_Demands_Drivers!$H$82</f>
        <v>ILDMT</v>
      </c>
      <c r="H23" s="10">
        <f>BY_Demands_Drivers!AJ4</f>
        <v>2030</v>
      </c>
      <c r="I23" s="18">
        <f>BY_Demands_Drivers!AJ32</f>
        <v>1.2285717001409915</v>
      </c>
    </row>
    <row r="24" spans="2:9" ht="15.75" customHeight="1" x14ac:dyDescent="0.3">
      <c r="B24" t="s">
        <v>231</v>
      </c>
      <c r="C24">
        <f>$H$27</f>
        <v>2034</v>
      </c>
      <c r="D24" s="18">
        <f>BY_Demands_Drivers!$K$81*$I$27</f>
        <v>0.24206667907312054</v>
      </c>
      <c r="E24" s="18">
        <f>BY_Demands_Drivers!$L$81*$I$27</f>
        <v>0.12708925065861187</v>
      </c>
      <c r="F24" t="str">
        <f>BY_Demands_Drivers!$H$82</f>
        <v>ILDMT</v>
      </c>
      <c r="H24" s="10">
        <f>BY_Demands_Drivers!AK4</f>
        <v>2031</v>
      </c>
      <c r="I24" s="18">
        <f>BY_Demands_Drivers!AK32</f>
        <v>1.240562486793118</v>
      </c>
    </row>
    <row r="25" spans="2:9" ht="15.75" customHeight="1" x14ac:dyDescent="0.3">
      <c r="B25" t="s">
        <v>231</v>
      </c>
      <c r="C25">
        <f>$H$28</f>
        <v>2035</v>
      </c>
      <c r="D25" s="18">
        <f>BY_Demands_Drivers!$K$81*$I$28</f>
        <v>0.24624792546195606</v>
      </c>
      <c r="E25" s="18">
        <f>BY_Demands_Drivers!$L$81*$I$28</f>
        <v>0.12928447832237314</v>
      </c>
      <c r="F25" t="str">
        <f>BY_Demands_Drivers!$H$82</f>
        <v>ILDMT</v>
      </c>
      <c r="H25" s="10">
        <f>BY_Demands_Drivers!AL4</f>
        <v>2032</v>
      </c>
      <c r="I25" s="18">
        <f>BY_Demands_Drivers!AL32</f>
        <v>1.2526337636063032</v>
      </c>
    </row>
    <row r="26" spans="2:9" ht="15.75" customHeight="1" x14ac:dyDescent="0.3">
      <c r="B26" t="s">
        <v>231</v>
      </c>
      <c r="C26">
        <f>$H$29</f>
        <v>2036</v>
      </c>
      <c r="D26" s="18">
        <f>BY_Demands_Drivers!$K$81*$I$29</f>
        <v>0.24837893335502775</v>
      </c>
      <c r="E26" s="18">
        <f>BY_Demands_Drivers!$L$81*$I$29</f>
        <v>0.13040329482911034</v>
      </c>
      <c r="F26" t="str">
        <f>BY_Demands_Drivers!$H$82</f>
        <v>ILDMT</v>
      </c>
      <c r="H26" s="10">
        <f>BY_Demands_Drivers!AM4</f>
        <v>2033</v>
      </c>
      <c r="I26" s="18">
        <f>BY_Demands_Drivers!AM32</f>
        <v>1.260071054808237</v>
      </c>
    </row>
    <row r="27" spans="2:9" ht="15.75" customHeight="1" x14ac:dyDescent="0.3">
      <c r="B27" t="s">
        <v>231</v>
      </c>
      <c r="C27">
        <f>$H$30</f>
        <v>2037</v>
      </c>
      <c r="D27" s="18">
        <f>BY_Demands_Drivers!$K$81*$I$30</f>
        <v>0.25091681524994819</v>
      </c>
      <c r="E27" s="18">
        <f>BY_Demands_Drivers!$L$81*$I$30</f>
        <v>0.13173572732052347</v>
      </c>
      <c r="F27" t="str">
        <f>BY_Demands_Drivers!$H$82</f>
        <v>ILDMT</v>
      </c>
      <c r="H27" s="10">
        <f>BY_Demands_Drivers!AN4</f>
        <v>2034</v>
      </c>
      <c r="I27" s="18">
        <f>BY_Demands_Drivers!AN32</f>
        <v>1.267837969877849</v>
      </c>
    </row>
    <row r="28" spans="2:9" ht="15.75" customHeight="1" x14ac:dyDescent="0.3">
      <c r="B28" t="s">
        <v>231</v>
      </c>
      <c r="C28">
        <f>$H$31</f>
        <v>2038</v>
      </c>
      <c r="D28" s="18">
        <f>BY_Demands_Drivers!$K$81*$I$31</f>
        <v>0.2534334988544733</v>
      </c>
      <c r="E28" s="18">
        <f>BY_Demands_Drivers!$L$81*$I$31</f>
        <v>0.13305703033781024</v>
      </c>
      <c r="F28" t="str">
        <f>BY_Demands_Drivers!$H$82</f>
        <v>ILDMT</v>
      </c>
      <c r="H28" s="10">
        <f>BY_Demands_Drivers!AO4</f>
        <v>2035</v>
      </c>
      <c r="I28" s="18">
        <f>BY_Demands_Drivers!AO32</f>
        <v>1.2897374851414884</v>
      </c>
    </row>
    <row r="29" spans="2:9" ht="15.75" customHeight="1" x14ac:dyDescent="0.3">
      <c r="B29" t="s">
        <v>231</v>
      </c>
      <c r="C29">
        <f>$H$32</f>
        <v>2039</v>
      </c>
      <c r="D29" s="18">
        <f>BY_Demands_Drivers!$K$81*$I$32</f>
        <v>0.25599635553501049</v>
      </c>
      <c r="E29" s="18">
        <f>BY_Demands_Drivers!$L$81*$I$32</f>
        <v>0.13440257502955408</v>
      </c>
      <c r="F29" t="str">
        <f>BY_Demands_Drivers!$H$82</f>
        <v>ILDMT</v>
      </c>
      <c r="H29" s="10">
        <f>BY_Demands_Drivers!AP4</f>
        <v>2036</v>
      </c>
      <c r="I29" s="18">
        <f>BY_Demands_Drivers!AP32</f>
        <v>1.3008987599244979</v>
      </c>
    </row>
    <row r="30" spans="2:9" ht="15.75" customHeight="1" x14ac:dyDescent="0.3">
      <c r="B30" t="s">
        <v>231</v>
      </c>
      <c r="C30">
        <f>$H$33</f>
        <v>2040</v>
      </c>
      <c r="D30" s="18">
        <f>BY_Demands_Drivers!$K$81*$I$33</f>
        <v>0.26090383343339152</v>
      </c>
      <c r="E30" s="18">
        <f>BY_Demands_Drivers!$L$81*$I$33</f>
        <v>0.1369790869688142</v>
      </c>
      <c r="F30" t="str">
        <f>BY_Demands_Drivers!$H$82</f>
        <v>ILDMT</v>
      </c>
      <c r="H30" s="10">
        <f>BY_Demands_Drivers!AQ4</f>
        <v>2037</v>
      </c>
      <c r="I30" s="18">
        <f>BY_Demands_Drivers!AQ32</f>
        <v>1.314191060383884</v>
      </c>
    </row>
    <row r="31" spans="2:9" ht="15.75" customHeight="1" x14ac:dyDescent="0.3">
      <c r="B31" t="s">
        <v>231</v>
      </c>
      <c r="C31">
        <f>$H$34</f>
        <v>2041</v>
      </c>
      <c r="D31" s="18">
        <f>BY_Demands_Drivers!$K$81*$I$34</f>
        <v>0.26425364889900815</v>
      </c>
      <c r="E31" s="18">
        <f>BY_Demands_Drivers!$L$81*$I$34</f>
        <v>0.13873779882044102</v>
      </c>
      <c r="F31" t="str">
        <f>BY_Demands_Drivers!$H$82</f>
        <v>ILDMT</v>
      </c>
      <c r="H31" s="10">
        <f>BY_Demands_Drivers!AR4</f>
        <v>2038</v>
      </c>
      <c r="I31" s="18">
        <f>BY_Demands_Drivers!AR32</f>
        <v>1.3273723335942382</v>
      </c>
    </row>
    <row r="32" spans="2:9" ht="15.75" customHeight="1" x14ac:dyDescent="0.3">
      <c r="B32" t="s">
        <v>231</v>
      </c>
      <c r="C32">
        <f>$H$35</f>
        <v>2042</v>
      </c>
      <c r="D32" s="18">
        <f>BY_Demands_Drivers!$K$81*$I$35</f>
        <v>0.26752809134927402</v>
      </c>
      <c r="E32" s="18">
        <f>BY_Demands_Drivers!$L$81*$I$35</f>
        <v>0.14045693851749672</v>
      </c>
      <c r="F32" t="str">
        <f>BY_Demands_Drivers!$H$82</f>
        <v>ILDMT</v>
      </c>
      <c r="H32" s="10">
        <f>BY_Demands_Drivers!AS4</f>
        <v>2039</v>
      </c>
      <c r="I32" s="18">
        <f>BY_Demands_Drivers!AS32</f>
        <v>1.340795440910709</v>
      </c>
    </row>
    <row r="33" spans="2:9" ht="15.75" customHeight="1" x14ac:dyDescent="0.3">
      <c r="B33" t="s">
        <v>231</v>
      </c>
      <c r="C33">
        <f>$H$36</f>
        <v>2043</v>
      </c>
      <c r="D33" s="18">
        <f>BY_Demands_Drivers!$K$81*$I$36</f>
        <v>0.27060866990600901</v>
      </c>
      <c r="E33" s="18">
        <f>BY_Demands_Drivers!$L$81*$I$36</f>
        <v>0.14207429627144091</v>
      </c>
      <c r="F33" t="str">
        <f>BY_Demands_Drivers!$H$82</f>
        <v>ILDMT</v>
      </c>
      <c r="H33" s="10">
        <f>BY_Demands_Drivers!AT4</f>
        <v>2040</v>
      </c>
      <c r="I33" s="18">
        <f>BY_Demands_Drivers!AT32</f>
        <v>1.3664986349220765</v>
      </c>
    </row>
    <row r="34" spans="2:9" ht="15.75" customHeight="1" x14ac:dyDescent="0.3">
      <c r="B34" t="s">
        <v>231</v>
      </c>
      <c r="C34">
        <f>$H$37</f>
        <v>2044</v>
      </c>
      <c r="D34" s="18">
        <f>BY_Demands_Drivers!$K$81*$I$37</f>
        <v>0.27387197956337711</v>
      </c>
      <c r="E34" s="18">
        <f>BY_Demands_Drivers!$L$81*$I$37</f>
        <v>0.14378759105703445</v>
      </c>
      <c r="F34" t="str">
        <f>BY_Demands_Drivers!$H$82</f>
        <v>ILDMT</v>
      </c>
      <c r="H34" s="10">
        <f>BY_Demands_Drivers!AU4</f>
        <v>2041</v>
      </c>
      <c r="I34" s="18">
        <f>BY_Demands_Drivers!AU32</f>
        <v>1.3840434835383946</v>
      </c>
    </row>
    <row r="35" spans="2:9" ht="15.75" customHeight="1" x14ac:dyDescent="0.3">
      <c r="B35" t="s">
        <v>231</v>
      </c>
      <c r="C35">
        <f>$H$38</f>
        <v>2045</v>
      </c>
      <c r="D35" s="18">
        <f>BY_Demands_Drivers!$K$81*$I$38</f>
        <v>0.2797793758012127</v>
      </c>
      <c r="E35" s="18">
        <f>BY_Demands_Drivers!$L$81*$I$38</f>
        <v>0.14688907765603576</v>
      </c>
      <c r="F35" t="str">
        <f>BY_Demands_Drivers!$H$82</f>
        <v>ILDMT</v>
      </c>
      <c r="H35" s="10">
        <f>BY_Demands_Drivers!AV4</f>
        <v>2042</v>
      </c>
      <c r="I35" s="18">
        <f>BY_Demands_Drivers!AV32</f>
        <v>1.4011935617090996</v>
      </c>
    </row>
    <row r="36" spans="2:9" x14ac:dyDescent="0.3">
      <c r="B36" t="s">
        <v>231</v>
      </c>
      <c r="C36">
        <f>$H$39</f>
        <v>2046</v>
      </c>
      <c r="D36" s="18">
        <f>BY_Demands_Drivers!$K$81*$I$39</f>
        <v>0.28395868385426098</v>
      </c>
      <c r="E36" s="18">
        <f>BY_Demands_Drivers!$L$81*$I$39</f>
        <v>0.14908328765952394</v>
      </c>
      <c r="F36" t="str">
        <f>BY_Demands_Drivers!$H$82</f>
        <v>ILDMT</v>
      </c>
      <c r="H36" s="10">
        <f>BY_Demands_Drivers!AW4</f>
        <v>2043</v>
      </c>
      <c r="I36" s="18">
        <f>BY_Demands_Drivers!AW32</f>
        <v>1.4173282667349008</v>
      </c>
    </row>
    <row r="37" spans="2:9" x14ac:dyDescent="0.3">
      <c r="B37" t="s">
        <v>231</v>
      </c>
      <c r="C37">
        <f>$H$40</f>
        <v>2047</v>
      </c>
      <c r="D37" s="18">
        <f>BY_Demands_Drivers!$K$81*$I$40</f>
        <v>0.2882814467667823</v>
      </c>
      <c r="E37" s="18">
        <f>BY_Demands_Drivers!$L$81*$I$40</f>
        <v>0.15135281397942368</v>
      </c>
      <c r="F37" t="str">
        <f>BY_Demands_Drivers!$H$82</f>
        <v>ILDMT</v>
      </c>
      <c r="H37" s="10">
        <f>BY_Demands_Drivers!AX4</f>
        <v>2044</v>
      </c>
      <c r="I37" s="18">
        <f>BY_Demands_Drivers!AX32</f>
        <v>1.4344200362709738</v>
      </c>
    </row>
    <row r="38" spans="2:9" x14ac:dyDescent="0.3">
      <c r="B38" t="s">
        <v>231</v>
      </c>
      <c r="C38">
        <f>$H$41</f>
        <v>2048</v>
      </c>
      <c r="D38" s="18">
        <f>BY_Demands_Drivers!$K$81*$I$41</f>
        <v>0.29250514277157758</v>
      </c>
      <c r="E38" s="18">
        <f>BY_Demands_Drivers!$L$81*$I$41</f>
        <v>0.15357032843583121</v>
      </c>
      <c r="F38" t="str">
        <f>BY_Demands_Drivers!$H$82</f>
        <v>ILDMT</v>
      </c>
      <c r="H38" s="10">
        <f>BY_Demands_Drivers!AY4</f>
        <v>2045</v>
      </c>
      <c r="I38" s="18">
        <f>BY_Demands_Drivers!AY32</f>
        <v>1.4653603593345177</v>
      </c>
    </row>
    <row r="39" spans="2:9" x14ac:dyDescent="0.3">
      <c r="B39" s="16" t="s">
        <v>231</v>
      </c>
      <c r="C39" s="16">
        <f>$H$42</f>
        <v>2049</v>
      </c>
      <c r="D39" s="40">
        <f>BY_Demands_Drivers!$K$81*$I$42</f>
        <v>0.29686952771865627</v>
      </c>
      <c r="E39" s="40">
        <f>BY_Demands_Drivers!$L$81*$I$42</f>
        <v>0.15586170705363103</v>
      </c>
      <c r="F39" s="16" t="str">
        <f>BY_Demands_Drivers!$H$82</f>
        <v>ILDMT</v>
      </c>
      <c r="H39" s="10">
        <f>BY_Demands_Drivers!AZ4</f>
        <v>2046</v>
      </c>
      <c r="I39" s="18">
        <f>BY_Demands_Drivers!AZ32</f>
        <v>1.4872497224544634</v>
      </c>
    </row>
    <row r="40" spans="2:9" x14ac:dyDescent="0.3">
      <c r="B40" s="15" t="s">
        <v>231</v>
      </c>
      <c r="C40" s="15">
        <f>$H$43</f>
        <v>2050</v>
      </c>
      <c r="D40" s="41">
        <f>BY_Demands_Drivers!$K$81*$I$43</f>
        <v>0.30334862300129689</v>
      </c>
      <c r="E40" s="41">
        <f>BY_Demands_Drivers!$L$81*$I$43</f>
        <v>0.15926334567473099</v>
      </c>
      <c r="F40" s="15" t="str">
        <f>BY_Demands_Drivers!$H$82</f>
        <v>ILDMT</v>
      </c>
      <c r="H40" s="10">
        <f>BY_Demands_Drivers!BA4</f>
        <v>2047</v>
      </c>
      <c r="I40" s="18">
        <f>BY_Demands_Drivers!BA32</f>
        <v>1.5098904385425242</v>
      </c>
    </row>
    <row r="41" spans="2:9" x14ac:dyDescent="0.3">
      <c r="B41" s="16" t="s">
        <v>231</v>
      </c>
      <c r="C41" s="16">
        <f>$H$5</f>
        <v>2012</v>
      </c>
      <c r="D41" s="40">
        <f>BY_Demands_Drivers!$K$82*$I$5</f>
        <v>0</v>
      </c>
      <c r="E41" s="40">
        <f>BY_Demands_Drivers!$L$82*$I$5</f>
        <v>0</v>
      </c>
      <c r="F41" s="16" t="str">
        <f>BY_Demands_Drivers!$H$83</f>
        <v>ILDHT</v>
      </c>
      <c r="H41" s="10">
        <f>BY_Demands_Drivers!BB4</f>
        <v>2048</v>
      </c>
      <c r="I41" s="18">
        <f>BY_Demands_Drivers!BB32</f>
        <v>1.5320122860789349</v>
      </c>
    </row>
    <row r="42" spans="2:9" x14ac:dyDescent="0.3">
      <c r="B42" s="16" t="s">
        <v>231</v>
      </c>
      <c r="C42" s="16">
        <f>$H$8</f>
        <v>2015</v>
      </c>
      <c r="D42" s="40">
        <f>BY_Demands_Drivers!$K$82*$I$8</f>
        <v>0</v>
      </c>
      <c r="E42" s="40">
        <f>BY_Demands_Drivers!$L$82*$I$8</f>
        <v>0</v>
      </c>
      <c r="F42" s="16" t="str">
        <f>BY_Demands_Drivers!$H$83</f>
        <v>ILDHT</v>
      </c>
      <c r="H42" s="10">
        <f>BY_Demands_Drivers!BC4</f>
        <v>2049</v>
      </c>
      <c r="I42" s="18">
        <f>BY_Demands_Drivers!BC32</f>
        <v>1.5548709999352037</v>
      </c>
    </row>
    <row r="43" spans="2:9" x14ac:dyDescent="0.3">
      <c r="B43" s="16" t="s">
        <v>231</v>
      </c>
      <c r="C43" s="16">
        <f>$H$9</f>
        <v>2016</v>
      </c>
      <c r="D43" s="40">
        <f>BY_Demands_Drivers!$K$82*$I$9</f>
        <v>0</v>
      </c>
      <c r="E43" s="40">
        <f>BY_Demands_Drivers!$L$82*$I$9</f>
        <v>0</v>
      </c>
      <c r="F43" s="16" t="str">
        <f>BY_Demands_Drivers!$H$83</f>
        <v>ILDHT</v>
      </c>
      <c r="H43" s="10">
        <f>BY_Demands_Drivers!BD4</f>
        <v>2050</v>
      </c>
      <c r="I43" s="18">
        <f>BY_Demands_Drivers!BD32</f>
        <v>1.5888056291920742</v>
      </c>
    </row>
    <row r="44" spans="2:9" x14ac:dyDescent="0.3">
      <c r="B44" s="16" t="s">
        <v>231</v>
      </c>
      <c r="C44" s="16">
        <f>$H$10</f>
        <v>2017</v>
      </c>
      <c r="D44" s="40">
        <f>BY_Demands_Drivers!$K$82*$I$10</f>
        <v>0</v>
      </c>
      <c r="E44" s="40">
        <f>BY_Demands_Drivers!$L$82*$I$10</f>
        <v>0</v>
      </c>
      <c r="F44" s="16" t="str">
        <f>BY_Demands_Drivers!$H$83</f>
        <v>ILDHT</v>
      </c>
    </row>
    <row r="45" spans="2:9" x14ac:dyDescent="0.3">
      <c r="B45" s="16" t="s">
        <v>231</v>
      </c>
      <c r="C45" s="16">
        <f>$H$11</f>
        <v>2018</v>
      </c>
      <c r="D45" s="40">
        <f>BY_Demands_Drivers!$K$82*$I$11</f>
        <v>0</v>
      </c>
      <c r="E45" s="40">
        <f>BY_Demands_Drivers!$L$82*$I$11</f>
        <v>0</v>
      </c>
      <c r="F45" s="16" t="str">
        <f>BY_Demands_Drivers!$H$83</f>
        <v>ILDHT</v>
      </c>
    </row>
    <row r="46" spans="2:9" x14ac:dyDescent="0.3">
      <c r="B46" s="16" t="s">
        <v>231</v>
      </c>
      <c r="C46" s="16">
        <f>$H$12</f>
        <v>2019</v>
      </c>
      <c r="D46" s="40">
        <f>BY_Demands_Drivers!$K$82*$I$12</f>
        <v>0</v>
      </c>
      <c r="E46" s="40">
        <f>BY_Demands_Drivers!$L$82*$I$12</f>
        <v>0</v>
      </c>
      <c r="F46" s="16" t="str">
        <f>BY_Demands_Drivers!$H$83</f>
        <v>ILDHT</v>
      </c>
    </row>
    <row r="47" spans="2:9" x14ac:dyDescent="0.3">
      <c r="B47" s="16" t="s">
        <v>231</v>
      </c>
      <c r="C47" s="16">
        <f>$H$13</f>
        <v>2020</v>
      </c>
      <c r="D47" s="40">
        <f>BY_Demands_Drivers!$K$82*$I$13</f>
        <v>0</v>
      </c>
      <c r="E47" s="40">
        <f>BY_Demands_Drivers!$L$82*$I$13</f>
        <v>0</v>
      </c>
      <c r="F47" s="16" t="str">
        <f>BY_Demands_Drivers!$H$83</f>
        <v>ILDHT</v>
      </c>
    </row>
    <row r="48" spans="2:9" x14ac:dyDescent="0.3">
      <c r="B48" s="16" t="s">
        <v>231</v>
      </c>
      <c r="C48" s="16">
        <f>$H$14</f>
        <v>2021</v>
      </c>
      <c r="D48" s="40">
        <f>BY_Demands_Drivers!$K$82*$I$14</f>
        <v>0</v>
      </c>
      <c r="E48" s="40">
        <f>BY_Demands_Drivers!$L$82*$I$14</f>
        <v>0</v>
      </c>
      <c r="F48" s="16" t="str">
        <f>BY_Demands_Drivers!$H$83</f>
        <v>ILDHT</v>
      </c>
    </row>
    <row r="49" spans="2:6" x14ac:dyDescent="0.3">
      <c r="B49" s="16" t="s">
        <v>231</v>
      </c>
      <c r="C49" s="16">
        <f>$H$15</f>
        <v>2022</v>
      </c>
      <c r="D49" s="40">
        <f>BY_Demands_Drivers!$K$82*$I$15</f>
        <v>0</v>
      </c>
      <c r="E49" s="40">
        <f>BY_Demands_Drivers!$L$82*$I$15</f>
        <v>0</v>
      </c>
      <c r="F49" s="16" t="str">
        <f>BY_Demands_Drivers!$H$83</f>
        <v>ILDHT</v>
      </c>
    </row>
    <row r="50" spans="2:6" x14ac:dyDescent="0.3">
      <c r="B50" s="16" t="s">
        <v>231</v>
      </c>
      <c r="C50" s="16">
        <f>$H$16</f>
        <v>2023</v>
      </c>
      <c r="D50" s="40">
        <f>BY_Demands_Drivers!$K$82*$I$16</f>
        <v>0</v>
      </c>
      <c r="E50" s="40">
        <f>BY_Demands_Drivers!$L$82*$I$16</f>
        <v>0</v>
      </c>
      <c r="F50" s="16" t="str">
        <f>BY_Demands_Drivers!$H$83</f>
        <v>ILDHT</v>
      </c>
    </row>
    <row r="51" spans="2:6" x14ac:dyDescent="0.3">
      <c r="B51" s="16" t="s">
        <v>231</v>
      </c>
      <c r="C51" s="16">
        <f>$H$17</f>
        <v>2024</v>
      </c>
      <c r="D51" s="40">
        <f>BY_Demands_Drivers!$K$82*$I$17</f>
        <v>0</v>
      </c>
      <c r="E51" s="40">
        <f>BY_Demands_Drivers!$L$82*$I$17</f>
        <v>0</v>
      </c>
      <c r="F51" s="16" t="str">
        <f>BY_Demands_Drivers!$H$83</f>
        <v>ILDHT</v>
      </c>
    </row>
    <row r="52" spans="2:6" x14ac:dyDescent="0.3">
      <c r="B52" s="16" t="s">
        <v>231</v>
      </c>
      <c r="C52" s="16">
        <f>$H$18</f>
        <v>2025</v>
      </c>
      <c r="D52" s="40">
        <f>BY_Demands_Drivers!$K$82*$I$18</f>
        <v>0</v>
      </c>
      <c r="E52" s="40">
        <f>BY_Demands_Drivers!$L$82*$I$18</f>
        <v>0</v>
      </c>
      <c r="F52" s="16" t="str">
        <f>BY_Demands_Drivers!$H$83</f>
        <v>ILDHT</v>
      </c>
    </row>
    <row r="53" spans="2:6" x14ac:dyDescent="0.3">
      <c r="B53" s="16" t="s">
        <v>231</v>
      </c>
      <c r="C53" s="16">
        <f>$H$19</f>
        <v>2026</v>
      </c>
      <c r="D53" s="40">
        <f>BY_Demands_Drivers!$K$82*$I$19</f>
        <v>0</v>
      </c>
      <c r="E53" s="40">
        <f>BY_Demands_Drivers!$L$82*$I$19</f>
        <v>0</v>
      </c>
      <c r="F53" s="16" t="str">
        <f>BY_Demands_Drivers!$H$83</f>
        <v>ILDHT</v>
      </c>
    </row>
    <row r="54" spans="2:6" x14ac:dyDescent="0.3">
      <c r="B54" s="16" t="s">
        <v>231</v>
      </c>
      <c r="C54" s="16">
        <f>$H$20</f>
        <v>2027</v>
      </c>
      <c r="D54" s="40">
        <f>BY_Demands_Drivers!$K$82*$I$20</f>
        <v>0</v>
      </c>
      <c r="E54" s="40">
        <f>BY_Demands_Drivers!$L$82*$I$20</f>
        <v>0</v>
      </c>
      <c r="F54" s="16" t="str">
        <f>BY_Demands_Drivers!$H$83</f>
        <v>ILDHT</v>
      </c>
    </row>
    <row r="55" spans="2:6" x14ac:dyDescent="0.3">
      <c r="B55" s="16" t="s">
        <v>231</v>
      </c>
      <c r="C55" s="16">
        <f>$H$21</f>
        <v>2028</v>
      </c>
      <c r="D55" s="40">
        <f>BY_Demands_Drivers!$K$82*$I$21</f>
        <v>0</v>
      </c>
      <c r="E55" s="40">
        <f>BY_Demands_Drivers!$L$82*$I$21</f>
        <v>0</v>
      </c>
      <c r="F55" s="16" t="str">
        <f>BY_Demands_Drivers!$H$83</f>
        <v>ILDHT</v>
      </c>
    </row>
    <row r="56" spans="2:6" x14ac:dyDescent="0.3">
      <c r="B56" s="16" t="s">
        <v>231</v>
      </c>
      <c r="C56" s="16">
        <f>$H$22</f>
        <v>2029</v>
      </c>
      <c r="D56" s="40">
        <f>BY_Demands_Drivers!$K$82*$I$22</f>
        <v>0</v>
      </c>
      <c r="E56" s="40">
        <f>BY_Demands_Drivers!$L$82*$I$22</f>
        <v>0</v>
      </c>
      <c r="F56" s="16" t="str">
        <f>BY_Demands_Drivers!$H$83</f>
        <v>ILDHT</v>
      </c>
    </row>
    <row r="57" spans="2:6" x14ac:dyDescent="0.3">
      <c r="B57" s="16" t="s">
        <v>231</v>
      </c>
      <c r="C57" s="16">
        <f>$H$23</f>
        <v>2030</v>
      </c>
      <c r="D57" s="40">
        <f>BY_Demands_Drivers!$K$82*$I$23</f>
        <v>0</v>
      </c>
      <c r="E57" s="40">
        <f>BY_Demands_Drivers!$L$82*$I$23</f>
        <v>0</v>
      </c>
      <c r="F57" s="16" t="str">
        <f>BY_Demands_Drivers!$H$83</f>
        <v>ILDHT</v>
      </c>
    </row>
    <row r="58" spans="2:6" x14ac:dyDescent="0.3">
      <c r="B58" s="16" t="s">
        <v>231</v>
      </c>
      <c r="C58" s="16">
        <f>$H$24</f>
        <v>2031</v>
      </c>
      <c r="D58" s="40">
        <f>BY_Demands_Drivers!$K$82*$I$24</f>
        <v>0</v>
      </c>
      <c r="E58" s="40">
        <f>BY_Demands_Drivers!$L$82*$I$24</f>
        <v>0</v>
      </c>
      <c r="F58" s="16" t="str">
        <f>BY_Demands_Drivers!$H$83</f>
        <v>ILDHT</v>
      </c>
    </row>
    <row r="59" spans="2:6" x14ac:dyDescent="0.3">
      <c r="B59" s="16" t="s">
        <v>231</v>
      </c>
      <c r="C59" s="16">
        <f>$H$25</f>
        <v>2032</v>
      </c>
      <c r="D59" s="40">
        <f>BY_Demands_Drivers!$K$82*$I$25</f>
        <v>0</v>
      </c>
      <c r="E59" s="40">
        <f>BY_Demands_Drivers!$L$82*$I$25</f>
        <v>0</v>
      </c>
      <c r="F59" s="16" t="str">
        <f>BY_Demands_Drivers!$H$83</f>
        <v>ILDHT</v>
      </c>
    </row>
    <row r="60" spans="2:6" x14ac:dyDescent="0.3">
      <c r="B60" s="16" t="s">
        <v>231</v>
      </c>
      <c r="C60" s="16">
        <f>$H$26</f>
        <v>2033</v>
      </c>
      <c r="D60" s="40">
        <f>BY_Demands_Drivers!$K$82*$I$26</f>
        <v>0</v>
      </c>
      <c r="E60" s="40">
        <f>BY_Demands_Drivers!$L$82*$I$26</f>
        <v>0</v>
      </c>
      <c r="F60" s="16" t="str">
        <f>BY_Demands_Drivers!$H$83</f>
        <v>ILDHT</v>
      </c>
    </row>
    <row r="61" spans="2:6" x14ac:dyDescent="0.3">
      <c r="B61" s="16" t="s">
        <v>231</v>
      </c>
      <c r="C61" s="16">
        <f>$H$27</f>
        <v>2034</v>
      </c>
      <c r="D61" s="40">
        <f>BY_Demands_Drivers!$K$82*$I$27</f>
        <v>0</v>
      </c>
      <c r="E61" s="40">
        <f>BY_Demands_Drivers!$L$82*$I$27</f>
        <v>0</v>
      </c>
      <c r="F61" s="16" t="str">
        <f>BY_Demands_Drivers!$H$83</f>
        <v>ILDHT</v>
      </c>
    </row>
    <row r="62" spans="2:6" x14ac:dyDescent="0.3">
      <c r="B62" s="16" t="s">
        <v>231</v>
      </c>
      <c r="C62" s="16">
        <f>$H$28</f>
        <v>2035</v>
      </c>
      <c r="D62" s="40">
        <f>BY_Demands_Drivers!$K$82*$I$28</f>
        <v>0</v>
      </c>
      <c r="E62" s="40">
        <f>BY_Demands_Drivers!$L$82*$I$28</f>
        <v>0</v>
      </c>
      <c r="F62" s="16" t="str">
        <f>BY_Demands_Drivers!$H$83</f>
        <v>ILDHT</v>
      </c>
    </row>
    <row r="63" spans="2:6" x14ac:dyDescent="0.3">
      <c r="B63" s="16" t="s">
        <v>231</v>
      </c>
      <c r="C63" s="16">
        <f>$H$29</f>
        <v>2036</v>
      </c>
      <c r="D63" s="40">
        <f>BY_Demands_Drivers!$K$82*$I$29</f>
        <v>0</v>
      </c>
      <c r="E63" s="40">
        <f>BY_Demands_Drivers!$L$82*$I$29</f>
        <v>0</v>
      </c>
      <c r="F63" s="16" t="str">
        <f>BY_Demands_Drivers!$H$83</f>
        <v>ILDHT</v>
      </c>
    </row>
    <row r="64" spans="2:6" x14ac:dyDescent="0.3">
      <c r="B64" s="16" t="s">
        <v>231</v>
      </c>
      <c r="C64" s="16">
        <f>$H$30</f>
        <v>2037</v>
      </c>
      <c r="D64" s="40">
        <f>BY_Demands_Drivers!$K$82*$I$30</f>
        <v>0</v>
      </c>
      <c r="E64" s="40">
        <f>BY_Demands_Drivers!$L$82*$I$30</f>
        <v>0</v>
      </c>
      <c r="F64" s="16" t="str">
        <f>BY_Demands_Drivers!$H$83</f>
        <v>ILDHT</v>
      </c>
    </row>
    <row r="65" spans="2:6" x14ac:dyDescent="0.3">
      <c r="B65" s="16" t="s">
        <v>231</v>
      </c>
      <c r="C65" s="16">
        <f>$H$31</f>
        <v>2038</v>
      </c>
      <c r="D65" s="40">
        <f>BY_Demands_Drivers!$K$82*$I$31</f>
        <v>0</v>
      </c>
      <c r="E65" s="40">
        <f>BY_Demands_Drivers!$L$82*$I$31</f>
        <v>0</v>
      </c>
      <c r="F65" s="16" t="str">
        <f>BY_Demands_Drivers!$H$83</f>
        <v>ILDHT</v>
      </c>
    </row>
    <row r="66" spans="2:6" x14ac:dyDescent="0.3">
      <c r="B66" s="16" t="s">
        <v>231</v>
      </c>
      <c r="C66" s="16">
        <f>$H$32</f>
        <v>2039</v>
      </c>
      <c r="D66" s="40">
        <f>BY_Demands_Drivers!$K$82*$I$32</f>
        <v>0</v>
      </c>
      <c r="E66" s="40">
        <f>BY_Demands_Drivers!$L$82*$I$32</f>
        <v>0</v>
      </c>
      <c r="F66" s="16" t="str">
        <f>BY_Demands_Drivers!$H$83</f>
        <v>ILDHT</v>
      </c>
    </row>
    <row r="67" spans="2:6" x14ac:dyDescent="0.3">
      <c r="B67" s="16" t="s">
        <v>231</v>
      </c>
      <c r="C67" s="16">
        <f>$H$33</f>
        <v>2040</v>
      </c>
      <c r="D67" s="40">
        <f>BY_Demands_Drivers!$K$82*$I$33</f>
        <v>0</v>
      </c>
      <c r="E67" s="40">
        <f>BY_Demands_Drivers!$L$82*$I$33</f>
        <v>0</v>
      </c>
      <c r="F67" s="16" t="str">
        <f>BY_Demands_Drivers!$H$83</f>
        <v>ILDHT</v>
      </c>
    </row>
    <row r="68" spans="2:6" x14ac:dyDescent="0.3">
      <c r="B68" s="16" t="s">
        <v>231</v>
      </c>
      <c r="C68" s="16">
        <f>$H$34</f>
        <v>2041</v>
      </c>
      <c r="D68" s="40">
        <f>BY_Demands_Drivers!$K$82*$I$34</f>
        <v>0</v>
      </c>
      <c r="E68" s="40">
        <f>BY_Demands_Drivers!$L$82*$I$34</f>
        <v>0</v>
      </c>
      <c r="F68" s="16" t="str">
        <f>BY_Demands_Drivers!$H$83</f>
        <v>ILDHT</v>
      </c>
    </row>
    <row r="69" spans="2:6" x14ac:dyDescent="0.3">
      <c r="B69" s="16" t="s">
        <v>231</v>
      </c>
      <c r="C69" s="16">
        <f>$H$35</f>
        <v>2042</v>
      </c>
      <c r="D69" s="40">
        <f>BY_Demands_Drivers!$K$82*$I$35</f>
        <v>0</v>
      </c>
      <c r="E69" s="40">
        <f>BY_Demands_Drivers!$L$82*$I$35</f>
        <v>0</v>
      </c>
      <c r="F69" s="16" t="str">
        <f>BY_Demands_Drivers!$H$83</f>
        <v>ILDHT</v>
      </c>
    </row>
    <row r="70" spans="2:6" x14ac:dyDescent="0.3">
      <c r="B70" s="16" t="s">
        <v>231</v>
      </c>
      <c r="C70" s="16">
        <f>$H$36</f>
        <v>2043</v>
      </c>
      <c r="D70" s="40">
        <f>BY_Demands_Drivers!$K$82*$I$36</f>
        <v>0</v>
      </c>
      <c r="E70" s="40">
        <f>BY_Demands_Drivers!$L$82*$I$36</f>
        <v>0</v>
      </c>
      <c r="F70" s="16" t="str">
        <f>BY_Demands_Drivers!$H$83</f>
        <v>ILDHT</v>
      </c>
    </row>
    <row r="71" spans="2:6" x14ac:dyDescent="0.3">
      <c r="B71" s="16" t="s">
        <v>231</v>
      </c>
      <c r="C71" s="16">
        <f>$H$37</f>
        <v>2044</v>
      </c>
      <c r="D71" s="40">
        <f>BY_Demands_Drivers!$K$82*$I$37</f>
        <v>0</v>
      </c>
      <c r="E71" s="40">
        <f>BY_Demands_Drivers!$L$82*$I$37</f>
        <v>0</v>
      </c>
      <c r="F71" s="16" t="str">
        <f>BY_Demands_Drivers!$H$83</f>
        <v>ILDHT</v>
      </c>
    </row>
    <row r="72" spans="2:6" x14ac:dyDescent="0.3">
      <c r="B72" s="16" t="s">
        <v>231</v>
      </c>
      <c r="C72" s="16">
        <f>$H$38</f>
        <v>2045</v>
      </c>
      <c r="D72" s="40">
        <f>BY_Demands_Drivers!$K$82*$I$38</f>
        <v>0</v>
      </c>
      <c r="E72" s="40">
        <f>BY_Demands_Drivers!$L$82*$I$38</f>
        <v>0</v>
      </c>
      <c r="F72" s="16" t="str">
        <f>BY_Demands_Drivers!$H$83</f>
        <v>ILDHT</v>
      </c>
    </row>
    <row r="73" spans="2:6" x14ac:dyDescent="0.3">
      <c r="B73" s="16" t="s">
        <v>231</v>
      </c>
      <c r="C73" s="16">
        <f>$H$39</f>
        <v>2046</v>
      </c>
      <c r="D73" s="40">
        <f>BY_Demands_Drivers!$K$82*$I$39</f>
        <v>0</v>
      </c>
      <c r="E73" s="40">
        <f>BY_Demands_Drivers!$L$82*$I$39</f>
        <v>0</v>
      </c>
      <c r="F73" s="16" t="str">
        <f>BY_Demands_Drivers!$H$83</f>
        <v>ILDHT</v>
      </c>
    </row>
    <row r="74" spans="2:6" x14ac:dyDescent="0.3">
      <c r="B74" s="16" t="s">
        <v>231</v>
      </c>
      <c r="C74" s="16">
        <f>$H$40</f>
        <v>2047</v>
      </c>
      <c r="D74" s="40">
        <f>BY_Demands_Drivers!$K$82*$I$40</f>
        <v>0</v>
      </c>
      <c r="E74" s="40">
        <f>BY_Demands_Drivers!$L$82*$I$40</f>
        <v>0</v>
      </c>
      <c r="F74" s="16" t="str">
        <f>BY_Demands_Drivers!$H$83</f>
        <v>ILDHT</v>
      </c>
    </row>
    <row r="75" spans="2:6" x14ac:dyDescent="0.3">
      <c r="B75" s="16" t="s">
        <v>231</v>
      </c>
      <c r="C75" s="16">
        <f>$H$41</f>
        <v>2048</v>
      </c>
      <c r="D75" s="40">
        <f>BY_Demands_Drivers!$K$82*$I$41</f>
        <v>0</v>
      </c>
      <c r="E75" s="40">
        <f>BY_Demands_Drivers!$L$82*$I$41</f>
        <v>0</v>
      </c>
      <c r="F75" s="16" t="str">
        <f>BY_Demands_Drivers!$H$83</f>
        <v>ILDHT</v>
      </c>
    </row>
    <row r="76" spans="2:6" x14ac:dyDescent="0.3">
      <c r="B76" s="16" t="s">
        <v>231</v>
      </c>
      <c r="C76" s="16">
        <f>$H$42</f>
        <v>2049</v>
      </c>
      <c r="D76" s="40">
        <f>BY_Demands_Drivers!$K$82*$I$42</f>
        <v>0</v>
      </c>
      <c r="E76" s="40">
        <f>BY_Demands_Drivers!$L$82*$I$42</f>
        <v>0</v>
      </c>
      <c r="F76" s="16" t="str">
        <f>BY_Demands_Drivers!$H$83</f>
        <v>ILDHT</v>
      </c>
    </row>
    <row r="77" spans="2:6" x14ac:dyDescent="0.3">
      <c r="B77" s="15" t="s">
        <v>231</v>
      </c>
      <c r="C77" s="15">
        <f>$H$43</f>
        <v>2050</v>
      </c>
      <c r="D77" s="41">
        <f>BY_Demands_Drivers!$K$82*$I$43</f>
        <v>0</v>
      </c>
      <c r="E77" s="41">
        <f>BY_Demands_Drivers!$L$82*$I$43</f>
        <v>0</v>
      </c>
      <c r="F77" s="15" t="str">
        <f>BY_Demands_Drivers!$H$83</f>
        <v>ILDHT</v>
      </c>
    </row>
    <row r="78" spans="2:6" x14ac:dyDescent="0.3">
      <c r="B78" s="16" t="s">
        <v>231</v>
      </c>
      <c r="C78" s="16">
        <f>$H$5</f>
        <v>2012</v>
      </c>
      <c r="D78" s="40">
        <f>BY_Demands_Drivers!$K$83*$I$5</f>
        <v>0.9689124822037477</v>
      </c>
      <c r="E78" s="40">
        <f>BY_Demands_Drivers!$L$83*$I$5</f>
        <v>0.50893039255201311</v>
      </c>
      <c r="F78" s="16" t="str">
        <f>BY_Demands_Drivers!$H$84</f>
        <v>ILDRH</v>
      </c>
    </row>
    <row r="79" spans="2:6" x14ac:dyDescent="0.3">
      <c r="B79" s="16" t="s">
        <v>231</v>
      </c>
      <c r="C79" s="16">
        <f>$H$8</f>
        <v>2015</v>
      </c>
      <c r="D79" s="40">
        <f>BY_Demands_Drivers!$K$83*$I$8</f>
        <v>1.0292056586446656</v>
      </c>
      <c r="E79" s="40">
        <f>BY_Demands_Drivers!$L$83*$I$8</f>
        <v>0.54059995045108411</v>
      </c>
      <c r="F79" s="16" t="str">
        <f>BY_Demands_Drivers!$H$84</f>
        <v>ILDRH</v>
      </c>
    </row>
    <row r="80" spans="2:6" x14ac:dyDescent="0.3">
      <c r="B80" s="16" t="s">
        <v>231</v>
      </c>
      <c r="C80" s="16">
        <f>$H$9</f>
        <v>2016</v>
      </c>
      <c r="D80" s="40">
        <f>BY_Demands_Drivers!$K$83*$I$9</f>
        <v>1.0542988867115173</v>
      </c>
      <c r="E80" s="40">
        <f>BY_Demands_Drivers!$L$83*$I$9</f>
        <v>0.55378040446011245</v>
      </c>
      <c r="F80" s="16" t="str">
        <f>BY_Demands_Drivers!$H$84</f>
        <v>ILDRH</v>
      </c>
    </row>
    <row r="81" spans="2:6" x14ac:dyDescent="0.3">
      <c r="B81" s="16" t="s">
        <v>231</v>
      </c>
      <c r="C81" s="16">
        <f>$H$10</f>
        <v>2017</v>
      </c>
      <c r="D81" s="40">
        <f>BY_Demands_Drivers!$K$83*$I$10</f>
        <v>1.0836741492154485</v>
      </c>
      <c r="E81" s="40">
        <f>BY_Demands_Drivers!$L$83*$I$10</f>
        <v>0.56921003732379594</v>
      </c>
      <c r="F81" s="16" t="str">
        <f>BY_Demands_Drivers!$H$84</f>
        <v>ILDRH</v>
      </c>
    </row>
    <row r="82" spans="2:6" x14ac:dyDescent="0.3">
      <c r="B82" s="16" t="s">
        <v>231</v>
      </c>
      <c r="C82" s="16">
        <f>$H$11</f>
        <v>2018</v>
      </c>
      <c r="D82" s="40">
        <f>BY_Demands_Drivers!$K$83*$I$11</f>
        <v>1.1165282188609029</v>
      </c>
      <c r="E82" s="40">
        <f>BY_Demands_Drivers!$L$83*$I$11</f>
        <v>0.58646694635190799</v>
      </c>
      <c r="F82" s="16" t="str">
        <f>BY_Demands_Drivers!$H$84</f>
        <v>ILDRH</v>
      </c>
    </row>
    <row r="83" spans="2:6" x14ac:dyDescent="0.3">
      <c r="B83" s="16" t="s">
        <v>231</v>
      </c>
      <c r="C83" s="16">
        <f>$H$12</f>
        <v>2019</v>
      </c>
      <c r="D83" s="40">
        <f>BY_Demands_Drivers!$K$83*$I$12</f>
        <v>1.20993074576657</v>
      </c>
      <c r="E83" s="40">
        <f>BY_Demands_Drivers!$L$83*$I$12</f>
        <v>0.63552750192998664</v>
      </c>
      <c r="F83" s="16" t="str">
        <f>BY_Demands_Drivers!$H$84</f>
        <v>ILDRH</v>
      </c>
    </row>
    <row r="84" spans="2:6" x14ac:dyDescent="0.3">
      <c r="B84" s="16" t="s">
        <v>231</v>
      </c>
      <c r="C84" s="16">
        <f>$H$13</f>
        <v>2020</v>
      </c>
      <c r="D84" s="40">
        <f>BY_Demands_Drivers!$K$83*$I$13</f>
        <v>1.237933732928479</v>
      </c>
      <c r="E84" s="40">
        <f>BY_Demands_Drivers!$L$83*$I$13</f>
        <v>0.65023633426593164</v>
      </c>
      <c r="F84" s="16" t="str">
        <f>BY_Demands_Drivers!$H$84</f>
        <v>ILDRH</v>
      </c>
    </row>
    <row r="85" spans="2:6" x14ac:dyDescent="0.3">
      <c r="B85" s="16" t="s">
        <v>231</v>
      </c>
      <c r="C85" s="16">
        <f>$H$14</f>
        <v>2021</v>
      </c>
      <c r="D85" s="40">
        <f>BY_Demands_Drivers!$K$83*$I$14</f>
        <v>1.2610254395004552</v>
      </c>
      <c r="E85" s="40">
        <f>BY_Demands_Drivers!$L$83*$I$14</f>
        <v>0.66236547028825044</v>
      </c>
      <c r="F85" s="16" t="str">
        <f>BY_Demands_Drivers!$H$84</f>
        <v>ILDRH</v>
      </c>
    </row>
    <row r="86" spans="2:6" x14ac:dyDescent="0.3">
      <c r="B86" s="16" t="s">
        <v>231</v>
      </c>
      <c r="C86" s="16">
        <f>$H$15</f>
        <v>2022</v>
      </c>
      <c r="D86" s="40">
        <f>BY_Demands_Drivers!$K$83*$I$15</f>
        <v>1.2844184334509932</v>
      </c>
      <c r="E86" s="40">
        <f>BY_Demands_Drivers!$L$83*$I$15</f>
        <v>0.67465286033934768</v>
      </c>
      <c r="F86" s="16" t="str">
        <f>BY_Demands_Drivers!$H$84</f>
        <v>ILDRH</v>
      </c>
    </row>
    <row r="87" spans="2:6" x14ac:dyDescent="0.3">
      <c r="B87" s="16" t="s">
        <v>231</v>
      </c>
      <c r="C87" s="16">
        <f>$H$16</f>
        <v>2023</v>
      </c>
      <c r="D87" s="40">
        <f>BY_Demands_Drivers!$K$83*$I$16</f>
        <v>1.3025890696505227</v>
      </c>
      <c r="E87" s="40">
        <f>BY_Demands_Drivers!$L$83*$I$16</f>
        <v>0.68419715787271529</v>
      </c>
      <c r="F87" s="16" t="str">
        <f>BY_Demands_Drivers!$H$84</f>
        <v>ILDRH</v>
      </c>
    </row>
    <row r="88" spans="2:6" x14ac:dyDescent="0.3">
      <c r="B88" s="16" t="s">
        <v>231</v>
      </c>
      <c r="C88" s="16">
        <f>$H$17</f>
        <v>2024</v>
      </c>
      <c r="D88" s="40">
        <f>BY_Demands_Drivers!$K$83*$I$17</f>
        <v>1.3162927577155989</v>
      </c>
      <c r="E88" s="40">
        <f>BY_Demands_Drivers!$L$83*$I$17</f>
        <v>0.69139514889302611</v>
      </c>
      <c r="F88" s="16" t="str">
        <f>BY_Demands_Drivers!$H$84</f>
        <v>ILDRH</v>
      </c>
    </row>
    <row r="89" spans="2:6" x14ac:dyDescent="0.3">
      <c r="B89" s="16" t="s">
        <v>231</v>
      </c>
      <c r="C89" s="16">
        <f>$H$18</f>
        <v>2025</v>
      </c>
      <c r="D89" s="40">
        <f>BY_Demands_Drivers!$K$83*$I$18</f>
        <v>1.3299617070159977</v>
      </c>
      <c r="E89" s="40">
        <f>BY_Demands_Drivers!$L$83*$I$18</f>
        <v>0.69857489305052023</v>
      </c>
      <c r="F89" s="16" t="str">
        <f>BY_Demands_Drivers!$H$84</f>
        <v>ILDRH</v>
      </c>
    </row>
    <row r="90" spans="2:6" x14ac:dyDescent="0.3">
      <c r="B90" s="16" t="s">
        <v>231</v>
      </c>
      <c r="C90" s="16">
        <f>$H$19</f>
        <v>2026</v>
      </c>
      <c r="D90" s="40">
        <f>BY_Demands_Drivers!$K$83*$I$19</f>
        <v>1.3455055244074907</v>
      </c>
      <c r="E90" s="40">
        <f>BY_Demands_Drivers!$L$83*$I$19</f>
        <v>0.70673942930338873</v>
      </c>
      <c r="F90" s="16" t="str">
        <f>BY_Demands_Drivers!$H$84</f>
        <v>ILDRH</v>
      </c>
    </row>
    <row r="91" spans="2:6" x14ac:dyDescent="0.3">
      <c r="B91" s="16" t="s">
        <v>231</v>
      </c>
      <c r="C91" s="16">
        <f>$H$20</f>
        <v>2027</v>
      </c>
      <c r="D91" s="40">
        <f>BY_Demands_Drivers!$K$83*$I$20</f>
        <v>1.3641676359628123</v>
      </c>
      <c r="E91" s="40">
        <f>BY_Demands_Drivers!$L$83*$I$20</f>
        <v>0.71654187888902843</v>
      </c>
      <c r="F91" s="16" t="str">
        <f>BY_Demands_Drivers!$H$84</f>
        <v>ILDRH</v>
      </c>
    </row>
    <row r="92" spans="2:6" x14ac:dyDescent="0.3">
      <c r="B92" s="16" t="s">
        <v>231</v>
      </c>
      <c r="C92" s="16">
        <f>$H$21</f>
        <v>2028</v>
      </c>
      <c r="D92" s="40">
        <f>BY_Demands_Drivers!$K$83*$I$21</f>
        <v>1.3772085821423015</v>
      </c>
      <c r="E92" s="40">
        <f>BY_Demands_Drivers!$L$83*$I$21</f>
        <v>0.72339175850176884</v>
      </c>
      <c r="F92" s="16" t="str">
        <f>BY_Demands_Drivers!$H$84</f>
        <v>ILDRH</v>
      </c>
    </row>
    <row r="93" spans="2:6" x14ac:dyDescent="0.3">
      <c r="B93" s="16" t="s">
        <v>231</v>
      </c>
      <c r="C93" s="16">
        <f>$H$22</f>
        <v>2029</v>
      </c>
      <c r="D93" s="40">
        <f>BY_Demands_Drivers!$K$83*$I$22</f>
        <v>1.391295324915887</v>
      </c>
      <c r="E93" s="40">
        <f>BY_Demands_Drivers!$L$83*$I$22</f>
        <v>0.73079095260982097</v>
      </c>
      <c r="F93" s="16" t="str">
        <f>BY_Demands_Drivers!$H$84</f>
        <v>ILDRH</v>
      </c>
    </row>
    <row r="94" spans="2:6" x14ac:dyDescent="0.3">
      <c r="B94" s="16" t="s">
        <v>231</v>
      </c>
      <c r="C94" s="16">
        <f>$H$23</f>
        <v>2030</v>
      </c>
      <c r="D94" s="40">
        <f>BY_Demands_Drivers!$K$83*$I$23</f>
        <v>1.4157015936945643</v>
      </c>
      <c r="E94" s="40">
        <f>BY_Demands_Drivers!$L$83*$I$23</f>
        <v>0.74361057479283887</v>
      </c>
      <c r="F94" s="16" t="str">
        <f>BY_Demands_Drivers!$H$84</f>
        <v>ILDRH</v>
      </c>
    </row>
    <row r="95" spans="2:6" x14ac:dyDescent="0.3">
      <c r="B95" s="16" t="s">
        <v>231</v>
      </c>
      <c r="C95" s="16">
        <f>$H$24</f>
        <v>2031</v>
      </c>
      <c r="D95" s="40">
        <f>BY_Demands_Drivers!$K$83*$I$24</f>
        <v>1.4295187569672645</v>
      </c>
      <c r="E95" s="40">
        <f>BY_Demands_Drivers!$L$83*$I$24</f>
        <v>0.75086816973303072</v>
      </c>
      <c r="F95" s="16" t="str">
        <f>BY_Demands_Drivers!$H$84</f>
        <v>ILDRH</v>
      </c>
    </row>
    <row r="96" spans="2:6" x14ac:dyDescent="0.3">
      <c r="B96" s="16" t="s">
        <v>231</v>
      </c>
      <c r="C96" s="16">
        <f>$H$25</f>
        <v>2032</v>
      </c>
      <c r="D96" s="40">
        <f>BY_Demands_Drivers!$K$83*$I$25</f>
        <v>1.4434286702595807</v>
      </c>
      <c r="E96" s="40">
        <f>BY_Demands_Drivers!$L$83*$I$25</f>
        <v>0.75817448249321062</v>
      </c>
      <c r="F96" s="16" t="str">
        <f>BY_Demands_Drivers!$H$84</f>
        <v>ILDRH</v>
      </c>
    </row>
    <row r="97" spans="2:6" x14ac:dyDescent="0.3">
      <c r="B97" s="16" t="s">
        <v>231</v>
      </c>
      <c r="C97" s="16">
        <f>$H$26</f>
        <v>2033</v>
      </c>
      <c r="D97" s="40">
        <f>BY_Demands_Drivers!$K$83*$I$26</f>
        <v>1.4519987724409509</v>
      </c>
      <c r="E97" s="40">
        <f>BY_Demands_Drivers!$L$83*$I$26</f>
        <v>0.76267600925386858</v>
      </c>
      <c r="F97" s="16" t="str">
        <f>BY_Demands_Drivers!$H$84</f>
        <v>ILDRH</v>
      </c>
    </row>
    <row r="98" spans="2:6" x14ac:dyDescent="0.3">
      <c r="B98" s="16" t="s">
        <v>231</v>
      </c>
      <c r="C98" s="16">
        <f>$H$27</f>
        <v>2034</v>
      </c>
      <c r="D98" s="40">
        <f>BY_Demands_Drivers!$K$83*$I$27</f>
        <v>1.4609487051480761</v>
      </c>
      <c r="E98" s="40">
        <f>BY_Demands_Drivers!$L$83*$I$27</f>
        <v>0.76737704556995712</v>
      </c>
      <c r="F98" s="16" t="str">
        <f>BY_Demands_Drivers!$H$84</f>
        <v>ILDRH</v>
      </c>
    </row>
    <row r="99" spans="2:6" x14ac:dyDescent="0.3">
      <c r="B99" s="16" t="s">
        <v>231</v>
      </c>
      <c r="C99" s="16">
        <f>$H$28</f>
        <v>2035</v>
      </c>
      <c r="D99" s="40">
        <f>BY_Demands_Drivers!$K$83*$I$28</f>
        <v>1.4861838449908014</v>
      </c>
      <c r="E99" s="40">
        <f>BY_Demands_Drivers!$L$83*$I$28</f>
        <v>0.78063204007374598</v>
      </c>
      <c r="F99" s="16" t="str">
        <f>BY_Demands_Drivers!$H$84</f>
        <v>ILDRH</v>
      </c>
    </row>
    <row r="100" spans="2:6" x14ac:dyDescent="0.3">
      <c r="B100" s="16" t="s">
        <v>231</v>
      </c>
      <c r="C100" s="16">
        <f>$H$29</f>
        <v>2036</v>
      </c>
      <c r="D100" s="40">
        <f>BY_Demands_Drivers!$K$83*$I$29</f>
        <v>1.4990451492973844</v>
      </c>
      <c r="E100" s="40">
        <f>BY_Demands_Drivers!$L$83*$I$29</f>
        <v>0.78738756110346042</v>
      </c>
      <c r="F100" s="16" t="str">
        <f>BY_Demands_Drivers!$H$84</f>
        <v>ILDRH</v>
      </c>
    </row>
    <row r="101" spans="2:6" x14ac:dyDescent="0.3">
      <c r="B101" s="16" t="s">
        <v>231</v>
      </c>
      <c r="C101" s="16">
        <f>$H$30</f>
        <v>2037</v>
      </c>
      <c r="D101" s="40">
        <f>BY_Demands_Drivers!$K$83*$I$30</f>
        <v>1.5143620664476496</v>
      </c>
      <c r="E101" s="40">
        <f>BY_Demands_Drivers!$L$83*$I$30</f>
        <v>0.79543291587094278</v>
      </c>
      <c r="F101" s="16" t="str">
        <f>BY_Demands_Drivers!$H$84</f>
        <v>ILDRH</v>
      </c>
    </row>
    <row r="102" spans="2:6" x14ac:dyDescent="0.3">
      <c r="B102" s="16" t="s">
        <v>231</v>
      </c>
      <c r="C102" s="16">
        <f>$H$31</f>
        <v>2038</v>
      </c>
      <c r="D102" s="40">
        <f>BY_Demands_Drivers!$K$83*$I$31</f>
        <v>1.5295510452338941</v>
      </c>
      <c r="E102" s="40">
        <f>BY_Demands_Drivers!$L$83*$I$31</f>
        <v>0.80341106980964094</v>
      </c>
      <c r="F102" s="16" t="str">
        <f>BY_Demands_Drivers!$H$84</f>
        <v>ILDRH</v>
      </c>
    </row>
    <row r="103" spans="2:6" x14ac:dyDescent="0.3">
      <c r="B103" s="16" t="s">
        <v>231</v>
      </c>
      <c r="C103" s="16">
        <f>$H$32</f>
        <v>2039</v>
      </c>
      <c r="D103" s="40">
        <f>BY_Demands_Drivers!$K$83*$I$32</f>
        <v>1.5450186930871534</v>
      </c>
      <c r="E103" s="40">
        <f>BY_Demands_Drivers!$L$83*$I$32</f>
        <v>0.81153559729628366</v>
      </c>
      <c r="F103" s="16" t="str">
        <f>BY_Demands_Drivers!$H$84</f>
        <v>ILDRH</v>
      </c>
    </row>
    <row r="104" spans="2:6" x14ac:dyDescent="0.3">
      <c r="B104" s="16" t="s">
        <v>231</v>
      </c>
      <c r="C104" s="16">
        <f>$H$33</f>
        <v>2040</v>
      </c>
      <c r="D104" s="40">
        <f>BY_Demands_Drivers!$K$83*$I$33</f>
        <v>1.5746368689907311</v>
      </c>
      <c r="E104" s="40">
        <f>BY_Demands_Drivers!$L$83*$I$33</f>
        <v>0.82709282270739426</v>
      </c>
      <c r="F104" s="16" t="str">
        <f>BY_Demands_Drivers!$H$84</f>
        <v>ILDRH</v>
      </c>
    </row>
    <row r="105" spans="2:6" x14ac:dyDescent="0.3">
      <c r="B105" s="16" t="s">
        <v>231</v>
      </c>
      <c r="C105" s="16">
        <f>$H$34</f>
        <v>2041</v>
      </c>
      <c r="D105" s="40">
        <f>BY_Demands_Drivers!$K$83*$I$34</f>
        <v>1.5948540611533057</v>
      </c>
      <c r="E105" s="40">
        <f>BY_Demands_Drivers!$L$83*$I$34</f>
        <v>0.8377120930053642</v>
      </c>
      <c r="F105" s="16" t="str">
        <f>BY_Demands_Drivers!$H$84</f>
        <v>ILDRH</v>
      </c>
    </row>
    <row r="106" spans="2:6" x14ac:dyDescent="0.3">
      <c r="B106" s="16" t="s">
        <v>231</v>
      </c>
      <c r="C106" s="16">
        <f>$H$35</f>
        <v>2042</v>
      </c>
      <c r="D106" s="40">
        <f>BY_Demands_Drivers!$K$83*$I$35</f>
        <v>1.6146163534114353</v>
      </c>
      <c r="E106" s="40">
        <f>BY_Demands_Drivers!$L$83*$I$35</f>
        <v>0.84809242285082342</v>
      </c>
      <c r="F106" s="16" t="str">
        <f>BY_Demands_Drivers!$H$84</f>
        <v>ILDRH</v>
      </c>
    </row>
    <row r="107" spans="2:6" x14ac:dyDescent="0.3">
      <c r="B107" s="16" t="s">
        <v>231</v>
      </c>
      <c r="C107" s="16">
        <f>$H$36</f>
        <v>2043</v>
      </c>
      <c r="D107" s="40">
        <f>BY_Demands_Drivers!$K$83*$I$36</f>
        <v>1.6332086159681889</v>
      </c>
      <c r="E107" s="40">
        <f>BY_Demands_Drivers!$L$83*$I$36</f>
        <v>0.85785818359313248</v>
      </c>
      <c r="F107" s="16" t="str">
        <f>BY_Demands_Drivers!$H$84</f>
        <v>ILDRH</v>
      </c>
    </row>
    <row r="108" spans="2:6" x14ac:dyDescent="0.3">
      <c r="B108" s="16" t="s">
        <v>231</v>
      </c>
      <c r="C108" s="16">
        <f>$H$37</f>
        <v>2044</v>
      </c>
      <c r="D108" s="40">
        <f>BY_Demands_Drivers!$K$83*$I$37</f>
        <v>1.6529037183122377</v>
      </c>
      <c r="E108" s="40">
        <f>BY_Demands_Drivers!$L$83*$I$37</f>
        <v>0.86820322130439309</v>
      </c>
      <c r="F108" s="16" t="str">
        <f>BY_Demands_Drivers!$H$84</f>
        <v>ILDRH</v>
      </c>
    </row>
    <row r="109" spans="2:6" x14ac:dyDescent="0.3">
      <c r="B109" s="16" t="s">
        <v>231</v>
      </c>
      <c r="C109" s="16">
        <f>$H$38</f>
        <v>2045</v>
      </c>
      <c r="D109" s="40">
        <f>BY_Demands_Drivers!$K$83*$I$38</f>
        <v>1.688556716558459</v>
      </c>
      <c r="E109" s="40">
        <f>BY_Demands_Drivers!$L$83*$I$38</f>
        <v>0.88693029390008904</v>
      </c>
      <c r="F109" s="16" t="str">
        <f>BY_Demands_Drivers!$H$84</f>
        <v>ILDRH</v>
      </c>
    </row>
    <row r="110" spans="2:6" x14ac:dyDescent="0.3">
      <c r="B110" s="16" t="s">
        <v>231</v>
      </c>
      <c r="C110" s="16">
        <f>$H$39</f>
        <v>2046</v>
      </c>
      <c r="D110" s="40">
        <f>BY_Demands_Drivers!$K$83*$I$39</f>
        <v>1.7137801579337648</v>
      </c>
      <c r="E110" s="40">
        <f>BY_Demands_Drivers!$L$83*$I$39</f>
        <v>0.9001791436738581</v>
      </c>
      <c r="F110" s="16" t="str">
        <f>BY_Demands_Drivers!$H$84</f>
        <v>ILDRH</v>
      </c>
    </row>
    <row r="111" spans="2:6" x14ac:dyDescent="0.3">
      <c r="B111" s="16" t="s">
        <v>231</v>
      </c>
      <c r="C111" s="16">
        <f>$H$40</f>
        <v>2047</v>
      </c>
      <c r="D111" s="40">
        <f>BY_Demands_Drivers!$K$83*$I$40</f>
        <v>1.7398693946014949</v>
      </c>
      <c r="E111" s="40">
        <f>BY_Demands_Drivers!$L$83*$I$40</f>
        <v>0.91388276056657369</v>
      </c>
      <c r="F111" s="16" t="str">
        <f>BY_Demands_Drivers!$H$84</f>
        <v>ILDRH</v>
      </c>
    </row>
    <row r="112" spans="2:6" x14ac:dyDescent="0.3">
      <c r="B112" s="16" t="s">
        <v>231</v>
      </c>
      <c r="C112" s="16">
        <f>$H$41</f>
        <v>2048</v>
      </c>
      <c r="D112" s="40">
        <f>BY_Demands_Drivers!$K$83*$I$41</f>
        <v>1.7653607312562223</v>
      </c>
      <c r="E112" s="40">
        <f>BY_Demands_Drivers!$L$83*$I$41</f>
        <v>0.92727232485504141</v>
      </c>
      <c r="F112" s="16" t="str">
        <f>BY_Demands_Drivers!$H$84</f>
        <v>ILDRH</v>
      </c>
    </row>
    <row r="113" spans="2:6" x14ac:dyDescent="0.3">
      <c r="B113" s="16" t="s">
        <v>231</v>
      </c>
      <c r="C113" s="16">
        <f>$H$42</f>
        <v>2049</v>
      </c>
      <c r="D113" s="40">
        <f>BY_Demands_Drivers!$K$83*$I$42</f>
        <v>1.7917011700213459</v>
      </c>
      <c r="E113" s="40">
        <f>BY_Demands_Drivers!$L$83*$I$42</f>
        <v>0.94110788801161938</v>
      </c>
      <c r="F113" s="16" t="str">
        <f>BY_Demands_Drivers!$H$84</f>
        <v>ILDRH</v>
      </c>
    </row>
    <row r="114" spans="2:6" x14ac:dyDescent="0.3">
      <c r="B114" s="15" t="s">
        <v>231</v>
      </c>
      <c r="C114" s="15">
        <f>$H$43</f>
        <v>2050</v>
      </c>
      <c r="D114" s="41">
        <f>BY_Demands_Drivers!$K$83*$I$43</f>
        <v>1.8308045521966578</v>
      </c>
      <c r="E114" s="41">
        <f>BY_Demands_Drivers!$L$83*$I$43</f>
        <v>0.96164730721213287</v>
      </c>
      <c r="F114" s="15" t="str">
        <f>BY_Demands_Drivers!$H$84</f>
        <v>ILDRH</v>
      </c>
    </row>
    <row r="115" spans="2:6" x14ac:dyDescent="0.3">
      <c r="B115" s="16" t="s">
        <v>231</v>
      </c>
      <c r="C115" s="16">
        <f>$H$5</f>
        <v>2012</v>
      </c>
      <c r="D115" s="40">
        <f>BY_Demands_Drivers!$K$84*$I$5</f>
        <v>0.92324399899787446</v>
      </c>
      <c r="E115" s="40">
        <f>BY_Demands_Drivers!$L$84*$I$5</f>
        <v>0.48907740213790629</v>
      </c>
      <c r="F115" s="16" t="str">
        <f>BY_Demands_Drivers!$H$85</f>
        <v>ILDLA</v>
      </c>
    </row>
    <row r="116" spans="2:6" x14ac:dyDescent="0.3">
      <c r="B116" s="16" t="s">
        <v>231</v>
      </c>
      <c r="C116" s="16">
        <f>$H$8</f>
        <v>2015</v>
      </c>
      <c r="D116" s="40">
        <f>BY_Demands_Drivers!$K$84*$I$8</f>
        <v>0.98069533165383249</v>
      </c>
      <c r="E116" s="40">
        <f>BY_Demands_Drivers!$L$84*$I$8</f>
        <v>0.5195115544911687</v>
      </c>
      <c r="F116" s="16" t="str">
        <f>BY_Demands_Drivers!$H$85</f>
        <v>ILDLA</v>
      </c>
    </row>
    <row r="117" spans="2:6" x14ac:dyDescent="0.3">
      <c r="B117" s="16" t="s">
        <v>231</v>
      </c>
      <c r="C117" s="16">
        <f>$H$9</f>
        <v>2016</v>
      </c>
      <c r="D117" s="40">
        <f>BY_Demands_Drivers!$K$84*$I$9</f>
        <v>1.0046058216658025</v>
      </c>
      <c r="E117" s="40">
        <f>BY_Demands_Drivers!$L$84*$I$9</f>
        <v>0.53217784893943154</v>
      </c>
      <c r="F117" s="16" t="str">
        <f>BY_Demands_Drivers!$H$85</f>
        <v>ILDLA</v>
      </c>
    </row>
    <row r="118" spans="2:6" x14ac:dyDescent="0.3">
      <c r="B118" s="16" t="s">
        <v>231</v>
      </c>
      <c r="C118" s="16">
        <f>$H$10</f>
        <v>2017</v>
      </c>
      <c r="D118" s="40">
        <f>BY_Demands_Drivers!$K$84*$I$10</f>
        <v>1.0325965177543257</v>
      </c>
      <c r="E118" s="40">
        <f>BY_Demands_Drivers!$L$84*$I$10</f>
        <v>0.54700558347316885</v>
      </c>
      <c r="F118" s="16" t="str">
        <f>BY_Demands_Drivers!$H$85</f>
        <v>ILDLA</v>
      </c>
    </row>
    <row r="119" spans="2:6" x14ac:dyDescent="0.3">
      <c r="B119" s="16" t="s">
        <v>231</v>
      </c>
      <c r="C119" s="16">
        <f>$H$11</f>
        <v>2018</v>
      </c>
      <c r="D119" s="40">
        <f>BY_Demands_Drivers!$K$84*$I$11</f>
        <v>1.0639020517421165</v>
      </c>
      <c r="E119" s="40">
        <f>BY_Demands_Drivers!$L$84*$I$11</f>
        <v>0.56358931350759922</v>
      </c>
      <c r="F119" s="16" t="str">
        <f>BY_Demands_Drivers!$H$85</f>
        <v>ILDLA</v>
      </c>
    </row>
    <row r="120" spans="2:6" x14ac:dyDescent="0.3">
      <c r="B120" s="16" t="s">
        <v>231</v>
      </c>
      <c r="C120" s="16">
        <f>$H$12</f>
        <v>2019</v>
      </c>
      <c r="D120" s="40">
        <f>BY_Demands_Drivers!$K$84*$I$12</f>
        <v>1.1529021668616581</v>
      </c>
      <c r="E120" s="40">
        <f>BY_Demands_Drivers!$L$84*$I$12</f>
        <v>0.61073605384914165</v>
      </c>
      <c r="F120" s="16" t="str">
        <f>BY_Demands_Drivers!$H$85</f>
        <v>ILDLA</v>
      </c>
    </row>
    <row r="121" spans="2:6" x14ac:dyDescent="0.3">
      <c r="B121" s="16" t="s">
        <v>231</v>
      </c>
      <c r="C121" s="16">
        <f>$H$13</f>
        <v>2020</v>
      </c>
      <c r="D121" s="40">
        <f>BY_Demands_Drivers!$K$84*$I$13</f>
        <v>1.1795852680974315</v>
      </c>
      <c r="E121" s="40">
        <f>BY_Demands_Drivers!$L$84*$I$13</f>
        <v>0.62487110573958426</v>
      </c>
      <c r="F121" s="16" t="str">
        <f>BY_Demands_Drivers!$H$85</f>
        <v>ILDLA</v>
      </c>
    </row>
    <row r="122" spans="2:6" x14ac:dyDescent="0.3">
      <c r="B122" s="16" t="s">
        <v>231</v>
      </c>
      <c r="C122" s="16">
        <f>$H$14</f>
        <v>2021</v>
      </c>
      <c r="D122" s="40">
        <f>BY_Demands_Drivers!$K$84*$I$14</f>
        <v>1.2015885758375764</v>
      </c>
      <c r="E122" s="40">
        <f>BY_Demands_Drivers!$L$84*$I$14</f>
        <v>0.63652709332214297</v>
      </c>
      <c r="F122" s="16" t="str">
        <f>BY_Demands_Drivers!$H$85</f>
        <v>ILDLA</v>
      </c>
    </row>
    <row r="123" spans="2:6" x14ac:dyDescent="0.3">
      <c r="B123" s="16" t="s">
        <v>231</v>
      </c>
      <c r="C123" s="16">
        <f>$H$15</f>
        <v>2022</v>
      </c>
      <c r="D123" s="40">
        <f>BY_Demands_Drivers!$K$84*$I$15</f>
        <v>1.2238789701509054</v>
      </c>
      <c r="E123" s="40">
        <f>BY_Demands_Drivers!$L$84*$I$15</f>
        <v>0.64833516156328574</v>
      </c>
      <c r="F123" s="16" t="str">
        <f>BY_Demands_Drivers!$H$85</f>
        <v>ILDLA</v>
      </c>
    </row>
    <row r="124" spans="2:6" x14ac:dyDescent="0.3">
      <c r="B124" s="16" t="s">
        <v>231</v>
      </c>
      <c r="C124" s="16">
        <f>$H$16</f>
        <v>2023</v>
      </c>
      <c r="D124" s="40">
        <f>BY_Demands_Drivers!$K$84*$I$16</f>
        <v>1.241193156042115</v>
      </c>
      <c r="E124" s="40">
        <f>BY_Demands_Drivers!$L$84*$I$16</f>
        <v>0.65750714325501303</v>
      </c>
      <c r="F124" s="16" t="str">
        <f>BY_Demands_Drivers!$H$85</f>
        <v>ILDLA</v>
      </c>
    </row>
    <row r="125" spans="2:6" x14ac:dyDescent="0.3">
      <c r="B125" s="16" t="s">
        <v>231</v>
      </c>
      <c r="C125" s="16">
        <f>$H$17</f>
        <v>2024</v>
      </c>
      <c r="D125" s="40">
        <f>BY_Demands_Drivers!$K$84*$I$17</f>
        <v>1.2542509378362401</v>
      </c>
      <c r="E125" s="40">
        <f>BY_Demands_Drivers!$L$84*$I$17</f>
        <v>0.66442434607949519</v>
      </c>
      <c r="F125" s="16" t="str">
        <f>BY_Demands_Drivers!$H$85</f>
        <v>ILDLA</v>
      </c>
    </row>
    <row r="126" spans="2:6" x14ac:dyDescent="0.3">
      <c r="B126" s="16" t="s">
        <v>231</v>
      </c>
      <c r="C126" s="16">
        <f>$H$18</f>
        <v>2025</v>
      </c>
      <c r="D126" s="40">
        <f>BY_Demands_Drivers!$K$84*$I$18</f>
        <v>1.2672756182340983</v>
      </c>
      <c r="E126" s="40">
        <f>BY_Demands_Drivers!$L$84*$I$18</f>
        <v>0.6713240138375044</v>
      </c>
      <c r="F126" s="16" t="str">
        <f>BY_Demands_Drivers!$H$85</f>
        <v>ILDLA</v>
      </c>
    </row>
    <row r="127" spans="2:6" x14ac:dyDescent="0.3">
      <c r="B127" s="16" t="s">
        <v>231</v>
      </c>
      <c r="C127" s="16">
        <f>$H$19</f>
        <v>2026</v>
      </c>
      <c r="D127" s="40">
        <f>BY_Demands_Drivers!$K$84*$I$19</f>
        <v>1.2820867971504588</v>
      </c>
      <c r="E127" s="40">
        <f>BY_Demands_Drivers!$L$84*$I$19</f>
        <v>0.67917005769468186</v>
      </c>
      <c r="F127" s="16" t="str">
        <f>BY_Demands_Drivers!$H$85</f>
        <v>ILDLA</v>
      </c>
    </row>
    <row r="128" spans="2:6" x14ac:dyDescent="0.3">
      <c r="B128" s="16" t="s">
        <v>231</v>
      </c>
      <c r="C128" s="16">
        <f>$H$20</f>
        <v>2027</v>
      </c>
      <c r="D128" s="40">
        <f>BY_Demands_Drivers!$K$84*$I$20</f>
        <v>1.2998692933186282</v>
      </c>
      <c r="E128" s="40">
        <f>BY_Demands_Drivers!$L$84*$I$20</f>
        <v>0.68859012112200513</v>
      </c>
      <c r="F128" s="16" t="str">
        <f>BY_Demands_Drivers!$H$85</f>
        <v>ILDLA</v>
      </c>
    </row>
    <row r="129" spans="2:6" x14ac:dyDescent="0.3">
      <c r="B129" s="16" t="s">
        <v>231</v>
      </c>
      <c r="C129" s="16">
        <f>$H$21</f>
        <v>2028</v>
      </c>
      <c r="D129" s="40">
        <f>BY_Demands_Drivers!$K$84*$I$21</f>
        <v>1.3122955707405923</v>
      </c>
      <c r="E129" s="40">
        <f>BY_Demands_Drivers!$L$84*$I$21</f>
        <v>0.69517279210213156</v>
      </c>
      <c r="F129" s="16" t="str">
        <f>BY_Demands_Drivers!$H$85</f>
        <v>ILDLA</v>
      </c>
    </row>
    <row r="130" spans="2:6" x14ac:dyDescent="0.3">
      <c r="B130" s="16" t="s">
        <v>231</v>
      </c>
      <c r="C130" s="16">
        <f>$H$22</f>
        <v>2029</v>
      </c>
      <c r="D130" s="40">
        <f>BY_Demands_Drivers!$K$84*$I$22</f>
        <v>1.325718352436581</v>
      </c>
      <c r="E130" s="40">
        <f>BY_Demands_Drivers!$L$84*$I$22</f>
        <v>0.70228334923379354</v>
      </c>
      <c r="F130" s="16" t="str">
        <f>BY_Demands_Drivers!$H$85</f>
        <v>ILDLA</v>
      </c>
    </row>
    <row r="131" spans="2:6" x14ac:dyDescent="0.3">
      <c r="B131" s="16" t="s">
        <v>231</v>
      </c>
      <c r="C131" s="16">
        <f>$H$23</f>
        <v>2030</v>
      </c>
      <c r="D131" s="40">
        <f>BY_Demands_Drivers!$K$84*$I$23</f>
        <v>1.3489742621309146</v>
      </c>
      <c r="E131" s="40">
        <f>BY_Demands_Drivers!$L$84*$I$23</f>
        <v>0.71460288763318103</v>
      </c>
      <c r="F131" s="16" t="str">
        <f>BY_Demands_Drivers!$H$85</f>
        <v>ILDLA</v>
      </c>
    </row>
    <row r="132" spans="2:6" x14ac:dyDescent="0.3">
      <c r="B132" s="16" t="s">
        <v>231</v>
      </c>
      <c r="C132" s="16">
        <f>$H$24</f>
        <v>2031</v>
      </c>
      <c r="D132" s="40">
        <f>BY_Demands_Drivers!$K$84*$I$24</f>
        <v>1.3621401706200693</v>
      </c>
      <c r="E132" s="40">
        <f>BY_Demands_Drivers!$L$84*$I$24</f>
        <v>0.72157736927362548</v>
      </c>
      <c r="F132" s="16" t="str">
        <f>BY_Demands_Drivers!$H$85</f>
        <v>ILDLA</v>
      </c>
    </row>
    <row r="133" spans="2:6" x14ac:dyDescent="0.3">
      <c r="B133" s="16" t="s">
        <v>231</v>
      </c>
      <c r="C133" s="16">
        <f>$H$25</f>
        <v>2032</v>
      </c>
      <c r="D133" s="40">
        <f>BY_Demands_Drivers!$K$84*$I$25</f>
        <v>1.3753944574721724</v>
      </c>
      <c r="E133" s="40">
        <f>BY_Demands_Drivers!$L$84*$I$25</f>
        <v>0.72859866828867825</v>
      </c>
      <c r="F133" s="16" t="str">
        <f>BY_Demands_Drivers!$H$85</f>
        <v>ILDLA</v>
      </c>
    </row>
    <row r="134" spans="2:6" x14ac:dyDescent="0.3">
      <c r="B134" s="16" t="s">
        <v>231</v>
      </c>
      <c r="C134" s="16">
        <f>$H$26</f>
        <v>2033</v>
      </c>
      <c r="D134" s="40">
        <f>BY_Demands_Drivers!$K$84*$I$26</f>
        <v>1.3835606185600682</v>
      </c>
      <c r="E134" s="40">
        <f>BY_Demands_Drivers!$L$84*$I$26</f>
        <v>0.73292459388867437</v>
      </c>
      <c r="F134" s="16" t="str">
        <f>BY_Demands_Drivers!$H$85</f>
        <v>ILDLA</v>
      </c>
    </row>
    <row r="135" spans="2:6" x14ac:dyDescent="0.3">
      <c r="B135" s="16" t="s">
        <v>231</v>
      </c>
      <c r="C135" s="16">
        <f>$H$27</f>
        <v>2034</v>
      </c>
      <c r="D135" s="40">
        <f>BY_Demands_Drivers!$K$84*$I$27</f>
        <v>1.3920887073349122</v>
      </c>
      <c r="E135" s="40">
        <f>BY_Demands_Drivers!$L$84*$I$27</f>
        <v>0.73744224632695654</v>
      </c>
      <c r="F135" s="16" t="str">
        <f>BY_Demands_Drivers!$H$85</f>
        <v>ILDLA</v>
      </c>
    </row>
    <row r="136" spans="2:6" x14ac:dyDescent="0.3">
      <c r="B136" s="16" t="s">
        <v>231</v>
      </c>
      <c r="C136" s="16">
        <f>$H$28</f>
        <v>2035</v>
      </c>
      <c r="D136" s="40">
        <f>BY_Demands_Drivers!$K$84*$I$28</f>
        <v>1.4161344202879311</v>
      </c>
      <c r="E136" s="40">
        <f>BY_Demands_Drivers!$L$84*$I$28</f>
        <v>0.75018017350155108</v>
      </c>
      <c r="F136" s="16" t="str">
        <f>BY_Demands_Drivers!$H$85</f>
        <v>ILDLA</v>
      </c>
    </row>
    <row r="137" spans="2:6" x14ac:dyDescent="0.3">
      <c r="B137" s="16" t="s">
        <v>231</v>
      </c>
      <c r="C137" s="16">
        <f>$H$29</f>
        <v>2036</v>
      </c>
      <c r="D137" s="40">
        <f>BY_Demands_Drivers!$K$84*$I$29</f>
        <v>1.4283895230329502</v>
      </c>
      <c r="E137" s="40">
        <f>BY_Demands_Drivers!$L$84*$I$29</f>
        <v>0.75667216675574256</v>
      </c>
      <c r="F137" s="16" t="str">
        <f>BY_Demands_Drivers!$H$85</f>
        <v>ILDLA</v>
      </c>
    </row>
    <row r="138" spans="2:6" x14ac:dyDescent="0.3">
      <c r="B138" s="16" t="s">
        <v>231</v>
      </c>
      <c r="C138" s="16">
        <f>$H$30</f>
        <v>2037</v>
      </c>
      <c r="D138" s="40">
        <f>BY_Demands_Drivers!$K$84*$I$30</f>
        <v>1.4429844963683811</v>
      </c>
      <c r="E138" s="40">
        <f>BY_Demands_Drivers!$L$84*$I$30</f>
        <v>0.76440367830730693</v>
      </c>
      <c r="F138" s="16" t="str">
        <f>BY_Demands_Drivers!$H$85</f>
        <v>ILDLA</v>
      </c>
    </row>
    <row r="139" spans="2:6" x14ac:dyDescent="0.3">
      <c r="B139" s="16" t="s">
        <v>231</v>
      </c>
      <c r="C139" s="16">
        <f>$H$31</f>
        <v>2038</v>
      </c>
      <c r="D139" s="40">
        <f>BY_Demands_Drivers!$K$84*$I$31</f>
        <v>1.4574575615552505</v>
      </c>
      <c r="E139" s="40">
        <f>BY_Demands_Drivers!$L$84*$I$31</f>
        <v>0.77207061048368708</v>
      </c>
      <c r="F139" s="16" t="str">
        <f>BY_Demands_Drivers!$H$85</f>
        <v>ILDLA</v>
      </c>
    </row>
    <row r="140" spans="2:6" x14ac:dyDescent="0.3">
      <c r="B140" s="16" t="s">
        <v>231</v>
      </c>
      <c r="C140" s="16">
        <f>$H$32</f>
        <v>2039</v>
      </c>
      <c r="D140" s="40">
        <f>BY_Demands_Drivers!$K$84*$I$32</f>
        <v>1.4721961610897036</v>
      </c>
      <c r="E140" s="40">
        <f>BY_Demands_Drivers!$L$84*$I$32</f>
        <v>0.77987820628640603</v>
      </c>
      <c r="F140" s="16" t="str">
        <f>BY_Demands_Drivers!$H$85</f>
        <v>ILDLA</v>
      </c>
    </row>
    <row r="141" spans="2:6" x14ac:dyDescent="0.3">
      <c r="B141" s="16" t="s">
        <v>231</v>
      </c>
      <c r="C141" s="16">
        <f>$H$33</f>
        <v>2040</v>
      </c>
      <c r="D141" s="40">
        <f>BY_Demands_Drivers!$K$84*$I$33</f>
        <v>1.500418321157295</v>
      </c>
      <c r="E141" s="40">
        <f>BY_Demands_Drivers!$L$84*$I$33</f>
        <v>0.79482855607861702</v>
      </c>
      <c r="F141" s="16" t="str">
        <f>BY_Demands_Drivers!$H$85</f>
        <v>ILDLA</v>
      </c>
    </row>
    <row r="142" spans="2:6" x14ac:dyDescent="0.3">
      <c r="B142" s="16" t="s">
        <v>231</v>
      </c>
      <c r="C142" s="16">
        <f>$H$34</f>
        <v>2041</v>
      </c>
      <c r="D142" s="40">
        <f>BY_Demands_Drivers!$K$84*$I$34</f>
        <v>1.5196826011449265</v>
      </c>
      <c r="E142" s="40">
        <f>BY_Demands_Drivers!$L$84*$I$34</f>
        <v>0.80503357665891284</v>
      </c>
      <c r="F142" s="16" t="str">
        <f>BY_Demands_Drivers!$H$85</f>
        <v>ILDLA</v>
      </c>
    </row>
    <row r="143" spans="2:6" x14ac:dyDescent="0.3">
      <c r="B143" s="16" t="s">
        <v>231</v>
      </c>
      <c r="C143" s="16">
        <f>$H$35</f>
        <v>2042</v>
      </c>
      <c r="D143" s="40">
        <f>BY_Demands_Drivers!$K$84*$I$35</f>
        <v>1.5385134223685957</v>
      </c>
      <c r="E143" s="40">
        <f>BY_Demands_Drivers!$L$84*$I$35</f>
        <v>0.81500897767337066</v>
      </c>
      <c r="F143" s="16" t="str">
        <f>BY_Demands_Drivers!$H$85</f>
        <v>ILDLA</v>
      </c>
    </row>
    <row r="144" spans="2:6" x14ac:dyDescent="0.3">
      <c r="B144" s="16" t="s">
        <v>231</v>
      </c>
      <c r="C144" s="16">
        <f>$H$36</f>
        <v>2043</v>
      </c>
      <c r="D144" s="40">
        <f>BY_Demands_Drivers!$K$84*$I$36</f>
        <v>1.5562293617837575</v>
      </c>
      <c r="E144" s="40">
        <f>BY_Demands_Drivers!$L$84*$I$36</f>
        <v>0.82439378346144465</v>
      </c>
      <c r="F144" s="16" t="str">
        <f>BY_Demands_Drivers!$H$85</f>
        <v>ILDLA</v>
      </c>
    </row>
    <row r="145" spans="2:6" x14ac:dyDescent="0.3">
      <c r="B145" s="16" t="s">
        <v>231</v>
      </c>
      <c r="C145" s="16">
        <f>$H$37</f>
        <v>2044</v>
      </c>
      <c r="D145" s="40">
        <f>BY_Demands_Drivers!$K$84*$I$37</f>
        <v>1.5749961600062705</v>
      </c>
      <c r="E145" s="40">
        <f>BY_Demands_Drivers!$L$84*$I$37</f>
        <v>0.83433526906121636</v>
      </c>
      <c r="F145" s="16" t="str">
        <f>BY_Demands_Drivers!$H$85</f>
        <v>ILDLA</v>
      </c>
    </row>
    <row r="146" spans="2:6" x14ac:dyDescent="0.3">
      <c r="B146" s="16" t="s">
        <v>231</v>
      </c>
      <c r="C146" s="16">
        <f>$H$38</f>
        <v>2045</v>
      </c>
      <c r="D146" s="40">
        <f>BY_Demands_Drivers!$K$84*$I$38</f>
        <v>1.6089686985808984</v>
      </c>
      <c r="E146" s="40">
        <f>BY_Demands_Drivers!$L$84*$I$38</f>
        <v>0.85233181269230818</v>
      </c>
      <c r="F146" s="16" t="str">
        <f>BY_Demands_Drivers!$H$85</f>
        <v>ILDLA</v>
      </c>
    </row>
    <row r="147" spans="2:6" x14ac:dyDescent="0.3">
      <c r="B147" s="16" t="s">
        <v>231</v>
      </c>
      <c r="C147" s="16">
        <f>$H$39</f>
        <v>2046</v>
      </c>
      <c r="D147" s="40">
        <f>BY_Demands_Drivers!$K$84*$I$39</f>
        <v>1.633003264459191</v>
      </c>
      <c r="E147" s="40">
        <f>BY_Demands_Drivers!$L$84*$I$39</f>
        <v>0.86506383483816196</v>
      </c>
      <c r="F147" s="16" t="str">
        <f>BY_Demands_Drivers!$H$85</f>
        <v>ILDLA</v>
      </c>
    </row>
    <row r="148" spans="2:6" x14ac:dyDescent="0.3">
      <c r="B148" s="16" t="s">
        <v>231</v>
      </c>
      <c r="C148" s="16">
        <f>$H$40</f>
        <v>2047</v>
      </c>
      <c r="D148" s="40">
        <f>BY_Demands_Drivers!$K$84*$I$40</f>
        <v>1.6578628174470242</v>
      </c>
      <c r="E148" s="40">
        <f>BY_Demands_Drivers!$L$84*$I$40</f>
        <v>0.878232883980963</v>
      </c>
      <c r="F148" s="16" t="str">
        <f>BY_Demands_Drivers!$H$85</f>
        <v>ILDLA</v>
      </c>
    </row>
    <row r="149" spans="2:6" x14ac:dyDescent="0.3">
      <c r="B149" s="16" t="s">
        <v>231</v>
      </c>
      <c r="C149" s="16">
        <f>$H$41</f>
        <v>2048</v>
      </c>
      <c r="D149" s="40">
        <f>BY_Demands_Drivers!$K$84*$I$41</f>
        <v>1.6821526516943681</v>
      </c>
      <c r="E149" s="40">
        <f>BY_Demands_Drivers!$L$84*$I$41</f>
        <v>0.89110013147452471</v>
      </c>
      <c r="F149" s="16" t="str">
        <f>BY_Demands_Drivers!$H$85</f>
        <v>ILDLA</v>
      </c>
    </row>
    <row r="150" spans="2:6" x14ac:dyDescent="0.3">
      <c r="B150" s="16" t="s">
        <v>231</v>
      </c>
      <c r="C150" s="16">
        <f>$H$42</f>
        <v>2049</v>
      </c>
      <c r="D150" s="40">
        <f>BY_Demands_Drivers!$K$84*$I$42</f>
        <v>1.7072515666815709</v>
      </c>
      <c r="E150" s="40">
        <f>BY_Demands_Drivers!$L$84*$I$42</f>
        <v>0.90439597975704311</v>
      </c>
      <c r="F150" s="16" t="str">
        <f>BY_Demands_Drivers!$H$85</f>
        <v>ILDLA</v>
      </c>
    </row>
    <row r="151" spans="2:6" x14ac:dyDescent="0.3">
      <c r="B151" s="15" t="s">
        <v>231</v>
      </c>
      <c r="C151" s="15">
        <f>$H$43</f>
        <v>2050</v>
      </c>
      <c r="D151" s="41">
        <f>BY_Demands_Drivers!$K$84*$I$43</f>
        <v>1.7445118596357547</v>
      </c>
      <c r="E151" s="41">
        <f>BY_Demands_Drivers!$L$84*$I$43</f>
        <v>0.92413417172006673</v>
      </c>
      <c r="F151" s="15" t="str">
        <f>BY_Demands_Drivers!$H$85</f>
        <v>ILDLA</v>
      </c>
    </row>
    <row r="152" spans="2:6" x14ac:dyDescent="0.3">
      <c r="B152" s="16" t="s">
        <v>231</v>
      </c>
      <c r="C152" s="16">
        <f>$H$5</f>
        <v>2012</v>
      </c>
      <c r="D152" s="40">
        <f>BY_Demands_Drivers!$K$85*$I$5</f>
        <v>0.74904701805487905</v>
      </c>
      <c r="E152" s="40">
        <f>BY_Demands_Drivers!$L$85*$I$5</f>
        <v>0.39679864701754602</v>
      </c>
      <c r="F152" s="16" t="str">
        <f>BY_Demands_Drivers!$H$86</f>
        <v>ILDEM</v>
      </c>
    </row>
    <row r="153" spans="2:6" x14ac:dyDescent="0.3">
      <c r="B153" s="16" t="s">
        <v>231</v>
      </c>
      <c r="C153" s="16">
        <f>$H$8</f>
        <v>2015</v>
      </c>
      <c r="D153" s="40">
        <f>BY_Demands_Drivers!$K$85*$I$8</f>
        <v>0.79565847662480726</v>
      </c>
      <c r="E153" s="40">
        <f>BY_Demands_Drivers!$L$85*$I$8</f>
        <v>0.42149050647396652</v>
      </c>
      <c r="F153" s="16" t="str">
        <f>BY_Demands_Drivers!$H$86</f>
        <v>ILDEM</v>
      </c>
    </row>
    <row r="154" spans="2:6" x14ac:dyDescent="0.3">
      <c r="B154" s="16" t="s">
        <v>231</v>
      </c>
      <c r="C154" s="16">
        <f>$H$9</f>
        <v>2016</v>
      </c>
      <c r="D154" s="40">
        <f>BY_Demands_Drivers!$K$85*$I$9</f>
        <v>0.81505755342697161</v>
      </c>
      <c r="E154" s="40">
        <f>BY_Demands_Drivers!$L$85*$I$9</f>
        <v>0.4317669340451985</v>
      </c>
      <c r="F154" s="16" t="str">
        <f>BY_Demands_Drivers!$H$86</f>
        <v>ILDEM</v>
      </c>
    </row>
    <row r="155" spans="2:6" x14ac:dyDescent="0.3">
      <c r="B155" s="16" t="s">
        <v>231</v>
      </c>
      <c r="C155" s="16">
        <f>$H$10</f>
        <v>2017</v>
      </c>
      <c r="D155" s="40">
        <f>BY_Demands_Drivers!$K$85*$I$10</f>
        <v>0.83776698610256595</v>
      </c>
      <c r="E155" s="40">
        <f>BY_Demands_Drivers!$L$85*$I$10</f>
        <v>0.44379698281785335</v>
      </c>
      <c r="F155" s="16" t="str">
        <f>BY_Demands_Drivers!$H$86</f>
        <v>ILDEM</v>
      </c>
    </row>
    <row r="156" spans="2:6" x14ac:dyDescent="0.3">
      <c r="B156" s="16" t="s">
        <v>231</v>
      </c>
      <c r="C156" s="16">
        <f>$H$11</f>
        <v>2018</v>
      </c>
      <c r="D156" s="40">
        <f>BY_Demands_Drivers!$K$85*$I$11</f>
        <v>0.86316581556435845</v>
      </c>
      <c r="E156" s="40">
        <f>BY_Demands_Drivers!$L$85*$I$11</f>
        <v>0.45725170718541003</v>
      </c>
      <c r="F156" s="16" t="str">
        <f>BY_Demands_Drivers!$H$86</f>
        <v>ILDEM</v>
      </c>
    </row>
    <row r="157" spans="2:6" x14ac:dyDescent="0.3">
      <c r="B157" s="16" t="s">
        <v>231</v>
      </c>
      <c r="C157" s="16">
        <f>$H$12</f>
        <v>2019</v>
      </c>
      <c r="D157" s="40">
        <f>BY_Demands_Drivers!$K$85*$I$12</f>
        <v>0.93537345613304324</v>
      </c>
      <c r="E157" s="40">
        <f>BY_Demands_Drivers!$L$85*$I$12</f>
        <v>0.49550283614175572</v>
      </c>
      <c r="F157" s="16" t="str">
        <f>BY_Demands_Drivers!$H$86</f>
        <v>ILDEM</v>
      </c>
    </row>
    <row r="158" spans="2:6" x14ac:dyDescent="0.3">
      <c r="B158" s="16" t="s">
        <v>231</v>
      </c>
      <c r="C158" s="16">
        <f>$H$13</f>
        <v>2020</v>
      </c>
      <c r="D158" s="40">
        <f>BY_Demands_Drivers!$K$85*$I$13</f>
        <v>0.95702200996584041</v>
      </c>
      <c r="E158" s="40">
        <f>BY_Demands_Drivers!$L$85*$I$13</f>
        <v>0.50697089710947341</v>
      </c>
      <c r="F158" s="16" t="str">
        <f>BY_Demands_Drivers!$H$86</f>
        <v>ILDEM</v>
      </c>
    </row>
    <row r="159" spans="2:6" x14ac:dyDescent="0.3">
      <c r="B159" s="16" t="s">
        <v>231</v>
      </c>
      <c r="C159" s="16">
        <f>$H$14</f>
        <v>2021</v>
      </c>
      <c r="D159" s="40">
        <f>BY_Demands_Drivers!$K$85*$I$14</f>
        <v>0.97487375020784484</v>
      </c>
      <c r="E159" s="40">
        <f>BY_Demands_Drivers!$L$85*$I$14</f>
        <v>0.51642764175192657</v>
      </c>
      <c r="F159" s="16" t="str">
        <f>BY_Demands_Drivers!$H$86</f>
        <v>ILDEM</v>
      </c>
    </row>
    <row r="160" spans="2:6" x14ac:dyDescent="0.3">
      <c r="B160" s="16" t="s">
        <v>231</v>
      </c>
      <c r="C160" s="16">
        <f>$H$15</f>
        <v>2022</v>
      </c>
      <c r="D160" s="40">
        <f>BY_Demands_Drivers!$K$85*$I$15</f>
        <v>0.99295840974507399</v>
      </c>
      <c r="E160" s="40">
        <f>BY_Demands_Drivers!$L$85*$I$15</f>
        <v>0.52600777258908016</v>
      </c>
      <c r="F160" s="16" t="str">
        <f>BY_Demands_Drivers!$H$86</f>
        <v>ILDEM</v>
      </c>
    </row>
    <row r="161" spans="2:6" x14ac:dyDescent="0.3">
      <c r="B161" s="16" t="s">
        <v>231</v>
      </c>
      <c r="C161" s="16">
        <f>$H$16</f>
        <v>2023</v>
      </c>
      <c r="D161" s="40">
        <f>BY_Demands_Drivers!$K$85*$I$16</f>
        <v>1.0070057681096403</v>
      </c>
      <c r="E161" s="40">
        <f>BY_Demands_Drivers!$L$85*$I$16</f>
        <v>0.53344919169746263</v>
      </c>
      <c r="F161" s="16" t="str">
        <f>BY_Demands_Drivers!$H$86</f>
        <v>ILDEM</v>
      </c>
    </row>
    <row r="162" spans="2:6" x14ac:dyDescent="0.3">
      <c r="B162" s="16" t="s">
        <v>231</v>
      </c>
      <c r="C162" s="16">
        <f>$H$17</f>
        <v>2024</v>
      </c>
      <c r="D162" s="40">
        <f>BY_Demands_Drivers!$K$85*$I$17</f>
        <v>1.0175998174897793</v>
      </c>
      <c r="E162" s="40">
        <f>BY_Demands_Drivers!$L$85*$I$17</f>
        <v>0.53906126191355197</v>
      </c>
      <c r="F162" s="16" t="str">
        <f>BY_Demands_Drivers!$H$86</f>
        <v>ILDEM</v>
      </c>
    </row>
    <row r="163" spans="2:6" x14ac:dyDescent="0.3">
      <c r="B163" s="16" t="s">
        <v>231</v>
      </c>
      <c r="C163" s="16">
        <f>$H$18</f>
        <v>2025</v>
      </c>
      <c r="D163" s="40">
        <f>BY_Demands_Drivers!$K$85*$I$18</f>
        <v>1.0281670110201173</v>
      </c>
      <c r="E163" s="40">
        <f>BY_Demands_Drivers!$L$85*$I$18</f>
        <v>0.54465910556627639</v>
      </c>
      <c r="F163" s="16" t="str">
        <f>BY_Demands_Drivers!$H$86</f>
        <v>ILDEM</v>
      </c>
    </row>
    <row r="164" spans="2:6" x14ac:dyDescent="0.3">
      <c r="B164" s="16" t="s">
        <v>231</v>
      </c>
      <c r="C164" s="16">
        <f>$H$19</f>
        <v>2026</v>
      </c>
      <c r="D164" s="40">
        <f>BY_Demands_Drivers!$K$85*$I$19</f>
        <v>1.0401836278767871</v>
      </c>
      <c r="E164" s="40">
        <f>BY_Demands_Drivers!$L$85*$I$19</f>
        <v>0.55102476379002419</v>
      </c>
      <c r="F164" s="16" t="str">
        <f>BY_Demands_Drivers!$H$86</f>
        <v>ILDEM</v>
      </c>
    </row>
    <row r="165" spans="2:6" x14ac:dyDescent="0.3">
      <c r="B165" s="16" t="s">
        <v>231</v>
      </c>
      <c r="C165" s="16">
        <f>$H$20</f>
        <v>2027</v>
      </c>
      <c r="D165" s="40">
        <f>BY_Demands_Drivers!$K$85*$I$20</f>
        <v>1.0546109360886982</v>
      </c>
      <c r="E165" s="40">
        <f>BY_Demands_Drivers!$L$85*$I$20</f>
        <v>0.55866745675936191</v>
      </c>
      <c r="F165" s="16" t="str">
        <f>BY_Demands_Drivers!$H$86</f>
        <v>ILDEM</v>
      </c>
    </row>
    <row r="166" spans="2:6" x14ac:dyDescent="0.3">
      <c r="B166" s="16" t="s">
        <v>231</v>
      </c>
      <c r="C166" s="16">
        <f>$H$21</f>
        <v>2028</v>
      </c>
      <c r="D166" s="40">
        <f>BY_Demands_Drivers!$K$85*$I$21</f>
        <v>1.0646926328650086</v>
      </c>
      <c r="E166" s="40">
        <f>BY_Demands_Drivers!$L$85*$I$21</f>
        <v>0.56400811434701159</v>
      </c>
      <c r="F166" s="16" t="str">
        <f>BY_Demands_Drivers!$H$86</f>
        <v>ILDEM</v>
      </c>
    </row>
    <row r="167" spans="2:6" x14ac:dyDescent="0.3">
      <c r="B167" s="16" t="s">
        <v>231</v>
      </c>
      <c r="C167" s="16">
        <f>$H$22</f>
        <v>2029</v>
      </c>
      <c r="D167" s="40">
        <f>BY_Demands_Drivers!$K$85*$I$22</f>
        <v>1.0755828142409996</v>
      </c>
      <c r="E167" s="40">
        <f>BY_Demands_Drivers!$L$85*$I$22</f>
        <v>0.56977705692552971</v>
      </c>
      <c r="F167" s="16" t="str">
        <f>BY_Demands_Drivers!$H$86</f>
        <v>ILDEM</v>
      </c>
    </row>
    <row r="168" spans="2:6" x14ac:dyDescent="0.3">
      <c r="B168" s="16" t="s">
        <v>231</v>
      </c>
      <c r="C168" s="16">
        <f>$H$23</f>
        <v>2030</v>
      </c>
      <c r="D168" s="40">
        <f>BY_Demands_Drivers!$K$85*$I$23</f>
        <v>1.0944508164458362</v>
      </c>
      <c r="E168" s="40">
        <f>BY_Demands_Drivers!$L$85*$I$23</f>
        <v>0.57977215411748562</v>
      </c>
      <c r="F168" s="16" t="str">
        <f>BY_Demands_Drivers!$H$86</f>
        <v>ILDEM</v>
      </c>
    </row>
    <row r="169" spans="2:6" x14ac:dyDescent="0.3">
      <c r="B169" s="16" t="s">
        <v>231</v>
      </c>
      <c r="C169" s="16">
        <f>$H$24</f>
        <v>2031</v>
      </c>
      <c r="D169" s="40">
        <f>BY_Demands_Drivers!$K$85*$I$24</f>
        <v>1.1051325912577918</v>
      </c>
      <c r="E169" s="40">
        <f>BY_Demands_Drivers!$L$85*$I$24</f>
        <v>0.58543069582577079</v>
      </c>
      <c r="F169" s="16" t="str">
        <f>BY_Demands_Drivers!$H$86</f>
        <v>ILDEM</v>
      </c>
    </row>
    <row r="170" spans="2:6" x14ac:dyDescent="0.3">
      <c r="B170" s="16" t="s">
        <v>231</v>
      </c>
      <c r="C170" s="16">
        <f>$H$25</f>
        <v>2032</v>
      </c>
      <c r="D170" s="40">
        <f>BY_Demands_Drivers!$K$85*$I$25</f>
        <v>1.1158860692698753</v>
      </c>
      <c r="E170" s="40">
        <f>BY_Demands_Drivers!$L$85*$I$25</f>
        <v>0.591127221441757</v>
      </c>
      <c r="F170" s="16" t="str">
        <f>BY_Demands_Drivers!$H$86</f>
        <v>ILDEM</v>
      </c>
    </row>
    <row r="171" spans="2:6" x14ac:dyDescent="0.3">
      <c r="B171" s="16" t="s">
        <v>231</v>
      </c>
      <c r="C171" s="16">
        <f>$H$26</f>
        <v>2033</v>
      </c>
      <c r="D171" s="40">
        <f>BY_Demands_Drivers!$K$85*$I$26</f>
        <v>1.1225114452468474</v>
      </c>
      <c r="E171" s="40">
        <f>BY_Demands_Drivers!$L$85*$I$26</f>
        <v>0.59463693466439538</v>
      </c>
      <c r="F171" s="16" t="str">
        <f>BY_Demands_Drivers!$H$86</f>
        <v>ILDEM</v>
      </c>
    </row>
    <row r="172" spans="2:6" x14ac:dyDescent="0.3">
      <c r="B172" s="16" t="s">
        <v>231</v>
      </c>
      <c r="C172" s="16">
        <f>$H$27</f>
        <v>2034</v>
      </c>
      <c r="D172" s="40">
        <f>BY_Demands_Drivers!$K$85*$I$27</f>
        <v>1.1294304606679473</v>
      </c>
      <c r="E172" s="40">
        <f>BY_Demands_Drivers!$L$85*$I$27</f>
        <v>0.59830219985017152</v>
      </c>
      <c r="F172" s="16" t="str">
        <f>BY_Demands_Drivers!$H$86</f>
        <v>ILDEM</v>
      </c>
    </row>
    <row r="173" spans="2:6" x14ac:dyDescent="0.3">
      <c r="B173" s="16" t="s">
        <v>231</v>
      </c>
      <c r="C173" s="16">
        <f>$H$28</f>
        <v>2035</v>
      </c>
      <c r="D173" s="40">
        <f>BY_Demands_Drivers!$K$85*$I$28</f>
        <v>1.1489392466486985</v>
      </c>
      <c r="E173" s="40">
        <f>BY_Demands_Drivers!$L$85*$I$28</f>
        <v>0.60863674453899341</v>
      </c>
      <c r="F173" s="16" t="str">
        <f>BY_Demands_Drivers!$H$86</f>
        <v>ILDEM</v>
      </c>
    </row>
    <row r="174" spans="2:6" x14ac:dyDescent="0.3">
      <c r="B174" s="16" t="s">
        <v>231</v>
      </c>
      <c r="C174" s="16">
        <f>$H$29</f>
        <v>2036</v>
      </c>
      <c r="D174" s="40">
        <f>BY_Demands_Drivers!$K$85*$I$29</f>
        <v>1.1588820658569214</v>
      </c>
      <c r="E174" s="40">
        <f>BY_Demands_Drivers!$L$85*$I$29</f>
        <v>0.61390383340560162</v>
      </c>
      <c r="F174" s="16" t="str">
        <f>BY_Demands_Drivers!$H$86</f>
        <v>ILDEM</v>
      </c>
    </row>
    <row r="175" spans="2:6" x14ac:dyDescent="0.3">
      <c r="B175" s="16" t="s">
        <v>231</v>
      </c>
      <c r="C175" s="16">
        <f>$H$30</f>
        <v>2037</v>
      </c>
      <c r="D175" s="40">
        <f>BY_Demands_Drivers!$K$85*$I$30</f>
        <v>1.1707232706384976</v>
      </c>
      <c r="E175" s="40">
        <f>BY_Demands_Drivers!$L$85*$I$30</f>
        <v>0.62017656919271991</v>
      </c>
      <c r="F175" s="16" t="str">
        <f>BY_Demands_Drivers!$H$86</f>
        <v>ILDEM</v>
      </c>
    </row>
    <row r="176" spans="2:6" x14ac:dyDescent="0.3">
      <c r="B176" s="16" t="s">
        <v>231</v>
      </c>
      <c r="C176" s="16">
        <f>$H$31</f>
        <v>2038</v>
      </c>
      <c r="D176" s="40">
        <f>BY_Demands_Drivers!$K$85*$I$31</f>
        <v>1.1824655688089765</v>
      </c>
      <c r="E176" s="40">
        <f>BY_Demands_Drivers!$L$85*$I$31</f>
        <v>0.62639691039242451</v>
      </c>
      <c r="F176" s="16" t="str">
        <f>BY_Demands_Drivers!$H$86</f>
        <v>ILDEM</v>
      </c>
    </row>
    <row r="177" spans="2:6" x14ac:dyDescent="0.3">
      <c r="B177" s="16" t="s">
        <v>231</v>
      </c>
      <c r="C177" s="16">
        <f>$H$32</f>
        <v>2039</v>
      </c>
      <c r="D177" s="40">
        <f>BY_Demands_Drivers!$K$85*$I$32</f>
        <v>1.1944233005067404</v>
      </c>
      <c r="E177" s="40">
        <f>BY_Demands_Drivers!$L$85*$I$32</f>
        <v>0.63273137491161158</v>
      </c>
      <c r="F177" s="16" t="str">
        <f>BY_Demands_Drivers!$H$86</f>
        <v>ILDEM</v>
      </c>
    </row>
    <row r="178" spans="2:6" x14ac:dyDescent="0.3">
      <c r="B178" s="16" t="s">
        <v>231</v>
      </c>
      <c r="C178" s="16">
        <f>$H$33</f>
        <v>2040</v>
      </c>
      <c r="D178" s="40">
        <f>BY_Demands_Drivers!$K$85*$I$33</f>
        <v>1.2173205247125221</v>
      </c>
      <c r="E178" s="40">
        <f>BY_Demands_Drivers!$L$85*$I$33</f>
        <v>0.64486090398831097</v>
      </c>
      <c r="F178" s="16" t="str">
        <f>BY_Demands_Drivers!$H$86</f>
        <v>ILDEM</v>
      </c>
    </row>
    <row r="179" spans="2:6" x14ac:dyDescent="0.3">
      <c r="B179" s="16" t="s">
        <v>231</v>
      </c>
      <c r="C179" s="16">
        <f>$H$34</f>
        <v>2041</v>
      </c>
      <c r="D179" s="40">
        <f>BY_Demands_Drivers!$K$85*$I$34</f>
        <v>1.2329500348911664</v>
      </c>
      <c r="E179" s="40">
        <f>BY_Demands_Drivers!$L$85*$I$34</f>
        <v>0.65314044898741896</v>
      </c>
      <c r="F179" s="16" t="str">
        <f>BY_Demands_Drivers!$H$86</f>
        <v>ILDEM</v>
      </c>
    </row>
    <row r="180" spans="2:6" x14ac:dyDescent="0.3">
      <c r="B180" s="16" t="s">
        <v>231</v>
      </c>
      <c r="C180" s="16">
        <f>$H$35</f>
        <v>2042</v>
      </c>
      <c r="D180" s="40">
        <f>BY_Demands_Drivers!$K$85*$I$35</f>
        <v>1.2482278709782944</v>
      </c>
      <c r="E180" s="40">
        <f>BY_Demands_Drivers!$L$85*$I$35</f>
        <v>0.66123369886707339</v>
      </c>
      <c r="F180" s="16" t="str">
        <f>BY_Demands_Drivers!$H$86</f>
        <v>ILDEM</v>
      </c>
    </row>
    <row r="181" spans="2:6" x14ac:dyDescent="0.3">
      <c r="B181" s="16" t="s">
        <v>231</v>
      </c>
      <c r="C181" s="16">
        <f>$H$36</f>
        <v>2043</v>
      </c>
      <c r="D181" s="40">
        <f>BY_Demands_Drivers!$K$85*$I$36</f>
        <v>1.2626011803151236</v>
      </c>
      <c r="E181" s="40">
        <f>BY_Demands_Drivers!$L$85*$I$36</f>
        <v>0.6688477865819259</v>
      </c>
      <c r="F181" s="16" t="str">
        <f>BY_Demands_Drivers!$H$86</f>
        <v>ILDEM</v>
      </c>
    </row>
    <row r="182" spans="2:6" x14ac:dyDescent="0.3">
      <c r="B182" s="16" t="s">
        <v>231</v>
      </c>
      <c r="C182" s="16">
        <f>$H$37</f>
        <v>2044</v>
      </c>
      <c r="D182" s="40">
        <f>BY_Demands_Drivers!$K$85*$I$37</f>
        <v>1.2778270732126342</v>
      </c>
      <c r="E182" s="40">
        <f>BY_Demands_Drivers!$L$85*$I$37</f>
        <v>0.67691352018174056</v>
      </c>
      <c r="F182" s="16" t="str">
        <f>BY_Demands_Drivers!$H$86</f>
        <v>ILDEM</v>
      </c>
    </row>
    <row r="183" spans="2:6" x14ac:dyDescent="0.3">
      <c r="B183" s="16" t="s">
        <v>231</v>
      </c>
      <c r="C183" s="16">
        <f>$H$38</f>
        <v>2045</v>
      </c>
      <c r="D183" s="40">
        <f>BY_Demands_Drivers!$K$85*$I$38</f>
        <v>1.3053896988486533</v>
      </c>
      <c r="E183" s="40">
        <f>BY_Demands_Drivers!$L$85*$I$38</f>
        <v>0.69151448954281503</v>
      </c>
      <c r="F183" s="16" t="str">
        <f>BY_Demands_Drivers!$H$86</f>
        <v>ILDEM</v>
      </c>
    </row>
    <row r="184" spans="2:6" x14ac:dyDescent="0.3">
      <c r="B184" s="16" t="s">
        <v>231</v>
      </c>
      <c r="C184" s="16">
        <f>$H$39</f>
        <v>2046</v>
      </c>
      <c r="D184" s="40">
        <f>BY_Demands_Drivers!$K$85*$I$39</f>
        <v>1.3248894409763246</v>
      </c>
      <c r="E184" s="40">
        <f>BY_Demands_Drivers!$L$85*$I$39</f>
        <v>0.70184424335926254</v>
      </c>
      <c r="F184" s="16" t="str">
        <f>BY_Demands_Drivers!$H$86</f>
        <v>ILDEM</v>
      </c>
    </row>
    <row r="185" spans="2:6" x14ac:dyDescent="0.3">
      <c r="B185" s="16" t="s">
        <v>231</v>
      </c>
      <c r="C185" s="16">
        <f>$H$40</f>
        <v>2047</v>
      </c>
      <c r="D185" s="40">
        <f>BY_Demands_Drivers!$K$85*$I$40</f>
        <v>1.3450585122683401</v>
      </c>
      <c r="E185" s="40">
        <f>BY_Demands_Drivers!$L$85*$I$40</f>
        <v>0.71252856624870486</v>
      </c>
      <c r="F185" s="16" t="str">
        <f>BY_Demands_Drivers!$H$86</f>
        <v>ILDEM</v>
      </c>
    </row>
    <row r="186" spans="2:6" x14ac:dyDescent="0.3">
      <c r="B186" s="16" t="s">
        <v>231</v>
      </c>
      <c r="C186" s="16">
        <f>$H$41</f>
        <v>2048</v>
      </c>
      <c r="D186" s="40">
        <f>BY_Demands_Drivers!$K$85*$I$41</f>
        <v>1.3647653589218456</v>
      </c>
      <c r="E186" s="40">
        <f>BY_Demands_Drivers!$L$85*$I$41</f>
        <v>0.72296803119631148</v>
      </c>
      <c r="F186" s="16" t="str">
        <f>BY_Demands_Drivers!$H$86</f>
        <v>ILDEM</v>
      </c>
    </row>
    <row r="187" spans="2:6" x14ac:dyDescent="0.3">
      <c r="B187" s="16" t="s">
        <v>231</v>
      </c>
      <c r="C187" s="16">
        <f>$H$42</f>
        <v>2049</v>
      </c>
      <c r="D187" s="40">
        <f>BY_Demands_Drivers!$K$85*$I$42</f>
        <v>1.3851286295718404</v>
      </c>
      <c r="E187" s="40">
        <f>BY_Demands_Drivers!$L$85*$I$42</f>
        <v>0.73375522885948674</v>
      </c>
      <c r="F187" s="16" t="str">
        <f>BY_Demands_Drivers!$H$86</f>
        <v>ILDEM</v>
      </c>
    </row>
    <row r="188" spans="2:6" x14ac:dyDescent="0.3">
      <c r="B188" s="15" t="s">
        <v>231</v>
      </c>
      <c r="C188" s="15">
        <f>$H$43</f>
        <v>2050</v>
      </c>
      <c r="D188" s="41">
        <f>BY_Demands_Drivers!$K$85*$I$43</f>
        <v>1.4153586785724044</v>
      </c>
      <c r="E188" s="41">
        <f>BY_Demands_Drivers!$L$85*$I$43</f>
        <v>0.74976923365967574</v>
      </c>
      <c r="F188" s="15" t="str">
        <f>BY_Demands_Drivers!$H$86</f>
        <v>ILDEM</v>
      </c>
    </row>
    <row r="189" spans="2:6" x14ac:dyDescent="0.3">
      <c r="B189" s="16" t="s">
        <v>231</v>
      </c>
      <c r="C189" s="16">
        <f>$H$5</f>
        <v>2012</v>
      </c>
      <c r="D189" s="40">
        <f>BY_Demands_Drivers!$K$86*$I$5</f>
        <v>7.1404519573520397E-2</v>
      </c>
      <c r="E189" s="40">
        <f>BY_Demands_Drivers!$L$86*$I$5</f>
        <v>3.7825685270447086E-2</v>
      </c>
      <c r="F189" s="16" t="str">
        <f>BY_Demands_Drivers!$H$87</f>
        <v>ILDTF</v>
      </c>
    </row>
    <row r="190" spans="2:6" x14ac:dyDescent="0.3">
      <c r="B190" s="16" t="s">
        <v>231</v>
      </c>
      <c r="C190" s="16">
        <f>$H$8</f>
        <v>2015</v>
      </c>
      <c r="D190" s="40">
        <f>BY_Demands_Drivers!$K$86*$I$8</f>
        <v>7.5847857208652572E-2</v>
      </c>
      <c r="E190" s="40">
        <f>BY_Demands_Drivers!$L$86*$I$8</f>
        <v>4.0179489930721977E-2</v>
      </c>
      <c r="F190" s="16" t="str">
        <f>BY_Demands_Drivers!$H$87</f>
        <v>ILDTF</v>
      </c>
    </row>
    <row r="191" spans="2:6" x14ac:dyDescent="0.3">
      <c r="B191" s="16" t="s">
        <v>231</v>
      </c>
      <c r="C191" s="16">
        <f>$H$9</f>
        <v>2016</v>
      </c>
      <c r="D191" s="40">
        <f>BY_Demands_Drivers!$K$86*$I$9</f>
        <v>7.7697115967902963E-2</v>
      </c>
      <c r="E191" s="40">
        <f>BY_Demands_Drivers!$L$86*$I$9</f>
        <v>4.115911251244106E-2</v>
      </c>
      <c r="F191" s="16" t="str">
        <f>BY_Demands_Drivers!$H$87</f>
        <v>ILDTF</v>
      </c>
    </row>
    <row r="192" spans="2:6" x14ac:dyDescent="0.3">
      <c r="B192" s="16" t="s">
        <v>231</v>
      </c>
      <c r="C192" s="16">
        <f>$H$10</f>
        <v>2017</v>
      </c>
      <c r="D192" s="40">
        <f>BY_Demands_Drivers!$K$86*$I$10</f>
        <v>7.9861941527450436E-2</v>
      </c>
      <c r="E192" s="40">
        <f>BY_Demands_Drivers!$L$86*$I$10</f>
        <v>4.2305902810449436E-2</v>
      </c>
      <c r="F192" s="16" t="str">
        <f>BY_Demands_Drivers!$H$87</f>
        <v>ILDTF</v>
      </c>
    </row>
    <row r="193" spans="2:6" x14ac:dyDescent="0.3">
      <c r="B193" s="16" t="s">
        <v>231</v>
      </c>
      <c r="C193" s="16">
        <f>$H$11</f>
        <v>2018</v>
      </c>
      <c r="D193" s="40">
        <f>BY_Demands_Drivers!$K$86*$I$11</f>
        <v>8.2283139625479826E-2</v>
      </c>
      <c r="E193" s="40">
        <f>BY_Demands_Drivers!$L$86*$I$11</f>
        <v>4.3588503376638631E-2</v>
      </c>
      <c r="F193" s="16" t="str">
        <f>BY_Demands_Drivers!$H$87</f>
        <v>ILDTF</v>
      </c>
    </row>
    <row r="194" spans="2:6" x14ac:dyDescent="0.3">
      <c r="B194" s="16" t="s">
        <v>231</v>
      </c>
      <c r="C194" s="16">
        <f>$H$12</f>
        <v>2019</v>
      </c>
      <c r="D194" s="40">
        <f>BY_Demands_Drivers!$K$86*$I$12</f>
        <v>8.9166488414095704E-2</v>
      </c>
      <c r="E194" s="40">
        <f>BY_Demands_Drivers!$L$86*$I$12</f>
        <v>4.7234874592914582E-2</v>
      </c>
      <c r="F194" s="16" t="str">
        <f>BY_Demands_Drivers!$H$87</f>
        <v>ILDTF</v>
      </c>
    </row>
    <row r="195" spans="2:6" x14ac:dyDescent="0.3">
      <c r="B195" s="16" t="s">
        <v>231</v>
      </c>
      <c r="C195" s="16">
        <f>$H$13</f>
        <v>2020</v>
      </c>
      <c r="D195" s="40">
        <f>BY_Demands_Drivers!$K$86*$I$13</f>
        <v>9.1230183414052451E-2</v>
      </c>
      <c r="E195" s="40">
        <f>BY_Demands_Drivers!$L$86*$I$13</f>
        <v>4.8328092193548187E-2</v>
      </c>
      <c r="F195" s="16" t="str">
        <f>BY_Demands_Drivers!$H$87</f>
        <v>ILDTF</v>
      </c>
    </row>
    <row r="196" spans="2:6" x14ac:dyDescent="0.3">
      <c r="B196" s="16" t="s">
        <v>231</v>
      </c>
      <c r="C196" s="16">
        <f>$H$14</f>
        <v>2021</v>
      </c>
      <c r="D196" s="40">
        <f>BY_Demands_Drivers!$K$86*$I$14</f>
        <v>9.2931938984539511E-2</v>
      </c>
      <c r="E196" s="40">
        <f>BY_Demands_Drivers!$L$86*$I$14</f>
        <v>4.9229576735436271E-2</v>
      </c>
      <c r="F196" s="16" t="str">
        <f>BY_Demands_Drivers!$H$87</f>
        <v>ILDTF</v>
      </c>
    </row>
    <row r="197" spans="2:6" x14ac:dyDescent="0.3">
      <c r="B197" s="16" t="s">
        <v>231</v>
      </c>
      <c r="C197" s="16">
        <f>$H$15</f>
        <v>2022</v>
      </c>
      <c r="D197" s="40">
        <f>BY_Demands_Drivers!$K$86*$I$15</f>
        <v>9.4655898088281551E-2</v>
      </c>
      <c r="E197" s="40">
        <f>BY_Demands_Drivers!$L$86*$I$15</f>
        <v>5.0142823331964743E-2</v>
      </c>
      <c r="F197" s="16" t="str">
        <f>BY_Demands_Drivers!$H$87</f>
        <v>ILDTF</v>
      </c>
    </row>
    <row r="198" spans="2:6" x14ac:dyDescent="0.3">
      <c r="B198" s="16" t="s">
        <v>231</v>
      </c>
      <c r="C198" s="16">
        <f>$H$16</f>
        <v>2023</v>
      </c>
      <c r="D198" s="40">
        <f>BY_Demands_Drivers!$K$86*$I$16</f>
        <v>9.5994992766081116E-2</v>
      </c>
      <c r="E198" s="40">
        <f>BY_Demands_Drivers!$L$86*$I$16</f>
        <v>5.0852192628646646E-2</v>
      </c>
      <c r="F198" s="16" t="str">
        <f>BY_Demands_Drivers!$H$87</f>
        <v>ILDTF</v>
      </c>
    </row>
    <row r="199" spans="2:6" x14ac:dyDescent="0.3">
      <c r="B199" s="16" t="s">
        <v>231</v>
      </c>
      <c r="C199" s="16">
        <f>$H$17</f>
        <v>2024</v>
      </c>
      <c r="D199" s="40">
        <f>BY_Demands_Drivers!$K$86*$I$17</f>
        <v>9.7004893330522812E-2</v>
      </c>
      <c r="E199" s="40">
        <f>BY_Demands_Drivers!$L$86*$I$17</f>
        <v>5.1387175303877534E-2</v>
      </c>
      <c r="F199" s="16" t="str">
        <f>BY_Demands_Drivers!$H$87</f>
        <v>ILDTF</v>
      </c>
    </row>
    <row r="200" spans="2:6" x14ac:dyDescent="0.3">
      <c r="B200" s="16" t="s">
        <v>231</v>
      </c>
      <c r="C200" s="16">
        <f>$H$18</f>
        <v>2025</v>
      </c>
      <c r="D200" s="40">
        <f>BY_Demands_Drivers!$K$86*$I$18</f>
        <v>9.8012233803265875E-2</v>
      </c>
      <c r="E200" s="40">
        <f>BY_Demands_Drivers!$L$86*$I$18</f>
        <v>5.1920801801328166E-2</v>
      </c>
      <c r="F200" s="16" t="str">
        <f>BY_Demands_Drivers!$H$87</f>
        <v>ILDTF</v>
      </c>
    </row>
    <row r="201" spans="2:6" x14ac:dyDescent="0.3">
      <c r="B201" s="16" t="s">
        <v>231</v>
      </c>
      <c r="C201" s="16">
        <f>$H$19</f>
        <v>2026</v>
      </c>
      <c r="D201" s="40">
        <f>BY_Demands_Drivers!$K$86*$I$19</f>
        <v>9.9157743674966228E-2</v>
      </c>
      <c r="E201" s="40">
        <f>BY_Demands_Drivers!$L$86*$I$19</f>
        <v>5.2527621875742558E-2</v>
      </c>
      <c r="F201" s="16" t="str">
        <f>BY_Demands_Drivers!$H$87</f>
        <v>ILDTF</v>
      </c>
    </row>
    <row r="202" spans="2:6" x14ac:dyDescent="0.3">
      <c r="B202" s="16" t="s">
        <v>231</v>
      </c>
      <c r="C202" s="16">
        <f>$H$20</f>
        <v>2027</v>
      </c>
      <c r="D202" s="40">
        <f>BY_Demands_Drivers!$K$86*$I$20</f>
        <v>0.10053305788993469</v>
      </c>
      <c r="E202" s="40">
        <f>BY_Demands_Drivers!$L$86*$I$20</f>
        <v>5.3256178036530183E-2</v>
      </c>
      <c r="F202" s="16" t="str">
        <f>BY_Demands_Drivers!$H$87</f>
        <v>ILDTF</v>
      </c>
    </row>
    <row r="203" spans="2:6" x14ac:dyDescent="0.3">
      <c r="B203" s="16" t="s">
        <v>231</v>
      </c>
      <c r="C203" s="16">
        <f>$H$21</f>
        <v>2028</v>
      </c>
      <c r="D203" s="40">
        <f>BY_Demands_Drivers!$K$86*$I$21</f>
        <v>0.10149411733940387</v>
      </c>
      <c r="E203" s="40">
        <f>BY_Demands_Drivers!$L$86*$I$21</f>
        <v>5.3765287718647449E-2</v>
      </c>
      <c r="F203" s="16" t="str">
        <f>BY_Demands_Drivers!$H$87</f>
        <v>ILDTF</v>
      </c>
    </row>
    <row r="204" spans="2:6" x14ac:dyDescent="0.3">
      <c r="B204" s="16" t="s">
        <v>231</v>
      </c>
      <c r="C204" s="16">
        <f>$H$22</f>
        <v>2029</v>
      </c>
      <c r="D204" s="40">
        <f>BY_Demands_Drivers!$K$86*$I$22</f>
        <v>0.10253224732387457</v>
      </c>
      <c r="E204" s="40">
        <f>BY_Demands_Drivers!$L$86*$I$22</f>
        <v>5.4315224589547767E-2</v>
      </c>
      <c r="F204" s="16" t="str">
        <f>BY_Demands_Drivers!$H$87</f>
        <v>ILDTF</v>
      </c>
    </row>
    <row r="205" spans="2:6" x14ac:dyDescent="0.3">
      <c r="B205" s="16" t="s">
        <v>231</v>
      </c>
      <c r="C205" s="16">
        <f>$H$23</f>
        <v>2030</v>
      </c>
      <c r="D205" s="40">
        <f>BY_Demands_Drivers!$K$86*$I$23</f>
        <v>0.10433088025381673</v>
      </c>
      <c r="E205" s="40">
        <f>BY_Demands_Drivers!$L$86*$I$23</f>
        <v>5.5268028747203414E-2</v>
      </c>
      <c r="F205" s="16" t="str">
        <f>BY_Demands_Drivers!$H$87</f>
        <v>ILDTF</v>
      </c>
    </row>
    <row r="206" spans="2:6" x14ac:dyDescent="0.3">
      <c r="B206" s="16" t="s">
        <v>231</v>
      </c>
      <c r="C206" s="16">
        <f>$H$24</f>
        <v>2031</v>
      </c>
      <c r="D206" s="40">
        <f>BY_Demands_Drivers!$K$86*$I$24</f>
        <v>0.10534914343390504</v>
      </c>
      <c r="E206" s="40">
        <f>BY_Demands_Drivers!$L$86*$I$24</f>
        <v>5.58074414174735E-2</v>
      </c>
      <c r="F206" s="16" t="str">
        <f>BY_Demands_Drivers!$H$87</f>
        <v>ILDTF</v>
      </c>
    </row>
    <row r="207" spans="2:6" x14ac:dyDescent="0.3">
      <c r="B207" s="16" t="s">
        <v>231</v>
      </c>
      <c r="C207" s="16">
        <f>$H$25</f>
        <v>2032</v>
      </c>
      <c r="D207" s="40">
        <f>BY_Demands_Drivers!$K$86*$I$25</f>
        <v>0.10637424187591096</v>
      </c>
      <c r="E207" s="40">
        <f>BY_Demands_Drivers!$L$86*$I$25</f>
        <v>5.6350474985518414E-2</v>
      </c>
      <c r="F207" s="16" t="str">
        <f>BY_Demands_Drivers!$H$87</f>
        <v>ILDTF</v>
      </c>
    </row>
    <row r="208" spans="2:6" x14ac:dyDescent="0.3">
      <c r="B208" s="16" t="s">
        <v>231</v>
      </c>
      <c r="C208" s="16">
        <f>$H$26</f>
        <v>2033</v>
      </c>
      <c r="D208" s="40">
        <f>BY_Demands_Drivers!$K$86*$I$26</f>
        <v>0.1070058201042819</v>
      </c>
      <c r="E208" s="40">
        <f>BY_Demands_Drivers!$L$86*$I$26</f>
        <v>5.6685045954313014E-2</v>
      </c>
      <c r="F208" s="16" t="str">
        <f>BY_Demands_Drivers!$H$87</f>
        <v>ILDTF</v>
      </c>
    </row>
    <row r="209" spans="2:6" x14ac:dyDescent="0.3">
      <c r="B209" s="16" t="s">
        <v>231</v>
      </c>
      <c r="C209" s="16">
        <f>$H$27</f>
        <v>2034</v>
      </c>
      <c r="D209" s="40">
        <f>BY_Demands_Drivers!$K$86*$I$27</f>
        <v>0.1076653901448227</v>
      </c>
      <c r="E209" s="40">
        <f>BY_Demands_Drivers!$L$86*$I$27</f>
        <v>5.7034445248872009E-2</v>
      </c>
      <c r="F209" s="16" t="str">
        <f>BY_Demands_Drivers!$H$87</f>
        <v>ILDTF</v>
      </c>
    </row>
    <row r="210" spans="2:6" x14ac:dyDescent="0.3">
      <c r="B210" s="16" t="s">
        <v>231</v>
      </c>
      <c r="C210" s="16">
        <f>$H$28</f>
        <v>2035</v>
      </c>
      <c r="D210" s="40">
        <f>BY_Demands_Drivers!$K$86*$I$28</f>
        <v>0.10952510716770804</v>
      </c>
      <c r="E210" s="40">
        <f>BY_Demands_Drivers!$L$86*$I$28</f>
        <v>5.8019607969942127E-2</v>
      </c>
      <c r="F210" s="16" t="str">
        <f>BY_Demands_Drivers!$H$87</f>
        <v>ILDTF</v>
      </c>
    </row>
    <row r="211" spans="2:6" x14ac:dyDescent="0.3">
      <c r="B211" s="16" t="s">
        <v>231</v>
      </c>
      <c r="C211" s="16">
        <f>$H$29</f>
        <v>2036</v>
      </c>
      <c r="D211" s="40">
        <f>BY_Demands_Drivers!$K$86*$I$29</f>
        <v>0.11047292781401828</v>
      </c>
      <c r="E211" s="40">
        <f>BY_Demands_Drivers!$L$86*$I$29</f>
        <v>5.8521704555344521E-2</v>
      </c>
      <c r="F211" s="16" t="str">
        <f>BY_Demands_Drivers!$H$87</f>
        <v>ILDTF</v>
      </c>
    </row>
    <row r="212" spans="2:6" x14ac:dyDescent="0.3">
      <c r="B212" s="16" t="s">
        <v>231</v>
      </c>
      <c r="C212" s="16">
        <f>$H$30</f>
        <v>2037</v>
      </c>
      <c r="D212" s="40">
        <f>BY_Demands_Drivers!$K$86*$I$30</f>
        <v>0.11160171615202641</v>
      </c>
      <c r="E212" s="40">
        <f>BY_Demands_Drivers!$L$86*$I$30</f>
        <v>5.9119666598440181E-2</v>
      </c>
      <c r="F212" s="16" t="str">
        <f>BY_Demands_Drivers!$H$87</f>
        <v>ILDTF</v>
      </c>
    </row>
    <row r="213" spans="2:6" x14ac:dyDescent="0.3">
      <c r="B213" s="16" t="s">
        <v>231</v>
      </c>
      <c r="C213" s="16">
        <f>$H$31</f>
        <v>2038</v>
      </c>
      <c r="D213" s="40">
        <f>BY_Demands_Drivers!$K$86*$I$31</f>
        <v>0.11272107600440172</v>
      </c>
      <c r="E213" s="40">
        <f>BY_Demands_Drivers!$L$86*$I$31</f>
        <v>5.9712634014693539E-2</v>
      </c>
      <c r="F213" s="16" t="str">
        <f>BY_Demands_Drivers!$H$87</f>
        <v>ILDTF</v>
      </c>
    </row>
    <row r="214" spans="2:6" x14ac:dyDescent="0.3">
      <c r="B214" s="16" t="s">
        <v>231</v>
      </c>
      <c r="C214" s="16">
        <f>$H$32</f>
        <v>2039</v>
      </c>
      <c r="D214" s="40">
        <f>BY_Demands_Drivers!$K$86*$I$32</f>
        <v>0.11386097252155911</v>
      </c>
      <c r="E214" s="40">
        <f>BY_Demands_Drivers!$L$86*$I$32</f>
        <v>6.0316480482065664E-2</v>
      </c>
      <c r="F214" s="16" t="str">
        <f>BY_Demands_Drivers!$H$87</f>
        <v>ILDTF</v>
      </c>
    </row>
    <row r="215" spans="2:6" x14ac:dyDescent="0.3">
      <c r="B215" s="16" t="s">
        <v>231</v>
      </c>
      <c r="C215" s="16">
        <f>$H$33</f>
        <v>2040</v>
      </c>
      <c r="D215" s="40">
        <f>BY_Demands_Drivers!$K$86*$I$33</f>
        <v>0.11604369971300658</v>
      </c>
      <c r="E215" s="40">
        <f>BY_Demands_Drivers!$L$86*$I$33</f>
        <v>6.1472753954222137E-2</v>
      </c>
      <c r="F215" s="16" t="str">
        <f>BY_Demands_Drivers!$H$87</f>
        <v>ILDTF</v>
      </c>
    </row>
    <row r="216" spans="2:6" x14ac:dyDescent="0.3">
      <c r="B216" s="16" t="s">
        <v>231</v>
      </c>
      <c r="C216" s="16">
        <f>$H$34</f>
        <v>2041</v>
      </c>
      <c r="D216" s="40">
        <f>BY_Demands_Drivers!$K$86*$I$34</f>
        <v>0.11753361641860086</v>
      </c>
      <c r="E216" s="40">
        <f>BY_Demands_Drivers!$L$86*$I$34</f>
        <v>6.2262019405787329E-2</v>
      </c>
      <c r="F216" s="16" t="str">
        <f>BY_Demands_Drivers!$H$87</f>
        <v>ILDTF</v>
      </c>
    </row>
    <row r="217" spans="2:6" x14ac:dyDescent="0.3">
      <c r="B217" s="16" t="s">
        <v>231</v>
      </c>
      <c r="C217" s="16">
        <f>$H$35</f>
        <v>2042</v>
      </c>
      <c r="D217" s="40">
        <f>BY_Demands_Drivers!$K$86*$I$35</f>
        <v>0.11899000903432372</v>
      </c>
      <c r="E217" s="40">
        <f>BY_Demands_Drivers!$L$86*$I$35</f>
        <v>6.3033525874027274E-2</v>
      </c>
      <c r="F217" s="16" t="str">
        <f>BY_Demands_Drivers!$H$87</f>
        <v>ILDTF</v>
      </c>
    </row>
    <row r="218" spans="2:6" x14ac:dyDescent="0.3">
      <c r="B218" s="16" t="s">
        <v>231</v>
      </c>
      <c r="C218" s="16">
        <f>$H$36</f>
        <v>2043</v>
      </c>
      <c r="D218" s="40">
        <f>BY_Demands_Drivers!$K$86*$I$36</f>
        <v>0.12036017569027416</v>
      </c>
      <c r="E218" s="40">
        <f>BY_Demands_Drivers!$L$86*$I$36</f>
        <v>6.3759355177348584E-2</v>
      </c>
      <c r="F218" s="16" t="str">
        <f>BY_Demands_Drivers!$H$87</f>
        <v>ILDTF</v>
      </c>
    </row>
    <row r="219" spans="2:6" x14ac:dyDescent="0.3">
      <c r="B219" s="16" t="s">
        <v>231</v>
      </c>
      <c r="C219" s="16">
        <f>$H$37</f>
        <v>2044</v>
      </c>
      <c r="D219" s="40">
        <f>BY_Demands_Drivers!$K$86*$I$37</f>
        <v>0.12181161670962144</v>
      </c>
      <c r="E219" s="40">
        <f>BY_Demands_Drivers!$L$86*$I$37</f>
        <v>6.4528238596974694E-2</v>
      </c>
      <c r="F219" s="16" t="str">
        <f>BY_Demands_Drivers!$H$87</f>
        <v>ILDTF</v>
      </c>
    </row>
    <row r="220" spans="2:6" x14ac:dyDescent="0.3">
      <c r="B220" s="16" t="s">
        <v>231</v>
      </c>
      <c r="C220" s="16">
        <f>$H$38</f>
        <v>2045</v>
      </c>
      <c r="D220" s="40">
        <f>BY_Demands_Drivers!$K$86*$I$38</f>
        <v>0.12443908333626322</v>
      </c>
      <c r="E220" s="40">
        <f>BY_Demands_Drivers!$L$86*$I$38</f>
        <v>6.5920107434851605E-2</v>
      </c>
      <c r="F220" s="16" t="str">
        <f>BY_Demands_Drivers!$H$87</f>
        <v>ILDTF</v>
      </c>
    </row>
    <row r="221" spans="2:6" x14ac:dyDescent="0.3">
      <c r="B221" s="16" t="s">
        <v>231</v>
      </c>
      <c r="C221" s="16">
        <f>$H$39</f>
        <v>2046</v>
      </c>
      <c r="D221" s="40">
        <f>BY_Demands_Drivers!$K$86*$I$39</f>
        <v>0.12629793823438376</v>
      </c>
      <c r="E221" s="40">
        <f>BY_Demands_Drivers!$L$86*$I$39</f>
        <v>6.6904813455698653E-2</v>
      </c>
      <c r="F221" s="16" t="str">
        <f>BY_Demands_Drivers!$H$87</f>
        <v>ILDTF</v>
      </c>
    </row>
    <row r="222" spans="2:6" x14ac:dyDescent="0.3">
      <c r="B222" s="16" t="s">
        <v>231</v>
      </c>
      <c r="C222" s="16">
        <f>$H$40</f>
        <v>2047</v>
      </c>
      <c r="D222" s="40">
        <f>BY_Demands_Drivers!$K$86*$I$40</f>
        <v>0.12822059837605321</v>
      </c>
      <c r="E222" s="40">
        <f>BY_Demands_Drivers!$L$86*$I$40</f>
        <v>6.792331953675898E-2</v>
      </c>
      <c r="F222" s="16" t="str">
        <f>BY_Demands_Drivers!$H$87</f>
        <v>ILDTF</v>
      </c>
    </row>
    <row r="223" spans="2:6" x14ac:dyDescent="0.3">
      <c r="B223" s="16" t="s">
        <v>231</v>
      </c>
      <c r="C223" s="16">
        <f>$H$41</f>
        <v>2048</v>
      </c>
      <c r="D223" s="40">
        <f>BY_Demands_Drivers!$K$86*$I$41</f>
        <v>0.13009919595896152</v>
      </c>
      <c r="E223" s="40">
        <f>BY_Demands_Drivers!$L$86*$I$41</f>
        <v>6.8918484007374159E-2</v>
      </c>
      <c r="F223" s="16" t="str">
        <f>BY_Demands_Drivers!$H$87</f>
        <v>ILDTF</v>
      </c>
    </row>
    <row r="224" spans="2:6" x14ac:dyDescent="0.3">
      <c r="B224" s="16" t="s">
        <v>231</v>
      </c>
      <c r="C224" s="16">
        <f>$H$42</f>
        <v>2049</v>
      </c>
      <c r="D224" s="40">
        <f>BY_Demands_Drivers!$K$86*$I$42</f>
        <v>0.13204036857251022</v>
      </c>
      <c r="E224" s="40">
        <f>BY_Demands_Drivers!$L$86*$I$42</f>
        <v>6.9946796847713363E-2</v>
      </c>
      <c r="F224" s="16" t="str">
        <f>BY_Demands_Drivers!$H$87</f>
        <v>ILDTF</v>
      </c>
    </row>
    <row r="225" spans="2:6" x14ac:dyDescent="0.3">
      <c r="B225" s="15" t="s">
        <v>231</v>
      </c>
      <c r="C225" s="15">
        <f>$H$43</f>
        <v>2050</v>
      </c>
      <c r="D225" s="41">
        <f>BY_Demands_Drivers!$K$86*$I$43</f>
        <v>0.13492211307390964</v>
      </c>
      <c r="E225" s="41">
        <f>BY_Demands_Drivers!$L$86*$I$43</f>
        <v>7.1473366330861307E-2</v>
      </c>
      <c r="F225" s="15" t="str">
        <f>BY_Demands_Drivers!$H$87</f>
        <v>ILDTF</v>
      </c>
    </row>
    <row r="226" spans="2:6" x14ac:dyDescent="0.3">
      <c r="B226" s="16" t="s">
        <v>231</v>
      </c>
      <c r="C226" s="16">
        <f>$H$5</f>
        <v>2012</v>
      </c>
      <c r="D226" s="40">
        <f>BY_Demands_Drivers!$K$87*$I$5</f>
        <v>1.0278223032486071E-2</v>
      </c>
      <c r="E226" s="40">
        <f>BY_Demands_Drivers!$L$87*$I$5</f>
        <v>5.4447650077104563E-3</v>
      </c>
      <c r="F226" s="16" t="str">
        <f>BY_Demands_Drivers!$H$88</f>
        <v>ILDFL</v>
      </c>
    </row>
    <row r="227" spans="2:6" x14ac:dyDescent="0.3">
      <c r="B227" s="16" t="s">
        <v>231</v>
      </c>
      <c r="C227" s="16">
        <f>$H$8</f>
        <v>2015</v>
      </c>
      <c r="D227" s="40">
        <f>BY_Demands_Drivers!$K$87*$I$8</f>
        <v>1.0917813012158223E-2</v>
      </c>
      <c r="E227" s="40">
        <f>BY_Demands_Drivers!$L$87*$I$8</f>
        <v>5.7835801053780595E-3</v>
      </c>
      <c r="F227" s="16" t="str">
        <f>BY_Demands_Drivers!$H$88</f>
        <v>ILDFL</v>
      </c>
    </row>
    <row r="228" spans="2:6" x14ac:dyDescent="0.3">
      <c r="B228" s="16" t="s">
        <v>231</v>
      </c>
      <c r="C228" s="16">
        <f>$H$9</f>
        <v>2016</v>
      </c>
      <c r="D228" s="40">
        <f>BY_Demands_Drivers!$K$87*$I$9</f>
        <v>1.1184001960503204E-2</v>
      </c>
      <c r="E228" s="40">
        <f>BY_Demands_Drivers!$L$87*$I$9</f>
        <v>5.9245904985955567E-3</v>
      </c>
      <c r="F228" s="16" t="str">
        <f>BY_Demands_Drivers!$H$88</f>
        <v>ILDFL</v>
      </c>
    </row>
    <row r="229" spans="2:6" x14ac:dyDescent="0.3">
      <c r="B229" s="16" t="s">
        <v>231</v>
      </c>
      <c r="C229" s="16">
        <f>$H$10</f>
        <v>2017</v>
      </c>
      <c r="D229" s="40">
        <f>BY_Demands_Drivers!$K$87*$I$10</f>
        <v>1.1495614727599066E-2</v>
      </c>
      <c r="E229" s="40">
        <f>BY_Demands_Drivers!$L$87*$I$10</f>
        <v>6.0896636133622633E-3</v>
      </c>
      <c r="F229" s="16" t="str">
        <f>BY_Demands_Drivers!$H$88</f>
        <v>ILDFL</v>
      </c>
    </row>
    <row r="230" spans="2:6" x14ac:dyDescent="0.3">
      <c r="B230" s="16" t="s">
        <v>231</v>
      </c>
      <c r="C230" s="16">
        <f>$H$11</f>
        <v>2018</v>
      </c>
      <c r="D230" s="40">
        <f>BY_Demands_Drivers!$K$87*$I$11</f>
        <v>1.1844130678774316E-2</v>
      </c>
      <c r="E230" s="40">
        <f>BY_Demands_Drivers!$L$87*$I$11</f>
        <v>6.2742857459614767E-3</v>
      </c>
      <c r="F230" s="16" t="str">
        <f>BY_Demands_Drivers!$H$88</f>
        <v>ILDFL</v>
      </c>
    </row>
    <row r="231" spans="2:6" x14ac:dyDescent="0.3">
      <c r="B231" s="16" t="s">
        <v>231</v>
      </c>
      <c r="C231" s="16">
        <f>$H$12</f>
        <v>2019</v>
      </c>
      <c r="D231" s="40">
        <f>BY_Demands_Drivers!$K$87*$I$12</f>
        <v>1.2834944628400314E-2</v>
      </c>
      <c r="E231" s="40">
        <f>BY_Demands_Drivers!$L$87*$I$12</f>
        <v>6.7991575165996512E-3</v>
      </c>
      <c r="F231" s="16" t="str">
        <f>BY_Demands_Drivers!$H$88</f>
        <v>ILDFL</v>
      </c>
    </row>
    <row r="232" spans="2:6" x14ac:dyDescent="0.3">
      <c r="B232" s="16" t="s">
        <v>231</v>
      </c>
      <c r="C232" s="16">
        <f>$H$13</f>
        <v>2020</v>
      </c>
      <c r="D232" s="40">
        <f>BY_Demands_Drivers!$K$87*$I$13</f>
        <v>1.3132000299487663E-2</v>
      </c>
      <c r="E232" s="40">
        <f>BY_Demands_Drivers!$L$87*$I$13</f>
        <v>6.9565191848730756E-3</v>
      </c>
      <c r="F232" s="16" t="str">
        <f>BY_Demands_Drivers!$H$88</f>
        <v>ILDFL</v>
      </c>
    </row>
    <row r="233" spans="2:6" x14ac:dyDescent="0.3">
      <c r="B233" s="16" t="s">
        <v>231</v>
      </c>
      <c r="C233" s="16">
        <f>$H$14</f>
        <v>2021</v>
      </c>
      <c r="D233" s="40">
        <f>BY_Demands_Drivers!$K$87*$I$14</f>
        <v>1.3376957109010516E-2</v>
      </c>
      <c r="E233" s="40">
        <f>BY_Demands_Drivers!$L$87*$I$14</f>
        <v>7.0862821079654163E-3</v>
      </c>
      <c r="F233" s="16" t="str">
        <f>BY_Demands_Drivers!$H$88</f>
        <v>ILDFL</v>
      </c>
    </row>
    <row r="234" spans="2:6" x14ac:dyDescent="0.3">
      <c r="B234" s="16" t="s">
        <v>231</v>
      </c>
      <c r="C234" s="16">
        <f>$H$15</f>
        <v>2022</v>
      </c>
      <c r="D234" s="40">
        <f>BY_Demands_Drivers!$K$87*$I$15</f>
        <v>1.3625109974865192E-2</v>
      </c>
      <c r="E234" s="40">
        <f>BY_Demands_Drivers!$L$87*$I$15</f>
        <v>7.2177381034520018E-3</v>
      </c>
      <c r="F234" s="16" t="str">
        <f>BY_Demands_Drivers!$H$88</f>
        <v>ILDFL</v>
      </c>
    </row>
    <row r="235" spans="2:6" x14ac:dyDescent="0.3">
      <c r="B235" s="16" t="s">
        <v>231</v>
      </c>
      <c r="C235" s="16">
        <f>$H$16</f>
        <v>2023</v>
      </c>
      <c r="D235" s="40">
        <f>BY_Demands_Drivers!$K$87*$I$16</f>
        <v>1.3817864072816481E-2</v>
      </c>
      <c r="E235" s="40">
        <f>BY_Demands_Drivers!$L$87*$I$16</f>
        <v>7.3198472680712995E-3</v>
      </c>
      <c r="F235" s="16" t="str">
        <f>BY_Demands_Drivers!$H$88</f>
        <v>ILDFL</v>
      </c>
    </row>
    <row r="236" spans="2:6" x14ac:dyDescent="0.3">
      <c r="B236" s="16" t="s">
        <v>231</v>
      </c>
      <c r="C236" s="16">
        <f>$H$17</f>
        <v>2024</v>
      </c>
      <c r="D236" s="40">
        <f>BY_Demands_Drivers!$K$87*$I$17</f>
        <v>1.3963232787625599E-2</v>
      </c>
      <c r="E236" s="40">
        <f>BY_Demands_Drivers!$L$87*$I$17</f>
        <v>7.3968545960020971E-3</v>
      </c>
      <c r="F236" s="16" t="str">
        <f>BY_Demands_Drivers!$H$88</f>
        <v>ILDFL</v>
      </c>
    </row>
    <row r="237" spans="2:6" x14ac:dyDescent="0.3">
      <c r="B237" s="16" t="s">
        <v>231</v>
      </c>
      <c r="C237" s="16">
        <f>$H$18</f>
        <v>2025</v>
      </c>
      <c r="D237" s="40">
        <f>BY_Demands_Drivers!$K$87*$I$18</f>
        <v>1.4108232993639769E-2</v>
      </c>
      <c r="E237" s="40">
        <f>BY_Demands_Drivers!$L$87*$I$18</f>
        <v>7.4736667108318139E-3</v>
      </c>
      <c r="F237" s="16" t="str">
        <f>BY_Demands_Drivers!$H$88</f>
        <v>ILDFL</v>
      </c>
    </row>
    <row r="238" spans="2:6" x14ac:dyDescent="0.3">
      <c r="B238" s="16" t="s">
        <v>231</v>
      </c>
      <c r="C238" s="16">
        <f>$H$19</f>
        <v>2026</v>
      </c>
      <c r="D238" s="40">
        <f>BY_Demands_Drivers!$K$87*$I$19</f>
        <v>1.4273121799244406E-2</v>
      </c>
      <c r="E238" s="40">
        <f>BY_Demands_Drivers!$L$87*$I$19</f>
        <v>7.5610145720410625E-3</v>
      </c>
      <c r="F238" s="16" t="str">
        <f>BY_Demands_Drivers!$H$88</f>
        <v>ILDFL</v>
      </c>
    </row>
    <row r="239" spans="2:6" x14ac:dyDescent="0.3">
      <c r="B239" s="16" t="s">
        <v>231</v>
      </c>
      <c r="C239" s="16">
        <f>$H$20</f>
        <v>2027</v>
      </c>
      <c r="D239" s="40">
        <f>BY_Demands_Drivers!$K$87*$I$20</f>
        <v>1.4471089467476382E-2</v>
      </c>
      <c r="E239" s="40">
        <f>BY_Demands_Drivers!$L$87*$I$20</f>
        <v>7.6658855627989636E-3</v>
      </c>
      <c r="F239" s="16" t="str">
        <f>BY_Demands_Drivers!$H$88</f>
        <v>ILDFL</v>
      </c>
    </row>
    <row r="240" spans="2:6" x14ac:dyDescent="0.3">
      <c r="B240" s="16" t="s">
        <v>231</v>
      </c>
      <c r="C240" s="16">
        <f>$H$21</f>
        <v>2028</v>
      </c>
      <c r="D240" s="40">
        <f>BY_Demands_Drivers!$K$87*$I$21</f>
        <v>1.4609427816759047E-2</v>
      </c>
      <c r="E240" s="40">
        <f>BY_Demands_Drivers!$L$87*$I$21</f>
        <v>7.7391686391651802E-3</v>
      </c>
      <c r="F240" s="16" t="str">
        <f>BY_Demands_Drivers!$H$88</f>
        <v>ILDFL</v>
      </c>
    </row>
    <row r="241" spans="2:6" x14ac:dyDescent="0.3">
      <c r="B241" s="16" t="s">
        <v>231</v>
      </c>
      <c r="C241" s="16">
        <f>$H$22</f>
        <v>2029</v>
      </c>
      <c r="D241" s="40">
        <f>BY_Demands_Drivers!$K$87*$I$22</f>
        <v>1.4758859975687233E-2</v>
      </c>
      <c r="E241" s="40">
        <f>BY_Demands_Drivers!$L$87*$I$22</f>
        <v>7.8183285277361163E-3</v>
      </c>
      <c r="F241" s="16" t="str">
        <f>BY_Demands_Drivers!$H$88</f>
        <v>ILDFL</v>
      </c>
    </row>
    <row r="242" spans="2:6" x14ac:dyDescent="0.3">
      <c r="B242" s="16" t="s">
        <v>231</v>
      </c>
      <c r="C242" s="16">
        <f>$H$23</f>
        <v>2030</v>
      </c>
      <c r="D242" s="40">
        <f>BY_Demands_Drivers!$K$87*$I$23</f>
        <v>1.5017761660313581E-2</v>
      </c>
      <c r="E242" s="40">
        <f>BY_Demands_Drivers!$L$87*$I$23</f>
        <v>7.955478580662128E-3</v>
      </c>
      <c r="F242" s="16" t="str">
        <f>BY_Demands_Drivers!$H$88</f>
        <v>ILDFL</v>
      </c>
    </row>
    <row r="243" spans="2:6" x14ac:dyDescent="0.3">
      <c r="B243" s="16" t="s">
        <v>231</v>
      </c>
      <c r="C243" s="16">
        <f>$H$24</f>
        <v>2031</v>
      </c>
      <c r="D243" s="40">
        <f>BY_Demands_Drivers!$K$87*$I$24</f>
        <v>1.5164334120057394E-2</v>
      </c>
      <c r="E243" s="40">
        <f>BY_Demands_Drivers!$L$87*$I$24</f>
        <v>8.0331235779914131E-3</v>
      </c>
      <c r="F243" s="16" t="str">
        <f>BY_Demands_Drivers!$H$88</f>
        <v>ILDFL</v>
      </c>
    </row>
    <row r="244" spans="2:6" x14ac:dyDescent="0.3">
      <c r="B244" s="16" t="s">
        <v>231</v>
      </c>
      <c r="C244" s="16">
        <f>$H$25</f>
        <v>2032</v>
      </c>
      <c r="D244" s="40">
        <f>BY_Demands_Drivers!$K$87*$I$25</f>
        <v>1.5311890471953894E-2</v>
      </c>
      <c r="E244" s="40">
        <f>BY_Demands_Drivers!$L$87*$I$25</f>
        <v>8.1112897803526721E-3</v>
      </c>
      <c r="F244" s="16" t="str">
        <f>BY_Demands_Drivers!$H$88</f>
        <v>ILDFL</v>
      </c>
    </row>
    <row r="245" spans="2:6" x14ac:dyDescent="0.3">
      <c r="B245" s="16" t="s">
        <v>231</v>
      </c>
      <c r="C245" s="16">
        <f>$H$26</f>
        <v>2033</v>
      </c>
      <c r="D245" s="40">
        <f>BY_Demands_Drivers!$K$87*$I$26</f>
        <v>1.5402802110774952E-2</v>
      </c>
      <c r="E245" s="40">
        <f>BY_Demands_Drivers!$L$87*$I$26</f>
        <v>8.1594491273800709E-3</v>
      </c>
      <c r="F245" s="16" t="str">
        <f>BY_Demands_Drivers!$H$88</f>
        <v>ILDFL</v>
      </c>
    </row>
    <row r="246" spans="2:6" x14ac:dyDescent="0.3">
      <c r="B246" s="16" t="s">
        <v>231</v>
      </c>
      <c r="C246" s="16">
        <f>$H$27</f>
        <v>2034</v>
      </c>
      <c r="D246" s="40">
        <f>BY_Demands_Drivers!$K$87*$I$27</f>
        <v>1.5497742991586341E-2</v>
      </c>
      <c r="E246" s="40">
        <f>BY_Demands_Drivers!$L$87*$I$27</f>
        <v>8.2097429168813511E-3</v>
      </c>
      <c r="F246" s="16" t="str">
        <f>BY_Demands_Drivers!$H$88</f>
        <v>ILDFL</v>
      </c>
    </row>
    <row r="247" spans="2:6" x14ac:dyDescent="0.3">
      <c r="B247" s="16" t="s">
        <v>231</v>
      </c>
      <c r="C247" s="16">
        <f>$H$28</f>
        <v>2035</v>
      </c>
      <c r="D247" s="40">
        <f>BY_Demands_Drivers!$K$87*$I$28</f>
        <v>1.5765437339965025E-2</v>
      </c>
      <c r="E247" s="40">
        <f>BY_Demands_Drivers!$L$87*$I$28</f>
        <v>8.3515507776572209E-3</v>
      </c>
      <c r="F247" s="16" t="str">
        <f>BY_Demands_Drivers!$H$88</f>
        <v>ILDFL</v>
      </c>
    </row>
    <row r="248" spans="2:6" x14ac:dyDescent="0.3">
      <c r="B248" s="16" t="s">
        <v>231</v>
      </c>
      <c r="C248" s="16">
        <f>$H$29</f>
        <v>2036</v>
      </c>
      <c r="D248" s="40">
        <f>BY_Demands_Drivers!$K$87*$I$29</f>
        <v>1.5901870048367205E-2</v>
      </c>
      <c r="E248" s="40">
        <f>BY_Demands_Drivers!$L$87*$I$29</f>
        <v>8.4238243636912524E-3</v>
      </c>
      <c r="F248" s="16" t="str">
        <f>BY_Demands_Drivers!$H$88</f>
        <v>ILDFL</v>
      </c>
    </row>
    <row r="249" spans="2:6" x14ac:dyDescent="0.3">
      <c r="B249" s="16" t="s">
        <v>231</v>
      </c>
      <c r="C249" s="16">
        <f>$H$30</f>
        <v>2037</v>
      </c>
      <c r="D249" s="40">
        <f>BY_Demands_Drivers!$K$87*$I$30</f>
        <v>1.6064351896348424E-2</v>
      </c>
      <c r="E249" s="40">
        <f>BY_Demands_Drivers!$L$87*$I$30</f>
        <v>8.5098971680544287E-3</v>
      </c>
      <c r="F249" s="16" t="str">
        <f>BY_Demands_Drivers!$H$88</f>
        <v>ILDFL</v>
      </c>
    </row>
    <row r="250" spans="2:6" x14ac:dyDescent="0.3">
      <c r="B250" s="16" t="s">
        <v>231</v>
      </c>
      <c r="C250" s="16">
        <f>$H$31</f>
        <v>2038</v>
      </c>
      <c r="D250" s="40">
        <f>BY_Demands_Drivers!$K$87*$I$31</f>
        <v>1.6225476574240529E-2</v>
      </c>
      <c r="E250" s="40">
        <f>BY_Demands_Drivers!$L$87*$I$31</f>
        <v>8.5952510278892221E-3</v>
      </c>
      <c r="F250" s="16" t="str">
        <f>BY_Demands_Drivers!$H$88</f>
        <v>ILDFL</v>
      </c>
    </row>
    <row r="251" spans="2:6" x14ac:dyDescent="0.3">
      <c r="B251" s="16" t="s">
        <v>231</v>
      </c>
      <c r="C251" s="16">
        <f>$H$32</f>
        <v>2039</v>
      </c>
      <c r="D251" s="40">
        <f>BY_Demands_Drivers!$K$87*$I$32</f>
        <v>1.6389557373429082E-2</v>
      </c>
      <c r="E251" s="40">
        <f>BY_Demands_Drivers!$L$87*$I$32</f>
        <v>8.6821708574196087E-3</v>
      </c>
      <c r="F251" s="16" t="str">
        <f>BY_Demands_Drivers!$H$88</f>
        <v>ILDFL</v>
      </c>
    </row>
    <row r="252" spans="2:6" x14ac:dyDescent="0.3">
      <c r="B252" s="16" t="s">
        <v>231</v>
      </c>
      <c r="C252" s="16">
        <f>$H$33</f>
        <v>2040</v>
      </c>
      <c r="D252" s="40">
        <f>BY_Demands_Drivers!$K$87*$I$33</f>
        <v>1.6703746965723302E-2</v>
      </c>
      <c r="E252" s="40">
        <f>BY_Demands_Drivers!$L$87*$I$33</f>
        <v>8.8486090143367595E-3</v>
      </c>
      <c r="F252" s="16" t="str">
        <f>BY_Demands_Drivers!$H$88</f>
        <v>ILDFL</v>
      </c>
    </row>
    <row r="253" spans="2:6" x14ac:dyDescent="0.3">
      <c r="B253" s="16" t="s">
        <v>231</v>
      </c>
      <c r="C253" s="16">
        <f>$H$34</f>
        <v>2041</v>
      </c>
      <c r="D253" s="40">
        <f>BY_Demands_Drivers!$K$87*$I$34</f>
        <v>1.6918210928108166E-2</v>
      </c>
      <c r="E253" s="40">
        <f>BY_Demands_Drivers!$L$87*$I$34</f>
        <v>8.9622187184769907E-3</v>
      </c>
      <c r="F253" s="16" t="str">
        <f>BY_Demands_Drivers!$H$88</f>
        <v>ILDFL</v>
      </c>
    </row>
    <row r="254" spans="2:6" x14ac:dyDescent="0.3">
      <c r="B254" s="16" t="s">
        <v>231</v>
      </c>
      <c r="C254" s="16">
        <f>$H$35</f>
        <v>2042</v>
      </c>
      <c r="D254" s="40">
        <f>BY_Demands_Drivers!$K$87*$I$35</f>
        <v>1.7127849312578391E-2</v>
      </c>
      <c r="E254" s="40">
        <f>BY_Demands_Drivers!$L$87*$I$35</f>
        <v>9.0732721307671058E-3</v>
      </c>
      <c r="F254" s="16" t="str">
        <f>BY_Demands_Drivers!$H$88</f>
        <v>ILDFL</v>
      </c>
    </row>
    <row r="255" spans="2:6" x14ac:dyDescent="0.3">
      <c r="B255" s="16" t="s">
        <v>231</v>
      </c>
      <c r="C255" s="16">
        <f>$H$36</f>
        <v>2043</v>
      </c>
      <c r="D255" s="40">
        <f>BY_Demands_Drivers!$K$87*$I$36</f>
        <v>1.7325076022675277E-2</v>
      </c>
      <c r="E255" s="40">
        <f>BY_Demands_Drivers!$L$87*$I$36</f>
        <v>9.1777506078664327E-3</v>
      </c>
      <c r="F255" s="16" t="str">
        <f>BY_Demands_Drivers!$H$88</f>
        <v>ILDFL</v>
      </c>
    </row>
    <row r="256" spans="2:6" x14ac:dyDescent="0.3">
      <c r="B256" s="16" t="s">
        <v>231</v>
      </c>
      <c r="C256" s="16">
        <f>$H$37</f>
        <v>2044</v>
      </c>
      <c r="D256" s="40">
        <f>BY_Demands_Drivers!$K$87*$I$37</f>
        <v>1.7534001656577064E-2</v>
      </c>
      <c r="E256" s="40">
        <f>BY_Demands_Drivers!$L$87*$I$37</f>
        <v>9.288426449117081E-3</v>
      </c>
      <c r="F256" s="16" t="str">
        <f>BY_Demands_Drivers!$H$88</f>
        <v>ILDFL</v>
      </c>
    </row>
    <row r="257" spans="2:6" x14ac:dyDescent="0.3">
      <c r="B257" s="16" t="s">
        <v>231</v>
      </c>
      <c r="C257" s="16">
        <f>$H$38</f>
        <v>2045</v>
      </c>
      <c r="D257" s="40">
        <f>BY_Demands_Drivers!$K$87*$I$38</f>
        <v>1.7912208640677448E-2</v>
      </c>
      <c r="E257" s="40">
        <f>BY_Demands_Drivers!$L$87*$I$38</f>
        <v>9.4887770492347156E-3</v>
      </c>
      <c r="F257" s="16" t="str">
        <f>BY_Demands_Drivers!$H$88</f>
        <v>ILDFL</v>
      </c>
    </row>
    <row r="258" spans="2:6" x14ac:dyDescent="0.3">
      <c r="B258" s="16" t="s">
        <v>231</v>
      </c>
      <c r="C258" s="16">
        <f>$H$39</f>
        <v>2046</v>
      </c>
      <c r="D258" s="40">
        <f>BY_Demands_Drivers!$K$87*$I$39</f>
        <v>1.8179778891720736E-2</v>
      </c>
      <c r="E258" s="40">
        <f>BY_Demands_Drivers!$L$87*$I$39</f>
        <v>9.6305191709400093E-3</v>
      </c>
      <c r="F258" s="16" t="str">
        <f>BY_Demands_Drivers!$H$88</f>
        <v>ILDFL</v>
      </c>
    </row>
    <row r="259" spans="2:6" x14ac:dyDescent="0.3">
      <c r="B259" s="16" t="s">
        <v>231</v>
      </c>
      <c r="C259" s="16">
        <f>$H$40</f>
        <v>2047</v>
      </c>
      <c r="D259" s="40">
        <f>BY_Demands_Drivers!$K$87*$I$40</f>
        <v>1.8456533498708919E-2</v>
      </c>
      <c r="E259" s="40">
        <f>BY_Demands_Drivers!$L$87*$I$40</f>
        <v>9.7771265947222356E-3</v>
      </c>
      <c r="F259" s="16" t="str">
        <f>BY_Demands_Drivers!$H$88</f>
        <v>ILDFL</v>
      </c>
    </row>
    <row r="260" spans="2:6" x14ac:dyDescent="0.3">
      <c r="B260" s="16" t="s">
        <v>231</v>
      </c>
      <c r="C260" s="16">
        <f>$H$41</f>
        <v>2048</v>
      </c>
      <c r="D260" s="40">
        <f>BY_Demands_Drivers!$K$87*$I$41</f>
        <v>1.8726945582716297E-2</v>
      </c>
      <c r="E260" s="40">
        <f>BY_Demands_Drivers!$L$87*$I$41</f>
        <v>9.9203741432539096E-3</v>
      </c>
      <c r="F260" s="16" t="str">
        <f>BY_Demands_Drivers!$H$88</f>
        <v>ILDFL</v>
      </c>
    </row>
    <row r="261" spans="2:6" x14ac:dyDescent="0.3">
      <c r="B261" s="16" t="s">
        <v>231</v>
      </c>
      <c r="C261" s="16">
        <f>$H$42</f>
        <v>2049</v>
      </c>
      <c r="D261" s="40">
        <f>BY_Demands_Drivers!$K$87*$I$42</f>
        <v>1.9006364941403588E-2</v>
      </c>
      <c r="E261" s="40">
        <f>BY_Demands_Drivers!$L$87*$I$42</f>
        <v>1.0068393187192624E-2</v>
      </c>
      <c r="F261" s="16" t="str">
        <f>BY_Demands_Drivers!$H$88</f>
        <v>ILDFL</v>
      </c>
    </row>
    <row r="262" spans="2:6" x14ac:dyDescent="0.3">
      <c r="B262" s="15" t="s">
        <v>231</v>
      </c>
      <c r="C262" s="15">
        <f>$H$43</f>
        <v>2050</v>
      </c>
      <c r="D262" s="41">
        <f>BY_Demands_Drivers!$K$87*$I$43</f>
        <v>1.9421173596162852E-2</v>
      </c>
      <c r="E262" s="41">
        <f>BY_Demands_Drivers!$L$87*$I$43</f>
        <v>1.0288133082035361E-2</v>
      </c>
      <c r="F262" s="15" t="str">
        <f>BY_Demands_Drivers!$H$88</f>
        <v>ILDFL</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sheetPr>
  <dimension ref="B2:AX262"/>
  <sheetViews>
    <sheetView zoomScaleNormal="100" workbookViewId="0">
      <selection activeCell="K20" sqref="K20"/>
    </sheetView>
  </sheetViews>
  <sheetFormatPr defaultRowHeight="14.4" x14ac:dyDescent="0.3"/>
  <cols>
    <col min="1" max="1" width="4.109375" customWidth="1"/>
    <col min="2" max="2" width="11" bestFit="1" customWidth="1"/>
    <col min="3" max="3" width="5" bestFit="1" customWidth="1"/>
    <col min="4" max="4" width="4.5546875" bestFit="1" customWidth="1"/>
    <col min="5" max="5" width="5.5546875" bestFit="1" customWidth="1"/>
    <col min="6" max="6" width="8.33203125" bestFit="1" customWidth="1"/>
    <col min="8" max="8" width="5" bestFit="1" customWidth="1"/>
    <col min="9" max="9" width="7.33203125" bestFit="1" customWidth="1"/>
  </cols>
  <sheetData>
    <row r="2" spans="2:50" x14ac:dyDescent="0.3">
      <c r="B2" s="1" t="s">
        <v>90</v>
      </c>
    </row>
    <row r="3" spans="2:50" ht="15" thickBot="1" x14ac:dyDescent="0.35">
      <c r="B3" s="2" t="s">
        <v>2</v>
      </c>
      <c r="C3" s="2" t="s">
        <v>0</v>
      </c>
      <c r="D3" s="3" t="s">
        <v>10</v>
      </c>
      <c r="E3" s="3" t="s">
        <v>11</v>
      </c>
      <c r="F3" s="14" t="s">
        <v>1</v>
      </c>
      <c r="I3" s="10" t="s">
        <v>89</v>
      </c>
    </row>
    <row r="4" spans="2:50" ht="15.75" customHeight="1" x14ac:dyDescent="0.3">
      <c r="B4" t="s">
        <v>231</v>
      </c>
      <c r="C4">
        <f>$H$5</f>
        <v>2012</v>
      </c>
      <c r="D4" s="18">
        <f>BY_Demands_Drivers!$K$11*$I$5</f>
        <v>3.8751253135520733</v>
      </c>
      <c r="E4" s="18">
        <f>BY_Demands_Drivers!$L$11*$I$5</f>
        <v>7.3564762498424017</v>
      </c>
      <c r="F4" t="str">
        <f>BY_Demands_Drivers!$H$12</f>
        <v>IFDMT</v>
      </c>
      <c r="H4" s="10">
        <f>BY_Demands_Drivers!Q4</f>
        <v>2011</v>
      </c>
      <c r="I4" s="18">
        <f>BY_Demands_Drivers!Q22</f>
        <v>0.86950276868507248</v>
      </c>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row>
    <row r="5" spans="2:50" ht="15.75" customHeight="1" x14ac:dyDescent="0.3">
      <c r="B5" t="s">
        <v>231</v>
      </c>
      <c r="C5">
        <f>$H$8</f>
        <v>2015</v>
      </c>
      <c r="D5" s="18">
        <f>BY_Demands_Drivers!$K$11*$I$8</f>
        <v>3.98755674891268</v>
      </c>
      <c r="E5" s="18">
        <f>BY_Demands_Drivers!$L$11*$I$8</f>
        <v>7.5699142981742753</v>
      </c>
      <c r="F5" s="63" t="str">
        <f>BY_Demands_Drivers!$H$12</f>
        <v>IFDMT</v>
      </c>
      <c r="H5" s="10">
        <f>BY_Demands_Drivers!R4</f>
        <v>2012</v>
      </c>
      <c r="I5" s="18">
        <f>BY_Demands_Drivers!R22</f>
        <v>0.90943623858616729</v>
      </c>
    </row>
    <row r="6" spans="2:50" ht="15.75" customHeight="1" x14ac:dyDescent="0.3">
      <c r="B6" t="s">
        <v>231</v>
      </c>
      <c r="C6">
        <f>$H$9</f>
        <v>2016</v>
      </c>
      <c r="D6" s="18">
        <f>BY_Demands_Drivers!$K$11*$I$9</f>
        <v>4.0746080980794703</v>
      </c>
      <c r="E6" s="18">
        <f>BY_Demands_Drivers!$L$11*$I$9</f>
        <v>7.7351711946216382</v>
      </c>
      <c r="F6" s="63" t="str">
        <f>BY_Demands_Drivers!$H$12</f>
        <v>IFDMT</v>
      </c>
      <c r="H6" s="10">
        <f>BY_Demands_Drivers!S4</f>
        <v>2013</v>
      </c>
      <c r="I6" s="18">
        <f>BY_Demands_Drivers!S22</f>
        <v>0.92718429449754436</v>
      </c>
    </row>
    <row r="7" spans="2:50" ht="15.75" customHeight="1" x14ac:dyDescent="0.3">
      <c r="B7" t="s">
        <v>231</v>
      </c>
      <c r="C7">
        <f>$H$10</f>
        <v>2017</v>
      </c>
      <c r="D7" s="18">
        <f>BY_Demands_Drivers!$K$11*$I$10</f>
        <v>4.1486274062918653</v>
      </c>
      <c r="E7" s="18">
        <f>BY_Demands_Drivers!$L$11*$I$10</f>
        <v>7.8756882718345871</v>
      </c>
      <c r="F7" s="63" t="str">
        <f>BY_Demands_Drivers!$H$12</f>
        <v>IFDMT</v>
      </c>
      <c r="H7" s="10">
        <f>BY_Demands_Drivers!T4</f>
        <v>2014</v>
      </c>
      <c r="I7" s="18">
        <f>BY_Demands_Drivers!T22</f>
        <v>0.92113314557116655</v>
      </c>
    </row>
    <row r="8" spans="2:50" ht="15.75" customHeight="1" x14ac:dyDescent="0.3">
      <c r="B8" t="s">
        <v>231</v>
      </c>
      <c r="C8">
        <f>$H$11</f>
        <v>2018</v>
      </c>
      <c r="D8" s="40">
        <f>BY_Demands_Drivers!$K$11*$I$11</f>
        <v>4.2159101352508834</v>
      </c>
      <c r="E8" s="40">
        <f>BY_Demands_Drivers!$L$11*$I$11</f>
        <v>8.0034167341582734</v>
      </c>
      <c r="F8" s="63" t="str">
        <f>BY_Demands_Drivers!$H$12</f>
        <v>IFDMT</v>
      </c>
      <c r="H8" s="10">
        <f>BY_Demands_Drivers!U4</f>
        <v>2015</v>
      </c>
      <c r="I8" s="18">
        <f>BY_Demands_Drivers!U22</f>
        <v>0.93582228120409461</v>
      </c>
    </row>
    <row r="9" spans="2:50" ht="15.75" customHeight="1" x14ac:dyDescent="0.3">
      <c r="B9" t="s">
        <v>231</v>
      </c>
      <c r="C9">
        <f>$H$12</f>
        <v>2019</v>
      </c>
      <c r="D9" s="40">
        <f>BY_Demands_Drivers!$K$11*$I$12</f>
        <v>4.4740702059060942</v>
      </c>
      <c r="E9" s="40">
        <f>BY_Demands_Drivers!$L$11*$I$12</f>
        <v>8.4935037054856259</v>
      </c>
      <c r="F9" s="63" t="str">
        <f>BY_Demands_Drivers!$H$12</f>
        <v>IFDMT</v>
      </c>
      <c r="H9" s="10">
        <f>BY_Demands_Drivers!V4</f>
        <v>2016</v>
      </c>
      <c r="I9" s="18">
        <f>BY_Demands_Drivers!V22</f>
        <v>0.95625198221872554</v>
      </c>
    </row>
    <row r="10" spans="2:50" ht="15.75" customHeight="1" x14ac:dyDescent="0.3">
      <c r="B10" t="s">
        <v>231</v>
      </c>
      <c r="C10">
        <f>$H$13</f>
        <v>2020</v>
      </c>
      <c r="D10" s="40">
        <f>BY_Demands_Drivers!$K$11*$I$13</f>
        <v>4.5002961284403531</v>
      </c>
      <c r="E10" s="40">
        <f>BY_Demands_Drivers!$L$11*$I$13</f>
        <v>8.543290579623287</v>
      </c>
      <c r="F10" s="63" t="str">
        <f>BY_Demands_Drivers!$H$12</f>
        <v>IFDMT</v>
      </c>
      <c r="H10" s="10">
        <f>BY_Demands_Drivers!W4</f>
        <v>2017</v>
      </c>
      <c r="I10" s="18">
        <f>BY_Demands_Drivers!W22</f>
        <v>0.97362325044791398</v>
      </c>
    </row>
    <row r="11" spans="2:50" ht="15.75" customHeight="1" x14ac:dyDescent="0.3">
      <c r="B11" t="s">
        <v>231</v>
      </c>
      <c r="C11">
        <f>$H$14</f>
        <v>2021</v>
      </c>
      <c r="D11" s="40">
        <f>BY_Demands_Drivers!$K$11*$I$14</f>
        <v>4.5723385912565533</v>
      </c>
      <c r="E11" s="40">
        <f>BY_Demands_Drivers!$L$11*$I$14</f>
        <v>8.6800548449837098</v>
      </c>
      <c r="F11" s="63" t="str">
        <f>BY_Demands_Drivers!$H$12</f>
        <v>IFDMT</v>
      </c>
      <c r="H11" s="10">
        <f>BY_Demands_Drivers!X4</f>
        <v>2018</v>
      </c>
      <c r="I11" s="18">
        <f>BY_Demands_Drivers!X22</f>
        <v>0.98941354030829876</v>
      </c>
    </row>
    <row r="12" spans="2:50" ht="15.75" customHeight="1" x14ac:dyDescent="0.3">
      <c r="B12" t="s">
        <v>231</v>
      </c>
      <c r="C12">
        <f>$H$15</f>
        <v>2022</v>
      </c>
      <c r="D12" s="40">
        <f>BY_Demands_Drivers!$K$11*$I$15</f>
        <v>4.6561883659979415</v>
      </c>
      <c r="E12" s="40">
        <f>BY_Demands_Drivers!$L$11*$I$15</f>
        <v>8.8392339234724648</v>
      </c>
      <c r="F12" s="63" t="str">
        <f>BY_Demands_Drivers!$H$12</f>
        <v>IFDMT</v>
      </c>
      <c r="H12" s="10">
        <f>BY_Demands_Drivers!Y4</f>
        <v>2019</v>
      </c>
      <c r="I12" s="18">
        <f>BY_Demands_Drivers!Y22</f>
        <v>1.05</v>
      </c>
    </row>
    <row r="13" spans="2:50" ht="15.75" customHeight="1" x14ac:dyDescent="0.3">
      <c r="B13" t="s">
        <v>231</v>
      </c>
      <c r="C13">
        <f>$H$16</f>
        <v>2023</v>
      </c>
      <c r="D13" s="18">
        <f>BY_Demands_Drivers!$K$11*$I$16</f>
        <v>4.7347345133783563</v>
      </c>
      <c r="E13" s="18">
        <f>BY_Demands_Drivers!$L$11*$I$16</f>
        <v>8.9883446801491278</v>
      </c>
      <c r="F13" s="63" t="str">
        <f>BY_Demands_Drivers!$H$12</f>
        <v>IFDMT</v>
      </c>
      <c r="H13" s="10">
        <f>BY_Demands_Drivers!Z4</f>
        <v>2020</v>
      </c>
      <c r="I13" s="18">
        <f>BY_Demands_Drivers!Z22</f>
        <v>1.0561548472405777</v>
      </c>
    </row>
    <row r="14" spans="2:50" ht="15.75" customHeight="1" x14ac:dyDescent="0.3">
      <c r="B14" t="s">
        <v>231</v>
      </c>
      <c r="C14">
        <f>$H$17</f>
        <v>2024</v>
      </c>
      <c r="D14" s="18">
        <f>BY_Demands_Drivers!$K$11*$I$17</f>
        <v>4.8200294029152779</v>
      </c>
      <c r="E14" s="18">
        <f>BY_Demands_Drivers!$L$11*$I$17</f>
        <v>9.150267141576867</v>
      </c>
      <c r="F14" s="63" t="str">
        <f>BY_Demands_Drivers!$H$12</f>
        <v>IFDMT</v>
      </c>
      <c r="H14" s="10">
        <f>BY_Demands_Drivers!AA4</f>
        <v>2021</v>
      </c>
      <c r="I14" s="18">
        <f>BY_Demands_Drivers!AA22</f>
        <v>1.073062178255892</v>
      </c>
    </row>
    <row r="15" spans="2:50" ht="15.75" customHeight="1" x14ac:dyDescent="0.3">
      <c r="B15" t="s">
        <v>231</v>
      </c>
      <c r="C15">
        <f>$H$18</f>
        <v>2025</v>
      </c>
      <c r="D15" s="18">
        <f>BY_Demands_Drivers!$K$11*$I$18</f>
        <v>4.8860699981111004</v>
      </c>
      <c r="E15" s="18">
        <f>BY_Demands_Drivers!$L$11*$I$18</f>
        <v>9.2756375569243392</v>
      </c>
      <c r="F15" s="63" t="str">
        <f>BY_Demands_Drivers!$H$12</f>
        <v>IFDMT</v>
      </c>
      <c r="H15" s="10">
        <f>BY_Demands_Drivers!AB4</f>
        <v>2022</v>
      </c>
      <c r="I15" s="18">
        <f>BY_Demands_Drivers!AB22</f>
        <v>1.0927405157487271</v>
      </c>
    </row>
    <row r="16" spans="2:50" ht="15.75" customHeight="1" x14ac:dyDescent="0.3">
      <c r="B16" t="s">
        <v>231</v>
      </c>
      <c r="C16">
        <f>$H$19</f>
        <v>2026</v>
      </c>
      <c r="D16" s="18">
        <f>BY_Demands_Drivers!$K$11*$I$19</f>
        <v>4.9287099647704116</v>
      </c>
      <c r="E16" s="18">
        <f>BY_Demands_Drivers!$L$11*$I$19</f>
        <v>9.3565845913147605</v>
      </c>
      <c r="F16" s="63" t="str">
        <f>BY_Demands_Drivers!$H$12</f>
        <v>IFDMT</v>
      </c>
      <c r="H16" s="10">
        <f>BY_Demands_Drivers!AC4</f>
        <v>2023</v>
      </c>
      <c r="I16" s="18">
        <f>BY_Demands_Drivers!AC22</f>
        <v>1.1111741680952112</v>
      </c>
    </row>
    <row r="17" spans="2:9" ht="15.75" customHeight="1" x14ac:dyDescent="0.3">
      <c r="B17" t="s">
        <v>231</v>
      </c>
      <c r="C17">
        <f>$H$20</f>
        <v>2027</v>
      </c>
      <c r="D17" s="18">
        <f>BY_Demands_Drivers!$K$11*$I$20</f>
        <v>5.0029084408961513</v>
      </c>
      <c r="E17" s="18">
        <f>BY_Demands_Drivers!$L$11*$I$20</f>
        <v>9.4974417980442052</v>
      </c>
      <c r="F17" s="63" t="str">
        <f>BY_Demands_Drivers!$H$12</f>
        <v>IFDMT</v>
      </c>
      <c r="H17" s="10">
        <f>BY_Demands_Drivers!AD4</f>
        <v>2024</v>
      </c>
      <c r="I17" s="18">
        <f>BY_Demands_Drivers!AD22</f>
        <v>1.1311916532691233</v>
      </c>
    </row>
    <row r="18" spans="2:9" ht="15.75" customHeight="1" x14ac:dyDescent="0.3">
      <c r="B18" t="s">
        <v>231</v>
      </c>
      <c r="C18">
        <f>$H$21</f>
        <v>2028</v>
      </c>
      <c r="D18" s="18">
        <f>BY_Demands_Drivers!$K$11*$I$21</f>
        <v>5.051933554682523</v>
      </c>
      <c r="E18" s="18">
        <f>BY_Demands_Drivers!$L$11*$I$21</f>
        <v>9.5905102941658633</v>
      </c>
      <c r="F18" s="63" t="str">
        <f>BY_Demands_Drivers!$H$12</f>
        <v>IFDMT</v>
      </c>
      <c r="H18" s="10">
        <f>BY_Demands_Drivers!AE4</f>
        <v>2025</v>
      </c>
      <c r="I18" s="18">
        <f>BY_Demands_Drivers!AE22</f>
        <v>1.1466904321805667</v>
      </c>
    </row>
    <row r="19" spans="2:9" ht="15.75" customHeight="1" x14ac:dyDescent="0.3">
      <c r="B19" t="s">
        <v>231</v>
      </c>
      <c r="C19">
        <f>$H$22</f>
        <v>2029</v>
      </c>
      <c r="D19" s="18">
        <f>BY_Demands_Drivers!$K$11*$I$22</f>
        <v>5.1001113100835136</v>
      </c>
      <c r="E19" s="18">
        <f>BY_Demands_Drivers!$L$11*$I$22</f>
        <v>9.6819701786084735</v>
      </c>
      <c r="F19" s="63" t="str">
        <f>BY_Demands_Drivers!$H$12</f>
        <v>IFDMT</v>
      </c>
      <c r="H19" s="10">
        <f>BY_Demands_Drivers!AF4</f>
        <v>2026</v>
      </c>
      <c r="I19" s="18">
        <f>BY_Demands_Drivers!AF22</f>
        <v>1.1566974197627404</v>
      </c>
    </row>
    <row r="20" spans="2:9" ht="15.75" customHeight="1" x14ac:dyDescent="0.3">
      <c r="B20" t="s">
        <v>231</v>
      </c>
      <c r="C20">
        <f>$H$23</f>
        <v>2030</v>
      </c>
      <c r="D20" s="18">
        <f>BY_Demands_Drivers!$K$11*$I$23</f>
        <v>5.1873535753611195</v>
      </c>
      <c r="E20" s="18">
        <f>BY_Demands_Drivers!$L$11*$I$23</f>
        <v>9.8475895071635193</v>
      </c>
      <c r="F20" s="63" t="str">
        <f>BY_Demands_Drivers!$H$12</f>
        <v>IFDMT</v>
      </c>
      <c r="H20" s="10">
        <f>BY_Demands_Drivers!AG4</f>
        <v>2027</v>
      </c>
      <c r="I20" s="18">
        <f>BY_Demands_Drivers!AG22</f>
        <v>1.1741107361271512</v>
      </c>
    </row>
    <row r="21" spans="2:9" ht="15.75" customHeight="1" x14ac:dyDescent="0.3">
      <c r="B21" t="s">
        <v>231</v>
      </c>
      <c r="C21">
        <f>$H$24</f>
        <v>2031</v>
      </c>
      <c r="D21" s="18">
        <f>BY_Demands_Drivers!$K$11*$I$24</f>
        <v>5.2374273844924391</v>
      </c>
      <c r="E21" s="18">
        <f>BY_Demands_Drivers!$L$11*$I$24</f>
        <v>9.9426488298454068</v>
      </c>
      <c r="F21" s="63" t="str">
        <f>BY_Demands_Drivers!$H$12</f>
        <v>IFDMT</v>
      </c>
      <c r="H21" s="10">
        <f>BY_Demands_Drivers!AH4</f>
        <v>2028</v>
      </c>
      <c r="I21" s="18">
        <f>BY_Demands_Drivers!AH22</f>
        <v>1.1856162260069787</v>
      </c>
    </row>
    <row r="22" spans="2:9" ht="15.75" customHeight="1" x14ac:dyDescent="0.3">
      <c r="B22" t="s">
        <v>231</v>
      </c>
      <c r="C22">
        <f>$H$25</f>
        <v>2032</v>
      </c>
      <c r="D22" s="18">
        <f>BY_Demands_Drivers!$K$11*$I$25</f>
        <v>5.2868363005901884</v>
      </c>
      <c r="E22" s="18">
        <f>BY_Demands_Drivers!$L$11*$I$25</f>
        <v>10.036445930169467</v>
      </c>
      <c r="F22" s="63" t="str">
        <f>BY_Demands_Drivers!$H$12</f>
        <v>IFDMT</v>
      </c>
      <c r="H22" s="10">
        <f>BY_Demands_Drivers!AI4</f>
        <v>2029</v>
      </c>
      <c r="I22" s="18">
        <f>BY_Demands_Drivers!AI22</f>
        <v>1.1969228530474445</v>
      </c>
    </row>
    <row r="23" spans="2:9" ht="15.75" customHeight="1" x14ac:dyDescent="0.3">
      <c r="B23" t="s">
        <v>231</v>
      </c>
      <c r="C23">
        <f>$H$26</f>
        <v>2033</v>
      </c>
      <c r="D23" s="18">
        <f>BY_Demands_Drivers!$K$11*$I$26</f>
        <v>5.3137776840362712</v>
      </c>
      <c r="E23" s="18">
        <f>BY_Demands_Drivers!$L$11*$I$26</f>
        <v>10.087591023920599</v>
      </c>
      <c r="F23" s="63" t="str">
        <f>BY_Demands_Drivers!$H$12</f>
        <v>IFDMT</v>
      </c>
      <c r="H23" s="10">
        <f>BY_Demands_Drivers!AJ4</f>
        <v>2030</v>
      </c>
      <c r="I23" s="18">
        <f>BY_Demands_Drivers!AJ22</f>
        <v>1.2173973593304621</v>
      </c>
    </row>
    <row r="24" spans="2:9" ht="15.75" customHeight="1" x14ac:dyDescent="0.3">
      <c r="B24" t="s">
        <v>231</v>
      </c>
      <c r="C24">
        <f>$H$27</f>
        <v>2034</v>
      </c>
      <c r="D24" s="18">
        <f>BY_Demands_Drivers!$K$11*$I$27</f>
        <v>5.343666906291074</v>
      </c>
      <c r="E24" s="18">
        <f>BY_Demands_Drivers!$L$11*$I$27</f>
        <v>10.144332247972052</v>
      </c>
      <c r="F24" s="63" t="str">
        <f>BY_Demands_Drivers!$H$12</f>
        <v>IFDMT</v>
      </c>
      <c r="H24" s="10">
        <f>BY_Demands_Drivers!AK4</f>
        <v>2031</v>
      </c>
      <c r="I24" s="18">
        <f>BY_Demands_Drivers!AK22</f>
        <v>1.2291489629415273</v>
      </c>
    </row>
    <row r="25" spans="2:9" ht="15.75" customHeight="1" x14ac:dyDescent="0.3">
      <c r="B25" t="s">
        <v>231</v>
      </c>
      <c r="C25">
        <f>$H$28</f>
        <v>2035</v>
      </c>
      <c r="D25" s="18">
        <f>BY_Demands_Drivers!$K$11*$I$28</f>
        <v>5.4367006683810386</v>
      </c>
      <c r="E25" s="18">
        <f>BY_Demands_Drivers!$L$11*$I$28</f>
        <v>10.320946061944682</v>
      </c>
      <c r="F25" s="63" t="str">
        <f>BY_Demands_Drivers!$H$12</f>
        <v>IFDMT</v>
      </c>
      <c r="H25" s="10">
        <f>BY_Demands_Drivers!AL4</f>
        <v>2032</v>
      </c>
      <c r="I25" s="18">
        <f>BY_Demands_Drivers!AL22</f>
        <v>1.2407445257098881</v>
      </c>
    </row>
    <row r="26" spans="2:9" ht="15.75" customHeight="1" x14ac:dyDescent="0.3">
      <c r="B26" t="s">
        <v>231</v>
      </c>
      <c r="C26">
        <f>$H$29</f>
        <v>2036</v>
      </c>
      <c r="D26" s="18">
        <f>BY_Demands_Drivers!$K$11*$I$29</f>
        <v>5.4904723621702987</v>
      </c>
      <c r="E26" s="18">
        <f>BY_Demands_Drivers!$L$11*$I$29</f>
        <v>10.423025390035336</v>
      </c>
      <c r="F26" s="63" t="str">
        <f>BY_Demands_Drivers!$H$12</f>
        <v>IFDMT</v>
      </c>
      <c r="H26" s="10">
        <f>BY_Demands_Drivers!AM4</f>
        <v>2033</v>
      </c>
      <c r="I26" s="18">
        <f>BY_Demands_Drivers!AM22</f>
        <v>1.2470672813477062</v>
      </c>
    </row>
    <row r="27" spans="2:9" ht="15.75" customHeight="1" x14ac:dyDescent="0.3">
      <c r="B27" t="s">
        <v>231</v>
      </c>
      <c r="C27">
        <f>$H$30</f>
        <v>2037</v>
      </c>
      <c r="D27" s="18">
        <f>BY_Demands_Drivers!$K$11*$I$30</f>
        <v>5.552475239499282</v>
      </c>
      <c r="E27" s="18">
        <f>BY_Demands_Drivers!$L$11*$I$30</f>
        <v>10.540730666016326</v>
      </c>
      <c r="F27" s="63" t="str">
        <f>BY_Demands_Drivers!$H$12</f>
        <v>IFDMT</v>
      </c>
      <c r="H27" s="10">
        <f>BY_Demands_Drivers!AN4</f>
        <v>2034</v>
      </c>
      <c r="I27" s="18">
        <f>BY_Demands_Drivers!AN22</f>
        <v>1.2540818524034116</v>
      </c>
    </row>
    <row r="28" spans="2:9" ht="15.75" customHeight="1" x14ac:dyDescent="0.3">
      <c r="B28" t="s">
        <v>231</v>
      </c>
      <c r="C28">
        <f>$H$31</f>
        <v>2038</v>
      </c>
      <c r="D28" s="18">
        <f>BY_Demands_Drivers!$K$11*$I$31</f>
        <v>5.6160117098857079</v>
      </c>
      <c r="E28" s="18">
        <f>BY_Demands_Drivers!$L$11*$I$31</f>
        <v>10.661347290661199</v>
      </c>
      <c r="F28" s="63" t="str">
        <f>BY_Demands_Drivers!$H$12</f>
        <v>IFDMT</v>
      </c>
      <c r="H28" s="10">
        <f>BY_Demands_Drivers!AO4</f>
        <v>2035</v>
      </c>
      <c r="I28" s="18">
        <f>BY_Demands_Drivers!AO22</f>
        <v>1.2759155397839788</v>
      </c>
    </row>
    <row r="29" spans="2:9" ht="15.75" customHeight="1" x14ac:dyDescent="0.3">
      <c r="B29" t="s">
        <v>231</v>
      </c>
      <c r="C29">
        <f>$H$32</f>
        <v>2039</v>
      </c>
      <c r="D29" s="18">
        <f>BY_Demands_Drivers!$K$11*$I$32</f>
        <v>5.6846905296454162</v>
      </c>
      <c r="E29" s="18">
        <f>BY_Demands_Drivers!$L$11*$I$32</f>
        <v>10.791726069551935</v>
      </c>
      <c r="F29" s="63" t="str">
        <f>BY_Demands_Drivers!$H$12</f>
        <v>IFDMT</v>
      </c>
      <c r="H29" s="10">
        <f>BY_Demands_Drivers!AP4</f>
        <v>2036</v>
      </c>
      <c r="I29" s="18">
        <f>BY_Demands_Drivers!AP22</f>
        <v>1.2885349837981095</v>
      </c>
    </row>
    <row r="30" spans="2:9" ht="15.75" customHeight="1" x14ac:dyDescent="0.3">
      <c r="B30" t="s">
        <v>231</v>
      </c>
      <c r="C30">
        <f>$H$33</f>
        <v>2040</v>
      </c>
      <c r="D30" s="18">
        <f>BY_Demands_Drivers!$K$11*$I$33</f>
        <v>5.8109136365174558</v>
      </c>
      <c r="E30" s="18">
        <f>BY_Demands_Drivers!$L$11*$I$33</f>
        <v>11.031346007683519</v>
      </c>
      <c r="F30" s="63" t="str">
        <f>BY_Demands_Drivers!$H$12</f>
        <v>IFDMT</v>
      </c>
      <c r="H30" s="10">
        <f>BY_Demands_Drivers!AQ4</f>
        <v>2037</v>
      </c>
      <c r="I30" s="18">
        <f>BY_Demands_Drivers!AQ22</f>
        <v>1.3030861683346178</v>
      </c>
    </row>
    <row r="31" spans="2:9" ht="15.75" customHeight="1" x14ac:dyDescent="0.3">
      <c r="B31" t="s">
        <v>231</v>
      </c>
      <c r="C31">
        <f>$H$34</f>
        <v>2041</v>
      </c>
      <c r="D31" s="18">
        <f>BY_Demands_Drivers!$K$11*$I$34</f>
        <v>5.9071141396178284</v>
      </c>
      <c r="E31" s="18">
        <f>BY_Demands_Drivers!$L$11*$I$34</f>
        <v>11.213971512413861</v>
      </c>
      <c r="F31" s="63" t="str">
        <f>BY_Demands_Drivers!$H$12</f>
        <v>IFDMT</v>
      </c>
      <c r="H31" s="10">
        <f>BY_Demands_Drivers!AR4</f>
        <v>2038</v>
      </c>
      <c r="I31" s="18">
        <f>BY_Demands_Drivers!AR22</f>
        <v>1.3179972651291385</v>
      </c>
    </row>
    <row r="32" spans="2:9" ht="15.75" customHeight="1" x14ac:dyDescent="0.3">
      <c r="B32" t="s">
        <v>231</v>
      </c>
      <c r="C32">
        <f>$H$35</f>
        <v>2042</v>
      </c>
      <c r="D32" s="18">
        <f>BY_Demands_Drivers!$K$11*$I$35</f>
        <v>6.0025573983684373</v>
      </c>
      <c r="E32" s="18">
        <f>BY_Demands_Drivers!$L$11*$I$35</f>
        <v>11.39515947651684</v>
      </c>
      <c r="F32" s="63" t="str">
        <f>BY_Demands_Drivers!$H$12</f>
        <v>IFDMT</v>
      </c>
      <c r="H32" s="10">
        <f>BY_Demands_Drivers!AS4</f>
        <v>2039</v>
      </c>
      <c r="I32" s="18">
        <f>BY_Demands_Drivers!AS22</f>
        <v>1.3341151974433207</v>
      </c>
    </row>
    <row r="33" spans="2:9" ht="15.75" customHeight="1" x14ac:dyDescent="0.3">
      <c r="B33" t="s">
        <v>231</v>
      </c>
      <c r="C33">
        <f>$H$36</f>
        <v>2043</v>
      </c>
      <c r="D33" s="18">
        <f>BY_Demands_Drivers!$K$11*$I$36</f>
        <v>6.0920217589767729</v>
      </c>
      <c r="E33" s="18">
        <f>BY_Demands_Drivers!$L$11*$I$36</f>
        <v>11.564997195498703</v>
      </c>
      <c r="F33" s="63" t="str">
        <f>BY_Demands_Drivers!$H$12</f>
        <v>IFDMT</v>
      </c>
      <c r="H33" s="10">
        <f>BY_Demands_Drivers!AT4</f>
        <v>2040</v>
      </c>
      <c r="I33" s="18">
        <f>BY_Demands_Drivers!AT22</f>
        <v>1.3637379472250937</v>
      </c>
    </row>
    <row r="34" spans="2:9" ht="15.75" customHeight="1" x14ac:dyDescent="0.3">
      <c r="B34" t="s">
        <v>231</v>
      </c>
      <c r="C34">
        <f>$H$37</f>
        <v>2044</v>
      </c>
      <c r="D34" s="18">
        <f>BY_Demands_Drivers!$K$11*$I$37</f>
        <v>6.1864660884804765</v>
      </c>
      <c r="E34" s="18">
        <f>BY_Demands_Drivers!$L$11*$I$37</f>
        <v>11.744288808210301</v>
      </c>
      <c r="F34" s="63" t="str">
        <f>BY_Demands_Drivers!$H$12</f>
        <v>IFDMT</v>
      </c>
      <c r="H34" s="10">
        <f>BY_Demands_Drivers!AU4</f>
        <v>2041</v>
      </c>
      <c r="I34" s="18">
        <f>BY_Demands_Drivers!AU22</f>
        <v>1.3863148232253963</v>
      </c>
    </row>
    <row r="35" spans="2:9" ht="15.75" customHeight="1" x14ac:dyDescent="0.3">
      <c r="B35" t="s">
        <v>231</v>
      </c>
      <c r="C35">
        <f>$H$38</f>
        <v>2045</v>
      </c>
      <c r="D35" s="18">
        <f>BY_Demands_Drivers!$K$11*$I$38</f>
        <v>6.3430741627202547</v>
      </c>
      <c r="E35" s="18">
        <f>BY_Demands_Drivers!$L$11*$I$38</f>
        <v>12.041591085029431</v>
      </c>
      <c r="F35" s="63" t="str">
        <f>BY_Demands_Drivers!$H$12</f>
        <v>IFDMT</v>
      </c>
      <c r="H35" s="10">
        <f>BY_Demands_Drivers!AV4</f>
        <v>2042</v>
      </c>
      <c r="I35" s="18">
        <f>BY_Demands_Drivers!AV22</f>
        <v>1.4087139848558616</v>
      </c>
    </row>
    <row r="36" spans="2:9" x14ac:dyDescent="0.3">
      <c r="B36" t="s">
        <v>231</v>
      </c>
      <c r="C36">
        <f>$H$39</f>
        <v>2046</v>
      </c>
      <c r="D36" s="18">
        <f>BY_Demands_Drivers!$K$11*$I$39</f>
        <v>6.4595742518625023</v>
      </c>
      <c r="E36" s="18">
        <f>BY_Demands_Drivers!$L$11*$I$39</f>
        <v>12.262753000976321</v>
      </c>
      <c r="F36" s="63" t="str">
        <f>BY_Demands_Drivers!$H$12</f>
        <v>IFDMT</v>
      </c>
      <c r="H36" s="10">
        <f>BY_Demands_Drivers!AW4</f>
        <v>2043</v>
      </c>
      <c r="I36" s="18">
        <f>BY_Demands_Drivers!AW22</f>
        <v>1.4297099849889727</v>
      </c>
    </row>
    <row r="37" spans="2:9" x14ac:dyDescent="0.3">
      <c r="B37" t="s">
        <v>231</v>
      </c>
      <c r="C37">
        <f>$H$40</f>
        <v>2047</v>
      </c>
      <c r="D37" s="18">
        <f>BY_Demands_Drivers!$K$11*$I$40</f>
        <v>6.5779307094473394</v>
      </c>
      <c r="E37" s="18">
        <f>BY_Demands_Drivers!$L$11*$I$40</f>
        <v>12.487439017243556</v>
      </c>
      <c r="F37" s="63" t="str">
        <f>BY_Demands_Drivers!$H$12</f>
        <v>IFDMT</v>
      </c>
      <c r="H37" s="10">
        <f>BY_Demands_Drivers!AX4</f>
        <v>2044</v>
      </c>
      <c r="I37" s="18">
        <f>BY_Demands_Drivers!AX22</f>
        <v>1.4518747122764395</v>
      </c>
    </row>
    <row r="38" spans="2:9" x14ac:dyDescent="0.3">
      <c r="B38" t="s">
        <v>231</v>
      </c>
      <c r="C38">
        <f>$H$41</f>
        <v>2048</v>
      </c>
      <c r="D38" s="18">
        <f>BY_Demands_Drivers!$K$11*$I$41</f>
        <v>6.6939435304627875</v>
      </c>
      <c r="E38" s="18">
        <f>BY_Demands_Drivers!$L$11*$I$41</f>
        <v>12.707675911129979</v>
      </c>
      <c r="F38" s="63" t="str">
        <f>BY_Demands_Drivers!$H$12</f>
        <v>IFDMT</v>
      </c>
      <c r="H38" s="10">
        <f>BY_Demands_Drivers!AY4</f>
        <v>2045</v>
      </c>
      <c r="I38" s="18">
        <f>BY_Demands_Drivers!AY22</f>
        <v>1.4886283773697355</v>
      </c>
    </row>
    <row r="39" spans="2:9" x14ac:dyDescent="0.3">
      <c r="B39" s="16" t="s">
        <v>231</v>
      </c>
      <c r="C39" s="16">
        <f>$H$42</f>
        <v>2049</v>
      </c>
      <c r="D39" s="40">
        <f>BY_Demands_Drivers!$K$11*$I$42</f>
        <v>6.8135675380801377</v>
      </c>
      <c r="E39" s="40">
        <f>BY_Demands_Drivers!$L$11*$I$42</f>
        <v>12.93476822421478</v>
      </c>
      <c r="F39" s="63" t="str">
        <f>BY_Demands_Drivers!$H$12</f>
        <v>IFDMT</v>
      </c>
      <c r="H39" s="10">
        <f>BY_Demands_Drivers!AZ4</f>
        <v>2046</v>
      </c>
      <c r="I39" s="18">
        <f>BY_Demands_Drivers!AZ22</f>
        <v>1.515969274577357</v>
      </c>
    </row>
    <row r="40" spans="2:9" x14ac:dyDescent="0.3">
      <c r="B40" s="15" t="s">
        <v>231</v>
      </c>
      <c r="C40" s="15">
        <f>$H$43</f>
        <v>2050</v>
      </c>
      <c r="D40" s="41">
        <f>BY_Demands_Drivers!$K$11*$I$43</f>
        <v>6.982037632016957</v>
      </c>
      <c r="E40" s="41">
        <f>BY_Demands_Drivers!$L$11*$I$43</f>
        <v>13.254589170526035</v>
      </c>
      <c r="F40" s="63" t="str">
        <f>BY_Demands_Drivers!$H$12</f>
        <v>IFDMT</v>
      </c>
      <c r="H40" s="10">
        <f>BY_Demands_Drivers!BA4</f>
        <v>2047</v>
      </c>
      <c r="I40" s="18">
        <f>BY_Demands_Drivers!BA22</f>
        <v>1.5437458347886894</v>
      </c>
    </row>
    <row r="41" spans="2:9" x14ac:dyDescent="0.3">
      <c r="B41" s="16" t="s">
        <v>231</v>
      </c>
      <c r="C41" s="16">
        <f>$H$5</f>
        <v>2012</v>
      </c>
      <c r="D41" s="40">
        <f>BY_Demands_Drivers!$K$12*$I$5</f>
        <v>0.15954930349888374</v>
      </c>
      <c r="E41" s="40">
        <f>BY_Demands_Drivers!$L$12*$I$5</f>
        <v>0.3028858596556101</v>
      </c>
      <c r="F41" s="16" t="str">
        <f>BY_Demands_Drivers!$H$13</f>
        <v>IFDHT</v>
      </c>
      <c r="H41" s="10">
        <f>BY_Demands_Drivers!BB4</f>
        <v>2048</v>
      </c>
      <c r="I41" s="18">
        <f>BY_Demands_Drivers!BB22</f>
        <v>1.5709723771673534</v>
      </c>
    </row>
    <row r="42" spans="2:9" x14ac:dyDescent="0.3">
      <c r="B42" s="16" t="s">
        <v>231</v>
      </c>
      <c r="C42" s="16">
        <f>$H$8</f>
        <v>2015</v>
      </c>
      <c r="D42" s="40">
        <f>BY_Demands_Drivers!$K$12*$I$8</f>
        <v>0.16417840727016841</v>
      </c>
      <c r="E42" s="40">
        <f>BY_Demands_Drivers!$L$12*$I$8</f>
        <v>0.31167367661534001</v>
      </c>
      <c r="F42" s="16" t="str">
        <f>BY_Demands_Drivers!$H$13</f>
        <v>IFDHT</v>
      </c>
      <c r="H42" s="10">
        <f>BY_Demands_Drivers!BC4</f>
        <v>2049</v>
      </c>
      <c r="I42" s="18">
        <f>BY_Demands_Drivers!BC22</f>
        <v>1.5990464131608901</v>
      </c>
    </row>
    <row r="43" spans="2:9" x14ac:dyDescent="0.3">
      <c r="B43" s="16" t="s">
        <v>231</v>
      </c>
      <c r="C43" s="16">
        <f>$H$9</f>
        <v>2016</v>
      </c>
      <c r="D43" s="40">
        <f>BY_Demands_Drivers!$K$12*$I$9</f>
        <v>0.16776254481525038</v>
      </c>
      <c r="E43" s="40">
        <f>BY_Demands_Drivers!$L$12*$I$9</f>
        <v>0.31847774631454551</v>
      </c>
      <c r="F43" s="16" t="str">
        <f>BY_Demands_Drivers!$H$13</f>
        <v>IFDHT</v>
      </c>
      <c r="H43" s="10">
        <f>BY_Demands_Drivers!BD4</f>
        <v>2050</v>
      </c>
      <c r="I43" s="18">
        <f>BY_Demands_Drivers!BD22</f>
        <v>1.6385839238597941</v>
      </c>
    </row>
    <row r="44" spans="2:9" x14ac:dyDescent="0.3">
      <c r="B44" s="16" t="s">
        <v>231</v>
      </c>
      <c r="C44" s="16">
        <f>$H$10</f>
        <v>2017</v>
      </c>
      <c r="D44" s="40">
        <f>BY_Demands_Drivers!$K$12*$I$10</f>
        <v>0.17081011827808934</v>
      </c>
      <c r="E44" s="40">
        <f>BY_Demands_Drivers!$L$12*$I$10</f>
        <v>0.3242632112956701</v>
      </c>
      <c r="F44" s="16" t="str">
        <f>BY_Demands_Drivers!$H$13</f>
        <v>IFDHT</v>
      </c>
    </row>
    <row r="45" spans="2:9" x14ac:dyDescent="0.3">
      <c r="B45" s="16" t="s">
        <v>231</v>
      </c>
      <c r="C45" s="16">
        <f>$H$11</f>
        <v>2018</v>
      </c>
      <c r="D45" s="40">
        <f>BY_Demands_Drivers!$K$12*$I$11</f>
        <v>0.1735803287033815</v>
      </c>
      <c r="E45" s="40">
        <f>BY_Demands_Drivers!$L$12*$I$11</f>
        <v>0.32952213469860059</v>
      </c>
      <c r="F45" s="16" t="str">
        <f>BY_Demands_Drivers!$H$13</f>
        <v>IFDHT</v>
      </c>
    </row>
    <row r="46" spans="2:9" x14ac:dyDescent="0.3">
      <c r="B46" s="16" t="s">
        <v>231</v>
      </c>
      <c r="C46" s="16">
        <f>$H$12</f>
        <v>2019</v>
      </c>
      <c r="D46" s="40">
        <f>BY_Demands_Drivers!$K$12*$I$12</f>
        <v>0.18420947128109752</v>
      </c>
      <c r="E46" s="40">
        <f>BY_Demands_Drivers!$L$12*$I$12</f>
        <v>0.34970032987997968</v>
      </c>
      <c r="F46" s="16" t="str">
        <f>BY_Demands_Drivers!$H$13</f>
        <v>IFDHT</v>
      </c>
    </row>
    <row r="47" spans="2:9" x14ac:dyDescent="0.3">
      <c r="B47" s="16" t="s">
        <v>231</v>
      </c>
      <c r="C47" s="16">
        <f>$H$13</f>
        <v>2020</v>
      </c>
      <c r="D47" s="40">
        <f>BY_Demands_Drivers!$K$12*$I$13</f>
        <v>0.18528926285824299</v>
      </c>
      <c r="E47" s="40">
        <f>BY_Demands_Drivers!$L$12*$I$13</f>
        <v>0.35175018903273292</v>
      </c>
      <c r="F47" s="16" t="str">
        <f>BY_Demands_Drivers!$H$13</f>
        <v>IFDHT</v>
      </c>
    </row>
    <row r="48" spans="2:9" x14ac:dyDescent="0.3">
      <c r="B48" s="16" t="s">
        <v>231</v>
      </c>
      <c r="C48" s="16">
        <f>$H$14</f>
        <v>2021</v>
      </c>
      <c r="D48" s="40">
        <f>BY_Demands_Drivers!$K$12*$I$14</f>
        <v>0.1882554442935816</v>
      </c>
      <c r="E48" s="40">
        <f>BY_Demands_Drivers!$L$12*$I$14</f>
        <v>0.3573811406836333</v>
      </c>
      <c r="F48" s="16" t="str">
        <f>BY_Demands_Drivers!$H$13</f>
        <v>IFDHT</v>
      </c>
    </row>
    <row r="49" spans="2:6" x14ac:dyDescent="0.3">
      <c r="B49" s="16" t="s">
        <v>231</v>
      </c>
      <c r="C49" s="16">
        <f>$H$15</f>
        <v>2022</v>
      </c>
      <c r="D49" s="40">
        <f>BY_Demands_Drivers!$K$12*$I$15</f>
        <v>0.19170776443191126</v>
      </c>
      <c r="E49" s="40">
        <f>BY_Demands_Drivers!$L$12*$I$15</f>
        <v>0.36393497031480854</v>
      </c>
      <c r="F49" s="16" t="str">
        <f>BY_Demands_Drivers!$H$13</f>
        <v>IFDHT</v>
      </c>
    </row>
    <row r="50" spans="2:6" x14ac:dyDescent="0.3">
      <c r="B50" s="16" t="s">
        <v>231</v>
      </c>
      <c r="C50" s="16">
        <f>$H$16</f>
        <v>2023</v>
      </c>
      <c r="D50" s="40">
        <f>BY_Demands_Drivers!$K$12*$I$16</f>
        <v>0.19494172000574497</v>
      </c>
      <c r="E50" s="40">
        <f>BY_Demands_Drivers!$L$12*$I$16</f>
        <v>0.37007426013048317</v>
      </c>
      <c r="F50" s="16" t="str">
        <f>BY_Demands_Drivers!$H$13</f>
        <v>IFDHT</v>
      </c>
    </row>
    <row r="51" spans="2:6" x14ac:dyDescent="0.3">
      <c r="B51" s="16" t="s">
        <v>231</v>
      </c>
      <c r="C51" s="16">
        <f>$H$17</f>
        <v>2024</v>
      </c>
      <c r="D51" s="40">
        <f>BY_Demands_Drivers!$K$12*$I$17</f>
        <v>0.19845353939647217</v>
      </c>
      <c r="E51" s="40">
        <f>BY_Demands_Drivers!$L$12*$I$17</f>
        <v>0.37674104219589716</v>
      </c>
      <c r="F51" s="16" t="str">
        <f>BY_Demands_Drivers!$H$13</f>
        <v>IFDHT</v>
      </c>
    </row>
    <row r="52" spans="2:6" x14ac:dyDescent="0.3">
      <c r="B52" s="16" t="s">
        <v>231</v>
      </c>
      <c r="C52" s="16">
        <f>$H$18</f>
        <v>2025</v>
      </c>
      <c r="D52" s="40">
        <f>BY_Demands_Drivers!$K$12*$I$18</f>
        <v>0.20117260784292892</v>
      </c>
      <c r="E52" s="40">
        <f>BY_Demands_Drivers!$L$12*$I$18</f>
        <v>0.381902878479772</v>
      </c>
      <c r="F52" s="16" t="str">
        <f>BY_Demands_Drivers!$H$13</f>
        <v>IFDHT</v>
      </c>
    </row>
    <row r="53" spans="2:6" x14ac:dyDescent="0.3">
      <c r="B53" s="16" t="s">
        <v>231</v>
      </c>
      <c r="C53" s="16">
        <f>$H$19</f>
        <v>2026</v>
      </c>
      <c r="D53" s="40">
        <f>BY_Demands_Drivers!$K$12*$I$19</f>
        <v>0.20292820964448011</v>
      </c>
      <c r="E53" s="40">
        <f>BY_Demands_Drivers!$L$12*$I$19</f>
        <v>0.38523568501176347</v>
      </c>
      <c r="F53" s="16" t="str">
        <f>BY_Demands_Drivers!$H$13</f>
        <v>IFDHT</v>
      </c>
    </row>
    <row r="54" spans="2:6" x14ac:dyDescent="0.3">
      <c r="B54" s="16" t="s">
        <v>231</v>
      </c>
      <c r="C54" s="16">
        <f>$H$20</f>
        <v>2027</v>
      </c>
      <c r="D54" s="40">
        <f>BY_Demands_Drivers!$K$12*$I$20</f>
        <v>0.20598315993089783</v>
      </c>
      <c r="E54" s="40">
        <f>BY_Demands_Drivers!$L$12*$I$20</f>
        <v>0.39103515403741956</v>
      </c>
      <c r="F54" s="16" t="str">
        <f>BY_Demands_Drivers!$H$13</f>
        <v>IFDHT</v>
      </c>
    </row>
    <row r="55" spans="2:6" x14ac:dyDescent="0.3">
      <c r="B55" s="16" t="s">
        <v>231</v>
      </c>
      <c r="C55" s="16">
        <f>$H$21</f>
        <v>2028</v>
      </c>
      <c r="D55" s="40">
        <f>BY_Demands_Drivers!$K$12*$I$21</f>
        <v>0.20800165536670071</v>
      </c>
      <c r="E55" s="40">
        <f>BY_Demands_Drivers!$L$12*$I$21</f>
        <v>0.39486703366256853</v>
      </c>
      <c r="F55" s="16" t="str">
        <f>BY_Demands_Drivers!$H$13</f>
        <v>IFDHT</v>
      </c>
    </row>
    <row r="56" spans="2:6" x14ac:dyDescent="0.3">
      <c r="B56" s="16" t="s">
        <v>231</v>
      </c>
      <c r="C56" s="16">
        <f>$H$22</f>
        <v>2029</v>
      </c>
      <c r="D56" s="40">
        <f>BY_Demands_Drivers!$K$12*$I$22</f>
        <v>0.2099852627848881</v>
      </c>
      <c r="E56" s="40">
        <f>BY_Demands_Drivers!$L$12*$I$22</f>
        <v>0.39863268243007405</v>
      </c>
      <c r="F56" s="16" t="str">
        <f>BY_Demands_Drivers!$H$13</f>
        <v>IFDHT</v>
      </c>
    </row>
    <row r="57" spans="2:6" x14ac:dyDescent="0.3">
      <c r="B57" s="16" t="s">
        <v>231</v>
      </c>
      <c r="C57" s="16">
        <f>$H$23</f>
        <v>2030</v>
      </c>
      <c r="D57" s="40">
        <f>BY_Demands_Drivers!$K$12*$I$23</f>
        <v>0.21357726085835116</v>
      </c>
      <c r="E57" s="40">
        <f>BY_Demands_Drivers!$L$12*$I$23</f>
        <v>0.40545167443131308</v>
      </c>
      <c r="F57" s="16" t="str">
        <f>BY_Demands_Drivers!$H$13</f>
        <v>IFDHT</v>
      </c>
    </row>
    <row r="58" spans="2:6" x14ac:dyDescent="0.3">
      <c r="B58" s="16" t="s">
        <v>231</v>
      </c>
      <c r="C58" s="16">
        <f>$H$24</f>
        <v>2031</v>
      </c>
      <c r="D58" s="40">
        <f>BY_Demands_Drivers!$K$12*$I$24</f>
        <v>0.21563893389444577</v>
      </c>
      <c r="E58" s="40">
        <f>BY_Demands_Drivers!$L$12*$I$24</f>
        <v>0.40936552172598761</v>
      </c>
      <c r="F58" s="16" t="str">
        <f>BY_Demands_Drivers!$H$13</f>
        <v>IFDHT</v>
      </c>
    </row>
    <row r="59" spans="2:6" x14ac:dyDescent="0.3">
      <c r="B59" s="16" t="s">
        <v>231</v>
      </c>
      <c r="C59" s="16">
        <f>$H$25</f>
        <v>2032</v>
      </c>
      <c r="D59" s="40">
        <f>BY_Demands_Drivers!$K$12*$I$25</f>
        <v>0.21767323150089007</v>
      </c>
      <c r="E59" s="40">
        <f>BY_Demands_Drivers!$L$12*$I$25</f>
        <v>0.41322739994050173</v>
      </c>
      <c r="F59" s="16" t="str">
        <f>BY_Demands_Drivers!$H$13</f>
        <v>IFDHT</v>
      </c>
    </row>
    <row r="60" spans="2:6" x14ac:dyDescent="0.3">
      <c r="B60" s="16" t="s">
        <v>231</v>
      </c>
      <c r="C60" s="16">
        <f>$H$26</f>
        <v>2033</v>
      </c>
      <c r="D60" s="40">
        <f>BY_Demands_Drivers!$K$12*$I$26</f>
        <v>0.21878248052287297</v>
      </c>
      <c r="E60" s="40">
        <f>BY_Demands_Drivers!$L$12*$I$26</f>
        <v>0.41533318063792596</v>
      </c>
      <c r="F60" s="16" t="str">
        <f>BY_Demands_Drivers!$H$13</f>
        <v>IFDHT</v>
      </c>
    </row>
    <row r="61" spans="2:6" x14ac:dyDescent="0.3">
      <c r="B61" s="16" t="s">
        <v>231</v>
      </c>
      <c r="C61" s="16">
        <f>$H$27</f>
        <v>2034</v>
      </c>
      <c r="D61" s="40">
        <f>BY_Demands_Drivers!$K$12*$I$27</f>
        <v>0.2200130999756684</v>
      </c>
      <c r="E61" s="40">
        <f>BY_Demands_Drivers!$L$12*$I$27</f>
        <v>0.41766936903044671</v>
      </c>
      <c r="F61" s="16" t="str">
        <f>BY_Demands_Drivers!$H$13</f>
        <v>IFDHT</v>
      </c>
    </row>
    <row r="62" spans="2:6" x14ac:dyDescent="0.3">
      <c r="B62" s="16" t="s">
        <v>231</v>
      </c>
      <c r="C62" s="16">
        <f>$H$28</f>
        <v>2035</v>
      </c>
      <c r="D62" s="40">
        <f>BY_Demands_Drivers!$K$12*$I$28</f>
        <v>0.22384354950756463</v>
      </c>
      <c r="E62" s="40">
        <f>BY_Demands_Drivers!$L$12*$I$28</f>
        <v>0.42494103348709494</v>
      </c>
      <c r="F62" s="16" t="str">
        <f>BY_Demands_Drivers!$H$13</f>
        <v>IFDHT</v>
      </c>
    </row>
    <row r="63" spans="2:6" x14ac:dyDescent="0.3">
      <c r="B63" s="16" t="s">
        <v>231</v>
      </c>
      <c r="C63" s="16">
        <f>$H$29</f>
        <v>2036</v>
      </c>
      <c r="D63" s="40">
        <f>BY_Demands_Drivers!$K$12*$I$29</f>
        <v>0.2260574743739498</v>
      </c>
      <c r="E63" s="40">
        <f>BY_Demands_Drivers!$L$12*$I$29</f>
        <v>0.42914391323437445</v>
      </c>
      <c r="F63" s="16" t="str">
        <f>BY_Demands_Drivers!$H$13</f>
        <v>IFDHT</v>
      </c>
    </row>
    <row r="64" spans="2:6" x14ac:dyDescent="0.3">
      <c r="B64" s="16" t="s">
        <v>231</v>
      </c>
      <c r="C64" s="16">
        <f>$H$30</f>
        <v>2037</v>
      </c>
      <c r="D64" s="40">
        <f>BY_Demands_Drivers!$K$12*$I$30</f>
        <v>0.22861029914536302</v>
      </c>
      <c r="E64" s="40">
        <f>BY_Demands_Drivers!$L$12*$I$30</f>
        <v>0.43399015517014722</v>
      </c>
      <c r="F64" s="16" t="str">
        <f>BY_Demands_Drivers!$H$13</f>
        <v>IFDHT</v>
      </c>
    </row>
    <row r="65" spans="2:6" x14ac:dyDescent="0.3">
      <c r="B65" s="16" t="s">
        <v>231</v>
      </c>
      <c r="C65" s="16">
        <f>$H$31</f>
        <v>2038</v>
      </c>
      <c r="D65" s="40">
        <f>BY_Demands_Drivers!$K$12*$I$31</f>
        <v>0.23122626605654389</v>
      </c>
      <c r="E65" s="40">
        <f>BY_Demands_Drivers!$L$12*$I$31</f>
        <v>0.43895626513959118</v>
      </c>
      <c r="F65" s="16" t="str">
        <f>BY_Demands_Drivers!$H$13</f>
        <v>IFDHT</v>
      </c>
    </row>
    <row r="66" spans="2:6" x14ac:dyDescent="0.3">
      <c r="B66" s="16" t="s">
        <v>231</v>
      </c>
      <c r="C66" s="16">
        <f>$H$32</f>
        <v>2039</v>
      </c>
      <c r="D66" s="40">
        <f>BY_Demands_Drivers!$K$12*$I$32</f>
        <v>0.23405395728486775</v>
      </c>
      <c r="E66" s="40">
        <f>BY_Demands_Drivers!$L$12*$I$32</f>
        <v>0.44432430918459381</v>
      </c>
      <c r="F66" s="16" t="str">
        <f>BY_Demands_Drivers!$H$13</f>
        <v>IFDHT</v>
      </c>
    </row>
    <row r="67" spans="2:6" x14ac:dyDescent="0.3">
      <c r="B67" s="16" t="s">
        <v>231</v>
      </c>
      <c r="C67" s="16">
        <f>$H$33</f>
        <v>2040</v>
      </c>
      <c r="D67" s="40">
        <f>BY_Demands_Drivers!$K$12*$I$33</f>
        <v>0.23925090116600359</v>
      </c>
      <c r="E67" s="40">
        <f>BY_Demands_Drivers!$L$12*$I$33</f>
        <v>0.45419010477567767</v>
      </c>
      <c r="F67" s="16" t="str">
        <f>BY_Demands_Drivers!$H$13</f>
        <v>IFDHT</v>
      </c>
    </row>
    <row r="68" spans="2:6" x14ac:dyDescent="0.3">
      <c r="B68" s="16" t="s">
        <v>231</v>
      </c>
      <c r="C68" s="16">
        <f>$H$34</f>
        <v>2041</v>
      </c>
      <c r="D68" s="40">
        <f>BY_Demands_Drivers!$K$12*$I$34</f>
        <v>0.2432117339195223</v>
      </c>
      <c r="E68" s="40">
        <f>BY_Demands_Drivers!$L$12*$I$34</f>
        <v>0.46170928666612077</v>
      </c>
      <c r="F68" s="16" t="str">
        <f>BY_Demands_Drivers!$H$13</f>
        <v>IFDHT</v>
      </c>
    </row>
    <row r="69" spans="2:6" x14ac:dyDescent="0.3">
      <c r="B69" s="16" t="s">
        <v>231</v>
      </c>
      <c r="C69" s="16">
        <f>$H$35</f>
        <v>2042</v>
      </c>
      <c r="D69" s="40">
        <f>BY_Demands_Drivers!$K$12*$I$35</f>
        <v>0.24714138889198692</v>
      </c>
      <c r="E69" s="40">
        <f>BY_Demands_Drivers!$L$12*$I$35</f>
        <v>0.46916928115298617</v>
      </c>
      <c r="F69" s="16" t="str">
        <f>BY_Demands_Drivers!$H$13</f>
        <v>IFDHT</v>
      </c>
    </row>
    <row r="70" spans="2:6" x14ac:dyDescent="0.3">
      <c r="B70" s="16" t="s">
        <v>231</v>
      </c>
      <c r="C70" s="16">
        <f>$H$36</f>
        <v>2043</v>
      </c>
      <c r="D70" s="40">
        <f>BY_Demands_Drivers!$K$12*$I$36</f>
        <v>0.25082487659059477</v>
      </c>
      <c r="E70" s="40">
        <f>BY_Demands_Drivers!$L$12*$I$36</f>
        <v>0.47616195560318531</v>
      </c>
      <c r="F70" s="16" t="str">
        <f>BY_Demands_Drivers!$H$13</f>
        <v>IFDHT</v>
      </c>
    </row>
    <row r="71" spans="2:6" x14ac:dyDescent="0.3">
      <c r="B71" s="16" t="s">
        <v>231</v>
      </c>
      <c r="C71" s="16">
        <f>$H$37</f>
        <v>2044</v>
      </c>
      <c r="D71" s="40">
        <f>BY_Demands_Drivers!$K$12*$I$37</f>
        <v>0.25471340296651285</v>
      </c>
      <c r="E71" s="40">
        <f>BY_Demands_Drivers!$L$12*$I$37</f>
        <v>0.48354387221663947</v>
      </c>
      <c r="F71" s="16" t="str">
        <f>BY_Demands_Drivers!$H$13</f>
        <v>IFDHT</v>
      </c>
    </row>
    <row r="72" spans="2:6" x14ac:dyDescent="0.3">
      <c r="B72" s="16" t="s">
        <v>231</v>
      </c>
      <c r="C72" s="16">
        <f>$H$38</f>
        <v>2045</v>
      </c>
      <c r="D72" s="40">
        <f>BY_Demands_Drivers!$K$12*$I$38</f>
        <v>0.26116137745649248</v>
      </c>
      <c r="E72" s="40">
        <f>BY_Demands_Drivers!$L$12*$I$38</f>
        <v>0.49578460441418609</v>
      </c>
      <c r="F72" s="16" t="str">
        <f>BY_Demands_Drivers!$H$13</f>
        <v>IFDHT</v>
      </c>
    </row>
    <row r="73" spans="2:6" x14ac:dyDescent="0.3">
      <c r="B73" s="16" t="s">
        <v>231</v>
      </c>
      <c r="C73" s="16">
        <f>$H$39</f>
        <v>2046</v>
      </c>
      <c r="D73" s="40">
        <f>BY_Demands_Drivers!$K$12*$I$39</f>
        <v>0.2659579986174132</v>
      </c>
      <c r="E73" s="40">
        <f>BY_Demands_Drivers!$L$12*$I$39</f>
        <v>0.5048904337215383</v>
      </c>
      <c r="F73" s="16" t="str">
        <f>BY_Demands_Drivers!$H$13</f>
        <v>IFDHT</v>
      </c>
    </row>
    <row r="74" spans="2:6" x14ac:dyDescent="0.3">
      <c r="B74" s="16" t="s">
        <v>231</v>
      </c>
      <c r="C74" s="16">
        <f>$H$40</f>
        <v>2047</v>
      </c>
      <c r="D74" s="40">
        <f>BY_Demands_Drivers!$K$12*$I$40</f>
        <v>0.27083105144649616</v>
      </c>
      <c r="E74" s="40">
        <f>BY_Demands_Drivers!$L$12*$I$40</f>
        <v>0.51414135969185648</v>
      </c>
      <c r="F74" s="16" t="str">
        <f>BY_Demands_Drivers!$H$13</f>
        <v>IFDHT</v>
      </c>
    </row>
    <row r="75" spans="2:6" x14ac:dyDescent="0.3">
      <c r="B75" s="16" t="s">
        <v>231</v>
      </c>
      <c r="C75" s="16">
        <f>$H$41</f>
        <v>2048</v>
      </c>
      <c r="D75" s="40">
        <f>BY_Demands_Drivers!$K$12*$I$41</f>
        <v>0.2756076104716258</v>
      </c>
      <c r="E75" s="40">
        <f>BY_Demands_Drivers!$L$12*$I$41</f>
        <v>0.52320910335977078</v>
      </c>
      <c r="F75" s="16" t="str">
        <f>BY_Demands_Drivers!$H$13</f>
        <v>IFDHT</v>
      </c>
    </row>
    <row r="76" spans="2:6" x14ac:dyDescent="0.3">
      <c r="B76" s="16" t="s">
        <v>231</v>
      </c>
      <c r="C76" s="16">
        <f>$H$42</f>
        <v>2049</v>
      </c>
      <c r="D76" s="40">
        <f>BY_Demands_Drivers!$K$12*$I$42</f>
        <v>0.28053285173552661</v>
      </c>
      <c r="E76" s="40">
        <f>BY_Demands_Drivers!$L$12*$I$42</f>
        <v>0.5325591030245348</v>
      </c>
      <c r="F76" s="16" t="str">
        <f>BY_Demands_Drivers!$H$13</f>
        <v>IFDHT</v>
      </c>
    </row>
    <row r="77" spans="2:6" x14ac:dyDescent="0.3">
      <c r="B77" s="15" t="s">
        <v>231</v>
      </c>
      <c r="C77" s="15">
        <f>$H$43</f>
        <v>2050</v>
      </c>
      <c r="D77" s="41">
        <f>BY_Demands_Drivers!$K$12*$I$43</f>
        <v>0.28746921739420839</v>
      </c>
      <c r="E77" s="41">
        <f>BY_Demands_Drivers!$L$12*$I$43</f>
        <v>0.54572698924743002</v>
      </c>
      <c r="F77" s="15" t="str">
        <f>BY_Demands_Drivers!$H$13</f>
        <v>IFDHT</v>
      </c>
    </row>
    <row r="78" spans="2:6" x14ac:dyDescent="0.3">
      <c r="B78" s="16" t="s">
        <v>231</v>
      </c>
      <c r="C78" s="16">
        <f>$H$5</f>
        <v>2012</v>
      </c>
      <c r="D78" s="40">
        <f>BY_Demands_Drivers!$K$13*$I$5</f>
        <v>0.53351558955124578</v>
      </c>
      <c r="E78" s="40">
        <f>BY_Demands_Drivers!$L$13*$I$5</f>
        <v>1.0139872010484929</v>
      </c>
      <c r="F78" s="16" t="str">
        <f>BY_Demands_Drivers!$H$14</f>
        <v>IFDRH</v>
      </c>
    </row>
    <row r="79" spans="2:6" x14ac:dyDescent="0.3">
      <c r="B79" s="16" t="s">
        <v>231</v>
      </c>
      <c r="C79" s="16">
        <f>$H$8</f>
        <v>2015</v>
      </c>
      <c r="D79" s="40">
        <f>BY_Demands_Drivers!$K$13*$I$8</f>
        <v>0.54899481116782978</v>
      </c>
      <c r="E79" s="40">
        <f>BY_Demands_Drivers!$L$13*$I$8</f>
        <v>1.0434066461571379</v>
      </c>
      <c r="F79" s="16" t="str">
        <f>BY_Demands_Drivers!$H$14</f>
        <v>IFDRH</v>
      </c>
    </row>
    <row r="80" spans="2:6" x14ac:dyDescent="0.3">
      <c r="B80" s="16" t="s">
        <v>231</v>
      </c>
      <c r="C80" s="16">
        <f>$H$9</f>
        <v>2016</v>
      </c>
      <c r="D80" s="40">
        <f>BY_Demands_Drivers!$K$13*$I$9</f>
        <v>0.56097977890797746</v>
      </c>
      <c r="E80" s="40">
        <f>BY_Demands_Drivers!$L$13*$I$9</f>
        <v>1.0661849944031765</v>
      </c>
      <c r="F80" s="16" t="str">
        <f>BY_Demands_Drivers!$H$14</f>
        <v>IFDRH</v>
      </c>
    </row>
    <row r="81" spans="2:6" x14ac:dyDescent="0.3">
      <c r="B81" s="16" t="s">
        <v>231</v>
      </c>
      <c r="C81" s="16">
        <f>$H$10</f>
        <v>2017</v>
      </c>
      <c r="D81" s="40">
        <f>BY_Demands_Drivers!$K$13*$I$10</f>
        <v>0.57117053447425703</v>
      </c>
      <c r="E81" s="40">
        <f>BY_Demands_Drivers!$L$13*$I$10</f>
        <v>1.0855533051247297</v>
      </c>
      <c r="F81" s="16" t="str">
        <f>BY_Demands_Drivers!$H$14</f>
        <v>IFDRH</v>
      </c>
    </row>
    <row r="82" spans="2:6" x14ac:dyDescent="0.3">
      <c r="B82" s="16" t="s">
        <v>231</v>
      </c>
      <c r="C82" s="16">
        <f>$H$11</f>
        <v>2018</v>
      </c>
      <c r="D82" s="40">
        <f>BY_Demands_Drivers!$K$13*$I$11</f>
        <v>0.58043381808515093</v>
      </c>
      <c r="E82" s="40">
        <f>BY_Demands_Drivers!$L$13*$I$11</f>
        <v>1.1031588844275373</v>
      </c>
      <c r="F82" s="16" t="str">
        <f>BY_Demands_Drivers!$H$14</f>
        <v>IFDRH</v>
      </c>
    </row>
    <row r="83" spans="2:6" x14ac:dyDescent="0.3">
      <c r="B83" s="16" t="s">
        <v>231</v>
      </c>
      <c r="C83" s="16">
        <f>$H$12</f>
        <v>2019</v>
      </c>
      <c r="D83" s="40">
        <f>BY_Demands_Drivers!$K$13*$I$12</f>
        <v>0.61597651958502975</v>
      </c>
      <c r="E83" s="40">
        <f>BY_Demands_Drivers!$L$13*$I$12</f>
        <v>1.1707105082552092</v>
      </c>
      <c r="F83" s="16" t="str">
        <f>BY_Demands_Drivers!$H$14</f>
        <v>IFDRH</v>
      </c>
    </row>
    <row r="84" spans="2:6" x14ac:dyDescent="0.3">
      <c r="B84" s="16" t="s">
        <v>231</v>
      </c>
      <c r="C84" s="16">
        <f>$H$13</f>
        <v>2020</v>
      </c>
      <c r="D84" s="40">
        <f>BY_Demands_Drivers!$K$13*$I$13</f>
        <v>0.61958722566296176</v>
      </c>
      <c r="E84" s="40">
        <f>BY_Demands_Drivers!$L$13*$I$13</f>
        <v>1.177572931437352</v>
      </c>
      <c r="F84" s="16" t="str">
        <f>BY_Demands_Drivers!$H$14</f>
        <v>IFDRH</v>
      </c>
    </row>
    <row r="85" spans="2:6" x14ac:dyDescent="0.3">
      <c r="B85" s="16" t="s">
        <v>231</v>
      </c>
      <c r="C85" s="16">
        <f>$H$14</f>
        <v>2021</v>
      </c>
      <c r="D85" s="40">
        <f>BY_Demands_Drivers!$K$13*$I$14</f>
        <v>0.62950581510513826</v>
      </c>
      <c r="E85" s="40">
        <f>BY_Demands_Drivers!$L$13*$I$14</f>
        <v>1.1964239696146639</v>
      </c>
      <c r="F85" s="16" t="str">
        <f>BY_Demands_Drivers!$H$14</f>
        <v>IFDRH</v>
      </c>
    </row>
    <row r="86" spans="2:6" x14ac:dyDescent="0.3">
      <c r="B86" s="16" t="s">
        <v>231</v>
      </c>
      <c r="C86" s="16">
        <f>$H$15</f>
        <v>2022</v>
      </c>
      <c r="D86" s="40">
        <f>BY_Demands_Drivers!$K$13*$I$15</f>
        <v>0.64104999971471555</v>
      </c>
      <c r="E86" s="40">
        <f>BY_Demands_Drivers!$L$13*$I$15</f>
        <v>1.218364575793573</v>
      </c>
      <c r="F86" s="16" t="str">
        <f>BY_Demands_Drivers!$H$14</f>
        <v>IFDRH</v>
      </c>
    </row>
    <row r="87" spans="2:6" x14ac:dyDescent="0.3">
      <c r="B87" s="16" t="s">
        <v>231</v>
      </c>
      <c r="C87" s="16">
        <f>$H$16</f>
        <v>2023</v>
      </c>
      <c r="D87" s="40">
        <f>BY_Demands_Drivers!$K$13*$I$16</f>
        <v>0.65186399687245622</v>
      </c>
      <c r="E87" s="40">
        <f>BY_Demands_Drivers!$L$13*$I$16</f>
        <v>1.2389174048483846</v>
      </c>
      <c r="F87" s="16" t="str">
        <f>BY_Demands_Drivers!$H$14</f>
        <v>IFDRH</v>
      </c>
    </row>
    <row r="88" spans="2:6" x14ac:dyDescent="0.3">
      <c r="B88" s="16" t="s">
        <v>231</v>
      </c>
      <c r="C88" s="16">
        <f>$H$17</f>
        <v>2024</v>
      </c>
      <c r="D88" s="40">
        <f>BY_Demands_Drivers!$K$13*$I$17</f>
        <v>0.66360714053747649</v>
      </c>
      <c r="E88" s="40">
        <f>BY_Demands_Drivers!$L$13*$I$17</f>
        <v>1.2612361479359482</v>
      </c>
      <c r="F88" s="16" t="str">
        <f>BY_Demands_Drivers!$H$14</f>
        <v>IFDRH</v>
      </c>
    </row>
    <row r="89" spans="2:6" x14ac:dyDescent="0.3">
      <c r="B89" s="16" t="s">
        <v>231</v>
      </c>
      <c r="C89" s="16">
        <f>$H$18</f>
        <v>2025</v>
      </c>
      <c r="D89" s="40">
        <f>BY_Demands_Drivers!$K$13*$I$18</f>
        <v>0.67269941091051344</v>
      </c>
      <c r="E89" s="40">
        <f>BY_Demands_Drivers!$L$13*$I$18</f>
        <v>1.2785167034947587</v>
      </c>
      <c r="F89" s="16" t="str">
        <f>BY_Demands_Drivers!$H$14</f>
        <v>IFDRH</v>
      </c>
    </row>
    <row r="90" spans="2:6" x14ac:dyDescent="0.3">
      <c r="B90" s="16" t="s">
        <v>231</v>
      </c>
      <c r="C90" s="16">
        <f>$H$19</f>
        <v>2026</v>
      </c>
      <c r="D90" s="40">
        <f>BY_Demands_Drivers!$K$13*$I$19</f>
        <v>0.67856995317946389</v>
      </c>
      <c r="E90" s="40">
        <f>BY_Demands_Drivers!$L$13*$I$19</f>
        <v>1.289674118274216</v>
      </c>
      <c r="F90" s="16" t="str">
        <f>BY_Demands_Drivers!$H$14</f>
        <v>IFDRH</v>
      </c>
    </row>
    <row r="91" spans="2:6" x14ac:dyDescent="0.3">
      <c r="B91" s="16" t="s">
        <v>231</v>
      </c>
      <c r="C91" s="16">
        <f>$H$20</f>
        <v>2027</v>
      </c>
      <c r="D91" s="40">
        <f>BY_Demands_Drivers!$K$13*$I$20</f>
        <v>0.68878537604478085</v>
      </c>
      <c r="E91" s="40">
        <f>BY_Demands_Drivers!$L$13*$I$20</f>
        <v>1.3090893110850619</v>
      </c>
      <c r="F91" s="16" t="str">
        <f>BY_Demands_Drivers!$H$14</f>
        <v>IFDRH</v>
      </c>
    </row>
    <row r="92" spans="2:6" x14ac:dyDescent="0.3">
      <c r="B92" s="16" t="s">
        <v>231</v>
      </c>
      <c r="C92" s="16">
        <f>$H$21</f>
        <v>2028</v>
      </c>
      <c r="D92" s="40">
        <f>BY_Demands_Drivers!$K$13*$I$21</f>
        <v>0.69553500615173025</v>
      </c>
      <c r="E92" s="40">
        <f>BY_Demands_Drivers!$L$13*$I$21</f>
        <v>1.3219174995659551</v>
      </c>
      <c r="F92" s="16" t="str">
        <f>BY_Demands_Drivers!$H$14</f>
        <v>IFDRH</v>
      </c>
    </row>
    <row r="93" spans="2:6" x14ac:dyDescent="0.3">
      <c r="B93" s="16" t="s">
        <v>231</v>
      </c>
      <c r="C93" s="16">
        <f>$H$22</f>
        <v>2029</v>
      </c>
      <c r="D93" s="40">
        <f>BY_Demands_Drivers!$K$13*$I$22</f>
        <v>0.70216797450661805</v>
      </c>
      <c r="E93" s="40">
        <f>BY_Demands_Drivers!$L$13*$I$22</f>
        <v>1.3345239634604273</v>
      </c>
      <c r="F93" s="16" t="str">
        <f>BY_Demands_Drivers!$H$14</f>
        <v>IFDRH</v>
      </c>
    </row>
    <row r="94" spans="2:6" x14ac:dyDescent="0.3">
      <c r="B94" s="16" t="s">
        <v>231</v>
      </c>
      <c r="C94" s="16">
        <f>$H$23</f>
        <v>2030</v>
      </c>
      <c r="D94" s="40">
        <f>BY_Demands_Drivers!$K$13*$I$23</f>
        <v>0.71417922700227043</v>
      </c>
      <c r="E94" s="40">
        <f>BY_Demands_Drivers!$L$13*$I$23</f>
        <v>1.3573522678955379</v>
      </c>
      <c r="F94" s="16" t="str">
        <f>BY_Demands_Drivers!$H$14</f>
        <v>IFDRH</v>
      </c>
    </row>
    <row r="95" spans="2:6" x14ac:dyDescent="0.3">
      <c r="B95" s="16" t="s">
        <v>231</v>
      </c>
      <c r="C95" s="16">
        <f>$H$24</f>
        <v>2031</v>
      </c>
      <c r="D95" s="40">
        <f>BY_Demands_Drivers!$K$13*$I$24</f>
        <v>0.72107323832787684</v>
      </c>
      <c r="E95" s="40">
        <f>BY_Demands_Drivers!$L$13*$I$24</f>
        <v>1.3704548639301319</v>
      </c>
      <c r="F95" s="16" t="str">
        <f>BY_Demands_Drivers!$H$14</f>
        <v>IFDRH</v>
      </c>
    </row>
    <row r="96" spans="2:6" x14ac:dyDescent="0.3">
      <c r="B96" s="16" t="s">
        <v>231</v>
      </c>
      <c r="C96" s="16">
        <f>$H$25</f>
        <v>2032</v>
      </c>
      <c r="D96" s="40">
        <f>BY_Demands_Drivers!$K$13*$I$25</f>
        <v>0.72787570918186228</v>
      </c>
      <c r="E96" s="40">
        <f>BY_Demands_Drivers!$L$13*$I$25</f>
        <v>1.3833834802939919</v>
      </c>
      <c r="F96" s="16" t="str">
        <f>BY_Demands_Drivers!$H$14</f>
        <v>IFDRH</v>
      </c>
    </row>
    <row r="97" spans="2:6" x14ac:dyDescent="0.3">
      <c r="B97" s="16" t="s">
        <v>231</v>
      </c>
      <c r="C97" s="16">
        <f>$H$26</f>
        <v>2033</v>
      </c>
      <c r="D97" s="40">
        <f>BY_Demands_Drivers!$K$13*$I$26</f>
        <v>0.73158491776469059</v>
      </c>
      <c r="E97" s="40">
        <f>BY_Demands_Drivers!$L$13*$I$26</f>
        <v>1.3904331150238238</v>
      </c>
      <c r="F97" s="16" t="str">
        <f>BY_Demands_Drivers!$H$14</f>
        <v>IFDRH</v>
      </c>
    </row>
    <row r="98" spans="2:6" x14ac:dyDescent="0.3">
      <c r="B98" s="16" t="s">
        <v>231</v>
      </c>
      <c r="C98" s="16">
        <f>$H$27</f>
        <v>2034</v>
      </c>
      <c r="D98" s="40">
        <f>BY_Demands_Drivers!$K$13*$I$27</f>
        <v>0.73569997592209568</v>
      </c>
      <c r="E98" s="40">
        <f>BY_Demands_Drivers!$L$13*$I$27</f>
        <v>1.3982540979246021</v>
      </c>
      <c r="F98" s="16" t="str">
        <f>BY_Demands_Drivers!$H$14</f>
        <v>IFDRH</v>
      </c>
    </row>
    <row r="99" spans="2:6" x14ac:dyDescent="0.3">
      <c r="B99" s="16" t="s">
        <v>231</v>
      </c>
      <c r="C99" s="16">
        <f>$H$28</f>
        <v>2035</v>
      </c>
      <c r="D99" s="40">
        <f>BY_Demands_Drivers!$K$13*$I$28</f>
        <v>0.74850858426722844</v>
      </c>
      <c r="E99" s="40">
        <f>BY_Demands_Drivers!$L$13*$I$28</f>
        <v>1.4225978381630677</v>
      </c>
      <c r="F99" s="16" t="str">
        <f>BY_Demands_Drivers!$H$14</f>
        <v>IFDRH</v>
      </c>
    </row>
    <row r="100" spans="2:6" x14ac:dyDescent="0.3">
      <c r="B100" s="16" t="s">
        <v>231</v>
      </c>
      <c r="C100" s="16">
        <f>$H$29</f>
        <v>2036</v>
      </c>
      <c r="D100" s="40">
        <f>BY_Demands_Drivers!$K$13*$I$29</f>
        <v>0.75591170922239259</v>
      </c>
      <c r="E100" s="40">
        <f>BY_Demands_Drivers!$L$13*$I$29</f>
        <v>1.4366680436065737</v>
      </c>
      <c r="F100" s="16" t="str">
        <f>BY_Demands_Drivers!$H$14</f>
        <v>IFDRH</v>
      </c>
    </row>
    <row r="101" spans="2:6" x14ac:dyDescent="0.3">
      <c r="B101" s="16" t="s">
        <v>231</v>
      </c>
      <c r="C101" s="16">
        <f>$H$30</f>
        <v>2037</v>
      </c>
      <c r="D101" s="40">
        <f>BY_Demands_Drivers!$K$13*$I$30</f>
        <v>0.76444807875252385</v>
      </c>
      <c r="E101" s="40">
        <f>BY_Demands_Drivers!$L$13*$I$30</f>
        <v>1.4528920670774794</v>
      </c>
      <c r="F101" s="16" t="str">
        <f>BY_Demands_Drivers!$H$14</f>
        <v>IFDRH</v>
      </c>
    </row>
    <row r="102" spans="2:6" x14ac:dyDescent="0.3">
      <c r="B102" s="16" t="s">
        <v>231</v>
      </c>
      <c r="C102" s="16">
        <f>$H$31</f>
        <v>2038</v>
      </c>
      <c r="D102" s="40">
        <f>BY_Demands_Drivers!$K$13*$I$31</f>
        <v>0.77319558875888994</v>
      </c>
      <c r="E102" s="40">
        <f>BY_Demands_Drivers!$L$13*$I$31</f>
        <v>1.4695173791793421</v>
      </c>
      <c r="F102" s="16" t="str">
        <f>BY_Demands_Drivers!$H$14</f>
        <v>IFDRH</v>
      </c>
    </row>
    <row r="103" spans="2:6" x14ac:dyDescent="0.3">
      <c r="B103" s="16" t="s">
        <v>231</v>
      </c>
      <c r="C103" s="16">
        <f>$H$32</f>
        <v>2039</v>
      </c>
      <c r="D103" s="40">
        <f>BY_Demands_Drivers!$K$13*$I$32</f>
        <v>0.78265108194917288</v>
      </c>
      <c r="E103" s="40">
        <f>BY_Demands_Drivers!$L$13*$I$32</f>
        <v>1.4874882674951131</v>
      </c>
      <c r="F103" s="16" t="str">
        <f>BY_Demands_Drivers!$H$14</f>
        <v>IFDRH</v>
      </c>
    </row>
    <row r="104" spans="2:6" x14ac:dyDescent="0.3">
      <c r="B104" s="16" t="s">
        <v>231</v>
      </c>
      <c r="C104" s="16">
        <f>$H$33</f>
        <v>2040</v>
      </c>
      <c r="D104" s="40">
        <f>BY_Demands_Drivers!$K$13*$I$33</f>
        <v>0.80002909938832967</v>
      </c>
      <c r="E104" s="40">
        <f>BY_Demands_Drivers!$L$13*$I$33</f>
        <v>1.5205165193550523</v>
      </c>
      <c r="F104" s="16" t="str">
        <f>BY_Demands_Drivers!$H$14</f>
        <v>IFDRH</v>
      </c>
    </row>
    <row r="105" spans="2:6" x14ac:dyDescent="0.3">
      <c r="B105" s="16" t="s">
        <v>231</v>
      </c>
      <c r="C105" s="16">
        <f>$H$34</f>
        <v>2041</v>
      </c>
      <c r="D105" s="40">
        <f>BY_Demands_Drivers!$K$13*$I$34</f>
        <v>0.81327369510430036</v>
      </c>
      <c r="E105" s="40">
        <f>BY_Demands_Drivers!$L$13*$I$34</f>
        <v>1.5456888869523182</v>
      </c>
      <c r="F105" s="16" t="str">
        <f>BY_Demands_Drivers!$H$14</f>
        <v>IFDRH</v>
      </c>
    </row>
    <row r="106" spans="2:6" x14ac:dyDescent="0.3">
      <c r="B106" s="16" t="s">
        <v>231</v>
      </c>
      <c r="C106" s="16">
        <f>$H$35</f>
        <v>2042</v>
      </c>
      <c r="D106" s="40">
        <f>BY_Demands_Drivers!$K$13*$I$35</f>
        <v>0.82641403569740191</v>
      </c>
      <c r="E106" s="40">
        <f>BY_Demands_Drivers!$L$13*$I$35</f>
        <v>1.5706631097112635</v>
      </c>
      <c r="F106" s="16" t="str">
        <f>BY_Demands_Drivers!$H$14</f>
        <v>IFDRH</v>
      </c>
    </row>
    <row r="107" spans="2:6" x14ac:dyDescent="0.3">
      <c r="B107" s="16" t="s">
        <v>231</v>
      </c>
      <c r="C107" s="16">
        <f>$H$36</f>
        <v>2043</v>
      </c>
      <c r="D107" s="40">
        <f>BY_Demands_Drivers!$K$13*$I$36</f>
        <v>0.83873121958997388</v>
      </c>
      <c r="E107" s="40">
        <f>BY_Demands_Drivers!$L$13*$I$36</f>
        <v>1.5940728601752263</v>
      </c>
      <c r="F107" s="16" t="str">
        <f>BY_Demands_Drivers!$H$14</f>
        <v>IFDRH</v>
      </c>
    </row>
    <row r="108" spans="2:6" x14ac:dyDescent="0.3">
      <c r="B108" s="16" t="s">
        <v>231</v>
      </c>
      <c r="C108" s="16">
        <f>$H$37</f>
        <v>2044</v>
      </c>
      <c r="D108" s="40">
        <f>BY_Demands_Drivers!$K$13*$I$37</f>
        <v>0.85173403061100728</v>
      </c>
      <c r="E108" s="40">
        <f>BY_Demands_Drivers!$L$13*$I$37</f>
        <v>1.6187856974590817</v>
      </c>
      <c r="F108" s="16" t="str">
        <f>BY_Demands_Drivers!$H$14</f>
        <v>IFDRH</v>
      </c>
    </row>
    <row r="109" spans="2:6" x14ac:dyDescent="0.3">
      <c r="B109" s="16" t="s">
        <v>231</v>
      </c>
      <c r="C109" s="16">
        <f>$H$38</f>
        <v>2045</v>
      </c>
      <c r="D109" s="40">
        <f>BY_Demands_Drivers!$K$13*$I$38</f>
        <v>0.87329535890259047</v>
      </c>
      <c r="E109" s="40">
        <f>BY_Demands_Drivers!$L$13*$I$38</f>
        <v>1.6597646516891906</v>
      </c>
      <c r="F109" s="16" t="str">
        <f>BY_Demands_Drivers!$H$14</f>
        <v>IFDRH</v>
      </c>
    </row>
    <row r="110" spans="2:6" x14ac:dyDescent="0.3">
      <c r="B110" s="16" t="s">
        <v>231</v>
      </c>
      <c r="C110" s="16">
        <f>$H$39</f>
        <v>2046</v>
      </c>
      <c r="D110" s="40">
        <f>BY_Demands_Drivers!$K$13*$I$39</f>
        <v>0.88933474052571682</v>
      </c>
      <c r="E110" s="40">
        <f>BY_Demands_Drivers!$L$13*$I$39</f>
        <v>1.6902487237521315</v>
      </c>
      <c r="F110" s="16" t="str">
        <f>BY_Demands_Drivers!$H$14</f>
        <v>IFDRH</v>
      </c>
    </row>
    <row r="111" spans="2:6" x14ac:dyDescent="0.3">
      <c r="B111" s="16" t="s">
        <v>231</v>
      </c>
      <c r="C111" s="16">
        <f>$H$40</f>
        <v>2047</v>
      </c>
      <c r="D111" s="40">
        <f>BY_Demands_Drivers!$K$13*$I$40</f>
        <v>0.90562970136859355</v>
      </c>
      <c r="E111" s="40">
        <f>BY_Demands_Drivers!$L$13*$I$40</f>
        <v>1.7212185436784082</v>
      </c>
      <c r="F111" s="16" t="str">
        <f>BY_Demands_Drivers!$H$14</f>
        <v>IFDRH</v>
      </c>
    </row>
    <row r="112" spans="2:6" x14ac:dyDescent="0.3">
      <c r="B112" s="16" t="s">
        <v>231</v>
      </c>
      <c r="C112" s="16">
        <f>$H$41</f>
        <v>2048</v>
      </c>
      <c r="D112" s="40">
        <f>BY_Demands_Drivers!$K$13*$I$41</f>
        <v>0.92160199738263526</v>
      </c>
      <c r="E112" s="40">
        <f>BY_Demands_Drivers!$L$13*$I$41</f>
        <v>1.7515751144080822</v>
      </c>
      <c r="F112" s="16" t="str">
        <f>BY_Demands_Drivers!$H$14</f>
        <v>IFDRH</v>
      </c>
    </row>
    <row r="113" spans="2:6" x14ac:dyDescent="0.3">
      <c r="B113" s="16" t="s">
        <v>231</v>
      </c>
      <c r="C113" s="16">
        <f>$H$42</f>
        <v>2049</v>
      </c>
      <c r="D113" s="40">
        <f>BY_Demands_Drivers!$K$13*$I$42</f>
        <v>0.93807147069882912</v>
      </c>
      <c r="E113" s="40">
        <f>BY_Demands_Drivers!$L$13*$I$42</f>
        <v>1.7828766086430998</v>
      </c>
      <c r="F113" s="16" t="str">
        <f>BY_Demands_Drivers!$H$14</f>
        <v>IFDRH</v>
      </c>
    </row>
    <row r="114" spans="2:6" x14ac:dyDescent="0.3">
      <c r="B114" s="15" t="s">
        <v>231</v>
      </c>
      <c r="C114" s="15">
        <f>$H$43</f>
        <v>2050</v>
      </c>
      <c r="D114" s="41">
        <f>BY_Demands_Drivers!$K$13*$I$43</f>
        <v>0.9612659261591785</v>
      </c>
      <c r="E114" s="41">
        <f>BY_Demands_Drivers!$L$13*$I$43</f>
        <v>1.826959446019728</v>
      </c>
      <c r="F114" s="15" t="str">
        <f>BY_Demands_Drivers!$H$14</f>
        <v>IFDRH</v>
      </c>
    </row>
    <row r="115" spans="2:6" x14ac:dyDescent="0.3">
      <c r="B115" s="16" t="s">
        <v>231</v>
      </c>
      <c r="C115" s="16">
        <f>$H$5</f>
        <v>2012</v>
      </c>
      <c r="D115" s="40">
        <f>BY_Demands_Drivers!$K$14*$I$5</f>
        <v>0.2539002708437883</v>
      </c>
      <c r="E115" s="40">
        <f>BY_Demands_Drivers!$L$14*$I$5</f>
        <v>0.48633390357787065</v>
      </c>
      <c r="F115" s="16" t="str">
        <f>BY_Demands_Drivers!$H$15</f>
        <v>IFDLA</v>
      </c>
    </row>
    <row r="116" spans="2:6" x14ac:dyDescent="0.3">
      <c r="B116" s="16" t="s">
        <v>231</v>
      </c>
      <c r="C116" s="16">
        <f>$H$8</f>
        <v>2015</v>
      </c>
      <c r="D116" s="40">
        <f>BY_Demands_Drivers!$K$14*$I$8</f>
        <v>0.2612668382653841</v>
      </c>
      <c r="E116" s="40">
        <f>BY_Demands_Drivers!$L$14*$I$8</f>
        <v>0.50044421341806156</v>
      </c>
      <c r="F116" s="16" t="str">
        <f>BY_Demands_Drivers!$H$15</f>
        <v>IFDLA</v>
      </c>
    </row>
    <row r="117" spans="2:6" x14ac:dyDescent="0.3">
      <c r="B117" s="16" t="s">
        <v>231</v>
      </c>
      <c r="C117" s="16">
        <f>$H$9</f>
        <v>2016</v>
      </c>
      <c r="D117" s="40">
        <f>BY_Demands_Drivers!$K$14*$I$9</f>
        <v>0.26697048894565217</v>
      </c>
      <c r="E117" s="40">
        <f>BY_Demands_Drivers!$L$14*$I$9</f>
        <v>0.51136928526127345</v>
      </c>
      <c r="F117" s="16" t="str">
        <f>BY_Demands_Drivers!$H$15</f>
        <v>IFDLA</v>
      </c>
    </row>
    <row r="118" spans="2:6" x14ac:dyDescent="0.3">
      <c r="B118" s="16" t="s">
        <v>231</v>
      </c>
      <c r="C118" s="16">
        <f>$H$10</f>
        <v>2017</v>
      </c>
      <c r="D118" s="40">
        <f>BY_Demands_Drivers!$K$14*$I$10</f>
        <v>0.27182027337380277</v>
      </c>
      <c r="E118" s="40">
        <f>BY_Demands_Drivers!$L$14*$I$10</f>
        <v>0.5206588168738836</v>
      </c>
      <c r="F118" s="16" t="str">
        <f>BY_Demands_Drivers!$H$15</f>
        <v>IFDLA</v>
      </c>
    </row>
    <row r="119" spans="2:6" x14ac:dyDescent="0.3">
      <c r="B119" s="16" t="s">
        <v>231</v>
      </c>
      <c r="C119" s="16">
        <f>$H$11</f>
        <v>2018</v>
      </c>
      <c r="D119" s="40">
        <f>BY_Demands_Drivers!$K$14*$I$11</f>
        <v>0.27622867354761416</v>
      </c>
      <c r="E119" s="40">
        <f>BY_Demands_Drivers!$L$14*$I$11</f>
        <v>0.52910289792168252</v>
      </c>
      <c r="F119" s="16" t="str">
        <f>BY_Demands_Drivers!$H$15</f>
        <v>IFDLA</v>
      </c>
    </row>
    <row r="120" spans="2:6" x14ac:dyDescent="0.3">
      <c r="B120" s="16" t="s">
        <v>231</v>
      </c>
      <c r="C120" s="16">
        <f>$H$12</f>
        <v>2019</v>
      </c>
      <c r="D120" s="40">
        <f>BY_Demands_Drivers!$K$14*$I$12</f>
        <v>0.2931434586337065</v>
      </c>
      <c r="E120" s="40">
        <f>BY_Demands_Drivers!$L$14*$I$12</f>
        <v>0.56150236497133055</v>
      </c>
      <c r="F120" s="16" t="str">
        <f>BY_Demands_Drivers!$H$15</f>
        <v>IFDLA</v>
      </c>
    </row>
    <row r="121" spans="2:6" x14ac:dyDescent="0.3">
      <c r="B121" s="16" t="s">
        <v>231</v>
      </c>
      <c r="C121" s="16">
        <f>$H$13</f>
        <v>2020</v>
      </c>
      <c r="D121" s="40">
        <f>BY_Demands_Drivers!$K$14*$I$13</f>
        <v>0.29486179502176846</v>
      </c>
      <c r="E121" s="40">
        <f>BY_Demands_Drivers!$L$14*$I$13</f>
        <v>0.56479375666811316</v>
      </c>
      <c r="F121" s="16" t="str">
        <f>BY_Demands_Drivers!$H$15</f>
        <v>IFDLA</v>
      </c>
    </row>
    <row r="122" spans="2:6" x14ac:dyDescent="0.3">
      <c r="B122" s="16" t="s">
        <v>231</v>
      </c>
      <c r="C122" s="16">
        <f>$H$14</f>
        <v>2021</v>
      </c>
      <c r="D122" s="40">
        <f>BY_Demands_Drivers!$K$14*$I$14</f>
        <v>0.29958205548852479</v>
      </c>
      <c r="E122" s="40">
        <f>BY_Demands_Drivers!$L$14*$I$14</f>
        <v>0.57383519128759131</v>
      </c>
      <c r="F122" s="16" t="str">
        <f>BY_Demands_Drivers!$H$15</f>
        <v>IFDLA</v>
      </c>
    </row>
    <row r="123" spans="2:6" x14ac:dyDescent="0.3">
      <c r="B123" s="16" t="s">
        <v>231</v>
      </c>
      <c r="C123" s="16">
        <f>$H$15</f>
        <v>2022</v>
      </c>
      <c r="D123" s="40">
        <f>BY_Demands_Drivers!$K$14*$I$15</f>
        <v>0.30507593731024957</v>
      </c>
      <c r="E123" s="40">
        <f>BY_Demands_Drivers!$L$14*$I$15</f>
        <v>0.58435846085038268</v>
      </c>
      <c r="F123" s="16" t="str">
        <f>BY_Demands_Drivers!$H$15</f>
        <v>IFDLA</v>
      </c>
    </row>
    <row r="124" spans="2:6" x14ac:dyDescent="0.3">
      <c r="B124" s="16" t="s">
        <v>231</v>
      </c>
      <c r="C124" s="16">
        <f>$H$16</f>
        <v>2023</v>
      </c>
      <c r="D124" s="40">
        <f>BY_Demands_Drivers!$K$14*$I$16</f>
        <v>0.31022232264748739</v>
      </c>
      <c r="E124" s="40">
        <f>BY_Demands_Drivers!$L$14*$I$16</f>
        <v>0.59421611741001135</v>
      </c>
      <c r="F124" s="16" t="str">
        <f>BY_Demands_Drivers!$H$15</f>
        <v>IFDLA</v>
      </c>
    </row>
    <row r="125" spans="2:6" x14ac:dyDescent="0.3">
      <c r="B125" s="16" t="s">
        <v>231</v>
      </c>
      <c r="C125" s="16">
        <f>$H$17</f>
        <v>2024</v>
      </c>
      <c r="D125" s="40">
        <f>BY_Demands_Drivers!$K$14*$I$17</f>
        <v>0.31581088915894406</v>
      </c>
      <c r="E125" s="40">
        <f>BY_Demands_Drivers!$L$14*$I$17</f>
        <v>0.60492075099661147</v>
      </c>
      <c r="F125" s="16" t="str">
        <f>BY_Demands_Drivers!$H$15</f>
        <v>IFDLA</v>
      </c>
    </row>
    <row r="126" spans="2:6" x14ac:dyDescent="0.3">
      <c r="B126" s="16" t="s">
        <v>231</v>
      </c>
      <c r="C126" s="16">
        <f>$H$18</f>
        <v>2025</v>
      </c>
      <c r="D126" s="40">
        <f>BY_Demands_Drivers!$K$14*$I$18</f>
        <v>0.32013790406818182</v>
      </c>
      <c r="E126" s="40">
        <f>BY_Demands_Drivers!$L$14*$I$18</f>
        <v>0.61320894243750979</v>
      </c>
      <c r="F126" s="16" t="str">
        <f>BY_Demands_Drivers!$H$15</f>
        <v>IFDLA</v>
      </c>
    </row>
    <row r="127" spans="2:6" x14ac:dyDescent="0.3">
      <c r="B127" s="16" t="s">
        <v>231</v>
      </c>
      <c r="C127" s="16">
        <f>$H$19</f>
        <v>2026</v>
      </c>
      <c r="D127" s="40">
        <f>BY_Demands_Drivers!$K$14*$I$19</f>
        <v>0.32293169735422278</v>
      </c>
      <c r="E127" s="40">
        <f>BY_Demands_Drivers!$L$14*$I$19</f>
        <v>0.61856032071715683</v>
      </c>
      <c r="F127" s="16" t="str">
        <f>BY_Demands_Drivers!$H$15</f>
        <v>IFDLA</v>
      </c>
    </row>
    <row r="128" spans="2:6" x14ac:dyDescent="0.3">
      <c r="B128" s="16" t="s">
        <v>231</v>
      </c>
      <c r="C128" s="16">
        <f>$H$20</f>
        <v>2027</v>
      </c>
      <c r="D128" s="40">
        <f>BY_Demands_Drivers!$K$14*$I$20</f>
        <v>0.32779322095931446</v>
      </c>
      <c r="E128" s="40">
        <f>BY_Demands_Drivers!$L$14*$I$20</f>
        <v>0.62787233816535737</v>
      </c>
      <c r="F128" s="16" t="str">
        <f>BY_Demands_Drivers!$H$15</f>
        <v>IFDLA</v>
      </c>
    </row>
    <row r="129" spans="2:6" x14ac:dyDescent="0.3">
      <c r="B129" s="16" t="s">
        <v>231</v>
      </c>
      <c r="C129" s="16">
        <f>$H$21</f>
        <v>2028</v>
      </c>
      <c r="D129" s="40">
        <f>BY_Demands_Drivers!$K$14*$I$21</f>
        <v>0.33100537247993139</v>
      </c>
      <c r="E129" s="40">
        <f>BY_Demands_Drivers!$L$14*$I$21</f>
        <v>0.63402506176314488</v>
      </c>
      <c r="F129" s="16" t="str">
        <f>BY_Demands_Drivers!$H$15</f>
        <v>IFDLA</v>
      </c>
    </row>
    <row r="130" spans="2:6" x14ac:dyDescent="0.3">
      <c r="B130" s="16" t="s">
        <v>231</v>
      </c>
      <c r="C130" s="16">
        <f>$H$22</f>
        <v>2029</v>
      </c>
      <c r="D130" s="40">
        <f>BY_Demands_Drivers!$K$14*$I$22</f>
        <v>0.33416200462862045</v>
      </c>
      <c r="E130" s="40">
        <f>BY_Demands_Drivers!$L$14*$I$22</f>
        <v>0.64007144064225951</v>
      </c>
      <c r="F130" s="16" t="str">
        <f>BY_Demands_Drivers!$H$15</f>
        <v>IFDLA</v>
      </c>
    </row>
    <row r="131" spans="2:6" x14ac:dyDescent="0.3">
      <c r="B131" s="16" t="s">
        <v>231</v>
      </c>
      <c r="C131" s="16">
        <f>$H$23</f>
        <v>2030</v>
      </c>
      <c r="D131" s="40">
        <f>BY_Demands_Drivers!$K$14*$I$23</f>
        <v>0.3398781642339741</v>
      </c>
      <c r="E131" s="40">
        <f>BY_Demands_Drivers!$L$14*$I$23</f>
        <v>0.65102047273705443</v>
      </c>
      <c r="F131" s="16" t="str">
        <f>BY_Demands_Drivers!$H$15</f>
        <v>IFDLA</v>
      </c>
    </row>
    <row r="132" spans="2:6" x14ac:dyDescent="0.3">
      <c r="B132" s="16" t="s">
        <v>231</v>
      </c>
      <c r="C132" s="16">
        <f>$H$24</f>
        <v>2031</v>
      </c>
      <c r="D132" s="40">
        <f>BY_Demands_Drivers!$K$14*$I$24</f>
        <v>0.34315902683115507</v>
      </c>
      <c r="E132" s="40">
        <f>BY_Demands_Drivers!$L$14*$I$24</f>
        <v>0.65730480913688183</v>
      </c>
      <c r="F132" s="16" t="str">
        <f>BY_Demands_Drivers!$H$15</f>
        <v>IFDLA</v>
      </c>
    </row>
    <row r="133" spans="2:6" x14ac:dyDescent="0.3">
      <c r="B133" s="16" t="s">
        <v>231</v>
      </c>
      <c r="C133" s="16">
        <f>$H$25</f>
        <v>2032</v>
      </c>
      <c r="D133" s="40">
        <f>BY_Demands_Drivers!$K$14*$I$25</f>
        <v>0.3463963252832708</v>
      </c>
      <c r="E133" s="40">
        <f>BY_Demands_Drivers!$L$14*$I$25</f>
        <v>0.66350570048698476</v>
      </c>
      <c r="F133" s="16" t="str">
        <f>BY_Demands_Drivers!$H$15</f>
        <v>IFDLA</v>
      </c>
    </row>
    <row r="134" spans="2:6" x14ac:dyDescent="0.3">
      <c r="B134" s="16" t="s">
        <v>231</v>
      </c>
      <c r="C134" s="16">
        <f>$H$26</f>
        <v>2033</v>
      </c>
      <c r="D134" s="40">
        <f>BY_Demands_Drivers!$K$14*$I$26</f>
        <v>0.34816153905066677</v>
      </c>
      <c r="E134" s="40">
        <f>BY_Demands_Drivers!$L$14*$I$26</f>
        <v>0.66688688357629022</v>
      </c>
      <c r="F134" s="16" t="str">
        <f>BY_Demands_Drivers!$H$15</f>
        <v>IFDLA</v>
      </c>
    </row>
    <row r="135" spans="2:6" x14ac:dyDescent="0.3">
      <c r="B135" s="16" t="s">
        <v>231</v>
      </c>
      <c r="C135" s="16">
        <f>$H$27</f>
        <v>2034</v>
      </c>
      <c r="D135" s="40">
        <f>BY_Demands_Drivers!$K$14*$I$27</f>
        <v>0.35011989678409666</v>
      </c>
      <c r="E135" s="40">
        <f>BY_Demands_Drivers!$L$14*$I$27</f>
        <v>0.67063802475442169</v>
      </c>
      <c r="F135" s="16" t="str">
        <f>BY_Demands_Drivers!$H$15</f>
        <v>IFDLA</v>
      </c>
    </row>
    <row r="136" spans="2:6" x14ac:dyDescent="0.3">
      <c r="B136" s="16" t="s">
        <v>231</v>
      </c>
      <c r="C136" s="16">
        <f>$H$28</f>
        <v>2035</v>
      </c>
      <c r="D136" s="40">
        <f>BY_Demands_Drivers!$K$14*$I$28</f>
        <v>0.3562155183397791</v>
      </c>
      <c r="E136" s="40">
        <f>BY_Demands_Drivers!$L$14*$I$28</f>
        <v>0.68231389818321508</v>
      </c>
      <c r="F136" s="16" t="str">
        <f>BY_Demands_Drivers!$H$15</f>
        <v>IFDLA</v>
      </c>
    </row>
    <row r="137" spans="2:6" x14ac:dyDescent="0.3">
      <c r="B137" s="16" t="s">
        <v>231</v>
      </c>
      <c r="C137" s="16">
        <f>$H$29</f>
        <v>2036</v>
      </c>
      <c r="D137" s="40">
        <f>BY_Demands_Drivers!$K$14*$I$29</f>
        <v>0.35973866830581402</v>
      </c>
      <c r="E137" s="40">
        <f>BY_Demands_Drivers!$L$14*$I$29</f>
        <v>0.68906232452469862</v>
      </c>
      <c r="F137" s="16" t="str">
        <f>BY_Demands_Drivers!$H$15</f>
        <v>IFDLA</v>
      </c>
    </row>
    <row r="138" spans="2:6" x14ac:dyDescent="0.3">
      <c r="B138" s="16" t="s">
        <v>231</v>
      </c>
      <c r="C138" s="16">
        <f>$H$30</f>
        <v>2037</v>
      </c>
      <c r="D138" s="40">
        <f>BY_Demands_Drivers!$K$14*$I$30</f>
        <v>0.36380112979367057</v>
      </c>
      <c r="E138" s="40">
        <f>BY_Demands_Drivers!$L$14*$I$30</f>
        <v>0.69684377645839735</v>
      </c>
      <c r="F138" s="16" t="str">
        <f>BY_Demands_Drivers!$H$15</f>
        <v>IFDLA</v>
      </c>
    </row>
    <row r="139" spans="2:6" x14ac:dyDescent="0.3">
      <c r="B139" s="16" t="s">
        <v>231</v>
      </c>
      <c r="C139" s="16">
        <f>$H$31</f>
        <v>2038</v>
      </c>
      <c r="D139" s="40">
        <f>BY_Demands_Drivers!$K$14*$I$31</f>
        <v>0.36796407311402085</v>
      </c>
      <c r="E139" s="40">
        <f>BY_Demands_Drivers!$L$14*$I$31</f>
        <v>0.70481769656738769</v>
      </c>
      <c r="F139" s="16" t="str">
        <f>BY_Demands_Drivers!$H$15</f>
        <v>IFDLA</v>
      </c>
    </row>
    <row r="140" spans="2:6" x14ac:dyDescent="0.3">
      <c r="B140" s="16" t="s">
        <v>231</v>
      </c>
      <c r="C140" s="16">
        <f>$H$32</f>
        <v>2039</v>
      </c>
      <c r="D140" s="40">
        <f>BY_Demands_Drivers!$K$14*$I$32</f>
        <v>0.37246394589935738</v>
      </c>
      <c r="E140" s="40">
        <f>BY_Demands_Drivers!$L$14*$I$32</f>
        <v>0.71343698905582686</v>
      </c>
      <c r="F140" s="16" t="str">
        <f>BY_Demands_Drivers!$H$15</f>
        <v>IFDLA</v>
      </c>
    </row>
    <row r="141" spans="2:6" x14ac:dyDescent="0.3">
      <c r="B141" s="16" t="s">
        <v>231</v>
      </c>
      <c r="C141" s="16">
        <f>$H$33</f>
        <v>2040</v>
      </c>
      <c r="D141" s="40">
        <f>BY_Demands_Drivers!$K$14*$I$33</f>
        <v>0.38073415097104291</v>
      </c>
      <c r="E141" s="40">
        <f>BY_Demands_Drivers!$L$14*$I$33</f>
        <v>0.72927817387432159</v>
      </c>
      <c r="F141" s="16" t="str">
        <f>BY_Demands_Drivers!$H$15</f>
        <v>IFDLA</v>
      </c>
    </row>
    <row r="142" spans="2:6" x14ac:dyDescent="0.3">
      <c r="B142" s="16" t="s">
        <v>231</v>
      </c>
      <c r="C142" s="16">
        <f>$H$34</f>
        <v>2041</v>
      </c>
      <c r="D142" s="40">
        <f>BY_Demands_Drivers!$K$14*$I$34</f>
        <v>0.38703725908139819</v>
      </c>
      <c r="E142" s="40">
        <f>BY_Demands_Drivers!$L$14*$I$34</f>
        <v>0.74135147793892586</v>
      </c>
      <c r="F142" s="16" t="str">
        <f>BY_Demands_Drivers!$H$15</f>
        <v>IFDLA</v>
      </c>
    </row>
    <row r="143" spans="2:6" x14ac:dyDescent="0.3">
      <c r="B143" s="16" t="s">
        <v>231</v>
      </c>
      <c r="C143" s="16">
        <f>$H$35</f>
        <v>2042</v>
      </c>
      <c r="D143" s="40">
        <f>BY_Demands_Drivers!$K$14*$I$35</f>
        <v>0.39329075213935055</v>
      </c>
      <c r="E143" s="40">
        <f>BY_Demands_Drivers!$L$14*$I$35</f>
        <v>0.75332974672833664</v>
      </c>
      <c r="F143" s="16" t="str">
        <f>BY_Demands_Drivers!$H$15</f>
        <v>IFDLA</v>
      </c>
    </row>
    <row r="144" spans="2:6" x14ac:dyDescent="0.3">
      <c r="B144" s="16" t="s">
        <v>231</v>
      </c>
      <c r="C144" s="16">
        <f>$H$36</f>
        <v>2043</v>
      </c>
      <c r="D144" s="40">
        <f>BY_Demands_Drivers!$K$14*$I$36</f>
        <v>0.39915250461220192</v>
      </c>
      <c r="E144" s="40">
        <f>BY_Demands_Drivers!$L$14*$I$36</f>
        <v>0.76455765504231776</v>
      </c>
      <c r="F144" s="16" t="str">
        <f>BY_Demands_Drivers!$H$15</f>
        <v>IFDLA</v>
      </c>
    </row>
    <row r="145" spans="2:6" x14ac:dyDescent="0.3">
      <c r="B145" s="16" t="s">
        <v>231</v>
      </c>
      <c r="C145" s="16">
        <f>$H$37</f>
        <v>2044</v>
      </c>
      <c r="D145" s="40">
        <f>BY_Demands_Drivers!$K$14*$I$37</f>
        <v>0.40534054729479324</v>
      </c>
      <c r="E145" s="40">
        <f>BY_Demands_Drivers!$L$14*$I$37</f>
        <v>0.77641055674789605</v>
      </c>
      <c r="F145" s="16" t="str">
        <f>BY_Demands_Drivers!$H$15</f>
        <v>IFDLA</v>
      </c>
    </row>
    <row r="146" spans="2:6" x14ac:dyDescent="0.3">
      <c r="B146" s="16" t="s">
        <v>231</v>
      </c>
      <c r="C146" s="16">
        <f>$H$38</f>
        <v>2045</v>
      </c>
      <c r="D146" s="40">
        <f>BY_Demands_Drivers!$K$14*$I$38</f>
        <v>0.41560159158328253</v>
      </c>
      <c r="E146" s="40">
        <f>BY_Demands_Drivers!$L$14*$I$38</f>
        <v>0.79606509948241988</v>
      </c>
      <c r="F146" s="16" t="str">
        <f>BY_Demands_Drivers!$H$15</f>
        <v>IFDLA</v>
      </c>
    </row>
    <row r="147" spans="2:6" x14ac:dyDescent="0.3">
      <c r="B147" s="16" t="s">
        <v>231</v>
      </c>
      <c r="C147" s="16">
        <f>$H$39</f>
        <v>2046</v>
      </c>
      <c r="D147" s="40">
        <f>BY_Demands_Drivers!$K$14*$I$39</f>
        <v>0.4232347393638452</v>
      </c>
      <c r="E147" s="40">
        <f>BY_Demands_Drivers!$L$14*$I$39</f>
        <v>0.81068603133243655</v>
      </c>
      <c r="F147" s="16" t="str">
        <f>BY_Demands_Drivers!$H$15</f>
        <v>IFDLA</v>
      </c>
    </row>
    <row r="148" spans="2:6" x14ac:dyDescent="0.3">
      <c r="B148" s="16" t="s">
        <v>231</v>
      </c>
      <c r="C148" s="16">
        <f>$H$40</f>
        <v>2047</v>
      </c>
      <c r="D148" s="40">
        <f>BY_Demands_Drivers!$K$14*$I$40</f>
        <v>0.43098951739174746</v>
      </c>
      <c r="E148" s="40">
        <f>BY_Demands_Drivers!$L$14*$I$40</f>
        <v>0.82553994014141907</v>
      </c>
      <c r="F148" s="16" t="str">
        <f>BY_Demands_Drivers!$H$15</f>
        <v>IFDLA</v>
      </c>
    </row>
    <row r="149" spans="2:6" x14ac:dyDescent="0.3">
      <c r="B149" s="16" t="s">
        <v>231</v>
      </c>
      <c r="C149" s="16">
        <f>$H$41</f>
        <v>2048</v>
      </c>
      <c r="D149" s="40">
        <f>BY_Demands_Drivers!$K$14*$I$41</f>
        <v>0.43859073910557483</v>
      </c>
      <c r="E149" s="40">
        <f>BY_Demands_Drivers!$L$14*$I$41</f>
        <v>0.84009971912771619</v>
      </c>
      <c r="F149" s="16" t="str">
        <f>BY_Demands_Drivers!$H$15</f>
        <v>IFDLA</v>
      </c>
    </row>
    <row r="150" spans="2:6" x14ac:dyDescent="0.3">
      <c r="B150" s="16" t="s">
        <v>231</v>
      </c>
      <c r="C150" s="16">
        <f>$H$42</f>
        <v>2049</v>
      </c>
      <c r="D150" s="40">
        <f>BY_Demands_Drivers!$K$14*$I$42</f>
        <v>0.44642856768552963</v>
      </c>
      <c r="E150" s="40">
        <f>BY_Demands_Drivers!$L$14*$I$42</f>
        <v>0.85511270732263156</v>
      </c>
      <c r="F150" s="16" t="str">
        <f>BY_Demands_Drivers!$H$15</f>
        <v>IFDLA</v>
      </c>
    </row>
    <row r="151" spans="2:6" x14ac:dyDescent="0.3">
      <c r="B151" s="15" t="s">
        <v>231</v>
      </c>
      <c r="C151" s="15">
        <f>$H$43</f>
        <v>2050</v>
      </c>
      <c r="D151" s="41">
        <f>BY_Demands_Drivers!$K$14*$I$43</f>
        <v>0.45746681781128573</v>
      </c>
      <c r="E151" s="41">
        <f>BY_Demands_Drivers!$L$14*$I$43</f>
        <v>0.87625595090597819</v>
      </c>
      <c r="F151" s="15" t="str">
        <f>BY_Demands_Drivers!$H$15</f>
        <v>IFDLA</v>
      </c>
    </row>
    <row r="152" spans="2:6" x14ac:dyDescent="0.3">
      <c r="B152" s="16" t="s">
        <v>231</v>
      </c>
      <c r="C152" s="16">
        <f>$H$5</f>
        <v>2012</v>
      </c>
      <c r="D152" s="40">
        <f>BY_Demands_Drivers!$K$15*$I$5</f>
        <v>2.5951537336321691</v>
      </c>
      <c r="E152" s="40">
        <f>BY_Demands_Drivers!$L$15*$I$5</f>
        <v>4.9708936562676103</v>
      </c>
      <c r="F152" s="16" t="str">
        <f>BY_Demands_Drivers!$H$16</f>
        <v>IFDEM</v>
      </c>
    </row>
    <row r="153" spans="2:6" x14ac:dyDescent="0.3">
      <c r="B153" s="16" t="s">
        <v>231</v>
      </c>
      <c r="C153" s="16">
        <f>$H$8</f>
        <v>2015</v>
      </c>
      <c r="D153" s="40">
        <f>BY_Demands_Drivers!$K$15*$I$8</f>
        <v>2.6704485526753889</v>
      </c>
      <c r="E153" s="40">
        <f>BY_Demands_Drivers!$L$15*$I$8</f>
        <v>5.1151173041699298</v>
      </c>
      <c r="F153" s="16" t="str">
        <f>BY_Demands_Drivers!$H$16</f>
        <v>IFDEM</v>
      </c>
    </row>
    <row r="154" spans="2:6" x14ac:dyDescent="0.3">
      <c r="B154" s="16" t="s">
        <v>231</v>
      </c>
      <c r="C154" s="16">
        <f>$H$9</f>
        <v>2016</v>
      </c>
      <c r="D154" s="40">
        <f>BY_Demands_Drivers!$K$15*$I$9</f>
        <v>2.7287464438475415</v>
      </c>
      <c r="E154" s="40">
        <f>BY_Demands_Drivers!$L$15*$I$9</f>
        <v>5.2267841444213712</v>
      </c>
      <c r="F154" s="16" t="str">
        <f>BY_Demands_Drivers!$H$16</f>
        <v>IFDEM</v>
      </c>
    </row>
    <row r="155" spans="2:6" x14ac:dyDescent="0.3">
      <c r="B155" s="16" t="s">
        <v>231</v>
      </c>
      <c r="C155" s="16">
        <f>$H$10</f>
        <v>2017</v>
      </c>
      <c r="D155" s="40">
        <f>BY_Demands_Drivers!$K$15*$I$10</f>
        <v>2.7783168366801259</v>
      </c>
      <c r="E155" s="40">
        <f>BY_Demands_Drivers!$L$15*$I$10</f>
        <v>5.3217338763300521</v>
      </c>
      <c r="F155" s="16" t="str">
        <f>BY_Demands_Drivers!$H$16</f>
        <v>IFDEM</v>
      </c>
    </row>
    <row r="156" spans="2:6" x14ac:dyDescent="0.3">
      <c r="B156" s="16" t="s">
        <v>231</v>
      </c>
      <c r="C156" s="16">
        <f>$H$11</f>
        <v>2018</v>
      </c>
      <c r="D156" s="40">
        <f>BY_Demands_Drivers!$K$15*$I$11</f>
        <v>2.823375773137307</v>
      </c>
      <c r="E156" s="40">
        <f>BY_Demands_Drivers!$L$15*$I$11</f>
        <v>5.4080421279339674</v>
      </c>
      <c r="F156" s="16" t="str">
        <f>BY_Demands_Drivers!$H$16</f>
        <v>IFDEM</v>
      </c>
    </row>
    <row r="157" spans="2:6" x14ac:dyDescent="0.3">
      <c r="B157" s="16" t="s">
        <v>231</v>
      </c>
      <c r="C157" s="16">
        <f>$H$12</f>
        <v>2019</v>
      </c>
      <c r="D157" s="40">
        <f>BY_Demands_Drivers!$K$15*$I$12</f>
        <v>2.9962643940272211</v>
      </c>
      <c r="E157" s="40">
        <f>BY_Demands_Drivers!$L$15*$I$12</f>
        <v>5.7392020656613187</v>
      </c>
      <c r="F157" s="16" t="str">
        <f>BY_Demands_Drivers!$H$16</f>
        <v>IFDEM</v>
      </c>
    </row>
    <row r="158" spans="2:6" x14ac:dyDescent="0.3">
      <c r="B158" s="16" t="s">
        <v>231</v>
      </c>
      <c r="C158" s="16">
        <f>$H$13</f>
        <v>2020</v>
      </c>
      <c r="D158" s="40">
        <f>BY_Demands_Drivers!$K$15*$I$13</f>
        <v>3.0138277746344779</v>
      </c>
      <c r="E158" s="40">
        <f>BY_Demands_Drivers!$L$15*$I$13</f>
        <v>5.7728438866107981</v>
      </c>
      <c r="F158" s="16" t="str">
        <f>BY_Demands_Drivers!$H$16</f>
        <v>IFDEM</v>
      </c>
    </row>
    <row r="159" spans="2:6" x14ac:dyDescent="0.3">
      <c r="B159" s="16" t="s">
        <v>231</v>
      </c>
      <c r="C159" s="16">
        <f>$H$14</f>
        <v>2021</v>
      </c>
      <c r="D159" s="40">
        <f>BY_Demands_Drivers!$K$15*$I$14</f>
        <v>3.0620742831289713</v>
      </c>
      <c r="E159" s="40">
        <f>BY_Demands_Drivers!$L$15*$I$14</f>
        <v>5.8652577809802366</v>
      </c>
      <c r="F159" s="16" t="str">
        <f>BY_Demands_Drivers!$H$16</f>
        <v>IFDEM</v>
      </c>
    </row>
    <row r="160" spans="2:6" x14ac:dyDescent="0.3">
      <c r="B160" s="16" t="s">
        <v>231</v>
      </c>
      <c r="C160" s="16">
        <f>$H$15</f>
        <v>2022</v>
      </c>
      <c r="D160" s="40">
        <f>BY_Demands_Drivers!$K$15*$I$15</f>
        <v>3.118228094522717</v>
      </c>
      <c r="E160" s="40">
        <f>BY_Demands_Drivers!$L$15*$I$15</f>
        <v>5.9728177383018179</v>
      </c>
      <c r="F160" s="16" t="str">
        <f>BY_Demands_Drivers!$H$16</f>
        <v>IFDEM</v>
      </c>
    </row>
    <row r="161" spans="2:6" x14ac:dyDescent="0.3">
      <c r="B161" s="16" t="s">
        <v>231</v>
      </c>
      <c r="C161" s="16">
        <f>$H$16</f>
        <v>2023</v>
      </c>
      <c r="D161" s="40">
        <f>BY_Demands_Drivers!$K$15*$I$16</f>
        <v>3.1708300908823803</v>
      </c>
      <c r="E161" s="40">
        <f>BY_Demands_Drivers!$L$15*$I$16</f>
        <v>6.0735743627062213</v>
      </c>
      <c r="F161" s="16" t="str">
        <f>BY_Demands_Drivers!$H$16</f>
        <v>IFDEM</v>
      </c>
    </row>
    <row r="162" spans="2:6" x14ac:dyDescent="0.3">
      <c r="B162" s="16" t="s">
        <v>231</v>
      </c>
      <c r="C162" s="16">
        <f>$H$17</f>
        <v>2024</v>
      </c>
      <c r="D162" s="40">
        <f>BY_Demands_Drivers!$K$15*$I$17</f>
        <v>3.2279516890581523</v>
      </c>
      <c r="E162" s="40">
        <f>BY_Demands_Drivers!$L$15*$I$17</f>
        <v>6.1829880696199941</v>
      </c>
      <c r="F162" s="16" t="str">
        <f>BY_Demands_Drivers!$H$16</f>
        <v>IFDEM</v>
      </c>
    </row>
    <row r="163" spans="2:6" x14ac:dyDescent="0.3">
      <c r="B163" s="16" t="s">
        <v>231</v>
      </c>
      <c r="C163" s="16">
        <f>$H$18</f>
        <v>2025</v>
      </c>
      <c r="D163" s="40">
        <f>BY_Demands_Drivers!$K$15*$I$18</f>
        <v>3.2721787742041122</v>
      </c>
      <c r="E163" s="40">
        <f>BY_Demands_Drivers!$L$15*$I$18</f>
        <v>6.2677029495664547</v>
      </c>
      <c r="F163" s="16" t="str">
        <f>BY_Demands_Drivers!$H$16</f>
        <v>IFDEM</v>
      </c>
    </row>
    <row r="164" spans="2:6" x14ac:dyDescent="0.3">
      <c r="B164" s="16" t="s">
        <v>231</v>
      </c>
      <c r="C164" s="16">
        <f>$H$19</f>
        <v>2026</v>
      </c>
      <c r="D164" s="40">
        <f>BY_Demands_Drivers!$K$15*$I$19</f>
        <v>3.3007345652364357</v>
      </c>
      <c r="E164" s="40">
        <f>BY_Demands_Drivers!$L$15*$I$19</f>
        <v>6.3224002103308923</v>
      </c>
      <c r="F164" s="16" t="str">
        <f>BY_Demands_Drivers!$H$16</f>
        <v>IFDEM</v>
      </c>
    </row>
    <row r="165" spans="2:6" x14ac:dyDescent="0.3">
      <c r="B165" s="16" t="s">
        <v>231</v>
      </c>
      <c r="C165" s="16">
        <f>$H$20</f>
        <v>2027</v>
      </c>
      <c r="D165" s="40">
        <f>BY_Demands_Drivers!$K$15*$I$20</f>
        <v>3.3504249460027364</v>
      </c>
      <c r="E165" s="40">
        <f>BY_Demands_Drivers!$L$15*$I$20</f>
        <v>6.4175797734248352</v>
      </c>
      <c r="F165" s="16" t="str">
        <f>BY_Demands_Drivers!$H$16</f>
        <v>IFDEM</v>
      </c>
    </row>
    <row r="166" spans="2:6" x14ac:dyDescent="0.3">
      <c r="B166" s="16" t="s">
        <v>231</v>
      </c>
      <c r="C166" s="16">
        <f>$H$21</f>
        <v>2028</v>
      </c>
      <c r="D166" s="40">
        <f>BY_Demands_Drivers!$K$15*$I$21</f>
        <v>3.3832568409196577</v>
      </c>
      <c r="E166" s="40">
        <f>BY_Demands_Drivers!$L$15*$I$21</f>
        <v>6.4804677079817408</v>
      </c>
      <c r="F166" s="16" t="str">
        <f>BY_Demands_Drivers!$H$16</f>
        <v>IFDEM</v>
      </c>
    </row>
    <row r="167" spans="2:6" x14ac:dyDescent="0.3">
      <c r="B167" s="16" t="s">
        <v>231</v>
      </c>
      <c r="C167" s="16">
        <f>$H$22</f>
        <v>2029</v>
      </c>
      <c r="D167" s="40">
        <f>BY_Demands_Drivers!$K$15*$I$22</f>
        <v>3.4155212637938419</v>
      </c>
      <c r="E167" s="40">
        <f>BY_Demands_Drivers!$L$15*$I$22</f>
        <v>6.5422686768067919</v>
      </c>
      <c r="F167" s="16" t="str">
        <f>BY_Demands_Drivers!$H$16</f>
        <v>IFDEM</v>
      </c>
    </row>
    <row r="168" spans="2:6" x14ac:dyDescent="0.3">
      <c r="B168" s="16" t="s">
        <v>231</v>
      </c>
      <c r="C168" s="16">
        <f>$H$23</f>
        <v>2030</v>
      </c>
      <c r="D168" s="40">
        <f>BY_Demands_Drivers!$K$15*$I$23</f>
        <v>3.4739470106139296</v>
      </c>
      <c r="E168" s="40">
        <f>BY_Demands_Drivers!$L$15*$I$23</f>
        <v>6.6541804184762112</v>
      </c>
      <c r="F168" s="16" t="str">
        <f>BY_Demands_Drivers!$H$16</f>
        <v>IFDEM</v>
      </c>
    </row>
    <row r="169" spans="2:6" x14ac:dyDescent="0.3">
      <c r="B169" s="16" t="s">
        <v>231</v>
      </c>
      <c r="C169" s="16">
        <f>$H$24</f>
        <v>2031</v>
      </c>
      <c r="D169" s="40">
        <f>BY_Demands_Drivers!$K$15*$I$24</f>
        <v>3.5074812120163643</v>
      </c>
      <c r="E169" s="40">
        <f>BY_Demands_Drivers!$L$15*$I$24</f>
        <v>6.7184135877328384</v>
      </c>
      <c r="F169" s="16" t="str">
        <f>BY_Demands_Drivers!$H$16</f>
        <v>IFDEM</v>
      </c>
    </row>
    <row r="170" spans="2:6" x14ac:dyDescent="0.3">
      <c r="B170" s="16" t="s">
        <v>231</v>
      </c>
      <c r="C170" s="16">
        <f>$H$25</f>
        <v>2032</v>
      </c>
      <c r="D170" s="40">
        <f>BY_Demands_Drivers!$K$15*$I$25</f>
        <v>3.5405701375892664</v>
      </c>
      <c r="E170" s="40">
        <f>BY_Demands_Drivers!$L$15*$I$25</f>
        <v>6.7817938522972971</v>
      </c>
      <c r="F170" s="16" t="str">
        <f>BY_Demands_Drivers!$H$16</f>
        <v>IFDEM</v>
      </c>
    </row>
    <row r="171" spans="2:6" x14ac:dyDescent="0.3">
      <c r="B171" s="16" t="s">
        <v>231</v>
      </c>
      <c r="C171" s="16">
        <f>$H$26</f>
        <v>2033</v>
      </c>
      <c r="D171" s="40">
        <f>BY_Demands_Drivers!$K$15*$I$26</f>
        <v>3.5586126591032943</v>
      </c>
      <c r="E171" s="40">
        <f>BY_Demands_Drivers!$L$15*$I$26</f>
        <v>6.8163534448851424</v>
      </c>
      <c r="F171" s="16" t="str">
        <f>BY_Demands_Drivers!$H$16</f>
        <v>IFDEM</v>
      </c>
    </row>
    <row r="172" spans="2:6" x14ac:dyDescent="0.3">
      <c r="B172" s="16" t="s">
        <v>231</v>
      </c>
      <c r="C172" s="16">
        <f>$H$27</f>
        <v>2034</v>
      </c>
      <c r="D172" s="40">
        <f>BY_Demands_Drivers!$K$15*$I$27</f>
        <v>3.5786293348114695</v>
      </c>
      <c r="E172" s="40">
        <f>BY_Demands_Drivers!$L$15*$I$27</f>
        <v>6.8546944360209832</v>
      </c>
      <c r="F172" s="16" t="str">
        <f>BY_Demands_Drivers!$H$16</f>
        <v>IFDEM</v>
      </c>
    </row>
    <row r="173" spans="2:6" x14ac:dyDescent="0.3">
      <c r="B173" s="16" t="s">
        <v>231</v>
      </c>
      <c r="C173" s="16">
        <f>$H$28</f>
        <v>2035</v>
      </c>
      <c r="D173" s="40">
        <f>BY_Demands_Drivers!$K$15*$I$28</f>
        <v>3.6409336206102454</v>
      </c>
      <c r="E173" s="40">
        <f>BY_Demands_Drivers!$L$15*$I$28</f>
        <v>6.9740353347977013</v>
      </c>
      <c r="F173" s="16" t="str">
        <f>BY_Demands_Drivers!$H$16</f>
        <v>IFDEM</v>
      </c>
    </row>
    <row r="174" spans="2:6" x14ac:dyDescent="0.3">
      <c r="B174" s="16" t="s">
        <v>231</v>
      </c>
      <c r="C174" s="16">
        <f>$H$29</f>
        <v>2036</v>
      </c>
      <c r="D174" s="40">
        <f>BY_Demands_Drivers!$K$15*$I$29</f>
        <v>3.6769442784883024</v>
      </c>
      <c r="E174" s="40">
        <f>BY_Demands_Drivers!$L$15*$I$29</f>
        <v>7.0430120387533171</v>
      </c>
      <c r="F174" s="16" t="str">
        <f>BY_Demands_Drivers!$H$16</f>
        <v>IFDEM</v>
      </c>
    </row>
    <row r="175" spans="2:6" x14ac:dyDescent="0.3">
      <c r="B175" s="16" t="s">
        <v>231</v>
      </c>
      <c r="C175" s="16">
        <f>$H$30</f>
        <v>2037</v>
      </c>
      <c r="D175" s="40">
        <f>BY_Demands_Drivers!$K$15*$I$30</f>
        <v>3.7184673224098828</v>
      </c>
      <c r="E175" s="40">
        <f>BY_Demands_Drivers!$L$15*$I$30</f>
        <v>7.1225474562292668</v>
      </c>
      <c r="F175" s="16" t="str">
        <f>BY_Demands_Drivers!$H$16</f>
        <v>IFDEM</v>
      </c>
    </row>
    <row r="176" spans="2:6" x14ac:dyDescent="0.3">
      <c r="B176" s="16" t="s">
        <v>231</v>
      </c>
      <c r="C176" s="16">
        <f>$H$31</f>
        <v>2038</v>
      </c>
      <c r="D176" s="40">
        <f>BY_Demands_Drivers!$K$15*$I$31</f>
        <v>3.7610174066016122</v>
      </c>
      <c r="E176" s="40">
        <f>BY_Demands_Drivers!$L$15*$I$31</f>
        <v>7.2040501205382093</v>
      </c>
      <c r="F176" s="16" t="str">
        <f>BY_Demands_Drivers!$H$16</f>
        <v>IFDEM</v>
      </c>
    </row>
    <row r="177" spans="2:6" x14ac:dyDescent="0.3">
      <c r="B177" s="16" t="s">
        <v>231</v>
      </c>
      <c r="C177" s="16">
        <f>$H$32</f>
        <v>2039</v>
      </c>
      <c r="D177" s="40">
        <f>BY_Demands_Drivers!$K$15*$I$32</f>
        <v>3.8070112986952549</v>
      </c>
      <c r="E177" s="40">
        <f>BY_Demands_Drivers!$L$15*$I$32</f>
        <v>7.2921492352351081</v>
      </c>
      <c r="F177" s="16" t="str">
        <f>BY_Demands_Drivers!$H$16</f>
        <v>IFDEM</v>
      </c>
    </row>
    <row r="178" spans="2:6" x14ac:dyDescent="0.3">
      <c r="B178" s="16" t="s">
        <v>231</v>
      </c>
      <c r="C178" s="16">
        <f>$H$33</f>
        <v>2040</v>
      </c>
      <c r="D178" s="40">
        <f>BY_Demands_Drivers!$K$15*$I$33</f>
        <v>3.8915423371945921</v>
      </c>
      <c r="E178" s="40">
        <f>BY_Demands_Drivers!$L$15*$I$33</f>
        <v>7.4540644226047457</v>
      </c>
      <c r="F178" s="16" t="str">
        <f>BY_Demands_Drivers!$H$16</f>
        <v>IFDEM</v>
      </c>
    </row>
    <row r="179" spans="2:6" x14ac:dyDescent="0.3">
      <c r="B179" s="16" t="s">
        <v>231</v>
      </c>
      <c r="C179" s="16">
        <f>$H$34</f>
        <v>2041</v>
      </c>
      <c r="D179" s="40">
        <f>BY_Demands_Drivers!$K$15*$I$34</f>
        <v>3.9559673749927584</v>
      </c>
      <c r="E179" s="40">
        <f>BY_Demands_Drivers!$L$15*$I$34</f>
        <v>7.5774675210591429</v>
      </c>
      <c r="F179" s="16" t="str">
        <f>BY_Demands_Drivers!$H$16</f>
        <v>IFDEM</v>
      </c>
    </row>
    <row r="180" spans="2:6" x14ac:dyDescent="0.3">
      <c r="B180" s="16" t="s">
        <v>231</v>
      </c>
      <c r="C180" s="16">
        <f>$H$35</f>
        <v>2042</v>
      </c>
      <c r="D180" s="40">
        <f>BY_Demands_Drivers!$K$15*$I$35</f>
        <v>4.0198852897064956</v>
      </c>
      <c r="E180" s="40">
        <f>BY_Demands_Drivers!$L$15*$I$35</f>
        <v>7.6998992493435692</v>
      </c>
      <c r="F180" s="16" t="str">
        <f>BY_Demands_Drivers!$H$16</f>
        <v>IFDEM</v>
      </c>
    </row>
    <row r="181" spans="2:6" x14ac:dyDescent="0.3">
      <c r="B181" s="16" t="s">
        <v>231</v>
      </c>
      <c r="C181" s="16">
        <f>$H$36</f>
        <v>2043</v>
      </c>
      <c r="D181" s="40">
        <f>BY_Demands_Drivers!$K$15*$I$36</f>
        <v>4.0797991636263351</v>
      </c>
      <c r="E181" s="40">
        <f>BY_Demands_Drivers!$L$15*$I$36</f>
        <v>7.8146614277574518</v>
      </c>
      <c r="F181" s="16" t="str">
        <f>BY_Demands_Drivers!$H$16</f>
        <v>IFDEM</v>
      </c>
    </row>
    <row r="182" spans="2:6" x14ac:dyDescent="0.3">
      <c r="B182" s="16" t="s">
        <v>231</v>
      </c>
      <c r="C182" s="16">
        <f>$H$37</f>
        <v>2044</v>
      </c>
      <c r="D182" s="40">
        <f>BY_Demands_Drivers!$K$15*$I$37</f>
        <v>4.1430480999832495</v>
      </c>
      <c r="E182" s="40">
        <f>BY_Demands_Drivers!$L$15*$I$37</f>
        <v>7.9358117597889271</v>
      </c>
      <c r="F182" s="16" t="str">
        <f>BY_Demands_Drivers!$H$16</f>
        <v>IFDEM</v>
      </c>
    </row>
    <row r="183" spans="2:6" x14ac:dyDescent="0.3">
      <c r="B183" s="16" t="s">
        <v>231</v>
      </c>
      <c r="C183" s="16">
        <f>$H$38</f>
        <v>2045</v>
      </c>
      <c r="D183" s="40">
        <f>BY_Demands_Drivers!$K$15*$I$38</f>
        <v>4.2479278124299578</v>
      </c>
      <c r="E183" s="40">
        <f>BY_Demands_Drivers!$L$15*$I$38</f>
        <v>8.1367038651451828</v>
      </c>
      <c r="F183" s="16" t="str">
        <f>BY_Demands_Drivers!$H$16</f>
        <v>IFDEM</v>
      </c>
    </row>
    <row r="184" spans="2:6" x14ac:dyDescent="0.3">
      <c r="B184" s="16" t="s">
        <v>231</v>
      </c>
      <c r="C184" s="16">
        <f>$H$39</f>
        <v>2046</v>
      </c>
      <c r="D184" s="40">
        <f>BY_Demands_Drivers!$K$15*$I$39</f>
        <v>4.3259473903384862</v>
      </c>
      <c r="E184" s="40">
        <f>BY_Demands_Drivers!$L$15*$I$39</f>
        <v>8.2861466591747206</v>
      </c>
      <c r="F184" s="16" t="str">
        <f>BY_Demands_Drivers!$H$16</f>
        <v>IFDEM</v>
      </c>
    </row>
    <row r="185" spans="2:6" x14ac:dyDescent="0.3">
      <c r="B185" s="16" t="s">
        <v>231</v>
      </c>
      <c r="C185" s="16">
        <f>$H$40</f>
        <v>2047</v>
      </c>
      <c r="D185" s="40">
        <f>BY_Demands_Drivers!$K$15*$I$40</f>
        <v>4.4052101697192185</v>
      </c>
      <c r="E185" s="40">
        <f>BY_Demands_Drivers!$L$15*$I$40</f>
        <v>8.4379707465479061</v>
      </c>
      <c r="F185" s="16" t="str">
        <f>BY_Demands_Drivers!$H$16</f>
        <v>IFDEM</v>
      </c>
    </row>
    <row r="186" spans="2:6" x14ac:dyDescent="0.3">
      <c r="B186" s="16" t="s">
        <v>231</v>
      </c>
      <c r="C186" s="16">
        <f>$H$41</f>
        <v>2048</v>
      </c>
      <c r="D186" s="40">
        <f>BY_Demands_Drivers!$K$15*$I$41</f>
        <v>4.4829034263874696</v>
      </c>
      <c r="E186" s="40">
        <f>BY_Demands_Drivers!$L$15*$I$41</f>
        <v>8.5867884877483291</v>
      </c>
      <c r="F186" s="16" t="str">
        <f>BY_Demands_Drivers!$H$16</f>
        <v>IFDEM</v>
      </c>
    </row>
    <row r="187" spans="2:6" x14ac:dyDescent="0.3">
      <c r="B187" s="16" t="s">
        <v>231</v>
      </c>
      <c r="C187" s="16">
        <f>$H$42</f>
        <v>2049</v>
      </c>
      <c r="D187" s="40">
        <f>BY_Demands_Drivers!$K$15*$I$42</f>
        <v>4.5630150782389673</v>
      </c>
      <c r="E187" s="40">
        <f>BY_Demands_Drivers!$L$15*$I$42</f>
        <v>8.7402385500012407</v>
      </c>
      <c r="F187" s="16" t="str">
        <f>BY_Demands_Drivers!$H$16</f>
        <v>IFDEM</v>
      </c>
    </row>
    <row r="188" spans="2:6" x14ac:dyDescent="0.3">
      <c r="B188" s="15" t="s">
        <v>231</v>
      </c>
      <c r="C188" s="15">
        <f>$H$43</f>
        <v>2050</v>
      </c>
      <c r="D188" s="41">
        <f>BY_Demands_Drivers!$K$15*$I$43</f>
        <v>4.6758387311300114</v>
      </c>
      <c r="E188" s="41">
        <f>BY_Demands_Drivers!$L$15*$I$43</f>
        <v>8.9563468957862469</v>
      </c>
      <c r="F188" s="15" t="str">
        <f>BY_Demands_Drivers!$H$16</f>
        <v>IFDEM</v>
      </c>
    </row>
    <row r="189" spans="2:6" x14ac:dyDescent="0.3">
      <c r="B189" s="16" t="s">
        <v>231</v>
      </c>
      <c r="C189" s="16">
        <f>$H$5</f>
        <v>2012</v>
      </c>
      <c r="D189" s="40">
        <f>BY_Demands_Drivers!$K$16*$I$5</f>
        <v>0</v>
      </c>
      <c r="E189" s="40">
        <f>BY_Demands_Drivers!$L$16*$I$5</f>
        <v>0</v>
      </c>
      <c r="F189" s="16" t="str">
        <f>BY_Demands_Drivers!$H$17</f>
        <v>IFDTF</v>
      </c>
    </row>
    <row r="190" spans="2:6" x14ac:dyDescent="0.3">
      <c r="B190" s="16" t="s">
        <v>231</v>
      </c>
      <c r="C190" s="16">
        <f>$H$8</f>
        <v>2015</v>
      </c>
      <c r="D190" s="40">
        <f>BY_Demands_Drivers!$K$16*$I$8</f>
        <v>0</v>
      </c>
      <c r="E190" s="40">
        <f>BY_Demands_Drivers!$L$16*$I$8</f>
        <v>0</v>
      </c>
      <c r="F190" s="16" t="str">
        <f>BY_Demands_Drivers!$H$17</f>
        <v>IFDTF</v>
      </c>
    </row>
    <row r="191" spans="2:6" x14ac:dyDescent="0.3">
      <c r="B191" s="16" t="s">
        <v>231</v>
      </c>
      <c r="C191" s="16">
        <f>$H$9</f>
        <v>2016</v>
      </c>
      <c r="D191" s="40">
        <f>BY_Demands_Drivers!$K$16*$I$9</f>
        <v>0</v>
      </c>
      <c r="E191" s="40">
        <f>BY_Demands_Drivers!$L$16*$I$9</f>
        <v>0</v>
      </c>
      <c r="F191" s="16" t="str">
        <f>BY_Demands_Drivers!$H$17</f>
        <v>IFDTF</v>
      </c>
    </row>
    <row r="192" spans="2:6" x14ac:dyDescent="0.3">
      <c r="B192" s="16" t="s">
        <v>231</v>
      </c>
      <c r="C192" s="16">
        <f>$H$10</f>
        <v>2017</v>
      </c>
      <c r="D192" s="40">
        <f>BY_Demands_Drivers!$K$16*$I$10</f>
        <v>0</v>
      </c>
      <c r="E192" s="40">
        <f>BY_Demands_Drivers!$L$16*$I$10</f>
        <v>0</v>
      </c>
      <c r="F192" s="16" t="str">
        <f>BY_Demands_Drivers!$H$17</f>
        <v>IFDTF</v>
      </c>
    </row>
    <row r="193" spans="2:6" x14ac:dyDescent="0.3">
      <c r="B193" s="16" t="s">
        <v>231</v>
      </c>
      <c r="C193" s="16">
        <f>$H$11</f>
        <v>2018</v>
      </c>
      <c r="D193" s="40">
        <f>BY_Demands_Drivers!$K$16*$I$11</f>
        <v>0</v>
      </c>
      <c r="E193" s="40">
        <f>BY_Demands_Drivers!$L$16*$I$11</f>
        <v>0</v>
      </c>
      <c r="F193" s="16" t="str">
        <f>BY_Demands_Drivers!$H$17</f>
        <v>IFDTF</v>
      </c>
    </row>
    <row r="194" spans="2:6" x14ac:dyDescent="0.3">
      <c r="B194" s="16" t="s">
        <v>231</v>
      </c>
      <c r="C194" s="16">
        <f>$H$12</f>
        <v>2019</v>
      </c>
      <c r="D194" s="40">
        <f>BY_Demands_Drivers!$K$16*$I$12</f>
        <v>0</v>
      </c>
      <c r="E194" s="40">
        <f>BY_Demands_Drivers!$L$16*$I$12</f>
        <v>0</v>
      </c>
      <c r="F194" s="16" t="str">
        <f>BY_Demands_Drivers!$H$17</f>
        <v>IFDTF</v>
      </c>
    </row>
    <row r="195" spans="2:6" x14ac:dyDescent="0.3">
      <c r="B195" s="16" t="s">
        <v>231</v>
      </c>
      <c r="C195" s="16">
        <f>$H$13</f>
        <v>2020</v>
      </c>
      <c r="D195" s="40">
        <f>BY_Demands_Drivers!$K$16*$I$13</f>
        <v>0</v>
      </c>
      <c r="E195" s="40">
        <f>BY_Demands_Drivers!$L$16*$I$13</f>
        <v>0</v>
      </c>
      <c r="F195" s="16" t="str">
        <f>BY_Demands_Drivers!$H$17</f>
        <v>IFDTF</v>
      </c>
    </row>
    <row r="196" spans="2:6" x14ac:dyDescent="0.3">
      <c r="B196" s="16" t="s">
        <v>231</v>
      </c>
      <c r="C196" s="16">
        <f>$H$14</f>
        <v>2021</v>
      </c>
      <c r="D196" s="40">
        <f>BY_Demands_Drivers!$K$16*$I$14</f>
        <v>0</v>
      </c>
      <c r="E196" s="40">
        <f>BY_Demands_Drivers!$L$16*$I$14</f>
        <v>0</v>
      </c>
      <c r="F196" s="16" t="str">
        <f>BY_Demands_Drivers!$H$17</f>
        <v>IFDTF</v>
      </c>
    </row>
    <row r="197" spans="2:6" x14ac:dyDescent="0.3">
      <c r="B197" s="16" t="s">
        <v>231</v>
      </c>
      <c r="C197" s="16">
        <f>$H$15</f>
        <v>2022</v>
      </c>
      <c r="D197" s="40">
        <f>BY_Demands_Drivers!$K$16*$I$15</f>
        <v>0</v>
      </c>
      <c r="E197" s="40">
        <f>BY_Demands_Drivers!$L$16*$I$15</f>
        <v>0</v>
      </c>
      <c r="F197" s="16" t="str">
        <f>BY_Demands_Drivers!$H$17</f>
        <v>IFDTF</v>
      </c>
    </row>
    <row r="198" spans="2:6" x14ac:dyDescent="0.3">
      <c r="B198" s="16" t="s">
        <v>231</v>
      </c>
      <c r="C198" s="16">
        <f>$H$16</f>
        <v>2023</v>
      </c>
      <c r="D198" s="40">
        <f>BY_Demands_Drivers!$K$16*$I$16</f>
        <v>0</v>
      </c>
      <c r="E198" s="40">
        <f>BY_Demands_Drivers!$L$16*$I$16</f>
        <v>0</v>
      </c>
      <c r="F198" s="16" t="str">
        <f>BY_Demands_Drivers!$H$17</f>
        <v>IFDTF</v>
      </c>
    </row>
    <row r="199" spans="2:6" x14ac:dyDescent="0.3">
      <c r="B199" s="16" t="s">
        <v>231</v>
      </c>
      <c r="C199" s="16">
        <f>$H$17</f>
        <v>2024</v>
      </c>
      <c r="D199" s="40">
        <f>BY_Demands_Drivers!$K$16*$I$17</f>
        <v>0</v>
      </c>
      <c r="E199" s="40">
        <f>BY_Demands_Drivers!$L$16*$I$17</f>
        <v>0</v>
      </c>
      <c r="F199" s="16" t="str">
        <f>BY_Demands_Drivers!$H$17</f>
        <v>IFDTF</v>
      </c>
    </row>
    <row r="200" spans="2:6" x14ac:dyDescent="0.3">
      <c r="B200" s="16" t="s">
        <v>231</v>
      </c>
      <c r="C200" s="16">
        <f>$H$18</f>
        <v>2025</v>
      </c>
      <c r="D200" s="40">
        <f>BY_Demands_Drivers!$K$16*$I$18</f>
        <v>0</v>
      </c>
      <c r="E200" s="40">
        <f>BY_Demands_Drivers!$L$16*$I$18</f>
        <v>0</v>
      </c>
      <c r="F200" s="16" t="str">
        <f>BY_Demands_Drivers!$H$17</f>
        <v>IFDTF</v>
      </c>
    </row>
    <row r="201" spans="2:6" x14ac:dyDescent="0.3">
      <c r="B201" s="16" t="s">
        <v>231</v>
      </c>
      <c r="C201" s="16">
        <f>$H$19</f>
        <v>2026</v>
      </c>
      <c r="D201" s="40">
        <f>BY_Demands_Drivers!$K$16*$I$19</f>
        <v>0</v>
      </c>
      <c r="E201" s="40">
        <f>BY_Demands_Drivers!$L$16*$I$19</f>
        <v>0</v>
      </c>
      <c r="F201" s="16" t="str">
        <f>BY_Demands_Drivers!$H$17</f>
        <v>IFDTF</v>
      </c>
    </row>
    <row r="202" spans="2:6" x14ac:dyDescent="0.3">
      <c r="B202" s="16" t="s">
        <v>231</v>
      </c>
      <c r="C202" s="16">
        <f>$H$20</f>
        <v>2027</v>
      </c>
      <c r="D202" s="40">
        <f>BY_Demands_Drivers!$K$16*$I$20</f>
        <v>0</v>
      </c>
      <c r="E202" s="40">
        <f>BY_Demands_Drivers!$L$16*$I$20</f>
        <v>0</v>
      </c>
      <c r="F202" s="16" t="str">
        <f>BY_Demands_Drivers!$H$17</f>
        <v>IFDTF</v>
      </c>
    </row>
    <row r="203" spans="2:6" x14ac:dyDescent="0.3">
      <c r="B203" s="16" t="s">
        <v>231</v>
      </c>
      <c r="C203" s="16">
        <f>$H$21</f>
        <v>2028</v>
      </c>
      <c r="D203" s="40">
        <f>BY_Demands_Drivers!$K$16*$I$21</f>
        <v>0</v>
      </c>
      <c r="E203" s="40">
        <f>BY_Demands_Drivers!$L$16*$I$21</f>
        <v>0</v>
      </c>
      <c r="F203" s="16" t="str">
        <f>BY_Demands_Drivers!$H$17</f>
        <v>IFDTF</v>
      </c>
    </row>
    <row r="204" spans="2:6" x14ac:dyDescent="0.3">
      <c r="B204" s="16" t="s">
        <v>231</v>
      </c>
      <c r="C204" s="16">
        <f>$H$22</f>
        <v>2029</v>
      </c>
      <c r="D204" s="40">
        <f>BY_Demands_Drivers!$K$16*$I$22</f>
        <v>0</v>
      </c>
      <c r="E204" s="40">
        <f>BY_Demands_Drivers!$L$16*$I$22</f>
        <v>0</v>
      </c>
      <c r="F204" s="16" t="str">
        <f>BY_Demands_Drivers!$H$17</f>
        <v>IFDTF</v>
      </c>
    </row>
    <row r="205" spans="2:6" x14ac:dyDescent="0.3">
      <c r="B205" s="16" t="s">
        <v>231</v>
      </c>
      <c r="C205" s="16">
        <f>$H$23</f>
        <v>2030</v>
      </c>
      <c r="D205" s="40">
        <f>BY_Demands_Drivers!$K$16*$I$23</f>
        <v>0</v>
      </c>
      <c r="E205" s="40">
        <f>BY_Demands_Drivers!$L$16*$I$23</f>
        <v>0</v>
      </c>
      <c r="F205" s="16" t="str">
        <f>BY_Demands_Drivers!$H$17</f>
        <v>IFDTF</v>
      </c>
    </row>
    <row r="206" spans="2:6" x14ac:dyDescent="0.3">
      <c r="B206" s="16" t="s">
        <v>231</v>
      </c>
      <c r="C206" s="16">
        <f>$H$24</f>
        <v>2031</v>
      </c>
      <c r="D206" s="40">
        <f>BY_Demands_Drivers!$K$16*$I$24</f>
        <v>0</v>
      </c>
      <c r="E206" s="40">
        <f>BY_Demands_Drivers!$L$16*$I$24</f>
        <v>0</v>
      </c>
      <c r="F206" s="16" t="str">
        <f>BY_Demands_Drivers!$H$17</f>
        <v>IFDTF</v>
      </c>
    </row>
    <row r="207" spans="2:6" x14ac:dyDescent="0.3">
      <c r="B207" s="16" t="s">
        <v>231</v>
      </c>
      <c r="C207" s="16">
        <f>$H$25</f>
        <v>2032</v>
      </c>
      <c r="D207" s="40">
        <f>BY_Demands_Drivers!$K$16*$I$25</f>
        <v>0</v>
      </c>
      <c r="E207" s="40">
        <f>BY_Demands_Drivers!$L$16*$I$25</f>
        <v>0</v>
      </c>
      <c r="F207" s="16" t="str">
        <f>BY_Demands_Drivers!$H$17</f>
        <v>IFDTF</v>
      </c>
    </row>
    <row r="208" spans="2:6" x14ac:dyDescent="0.3">
      <c r="B208" s="16" t="s">
        <v>231</v>
      </c>
      <c r="C208" s="16">
        <f>$H$26</f>
        <v>2033</v>
      </c>
      <c r="D208" s="40">
        <f>BY_Demands_Drivers!$K$16*$I$26</f>
        <v>0</v>
      </c>
      <c r="E208" s="40">
        <f>BY_Demands_Drivers!$L$16*$I$26</f>
        <v>0</v>
      </c>
      <c r="F208" s="16" t="str">
        <f>BY_Demands_Drivers!$H$17</f>
        <v>IFDTF</v>
      </c>
    </row>
    <row r="209" spans="2:6" x14ac:dyDescent="0.3">
      <c r="B209" s="16" t="s">
        <v>231</v>
      </c>
      <c r="C209" s="16">
        <f>$H$27</f>
        <v>2034</v>
      </c>
      <c r="D209" s="40">
        <f>BY_Demands_Drivers!$K$16*$I$27</f>
        <v>0</v>
      </c>
      <c r="E209" s="40">
        <f>BY_Demands_Drivers!$L$16*$I$27</f>
        <v>0</v>
      </c>
      <c r="F209" s="16" t="str">
        <f>BY_Demands_Drivers!$H$17</f>
        <v>IFDTF</v>
      </c>
    </row>
    <row r="210" spans="2:6" x14ac:dyDescent="0.3">
      <c r="B210" s="16" t="s">
        <v>231</v>
      </c>
      <c r="C210" s="16">
        <f>$H$28</f>
        <v>2035</v>
      </c>
      <c r="D210" s="40">
        <f>BY_Demands_Drivers!$K$16*$I$28</f>
        <v>0</v>
      </c>
      <c r="E210" s="40">
        <f>BY_Demands_Drivers!$L$16*$I$28</f>
        <v>0</v>
      </c>
      <c r="F210" s="16" t="str">
        <f>BY_Demands_Drivers!$H$17</f>
        <v>IFDTF</v>
      </c>
    </row>
    <row r="211" spans="2:6" x14ac:dyDescent="0.3">
      <c r="B211" s="16" t="s">
        <v>231</v>
      </c>
      <c r="C211" s="16">
        <f>$H$29</f>
        <v>2036</v>
      </c>
      <c r="D211" s="40">
        <f>BY_Demands_Drivers!$K$16*$I$29</f>
        <v>0</v>
      </c>
      <c r="E211" s="40">
        <f>BY_Demands_Drivers!$L$16*$I$29</f>
        <v>0</v>
      </c>
      <c r="F211" s="16" t="str">
        <f>BY_Demands_Drivers!$H$17</f>
        <v>IFDTF</v>
      </c>
    </row>
    <row r="212" spans="2:6" x14ac:dyDescent="0.3">
      <c r="B212" s="16" t="s">
        <v>231</v>
      </c>
      <c r="C212" s="16">
        <f>$H$30</f>
        <v>2037</v>
      </c>
      <c r="D212" s="40">
        <f>BY_Demands_Drivers!$K$16*$I$30</f>
        <v>0</v>
      </c>
      <c r="E212" s="40">
        <f>BY_Demands_Drivers!$L$16*$I$30</f>
        <v>0</v>
      </c>
      <c r="F212" s="16" t="str">
        <f>BY_Demands_Drivers!$H$17</f>
        <v>IFDTF</v>
      </c>
    </row>
    <row r="213" spans="2:6" x14ac:dyDescent="0.3">
      <c r="B213" s="16" t="s">
        <v>231</v>
      </c>
      <c r="C213" s="16">
        <f>$H$31</f>
        <v>2038</v>
      </c>
      <c r="D213" s="40">
        <f>BY_Demands_Drivers!$K$16*$I$31</f>
        <v>0</v>
      </c>
      <c r="E213" s="40">
        <f>BY_Demands_Drivers!$L$16*$I$31</f>
        <v>0</v>
      </c>
      <c r="F213" s="16" t="str">
        <f>BY_Demands_Drivers!$H$17</f>
        <v>IFDTF</v>
      </c>
    </row>
    <row r="214" spans="2:6" x14ac:dyDescent="0.3">
      <c r="B214" s="16" t="s">
        <v>231</v>
      </c>
      <c r="C214" s="16">
        <f>$H$32</f>
        <v>2039</v>
      </c>
      <c r="D214" s="40">
        <f>BY_Demands_Drivers!$K$16*$I$32</f>
        <v>0</v>
      </c>
      <c r="E214" s="40">
        <f>BY_Demands_Drivers!$L$16*$I$32</f>
        <v>0</v>
      </c>
      <c r="F214" s="16" t="str">
        <f>BY_Demands_Drivers!$H$17</f>
        <v>IFDTF</v>
      </c>
    </row>
    <row r="215" spans="2:6" x14ac:dyDescent="0.3">
      <c r="B215" s="16" t="s">
        <v>231</v>
      </c>
      <c r="C215" s="16">
        <f>$H$33</f>
        <v>2040</v>
      </c>
      <c r="D215" s="40">
        <f>BY_Demands_Drivers!$K$16*$I$33</f>
        <v>0</v>
      </c>
      <c r="E215" s="40">
        <f>BY_Demands_Drivers!$L$16*$I$33</f>
        <v>0</v>
      </c>
      <c r="F215" s="16" t="str">
        <f>BY_Demands_Drivers!$H$17</f>
        <v>IFDTF</v>
      </c>
    </row>
    <row r="216" spans="2:6" x14ac:dyDescent="0.3">
      <c r="B216" s="16" t="s">
        <v>231</v>
      </c>
      <c r="C216" s="16">
        <f>$H$34</f>
        <v>2041</v>
      </c>
      <c r="D216" s="40">
        <f>BY_Demands_Drivers!$K$16*$I$34</f>
        <v>0</v>
      </c>
      <c r="E216" s="40">
        <f>BY_Demands_Drivers!$L$16*$I$34</f>
        <v>0</v>
      </c>
      <c r="F216" s="16" t="str">
        <f>BY_Demands_Drivers!$H$17</f>
        <v>IFDTF</v>
      </c>
    </row>
    <row r="217" spans="2:6" x14ac:dyDescent="0.3">
      <c r="B217" s="16" t="s">
        <v>231</v>
      </c>
      <c r="C217" s="16">
        <f>$H$35</f>
        <v>2042</v>
      </c>
      <c r="D217" s="40">
        <f>BY_Demands_Drivers!$K$16*$I$35</f>
        <v>0</v>
      </c>
      <c r="E217" s="40">
        <f>BY_Demands_Drivers!$L$16*$I$35</f>
        <v>0</v>
      </c>
      <c r="F217" s="16" t="str">
        <f>BY_Demands_Drivers!$H$17</f>
        <v>IFDTF</v>
      </c>
    </row>
    <row r="218" spans="2:6" x14ac:dyDescent="0.3">
      <c r="B218" s="16" t="s">
        <v>231</v>
      </c>
      <c r="C218" s="16">
        <f>$H$36</f>
        <v>2043</v>
      </c>
      <c r="D218" s="40">
        <f>BY_Demands_Drivers!$K$16*$I$36</f>
        <v>0</v>
      </c>
      <c r="E218" s="40">
        <f>BY_Demands_Drivers!$L$16*$I$36</f>
        <v>0</v>
      </c>
      <c r="F218" s="16" t="str">
        <f>BY_Demands_Drivers!$H$17</f>
        <v>IFDTF</v>
      </c>
    </row>
    <row r="219" spans="2:6" x14ac:dyDescent="0.3">
      <c r="B219" s="16" t="s">
        <v>231</v>
      </c>
      <c r="C219" s="16">
        <f>$H$37</f>
        <v>2044</v>
      </c>
      <c r="D219" s="40">
        <f>BY_Demands_Drivers!$K$16*$I$37</f>
        <v>0</v>
      </c>
      <c r="E219" s="40">
        <f>BY_Demands_Drivers!$L$16*$I$37</f>
        <v>0</v>
      </c>
      <c r="F219" s="16" t="str">
        <f>BY_Demands_Drivers!$H$17</f>
        <v>IFDTF</v>
      </c>
    </row>
    <row r="220" spans="2:6" x14ac:dyDescent="0.3">
      <c r="B220" s="16" t="s">
        <v>231</v>
      </c>
      <c r="C220" s="16">
        <f>$H$38</f>
        <v>2045</v>
      </c>
      <c r="D220" s="40">
        <f>BY_Demands_Drivers!$K$16*$I$38</f>
        <v>0</v>
      </c>
      <c r="E220" s="40">
        <f>BY_Demands_Drivers!$L$16*$I$38</f>
        <v>0</v>
      </c>
      <c r="F220" s="16" t="str">
        <f>BY_Demands_Drivers!$H$17</f>
        <v>IFDTF</v>
      </c>
    </row>
    <row r="221" spans="2:6" x14ac:dyDescent="0.3">
      <c r="B221" s="16" t="s">
        <v>231</v>
      </c>
      <c r="C221" s="16">
        <f>$H$39</f>
        <v>2046</v>
      </c>
      <c r="D221" s="40">
        <f>BY_Demands_Drivers!$K$16*$I$39</f>
        <v>0</v>
      </c>
      <c r="E221" s="40">
        <f>BY_Demands_Drivers!$L$16*$I$39</f>
        <v>0</v>
      </c>
      <c r="F221" s="16" t="str">
        <f>BY_Demands_Drivers!$H$17</f>
        <v>IFDTF</v>
      </c>
    </row>
    <row r="222" spans="2:6" x14ac:dyDescent="0.3">
      <c r="B222" s="16" t="s">
        <v>231</v>
      </c>
      <c r="C222" s="16">
        <f>$H$40</f>
        <v>2047</v>
      </c>
      <c r="D222" s="40">
        <f>BY_Demands_Drivers!$K$16*$I$40</f>
        <v>0</v>
      </c>
      <c r="E222" s="40">
        <f>BY_Demands_Drivers!$L$16*$I$40</f>
        <v>0</v>
      </c>
      <c r="F222" s="16" t="str">
        <f>BY_Demands_Drivers!$H$17</f>
        <v>IFDTF</v>
      </c>
    </row>
    <row r="223" spans="2:6" x14ac:dyDescent="0.3">
      <c r="B223" s="16" t="s">
        <v>231</v>
      </c>
      <c r="C223" s="16">
        <f>$H$41</f>
        <v>2048</v>
      </c>
      <c r="D223" s="40">
        <f>BY_Demands_Drivers!$K$16*$I$41</f>
        <v>0</v>
      </c>
      <c r="E223" s="40">
        <f>BY_Demands_Drivers!$L$16*$I$41</f>
        <v>0</v>
      </c>
      <c r="F223" s="16" t="str">
        <f>BY_Demands_Drivers!$H$17</f>
        <v>IFDTF</v>
      </c>
    </row>
    <row r="224" spans="2:6" x14ac:dyDescent="0.3">
      <c r="B224" s="16" t="s">
        <v>231</v>
      </c>
      <c r="C224" s="16">
        <f>$H$42</f>
        <v>2049</v>
      </c>
      <c r="D224" s="40">
        <f>BY_Demands_Drivers!$K$16*$I$42</f>
        <v>0</v>
      </c>
      <c r="E224" s="40">
        <f>BY_Demands_Drivers!$L$16*$I$42</f>
        <v>0</v>
      </c>
      <c r="F224" s="16" t="str">
        <f>BY_Demands_Drivers!$H$17</f>
        <v>IFDTF</v>
      </c>
    </row>
    <row r="225" spans="2:6" x14ac:dyDescent="0.3">
      <c r="B225" s="15" t="s">
        <v>231</v>
      </c>
      <c r="C225" s="15">
        <f>$H$43</f>
        <v>2050</v>
      </c>
      <c r="D225" s="41">
        <f>BY_Demands_Drivers!$K$16*$I$43</f>
        <v>0</v>
      </c>
      <c r="E225" s="41">
        <f>BY_Demands_Drivers!$L$16*$I$43</f>
        <v>0</v>
      </c>
      <c r="F225" s="15" t="str">
        <f>BY_Demands_Drivers!$H$17</f>
        <v>IFDTF</v>
      </c>
    </row>
    <row r="226" spans="2:6" x14ac:dyDescent="0.3">
      <c r="B226" s="16" t="s">
        <v>231</v>
      </c>
      <c r="C226" s="16">
        <f>$H$5</f>
        <v>2012</v>
      </c>
      <c r="D226" s="40">
        <f>BY_Demands_Drivers!$K$17*$I$5</f>
        <v>4.2105688196464083E-2</v>
      </c>
      <c r="E226" s="40">
        <f>BY_Demands_Drivers!$L$17*$I$5</f>
        <v>8.0651444897503574E-2</v>
      </c>
      <c r="F226" s="16" t="str">
        <f>BY_Demands_Drivers!$H$18</f>
        <v>IFDFL</v>
      </c>
    </row>
    <row r="227" spans="2:6" x14ac:dyDescent="0.3">
      <c r="B227" s="16" t="s">
        <v>231</v>
      </c>
      <c r="C227" s="16">
        <f>$H$8</f>
        <v>2015</v>
      </c>
      <c r="D227" s="40">
        <f>BY_Demands_Drivers!$K$17*$I$8</f>
        <v>4.3327326873339608E-2</v>
      </c>
      <c r="E227" s="40">
        <f>BY_Demands_Drivers!$L$17*$I$8</f>
        <v>8.2991435731353896E-2</v>
      </c>
      <c r="F227" s="16" t="str">
        <f>BY_Demands_Drivers!$H$18</f>
        <v>IFDFL</v>
      </c>
    </row>
    <row r="228" spans="2:6" x14ac:dyDescent="0.3">
      <c r="B228" s="16" t="s">
        <v>231</v>
      </c>
      <c r="C228" s="16">
        <f>$H$9</f>
        <v>2016</v>
      </c>
      <c r="D228" s="40">
        <f>BY_Demands_Drivers!$K$17*$I$9</f>
        <v>4.4273194856570997E-2</v>
      </c>
      <c r="E228" s="40">
        <f>BY_Demands_Drivers!$L$17*$I$9</f>
        <v>8.4803200906024653E-2</v>
      </c>
      <c r="F228" s="16" t="str">
        <f>BY_Demands_Drivers!$H$18</f>
        <v>IFDFL</v>
      </c>
    </row>
    <row r="229" spans="2:6" x14ac:dyDescent="0.3">
      <c r="B229" s="16" t="s">
        <v>231</v>
      </c>
      <c r="C229" s="16">
        <f>$H$10</f>
        <v>2017</v>
      </c>
      <c r="D229" s="40">
        <f>BY_Demands_Drivers!$K$17*$I$10</f>
        <v>4.5077461469887885E-2</v>
      </c>
      <c r="E229" s="40">
        <f>BY_Demands_Drivers!$L$17*$I$10</f>
        <v>8.6343735385455783E-2</v>
      </c>
      <c r="F229" s="16" t="str">
        <f>BY_Demands_Drivers!$H$18</f>
        <v>IFDFL</v>
      </c>
    </row>
    <row r="230" spans="2:6" x14ac:dyDescent="0.3">
      <c r="B230" s="16" t="s">
        <v>231</v>
      </c>
      <c r="C230" s="16">
        <f>$H$11</f>
        <v>2018</v>
      </c>
      <c r="D230" s="40">
        <f>BY_Demands_Drivers!$K$17*$I$11</f>
        <v>4.5808530887604032E-2</v>
      </c>
      <c r="E230" s="40">
        <f>BY_Demands_Drivers!$L$17*$I$11</f>
        <v>8.7744064115010553E-2</v>
      </c>
      <c r="F230" s="16" t="str">
        <f>BY_Demands_Drivers!$H$18</f>
        <v>IFDFL</v>
      </c>
    </row>
    <row r="231" spans="2:6" x14ac:dyDescent="0.3">
      <c r="B231" s="16" t="s">
        <v>231</v>
      </c>
      <c r="C231" s="16">
        <f>$H$12</f>
        <v>2019</v>
      </c>
      <c r="D231" s="40">
        <f>BY_Demands_Drivers!$K$17*$I$12</f>
        <v>4.8613603384684553E-2</v>
      </c>
      <c r="E231" s="40">
        <f>BY_Demands_Drivers!$L$17*$I$12</f>
        <v>9.3117047187420948E-2</v>
      </c>
      <c r="F231" s="16" t="str">
        <f>BY_Demands_Drivers!$H$18</f>
        <v>IFDFL</v>
      </c>
    </row>
    <row r="232" spans="2:6" x14ac:dyDescent="0.3">
      <c r="B232" s="16" t="s">
        <v>231</v>
      </c>
      <c r="C232" s="16">
        <f>$H$13</f>
        <v>2020</v>
      </c>
      <c r="D232" s="40">
        <f>BY_Demands_Drivers!$K$17*$I$13</f>
        <v>4.8898564625300518E-2</v>
      </c>
      <c r="E232" s="40">
        <f>BY_Demands_Drivers!$L$17*$I$13</f>
        <v>9.3662876902594519E-2</v>
      </c>
      <c r="F232" s="16" t="str">
        <f>BY_Demands_Drivers!$H$18</f>
        <v>IFDFL</v>
      </c>
    </row>
    <row r="233" spans="2:6" x14ac:dyDescent="0.3">
      <c r="B233" s="16" t="s">
        <v>231</v>
      </c>
      <c r="C233" s="16">
        <f>$H$14</f>
        <v>2021</v>
      </c>
      <c r="D233" s="40">
        <f>BY_Demands_Drivers!$K$17*$I$14</f>
        <v>4.968135156270248E-2</v>
      </c>
      <c r="E233" s="40">
        <f>BY_Demands_Drivers!$L$17*$I$14</f>
        <v>9.516226808351487E-2</v>
      </c>
      <c r="F233" s="16" t="str">
        <f>BY_Demands_Drivers!$H$18</f>
        <v>IFDFL</v>
      </c>
    </row>
    <row r="234" spans="2:6" x14ac:dyDescent="0.3">
      <c r="B234" s="16" t="s">
        <v>231</v>
      </c>
      <c r="C234" s="16">
        <f>$H$15</f>
        <v>2022</v>
      </c>
      <c r="D234" s="40">
        <f>BY_Demands_Drivers!$K$17*$I$15</f>
        <v>5.0592432414270722E-2</v>
      </c>
      <c r="E234" s="40">
        <f>BY_Demands_Drivers!$L$17*$I$15</f>
        <v>9.690740016055327E-2</v>
      </c>
      <c r="F234" s="16" t="str">
        <f>BY_Demands_Drivers!$H$18</f>
        <v>IFDFL</v>
      </c>
    </row>
    <row r="235" spans="2:6" x14ac:dyDescent="0.3">
      <c r="B235" s="16" t="s">
        <v>231</v>
      </c>
      <c r="C235" s="16">
        <f>$H$16</f>
        <v>2023</v>
      </c>
      <c r="D235" s="40">
        <f>BY_Demands_Drivers!$K$17*$I$16</f>
        <v>5.1445885999130851E-2</v>
      </c>
      <c r="E235" s="40">
        <f>BY_Demands_Drivers!$L$17*$I$16</f>
        <v>9.8542149946633337E-2</v>
      </c>
      <c r="F235" s="16" t="str">
        <f>BY_Demands_Drivers!$H$18</f>
        <v>IFDFL</v>
      </c>
    </row>
    <row r="236" spans="2:6" x14ac:dyDescent="0.3">
      <c r="B236" s="16" t="s">
        <v>231</v>
      </c>
      <c r="C236" s="16">
        <f>$H$17</f>
        <v>2024</v>
      </c>
      <c r="D236" s="40">
        <f>BY_Demands_Drivers!$K$17*$I$17</f>
        <v>5.2372668937229298E-2</v>
      </c>
      <c r="E236" s="40">
        <f>BY_Demands_Drivers!$L$17*$I$17</f>
        <v>0.10031735862426445</v>
      </c>
      <c r="F236" s="16" t="str">
        <f>BY_Demands_Drivers!$H$18</f>
        <v>IFDFL</v>
      </c>
    </row>
    <row r="237" spans="2:6" x14ac:dyDescent="0.3">
      <c r="B237" s="16" t="s">
        <v>231</v>
      </c>
      <c r="C237" s="16">
        <f>$H$18</f>
        <v>2025</v>
      </c>
      <c r="D237" s="40">
        <f>BY_Demands_Drivers!$K$17*$I$18</f>
        <v>5.309024178575103E-2</v>
      </c>
      <c r="E237" s="40">
        <f>BY_Demands_Drivers!$L$17*$I$18</f>
        <v>0.10169183531687805</v>
      </c>
      <c r="F237" s="16" t="str">
        <f>BY_Demands_Drivers!$H$18</f>
        <v>IFDFL</v>
      </c>
    </row>
    <row r="238" spans="2:6" x14ac:dyDescent="0.3">
      <c r="B238" s="16" t="s">
        <v>231</v>
      </c>
      <c r="C238" s="16">
        <f>$H$19</f>
        <v>2026</v>
      </c>
      <c r="D238" s="40">
        <f>BY_Demands_Drivers!$K$17*$I$19</f>
        <v>5.3553552000413181E-2</v>
      </c>
      <c r="E238" s="40">
        <f>BY_Demands_Drivers!$L$17*$I$19</f>
        <v>0.10257928401677634</v>
      </c>
      <c r="F238" s="16" t="str">
        <f>BY_Demands_Drivers!$H$18</f>
        <v>IFDFL</v>
      </c>
    </row>
    <row r="239" spans="2:6" x14ac:dyDescent="0.3">
      <c r="B239" s="16" t="s">
        <v>231</v>
      </c>
      <c r="C239" s="16">
        <f>$H$20</f>
        <v>2027</v>
      </c>
      <c r="D239" s="40">
        <f>BY_Demands_Drivers!$K$17*$I$20</f>
        <v>5.4359765386462235E-2</v>
      </c>
      <c r="E239" s="40">
        <f>BY_Demands_Drivers!$L$17*$I$20</f>
        <v>0.10412354744686618</v>
      </c>
      <c r="F239" s="16" t="str">
        <f>BY_Demands_Drivers!$H$18</f>
        <v>IFDFL</v>
      </c>
    </row>
    <row r="240" spans="2:6" x14ac:dyDescent="0.3">
      <c r="B240" s="16" t="s">
        <v>231</v>
      </c>
      <c r="C240" s="16">
        <f>$H$21</f>
        <v>2028</v>
      </c>
      <c r="D240" s="40">
        <f>BY_Demands_Drivers!$K$17*$I$21</f>
        <v>5.4892454264333125E-2</v>
      </c>
      <c r="E240" s="40">
        <f>BY_Demands_Drivers!$L$17*$I$21</f>
        <v>0.10514388767929883</v>
      </c>
      <c r="F240" s="16" t="str">
        <f>BY_Demands_Drivers!$H$18</f>
        <v>IFDFL</v>
      </c>
    </row>
    <row r="241" spans="2:6" x14ac:dyDescent="0.3">
      <c r="B241" s="16" t="s">
        <v>231</v>
      </c>
      <c r="C241" s="16">
        <f>$H$22</f>
        <v>2029</v>
      </c>
      <c r="D241" s="40">
        <f>BY_Demands_Drivers!$K$17*$I$22</f>
        <v>5.5415936057250988E-2</v>
      </c>
      <c r="E241" s="40">
        <f>BY_Demands_Drivers!$L$17*$I$22</f>
        <v>0.10614659217802039</v>
      </c>
      <c r="F241" s="16" t="str">
        <f>BY_Demands_Drivers!$H$18</f>
        <v>IFDFL</v>
      </c>
    </row>
    <row r="242" spans="2:6" x14ac:dyDescent="0.3">
      <c r="B242" s="16" t="s">
        <v>231</v>
      </c>
      <c r="C242" s="16">
        <f>$H$23</f>
        <v>2030</v>
      </c>
      <c r="D242" s="40">
        <f>BY_Demands_Drivers!$K$17*$I$23</f>
        <v>5.636387846481275E-2</v>
      </c>
      <c r="E242" s="40">
        <f>BY_Demands_Drivers!$L$17*$I$23</f>
        <v>0.10796233081392029</v>
      </c>
      <c r="F242" s="16" t="str">
        <f>BY_Demands_Drivers!$H$18</f>
        <v>IFDFL</v>
      </c>
    </row>
    <row r="243" spans="2:6" x14ac:dyDescent="0.3">
      <c r="B243" s="16" t="s">
        <v>231</v>
      </c>
      <c r="C243" s="16">
        <f>$H$24</f>
        <v>2031</v>
      </c>
      <c r="D243" s="40">
        <f>BY_Demands_Drivers!$K$17*$I$24</f>
        <v>5.6907962081081655E-2</v>
      </c>
      <c r="E243" s="40">
        <f>BY_Demands_Drivers!$L$17*$I$24</f>
        <v>0.10900449712628164</v>
      </c>
      <c r="F243" s="16" t="str">
        <f>BY_Demands_Drivers!$H$18</f>
        <v>IFDFL</v>
      </c>
    </row>
    <row r="244" spans="2:6" x14ac:dyDescent="0.3">
      <c r="B244" s="16" t="s">
        <v>231</v>
      </c>
      <c r="C244" s="16">
        <f>$H$25</f>
        <v>2032</v>
      </c>
      <c r="D244" s="40">
        <f>BY_Demands_Drivers!$K$17*$I$25</f>
        <v>5.7444821213884799E-2</v>
      </c>
      <c r="E244" s="40">
        <f>BY_Demands_Drivers!$L$17*$I$25</f>
        <v>0.11003282528386846</v>
      </c>
      <c r="F244" s="16" t="str">
        <f>BY_Demands_Drivers!$H$18</f>
        <v>IFDFL</v>
      </c>
    </row>
    <row r="245" spans="2:6" x14ac:dyDescent="0.3">
      <c r="B245" s="16" t="s">
        <v>231</v>
      </c>
      <c r="C245" s="16">
        <f>$H$26</f>
        <v>2033</v>
      </c>
      <c r="D245" s="40">
        <f>BY_Demands_Drivers!$K$17*$I$26</f>
        <v>5.7737556389956389E-2</v>
      </c>
      <c r="E245" s="40">
        <f>BY_Demands_Drivers!$L$17*$I$26</f>
        <v>0.11059354560299343</v>
      </c>
      <c r="F245" s="16" t="str">
        <f>BY_Demands_Drivers!$H$18</f>
        <v>IFDFL</v>
      </c>
    </row>
    <row r="246" spans="2:6" x14ac:dyDescent="0.3">
      <c r="B246" s="16" t="s">
        <v>231</v>
      </c>
      <c r="C246" s="16">
        <f>$H$27</f>
        <v>2034</v>
      </c>
      <c r="D246" s="40">
        <f>BY_Demands_Drivers!$K$17*$I$27</f>
        <v>5.8062321699685678E-2</v>
      </c>
      <c r="E246" s="40">
        <f>BY_Demands_Drivers!$L$17*$I$27</f>
        <v>0.11121561812108262</v>
      </c>
      <c r="F246" s="16" t="str">
        <f>BY_Demands_Drivers!$H$18</f>
        <v>IFDFL</v>
      </c>
    </row>
    <row r="247" spans="2:6" x14ac:dyDescent="0.3">
      <c r="B247" s="16" t="s">
        <v>231</v>
      </c>
      <c r="C247" s="16">
        <f>$H$28</f>
        <v>2035</v>
      </c>
      <c r="D247" s="40">
        <f>BY_Demands_Drivers!$K$17*$I$28</f>
        <v>5.9073192384203853E-2</v>
      </c>
      <c r="E247" s="40">
        <f>BY_Demands_Drivers!$L$17*$I$28</f>
        <v>0.11315189288116993</v>
      </c>
      <c r="F247" s="16" t="str">
        <f>BY_Demands_Drivers!$H$18</f>
        <v>IFDFL</v>
      </c>
    </row>
    <row r="248" spans="2:6" x14ac:dyDescent="0.3">
      <c r="B248" s="16" t="s">
        <v>231</v>
      </c>
      <c r="C248" s="16">
        <f>$H$29</f>
        <v>2036</v>
      </c>
      <c r="D248" s="40">
        <f>BY_Demands_Drivers!$K$17*$I$29</f>
        <v>5.9657455856811641E-2</v>
      </c>
      <c r="E248" s="40">
        <f>BY_Demands_Drivers!$L$17*$I$29</f>
        <v>0.11427102179902024</v>
      </c>
      <c r="F248" s="16" t="str">
        <f>BY_Demands_Drivers!$H$18</f>
        <v>IFDFL</v>
      </c>
    </row>
    <row r="249" spans="2:6" x14ac:dyDescent="0.3">
      <c r="B249" s="16" t="s">
        <v>231</v>
      </c>
      <c r="C249" s="16">
        <f>$H$30</f>
        <v>2037</v>
      </c>
      <c r="D249" s="40">
        <f>BY_Demands_Drivers!$K$17*$I$30</f>
        <v>6.0331156346178472E-2</v>
      </c>
      <c r="E249" s="40">
        <f>BY_Demands_Drivers!$L$17*$I$30</f>
        <v>0.11556146307246681</v>
      </c>
      <c r="F249" s="16" t="str">
        <f>BY_Demands_Drivers!$H$18</f>
        <v>IFDFL</v>
      </c>
    </row>
    <row r="250" spans="2:6" x14ac:dyDescent="0.3">
      <c r="B250" s="16" t="s">
        <v>231</v>
      </c>
      <c r="C250" s="16">
        <f>$H$31</f>
        <v>2038</v>
      </c>
      <c r="D250" s="40">
        <f>BY_Demands_Drivers!$K$17*$I$31</f>
        <v>6.1021520294368442E-2</v>
      </c>
      <c r="E250" s="40">
        <f>BY_Demands_Drivers!$L$17*$I$31</f>
        <v>0.11688382240944929</v>
      </c>
      <c r="F250" s="16" t="str">
        <f>BY_Demands_Drivers!$H$18</f>
        <v>IFDFL</v>
      </c>
    </row>
    <row r="251" spans="2:6" x14ac:dyDescent="0.3">
      <c r="B251" s="16" t="s">
        <v>231</v>
      </c>
      <c r="C251" s="16">
        <f>$H$32</f>
        <v>2039</v>
      </c>
      <c r="D251" s="40">
        <f>BY_Demands_Drivers!$K$17*$I$32</f>
        <v>6.1767759121894965E-2</v>
      </c>
      <c r="E251" s="40">
        <f>BY_Demands_Drivers!$L$17*$I$32</f>
        <v>0.11831320742265249</v>
      </c>
      <c r="F251" s="16" t="str">
        <f>BY_Demands_Drivers!$H$18</f>
        <v>IFDFL</v>
      </c>
    </row>
    <row r="252" spans="2:6" x14ac:dyDescent="0.3">
      <c r="B252" s="16" t="s">
        <v>231</v>
      </c>
      <c r="C252" s="16">
        <f>$H$33</f>
        <v>2040</v>
      </c>
      <c r="D252" s="40">
        <f>BY_Demands_Drivers!$K$17*$I$33</f>
        <v>6.3139253035280549E-2</v>
      </c>
      <c r="E252" s="40">
        <f>BY_Demands_Drivers!$L$17*$I$33</f>
        <v>0.12094023884098631</v>
      </c>
      <c r="F252" s="16" t="str">
        <f>BY_Demands_Drivers!$H$18</f>
        <v>IFDFL</v>
      </c>
    </row>
    <row r="253" spans="2:6" x14ac:dyDescent="0.3">
      <c r="B253" s="16" t="s">
        <v>231</v>
      </c>
      <c r="C253" s="16">
        <f>$H$34</f>
        <v>2041</v>
      </c>
      <c r="D253" s="40">
        <f>BY_Demands_Drivers!$K$17*$I$34</f>
        <v>6.4184532364369995E-2</v>
      </c>
      <c r="E253" s="40">
        <f>BY_Demands_Drivers!$L$17*$I$34</f>
        <v>0.12294242172466702</v>
      </c>
      <c r="F253" s="16" t="str">
        <f>BY_Demands_Drivers!$H$18</f>
        <v>IFDFL</v>
      </c>
    </row>
    <row r="254" spans="2:6" x14ac:dyDescent="0.3">
      <c r="B254" s="16" t="s">
        <v>231</v>
      </c>
      <c r="C254" s="16">
        <f>$H$35</f>
        <v>2042</v>
      </c>
      <c r="D254" s="40">
        <f>BY_Demands_Drivers!$K$17*$I$35</f>
        <v>6.5221583754515589E-2</v>
      </c>
      <c r="E254" s="40">
        <f>BY_Demands_Drivers!$L$17*$I$35</f>
        <v>0.12492884438228864</v>
      </c>
      <c r="F254" s="16" t="str">
        <f>BY_Demands_Drivers!$H$18</f>
        <v>IFDFL</v>
      </c>
    </row>
    <row r="255" spans="2:6" x14ac:dyDescent="0.3">
      <c r="B255" s="16" t="s">
        <v>231</v>
      </c>
      <c r="C255" s="16">
        <f>$H$36</f>
        <v>2043</v>
      </c>
      <c r="D255" s="40">
        <f>BY_Demands_Drivers!$K$17*$I$36</f>
        <v>6.6193670633692595E-2</v>
      </c>
      <c r="E255" s="40">
        <f>BY_Demands_Drivers!$L$17*$I$36</f>
        <v>0.12679083060623339</v>
      </c>
      <c r="F255" s="16" t="str">
        <f>BY_Demands_Drivers!$H$18</f>
        <v>IFDFL</v>
      </c>
    </row>
    <row r="256" spans="2:6" x14ac:dyDescent="0.3">
      <c r="B256" s="16" t="s">
        <v>231</v>
      </c>
      <c r="C256" s="16">
        <f>$H$37</f>
        <v>2044</v>
      </c>
      <c r="D256" s="40">
        <f>BY_Demands_Drivers!$K$17*$I$37</f>
        <v>6.721986802558079E-2</v>
      </c>
      <c r="E256" s="40">
        <f>BY_Demands_Drivers!$L$17*$I$37</f>
        <v>0.12875646294596993</v>
      </c>
      <c r="F256" s="16" t="str">
        <f>BY_Demands_Drivers!$H$18</f>
        <v>IFDFL</v>
      </c>
    </row>
    <row r="257" spans="2:6" x14ac:dyDescent="0.3">
      <c r="B257" s="16" t="s">
        <v>231</v>
      </c>
      <c r="C257" s="16">
        <f>$H$38</f>
        <v>2045</v>
      </c>
      <c r="D257" s="40">
        <f>BY_Demands_Drivers!$K$17*$I$38</f>
        <v>6.8921513832989376E-2</v>
      </c>
      <c r="E257" s="40">
        <f>BY_Demands_Drivers!$L$17*$I$38</f>
        <v>0.13201588462863956</v>
      </c>
      <c r="F257" s="16" t="str">
        <f>BY_Demands_Drivers!$H$18</f>
        <v>IFDFL</v>
      </c>
    </row>
    <row r="258" spans="2:6" x14ac:dyDescent="0.3">
      <c r="B258" s="16" t="s">
        <v>231</v>
      </c>
      <c r="C258" s="16">
        <f>$H$39</f>
        <v>2046</v>
      </c>
      <c r="D258" s="40">
        <f>BY_Demands_Drivers!$K$17*$I$39</f>
        <v>7.018736100730627E-2</v>
      </c>
      <c r="E258" s="40">
        <f>BY_Demands_Drivers!$L$17*$I$39</f>
        <v>0.13444055473857147</v>
      </c>
      <c r="F258" s="16" t="str">
        <f>BY_Demands_Drivers!$H$18</f>
        <v>IFDFL</v>
      </c>
    </row>
    <row r="259" spans="2:6" x14ac:dyDescent="0.3">
      <c r="B259" s="16" t="s">
        <v>231</v>
      </c>
      <c r="C259" s="16">
        <f>$H$40</f>
        <v>2047</v>
      </c>
      <c r="D259" s="40">
        <f>BY_Demands_Drivers!$K$17*$I$40</f>
        <v>7.1473378799215337E-2</v>
      </c>
      <c r="E259" s="40">
        <f>BY_Demands_Drivers!$L$17*$I$40</f>
        <v>0.13690386070800281</v>
      </c>
      <c r="F259" s="16" t="str">
        <f>BY_Demands_Drivers!$H$18</f>
        <v>IFDFL</v>
      </c>
    </row>
    <row r="260" spans="2:6" x14ac:dyDescent="0.3">
      <c r="B260" s="16" t="s">
        <v>231</v>
      </c>
      <c r="C260" s="16">
        <f>$H$41</f>
        <v>2048</v>
      </c>
      <c r="D260" s="40">
        <f>BY_Demands_Drivers!$K$17*$I$41</f>
        <v>7.2733931497055981E-2</v>
      </c>
      <c r="E260" s="40">
        <f>BY_Demands_Drivers!$L$17*$I$41</f>
        <v>0.13931838949983552</v>
      </c>
      <c r="F260" s="16" t="str">
        <f>BY_Demands_Drivers!$H$18</f>
        <v>IFDFL</v>
      </c>
    </row>
    <row r="261" spans="2:6" x14ac:dyDescent="0.3">
      <c r="B261" s="16" t="s">
        <v>231</v>
      </c>
      <c r="C261" s="16">
        <f>$H$42</f>
        <v>2049</v>
      </c>
      <c r="D261" s="40">
        <f>BY_Demands_Drivers!$K$17*$I$42</f>
        <v>7.4033722022005657E-2</v>
      </c>
      <c r="E261" s="40">
        <f>BY_Demands_Drivers!$L$17*$I$42</f>
        <v>0.14180807648493221</v>
      </c>
      <c r="F261" s="16" t="str">
        <f>BY_Demands_Drivers!$H$18</f>
        <v>IFDFL</v>
      </c>
    </row>
    <row r="262" spans="2:6" x14ac:dyDescent="0.3">
      <c r="B262" s="15" t="s">
        <v>231</v>
      </c>
      <c r="C262" s="15">
        <f>$H$43</f>
        <v>2050</v>
      </c>
      <c r="D262" s="41">
        <f>BY_Demands_Drivers!$K$17*$I$43</f>
        <v>7.5864256178133499E-2</v>
      </c>
      <c r="E262" s="41">
        <f>BY_Demands_Drivers!$L$17*$I$43</f>
        <v>0.14531437767485889</v>
      </c>
      <c r="F262" s="15" t="str">
        <f>BY_Demands_Drivers!$H$18</f>
        <v>IFDFL</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B2:AX262"/>
  <sheetViews>
    <sheetView zoomScaleNormal="100" workbookViewId="0">
      <selection activeCell="X35" sqref="X35"/>
    </sheetView>
  </sheetViews>
  <sheetFormatPr defaultRowHeight="14.4" x14ac:dyDescent="0.3"/>
  <cols>
    <col min="1" max="1" width="5" customWidth="1"/>
    <col min="2" max="2" width="11" bestFit="1" customWidth="1"/>
    <col min="3" max="3" width="5" bestFit="1" customWidth="1"/>
    <col min="4" max="4" width="4.5546875" bestFit="1" customWidth="1"/>
    <col min="5" max="5" width="5" bestFit="1" customWidth="1"/>
    <col min="6" max="6" width="8.33203125" bestFit="1" customWidth="1"/>
  </cols>
  <sheetData>
    <row r="2" spans="2:50" x14ac:dyDescent="0.3">
      <c r="B2" s="1" t="s">
        <v>90</v>
      </c>
    </row>
    <row r="3" spans="2:50" ht="15" thickBot="1" x14ac:dyDescent="0.35">
      <c r="B3" s="2" t="s">
        <v>2</v>
      </c>
      <c r="C3" s="2" t="s">
        <v>0</v>
      </c>
      <c r="D3" s="3" t="s">
        <v>10</v>
      </c>
      <c r="E3" s="3" t="s">
        <v>11</v>
      </c>
      <c r="F3" s="14" t="s">
        <v>1</v>
      </c>
      <c r="I3" s="10" t="s">
        <v>89</v>
      </c>
    </row>
    <row r="4" spans="2:50" ht="15.75" customHeight="1" x14ac:dyDescent="0.3">
      <c r="B4" t="s">
        <v>231</v>
      </c>
      <c r="C4">
        <f>$H$5</f>
        <v>2012</v>
      </c>
      <c r="D4" s="18">
        <f>BY_Demands_Drivers!$K$18*$I$5</f>
        <v>1.3661198788857611</v>
      </c>
      <c r="E4" s="18">
        <f>BY_Demands_Drivers!$L$18*$I$5</f>
        <v>2.5934202458729541</v>
      </c>
      <c r="F4" t="str">
        <f>BY_Demands_Drivers!$H$19</f>
        <v>ICDMT</v>
      </c>
      <c r="H4" s="10">
        <f>BY_Demands_Drivers!Q4</f>
        <v>2011</v>
      </c>
      <c r="I4" s="18">
        <f>BY_Demands_Drivers!Q23</f>
        <v>0.86950276868507248</v>
      </c>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row>
    <row r="5" spans="2:50" ht="15.75" customHeight="1" x14ac:dyDescent="0.3">
      <c r="B5" t="s">
        <v>231</v>
      </c>
      <c r="C5">
        <f>$H$8</f>
        <v>2015</v>
      </c>
      <c r="D5" s="18">
        <f>BY_Demands_Drivers!$K$18*$I$8</f>
        <v>1.4057559697034265</v>
      </c>
      <c r="E5" s="18">
        <f>BY_Demands_Drivers!$L$18*$I$8</f>
        <v>2.6686647701511843</v>
      </c>
      <c r="F5" t="str">
        <f>BY_Demands_Drivers!$H$19</f>
        <v>ICDMT</v>
      </c>
      <c r="H5" s="10">
        <f>BY_Demands_Drivers!R4</f>
        <v>2012</v>
      </c>
      <c r="I5" s="18">
        <f>BY_Demands_Drivers!R23</f>
        <v>0.90943623858616729</v>
      </c>
    </row>
    <row r="6" spans="2:50" ht="15.75" customHeight="1" x14ac:dyDescent="0.3">
      <c r="B6" t="s">
        <v>231</v>
      </c>
      <c r="C6">
        <f>$H$9</f>
        <v>2016</v>
      </c>
      <c r="D6" s="18">
        <f>BY_Demands_Drivers!$K$18*$I$9</f>
        <v>1.4364446749601785</v>
      </c>
      <c r="E6" s="18">
        <f>BY_Demands_Drivers!$L$18*$I$9</f>
        <v>2.7269237200153809</v>
      </c>
      <c r="F6" t="str">
        <f>BY_Demands_Drivers!$H$19</f>
        <v>ICDMT</v>
      </c>
      <c r="H6" s="10">
        <f>BY_Demands_Drivers!S4</f>
        <v>2013</v>
      </c>
      <c r="I6" s="18">
        <f>BY_Demands_Drivers!S23</f>
        <v>0.92718429449754436</v>
      </c>
    </row>
    <row r="7" spans="2:50" ht="15.75" customHeight="1" x14ac:dyDescent="0.3">
      <c r="B7" t="s">
        <v>231</v>
      </c>
      <c r="C7">
        <f>$H$10</f>
        <v>2017</v>
      </c>
      <c r="D7" s="18">
        <f>BY_Demands_Drivers!$K$18*$I$10</f>
        <v>1.4625391209943985</v>
      </c>
      <c r="E7" s="18">
        <f>BY_Demands_Drivers!$L$18*$I$10</f>
        <v>2.776461001256894</v>
      </c>
      <c r="F7" t="str">
        <f>BY_Demands_Drivers!$H$19</f>
        <v>ICDMT</v>
      </c>
      <c r="H7" s="10">
        <f>BY_Demands_Drivers!T4</f>
        <v>2014</v>
      </c>
      <c r="I7" s="18">
        <f>BY_Demands_Drivers!T23</f>
        <v>0.92113314557116655</v>
      </c>
    </row>
    <row r="8" spans="2:50" ht="15.75" customHeight="1" x14ac:dyDescent="0.3">
      <c r="B8" t="s">
        <v>231</v>
      </c>
      <c r="C8">
        <f>$H$11</f>
        <v>2018</v>
      </c>
      <c r="D8" s="40">
        <f>BY_Demands_Drivers!$K$18*$I$11</f>
        <v>1.4862586825825486</v>
      </c>
      <c r="E8" s="40">
        <f>BY_Demands_Drivers!$L$18*$I$11</f>
        <v>2.8214898396455945</v>
      </c>
      <c r="F8" t="str">
        <f>BY_Demands_Drivers!$H$19</f>
        <v>ICDMT</v>
      </c>
      <c r="H8" s="10">
        <f>BY_Demands_Drivers!U4</f>
        <v>2015</v>
      </c>
      <c r="I8" s="18">
        <f>BY_Demands_Drivers!U23</f>
        <v>0.93582228120409461</v>
      </c>
    </row>
    <row r="9" spans="2:50" ht="15.75" customHeight="1" x14ac:dyDescent="0.3">
      <c r="B9" t="s">
        <v>231</v>
      </c>
      <c r="C9">
        <f>$H$12</f>
        <v>2019</v>
      </c>
      <c r="D9" s="40">
        <f>BY_Demands_Drivers!$K$18*$I$12</f>
        <v>1.577269314735076</v>
      </c>
      <c r="E9" s="40">
        <f>BY_Demands_Drivers!$L$18*$I$12</f>
        <v>2.9942629759288995</v>
      </c>
      <c r="F9" t="str">
        <f>BY_Demands_Drivers!$H$19</f>
        <v>ICDMT</v>
      </c>
      <c r="H9" s="10">
        <f>BY_Demands_Drivers!V4</f>
        <v>2016</v>
      </c>
      <c r="I9" s="18">
        <f>BY_Demands_Drivers!V23</f>
        <v>0.95625198221872554</v>
      </c>
    </row>
    <row r="10" spans="2:50" ht="15.75" customHeight="1" x14ac:dyDescent="0.3">
      <c r="B10" t="s">
        <v>231</v>
      </c>
      <c r="C10">
        <f>$H$13</f>
        <v>2020</v>
      </c>
      <c r="D10" s="40">
        <f>BY_Demands_Drivers!$K$18*$I$13</f>
        <v>1.5865148877726427</v>
      </c>
      <c r="E10" s="40">
        <f>BY_Demands_Drivers!$L$18*$I$13</f>
        <v>3.0118146247050515</v>
      </c>
      <c r="F10" t="str">
        <f>BY_Demands_Drivers!$H$19</f>
        <v>ICDMT</v>
      </c>
      <c r="H10" s="10">
        <f>BY_Demands_Drivers!W4</f>
        <v>2017</v>
      </c>
      <c r="I10" s="18">
        <f>BY_Demands_Drivers!W23</f>
        <v>0.97362325044791398</v>
      </c>
    </row>
    <row r="11" spans="2:50" ht="15.75" customHeight="1" x14ac:dyDescent="0.3">
      <c r="B11" t="s">
        <v>231</v>
      </c>
      <c r="C11">
        <f>$H$14</f>
        <v>2021</v>
      </c>
      <c r="D11" s="40">
        <f>BY_Demands_Drivers!$K$18*$I$14</f>
        <v>1.6119124253007608</v>
      </c>
      <c r="E11" s="40">
        <f>BY_Demands_Drivers!$L$18*$I$14</f>
        <v>3.0600289059249848</v>
      </c>
      <c r="F11" t="str">
        <f>BY_Demands_Drivers!$H$19</f>
        <v>ICDMT</v>
      </c>
      <c r="H11" s="10">
        <f>BY_Demands_Drivers!X4</f>
        <v>2018</v>
      </c>
      <c r="I11" s="18">
        <f>BY_Demands_Drivers!X23</f>
        <v>0.98941354030829876</v>
      </c>
    </row>
    <row r="12" spans="2:50" ht="15.75" customHeight="1" x14ac:dyDescent="0.3">
      <c r="B12" t="s">
        <v>231</v>
      </c>
      <c r="C12">
        <f>$H$15</f>
        <v>2022</v>
      </c>
      <c r="D12" s="40">
        <f>BY_Demands_Drivers!$K$18*$I$15</f>
        <v>1.6414724613888079</v>
      </c>
      <c r="E12" s="40">
        <f>BY_Demands_Drivers!$L$18*$I$15</f>
        <v>3.1161452081941561</v>
      </c>
      <c r="F12" t="str">
        <f>BY_Demands_Drivers!$H$19</f>
        <v>ICDMT</v>
      </c>
      <c r="H12" s="10">
        <f>BY_Demands_Drivers!Y4</f>
        <v>2019</v>
      </c>
      <c r="I12" s="18">
        <f>BY_Demands_Drivers!Y23</f>
        <v>1.05</v>
      </c>
    </row>
    <row r="13" spans="2:50" ht="15.75" customHeight="1" x14ac:dyDescent="0.3">
      <c r="B13" t="s">
        <v>231</v>
      </c>
      <c r="C13">
        <f>$H$16</f>
        <v>2023</v>
      </c>
      <c r="D13" s="18">
        <f>BY_Demands_Drivers!$K$18*$I$16</f>
        <v>1.6691627796789066</v>
      </c>
      <c r="E13" s="18">
        <f>BY_Demands_Drivers!$L$18*$I$16</f>
        <v>3.1687120679391292</v>
      </c>
      <c r="F13" t="str">
        <f>BY_Demands_Drivers!$H$19</f>
        <v>ICDMT</v>
      </c>
      <c r="H13" s="10">
        <f>BY_Demands_Drivers!Z4</f>
        <v>2020</v>
      </c>
      <c r="I13" s="18">
        <f>BY_Demands_Drivers!Z23</f>
        <v>1.0561548472405777</v>
      </c>
    </row>
    <row r="14" spans="2:50" ht="15.75" customHeight="1" x14ac:dyDescent="0.3">
      <c r="B14" t="s">
        <v>231</v>
      </c>
      <c r="C14">
        <f>$H$17</f>
        <v>2024</v>
      </c>
      <c r="D14" s="18">
        <f>BY_Demands_Drivers!$K$18*$I$17</f>
        <v>1.6992322702722169</v>
      </c>
      <c r="E14" s="18">
        <f>BY_Demands_Drivers!$L$18*$I$17</f>
        <v>3.2257955105367015</v>
      </c>
      <c r="F14" t="str">
        <f>BY_Demands_Drivers!$H$19</f>
        <v>ICDMT</v>
      </c>
      <c r="H14" s="10">
        <f>BY_Demands_Drivers!AA4</f>
        <v>2021</v>
      </c>
      <c r="I14" s="18">
        <f>BY_Demands_Drivers!AA23</f>
        <v>1.073062178255892</v>
      </c>
    </row>
    <row r="15" spans="2:50" ht="15.75" customHeight="1" x14ac:dyDescent="0.3">
      <c r="B15" t="s">
        <v>231</v>
      </c>
      <c r="C15">
        <f>$H$18</f>
        <v>2025</v>
      </c>
      <c r="D15" s="18">
        <f>BY_Demands_Drivers!$K$18*$I$18</f>
        <v>1.7225139354082957</v>
      </c>
      <c r="E15" s="18">
        <f>BY_Demands_Drivers!$L$18*$I$18</f>
        <v>3.2699930532668371</v>
      </c>
      <c r="F15" t="str">
        <f>BY_Demands_Drivers!$H$19</f>
        <v>ICDMT</v>
      </c>
      <c r="H15" s="10">
        <f>BY_Demands_Drivers!AB4</f>
        <v>2022</v>
      </c>
      <c r="I15" s="18">
        <f>BY_Demands_Drivers!AB23</f>
        <v>1.0927405157487271</v>
      </c>
    </row>
    <row r="16" spans="2:50" ht="15.75" customHeight="1" x14ac:dyDescent="0.3">
      <c r="B16" t="s">
        <v>231</v>
      </c>
      <c r="C16">
        <f>$H$19</f>
        <v>2026</v>
      </c>
      <c r="D16" s="18">
        <f>BY_Demands_Drivers!$K$18*$I$19</f>
        <v>1.7375460444047697</v>
      </c>
      <c r="E16" s="18">
        <f>BY_Demands_Drivers!$L$18*$I$19</f>
        <v>3.2985297698552971</v>
      </c>
      <c r="F16" t="str">
        <f>BY_Demands_Drivers!$H$19</f>
        <v>ICDMT</v>
      </c>
      <c r="H16" s="10">
        <f>BY_Demands_Drivers!AC4</f>
        <v>2023</v>
      </c>
      <c r="I16" s="18">
        <f>BY_Demands_Drivers!AC23</f>
        <v>1.1111741680952112</v>
      </c>
    </row>
    <row r="17" spans="2:9" ht="15.75" customHeight="1" x14ac:dyDescent="0.3">
      <c r="B17" t="s">
        <v>231</v>
      </c>
      <c r="C17">
        <f>$H$20</f>
        <v>2027</v>
      </c>
      <c r="D17" s="18">
        <f>BY_Demands_Drivers!$K$18*$I$20</f>
        <v>1.7637036535184452</v>
      </c>
      <c r="E17" s="18">
        <f>BY_Demands_Drivers!$L$18*$I$20</f>
        <v>3.3481869588820516</v>
      </c>
      <c r="F17" t="str">
        <f>BY_Demands_Drivers!$H$19</f>
        <v>ICDMT</v>
      </c>
      <c r="H17" s="10">
        <f>BY_Demands_Drivers!AD4</f>
        <v>2024</v>
      </c>
      <c r="I17" s="18">
        <f>BY_Demands_Drivers!AD23</f>
        <v>1.1311916532691233</v>
      </c>
    </row>
    <row r="18" spans="2:9" ht="15.75" customHeight="1" x14ac:dyDescent="0.3">
      <c r="B18" t="s">
        <v>231</v>
      </c>
      <c r="C18">
        <f>$H$21</f>
        <v>2028</v>
      </c>
      <c r="D18" s="18">
        <f>BY_Demands_Drivers!$K$18*$I$21</f>
        <v>1.7809867546026803</v>
      </c>
      <c r="E18" s="18">
        <f>BY_Demands_Drivers!$L$18*$I$21</f>
        <v>3.3809969230411872</v>
      </c>
      <c r="F18" t="str">
        <f>BY_Demands_Drivers!$H$19</f>
        <v>ICDMT</v>
      </c>
      <c r="H18" s="10">
        <f>BY_Demands_Drivers!AE4</f>
        <v>2025</v>
      </c>
      <c r="I18" s="18">
        <f>BY_Demands_Drivers!AE23</f>
        <v>1.1466904321805667</v>
      </c>
    </row>
    <row r="19" spans="2:9" ht="15.75" customHeight="1" x14ac:dyDescent="0.3">
      <c r="B19" t="s">
        <v>231</v>
      </c>
      <c r="C19">
        <f>$H$22</f>
        <v>2029</v>
      </c>
      <c r="D19" s="18">
        <f>BY_Demands_Drivers!$K$18*$I$22</f>
        <v>1.7979711316351379</v>
      </c>
      <c r="E19" s="18">
        <f>BY_Demands_Drivers!$L$18*$I$22</f>
        <v>3.4132397942125232</v>
      </c>
      <c r="F19" t="str">
        <f>BY_Demands_Drivers!$H$19</f>
        <v>ICDMT</v>
      </c>
      <c r="H19" s="10">
        <f>BY_Demands_Drivers!AF4</f>
        <v>2026</v>
      </c>
      <c r="I19" s="18">
        <f>BY_Demands_Drivers!AF23</f>
        <v>1.1566974197627404</v>
      </c>
    </row>
    <row r="20" spans="2:9" ht="15.75" customHeight="1" x14ac:dyDescent="0.3">
      <c r="B20" t="s">
        <v>231</v>
      </c>
      <c r="C20">
        <f>$H$23</f>
        <v>2030</v>
      </c>
      <c r="D20" s="18">
        <f>BY_Demands_Drivers!$K$18*$I$23</f>
        <v>1.8287271416299515</v>
      </c>
      <c r="E20" s="18">
        <f>BY_Demands_Drivers!$L$18*$I$23</f>
        <v>3.4716265143207741</v>
      </c>
      <c r="F20" t="str">
        <f>BY_Demands_Drivers!$H$19</f>
        <v>ICDMT</v>
      </c>
      <c r="H20" s="10">
        <f>BY_Demands_Drivers!AG4</f>
        <v>2027</v>
      </c>
      <c r="I20" s="18">
        <f>BY_Demands_Drivers!AG23</f>
        <v>1.1741107361271512</v>
      </c>
    </row>
    <row r="21" spans="2:9" ht="15.75" customHeight="1" x14ac:dyDescent="0.3">
      <c r="B21" t="s">
        <v>231</v>
      </c>
      <c r="C21">
        <f>$H$24</f>
        <v>2031</v>
      </c>
      <c r="D21" s="18">
        <f>BY_Demands_Drivers!$K$18*$I$24</f>
        <v>1.8463799452248686</v>
      </c>
      <c r="E21" s="18">
        <f>BY_Demands_Drivers!$L$18*$I$24</f>
        <v>3.5051383158449694</v>
      </c>
      <c r="F21" t="str">
        <f>BY_Demands_Drivers!$H$19</f>
        <v>ICDMT</v>
      </c>
      <c r="H21" s="10">
        <f>BY_Demands_Drivers!AH4</f>
        <v>2028</v>
      </c>
      <c r="I21" s="18">
        <f>BY_Demands_Drivers!AH23</f>
        <v>1.1856162260069787</v>
      </c>
    </row>
    <row r="22" spans="2:9" ht="15.75" customHeight="1" x14ac:dyDescent="0.3">
      <c r="B22" t="s">
        <v>231</v>
      </c>
      <c r="C22">
        <f>$H$25</f>
        <v>2032</v>
      </c>
      <c r="D22" s="18">
        <f>BY_Demands_Drivers!$K$18*$I$25</f>
        <v>1.8637983503121258</v>
      </c>
      <c r="E22" s="18">
        <f>BY_Demands_Drivers!$L$18*$I$25</f>
        <v>3.5382051389710285</v>
      </c>
      <c r="F22" t="str">
        <f>BY_Demands_Drivers!$H$19</f>
        <v>ICDMT</v>
      </c>
      <c r="H22" s="10">
        <f>BY_Demands_Drivers!AI4</f>
        <v>2029</v>
      </c>
      <c r="I22" s="18">
        <f>BY_Demands_Drivers!AI23</f>
        <v>1.1969228530474445</v>
      </c>
    </row>
    <row r="23" spans="2:9" ht="15.75" customHeight="1" x14ac:dyDescent="0.3">
      <c r="B23" t="s">
        <v>231</v>
      </c>
      <c r="C23">
        <f>$H$26</f>
        <v>2033</v>
      </c>
      <c r="D23" s="18">
        <f>BY_Demands_Drivers!$K$18*$I$26</f>
        <v>1.873296148837934</v>
      </c>
      <c r="E23" s="18">
        <f>BY_Demands_Drivers!$L$18*$I$26</f>
        <v>3.5562356086016615</v>
      </c>
      <c r="F23" t="str">
        <f>BY_Demands_Drivers!$H$19</f>
        <v>ICDMT</v>
      </c>
      <c r="H23" s="10">
        <f>BY_Demands_Drivers!AJ4</f>
        <v>2030</v>
      </c>
      <c r="I23" s="18">
        <f>BY_Demands_Drivers!AJ23</f>
        <v>1.2173973593304621</v>
      </c>
    </row>
    <row r="24" spans="2:9" ht="15.75" customHeight="1" x14ac:dyDescent="0.3">
      <c r="B24" t="s">
        <v>231</v>
      </c>
      <c r="C24">
        <f>$H$27</f>
        <v>2034</v>
      </c>
      <c r="D24" s="18">
        <f>BY_Demands_Drivers!$K$18*$I$27</f>
        <v>1.883833165678118</v>
      </c>
      <c r="E24" s="18">
        <f>BY_Demands_Drivers!$L$18*$I$27</f>
        <v>3.5762389137484436</v>
      </c>
      <c r="F24" t="str">
        <f>BY_Demands_Drivers!$H$19</f>
        <v>ICDMT</v>
      </c>
      <c r="H24" s="10">
        <f>BY_Demands_Drivers!AK4</f>
        <v>2031</v>
      </c>
      <c r="I24" s="18">
        <f>BY_Demands_Drivers!AK23</f>
        <v>1.2291489629415273</v>
      </c>
    </row>
    <row r="25" spans="2:9" ht="15.75" customHeight="1" x14ac:dyDescent="0.3">
      <c r="B25" t="s">
        <v>231</v>
      </c>
      <c r="C25">
        <f>$H$28</f>
        <v>2035</v>
      </c>
      <c r="D25" s="18">
        <f>BY_Demands_Drivers!$K$18*$I$28</f>
        <v>1.9166308848522959</v>
      </c>
      <c r="E25" s="18">
        <f>BY_Demands_Drivers!$L$18*$I$28</f>
        <v>3.6385015820833373</v>
      </c>
      <c r="F25" t="str">
        <f>BY_Demands_Drivers!$H$19</f>
        <v>ICDMT</v>
      </c>
      <c r="H25" s="10">
        <f>BY_Demands_Drivers!AL4</f>
        <v>2032</v>
      </c>
      <c r="I25" s="18">
        <f>BY_Demands_Drivers!AL23</f>
        <v>1.2407445257098881</v>
      </c>
    </row>
    <row r="26" spans="2:9" ht="15.75" customHeight="1" x14ac:dyDescent="0.3">
      <c r="B26" t="s">
        <v>231</v>
      </c>
      <c r="C26">
        <f>$H$29</f>
        <v>2036</v>
      </c>
      <c r="D26" s="18">
        <f>BY_Demands_Drivers!$K$18*$I$29</f>
        <v>1.9355873246737298</v>
      </c>
      <c r="E26" s="18">
        <f>BY_Demands_Drivers!$L$18*$I$29</f>
        <v>3.6744881858817364</v>
      </c>
      <c r="F26" t="str">
        <f>BY_Demands_Drivers!$H$19</f>
        <v>ICDMT</v>
      </c>
      <c r="H26" s="10">
        <f>BY_Demands_Drivers!AM4</f>
        <v>2033</v>
      </c>
      <c r="I26" s="18">
        <f>BY_Demands_Drivers!AM23</f>
        <v>1.2470672813477062</v>
      </c>
    </row>
    <row r="27" spans="2:9" ht="15.75" customHeight="1" x14ac:dyDescent="0.3">
      <c r="B27" t="s">
        <v>231</v>
      </c>
      <c r="C27">
        <f>$H$30</f>
        <v>2037</v>
      </c>
      <c r="D27" s="18">
        <f>BY_Demands_Drivers!$K$18*$I$30</f>
        <v>1.9574455502570463</v>
      </c>
      <c r="E27" s="18">
        <f>BY_Demands_Drivers!$L$18*$I$30</f>
        <v>3.7159834936089515</v>
      </c>
      <c r="F27" t="str">
        <f>BY_Demands_Drivers!$H$19</f>
        <v>ICDMT</v>
      </c>
      <c r="H27" s="10">
        <f>BY_Demands_Drivers!AN4</f>
        <v>2034</v>
      </c>
      <c r="I27" s="18">
        <f>BY_Demands_Drivers!AN23</f>
        <v>1.2540818524034116</v>
      </c>
    </row>
    <row r="28" spans="2:9" ht="15.75" customHeight="1" x14ac:dyDescent="0.3">
      <c r="B28" t="s">
        <v>231</v>
      </c>
      <c r="C28">
        <f>$H$31</f>
        <v>2038</v>
      </c>
      <c r="D28" s="18">
        <f>BY_Demands_Drivers!$K$18*$I$31</f>
        <v>1.9798444220885147</v>
      </c>
      <c r="E28" s="18">
        <f>BY_Demands_Drivers!$L$18*$I$31</f>
        <v>3.7585051555730709</v>
      </c>
      <c r="F28" t="str">
        <f>BY_Demands_Drivers!$H$19</f>
        <v>ICDMT</v>
      </c>
      <c r="H28" s="10">
        <f>BY_Demands_Drivers!AO4</f>
        <v>2035</v>
      </c>
      <c r="I28" s="18">
        <f>BY_Demands_Drivers!AO23</f>
        <v>1.2759155397839788</v>
      </c>
    </row>
    <row r="29" spans="2:9" ht="15.75" customHeight="1" x14ac:dyDescent="0.3">
      <c r="B29" t="s">
        <v>231</v>
      </c>
      <c r="C29">
        <f>$H$32</f>
        <v>2039</v>
      </c>
      <c r="D29" s="18">
        <f>BY_Demands_Drivers!$K$18*$I$32</f>
        <v>2.0040561554753116</v>
      </c>
      <c r="E29" s="18">
        <f>BY_Demands_Drivers!$L$18*$I$32</f>
        <v>3.8044683250748652</v>
      </c>
      <c r="F29" t="str">
        <f>BY_Demands_Drivers!$H$19</f>
        <v>ICDMT</v>
      </c>
      <c r="H29" s="10">
        <f>BY_Demands_Drivers!AP4</f>
        <v>2036</v>
      </c>
      <c r="I29" s="18">
        <f>BY_Demands_Drivers!AP23</f>
        <v>1.2885349837981095</v>
      </c>
    </row>
    <row r="30" spans="2:9" ht="15.75" customHeight="1" x14ac:dyDescent="0.3">
      <c r="B30" t="s">
        <v>231</v>
      </c>
      <c r="C30">
        <f>$H$33</f>
        <v>2040</v>
      </c>
      <c r="D30" s="18">
        <f>BY_Demands_Drivers!$K$18*$I$33</f>
        <v>2.0485543023789932</v>
      </c>
      <c r="E30" s="18">
        <f>BY_Demands_Drivers!$L$18*$I$33</f>
        <v>3.8889428992813113</v>
      </c>
      <c r="F30" t="str">
        <f>BY_Demands_Drivers!$H$19</f>
        <v>ICDMT</v>
      </c>
      <c r="H30" s="10">
        <f>BY_Demands_Drivers!AQ4</f>
        <v>2037</v>
      </c>
      <c r="I30" s="18">
        <f>BY_Demands_Drivers!AQ23</f>
        <v>1.3030861683346178</v>
      </c>
    </row>
    <row r="31" spans="2:9" ht="15.75" customHeight="1" x14ac:dyDescent="0.3">
      <c r="B31" t="s">
        <v>231</v>
      </c>
      <c r="C31">
        <f>$H$34</f>
        <v>2041</v>
      </c>
      <c r="D31" s="18">
        <f>BY_Demands_Drivers!$K$18*$I$34</f>
        <v>2.0824684107007609</v>
      </c>
      <c r="E31" s="18">
        <f>BY_Demands_Drivers!$L$18*$I$34</f>
        <v>3.9533249030144963</v>
      </c>
      <c r="F31" t="str">
        <f>BY_Demands_Drivers!$H$19</f>
        <v>ICDMT</v>
      </c>
      <c r="H31" s="10">
        <f>BY_Demands_Drivers!AR4</f>
        <v>2038</v>
      </c>
      <c r="I31" s="18">
        <f>BY_Demands_Drivers!AR23</f>
        <v>1.3179972651291385</v>
      </c>
    </row>
    <row r="32" spans="2:9" ht="15.75" customHeight="1" x14ac:dyDescent="0.3">
      <c r="B32" t="s">
        <v>231</v>
      </c>
      <c r="C32">
        <f>$H$35</f>
        <v>2042</v>
      </c>
      <c r="D32" s="18">
        <f>BY_Demands_Drivers!$K$18*$I$35</f>
        <v>2.1161155633822126</v>
      </c>
      <c r="E32" s="18">
        <f>BY_Demands_Drivers!$L$18*$I$35</f>
        <v>4.0172001224068286</v>
      </c>
      <c r="F32" t="str">
        <f>BY_Demands_Drivers!$H$19</f>
        <v>ICDMT</v>
      </c>
      <c r="H32" s="10">
        <f>BY_Demands_Drivers!AS4</f>
        <v>2039</v>
      </c>
      <c r="I32" s="18">
        <f>BY_Demands_Drivers!AS23</f>
        <v>1.3341151974433207</v>
      </c>
    </row>
    <row r="33" spans="2:9" ht="15.75" customHeight="1" x14ac:dyDescent="0.3">
      <c r="B33" t="s">
        <v>231</v>
      </c>
      <c r="C33">
        <f>$H$36</f>
        <v>2043</v>
      </c>
      <c r="D33" s="18">
        <f>BY_Demands_Drivers!$K$18*$I$36</f>
        <v>2.1476549412318597</v>
      </c>
      <c r="E33" s="18">
        <f>BY_Demands_Drivers!$L$18*$I$36</f>
        <v>4.0770739755888981</v>
      </c>
      <c r="F33" t="str">
        <f>BY_Demands_Drivers!$H$19</f>
        <v>ICDMT</v>
      </c>
      <c r="H33" s="10">
        <f>BY_Demands_Drivers!AT4</f>
        <v>2040</v>
      </c>
      <c r="I33" s="18">
        <f>BY_Demands_Drivers!AT23</f>
        <v>1.3637379472250937</v>
      </c>
    </row>
    <row r="34" spans="2:9" ht="15.75" customHeight="1" x14ac:dyDescent="0.3">
      <c r="B34" t="s">
        <v>231</v>
      </c>
      <c r="C34">
        <f>$H$37</f>
        <v>2044</v>
      </c>
      <c r="D34" s="18">
        <f>BY_Demands_Drivers!$K$18*$I$37</f>
        <v>2.1809499357270909</v>
      </c>
      <c r="E34" s="18">
        <f>BY_Demands_Drivers!$L$18*$I$37</f>
        <v>4.1402806634826339</v>
      </c>
      <c r="F34" t="str">
        <f>BY_Demands_Drivers!$H$19</f>
        <v>ICDMT</v>
      </c>
      <c r="H34" s="10">
        <f>BY_Demands_Drivers!AU4</f>
        <v>2041</v>
      </c>
      <c r="I34" s="18">
        <f>BY_Demands_Drivers!AU23</f>
        <v>1.3863148232253963</v>
      </c>
    </row>
    <row r="35" spans="2:9" ht="15.75" customHeight="1" x14ac:dyDescent="0.3">
      <c r="B35" t="s">
        <v>231</v>
      </c>
      <c r="C35">
        <f>$H$38</f>
        <v>2045</v>
      </c>
      <c r="D35" s="18">
        <f>BY_Demands_Drivers!$K$18*$I$38</f>
        <v>2.2361598673039533</v>
      </c>
      <c r="E35" s="18">
        <f>BY_Demands_Drivers!$L$18*$I$38</f>
        <v>4.2450903193098215</v>
      </c>
      <c r="F35" t="str">
        <f>BY_Demands_Drivers!$H$19</f>
        <v>ICDMT</v>
      </c>
      <c r="H35" s="10">
        <f>BY_Demands_Drivers!AV4</f>
        <v>2042</v>
      </c>
      <c r="I35" s="18">
        <f>BY_Demands_Drivers!AV23</f>
        <v>1.4087139848558616</v>
      </c>
    </row>
    <row r="36" spans="2:9" x14ac:dyDescent="0.3">
      <c r="B36" t="s">
        <v>231</v>
      </c>
      <c r="C36">
        <f>$H$39</f>
        <v>2046</v>
      </c>
      <c r="D36" s="18">
        <f>BY_Demands_Drivers!$K$18*$I$39</f>
        <v>2.2772303036876744</v>
      </c>
      <c r="E36" s="18">
        <f>BY_Demands_Drivers!$L$18*$I$39</f>
        <v>4.3230577823931151</v>
      </c>
      <c r="F36" t="str">
        <f>BY_Demands_Drivers!$H$19</f>
        <v>ICDMT</v>
      </c>
      <c r="H36" s="10">
        <f>BY_Demands_Drivers!AW4</f>
        <v>2043</v>
      </c>
      <c r="I36" s="18">
        <f>BY_Demands_Drivers!AW23</f>
        <v>1.4297099849889727</v>
      </c>
    </row>
    <row r="37" spans="2:9" x14ac:dyDescent="0.3">
      <c r="B37" t="s">
        <v>231</v>
      </c>
      <c r="C37">
        <f>$H$40</f>
        <v>2047</v>
      </c>
      <c r="D37" s="18">
        <f>BY_Demands_Drivers!$K$18*$I$40</f>
        <v>2.3189551761545562</v>
      </c>
      <c r="E37" s="18">
        <f>BY_Demands_Drivers!$L$18*$I$40</f>
        <v>4.4022676165259274</v>
      </c>
      <c r="F37" t="str">
        <f>BY_Demands_Drivers!$H$19</f>
        <v>ICDMT</v>
      </c>
      <c r="H37" s="10">
        <f>BY_Demands_Drivers!AX4</f>
        <v>2044</v>
      </c>
      <c r="I37" s="18">
        <f>BY_Demands_Drivers!AX23</f>
        <v>1.4518747122764395</v>
      </c>
    </row>
    <row r="38" spans="2:9" x14ac:dyDescent="0.3">
      <c r="B38" t="s">
        <v>231</v>
      </c>
      <c r="C38">
        <f>$H$41</f>
        <v>2048</v>
      </c>
      <c r="D38" s="18">
        <f>BY_Demands_Drivers!$K$18*$I$41</f>
        <v>2.3598538331452237</v>
      </c>
      <c r="E38" s="18">
        <f>BY_Demands_Drivers!$L$18*$I$41</f>
        <v>4.4799089763421112</v>
      </c>
      <c r="F38" t="str">
        <f>BY_Demands_Drivers!$H$19</f>
        <v>ICDMT</v>
      </c>
      <c r="H38" s="10">
        <f>BY_Demands_Drivers!AY4</f>
        <v>2045</v>
      </c>
      <c r="I38" s="18">
        <f>BY_Demands_Drivers!AY23</f>
        <v>1.4886283773697355</v>
      </c>
    </row>
    <row r="39" spans="2:9" x14ac:dyDescent="0.3">
      <c r="B39" s="16" t="s">
        <v>231</v>
      </c>
      <c r="C39" s="16">
        <f>$H$42</f>
        <v>2049</v>
      </c>
      <c r="D39" s="40">
        <f>BY_Demands_Drivers!$K$18*$I$42</f>
        <v>2.4020255622055795</v>
      </c>
      <c r="E39" s="40">
        <f>BY_Demands_Drivers!$L$18*$I$42</f>
        <v>4.5599671159233894</v>
      </c>
      <c r="F39" s="16" t="str">
        <f>BY_Demands_Drivers!$H$19</f>
        <v>ICDMT</v>
      </c>
      <c r="H39" s="10">
        <f>BY_Demands_Drivers!AZ4</f>
        <v>2046</v>
      </c>
      <c r="I39" s="18">
        <f>BY_Demands_Drivers!AZ23</f>
        <v>1.515969274577357</v>
      </c>
    </row>
    <row r="40" spans="2:9" x14ac:dyDescent="0.3">
      <c r="B40" s="15" t="s">
        <v>231</v>
      </c>
      <c r="C40" s="15">
        <f>$H$43</f>
        <v>2050</v>
      </c>
      <c r="D40" s="41">
        <f>BY_Demands_Drivers!$K$18*$I$43</f>
        <v>2.4614172787830948</v>
      </c>
      <c r="E40" s="41">
        <f>BY_Demands_Drivers!$L$18*$I$43</f>
        <v>4.6727154058720757</v>
      </c>
      <c r="F40" s="15" t="str">
        <f>BY_Demands_Drivers!$H$19</f>
        <v>ICDMT</v>
      </c>
      <c r="H40" s="10">
        <f>BY_Demands_Drivers!BA4</f>
        <v>2047</v>
      </c>
      <c r="I40" s="18">
        <f>BY_Demands_Drivers!BA23</f>
        <v>1.5437458347886894</v>
      </c>
    </row>
    <row r="41" spans="2:9" x14ac:dyDescent="0.3">
      <c r="B41" s="16" t="s">
        <v>231</v>
      </c>
      <c r="C41" s="16">
        <f>$H$5</f>
        <v>2012</v>
      </c>
      <c r="D41" s="40">
        <f>BY_Demands_Drivers!$K$19*$I$5</f>
        <v>0.156687995711493</v>
      </c>
      <c r="E41" s="40">
        <f>BY_Demands_Drivers!$L$19*$I$5</f>
        <v>0.29745399846964693</v>
      </c>
      <c r="F41" s="16" t="str">
        <f>BY_Demands_Drivers!$H$20</f>
        <v>ICDHT</v>
      </c>
      <c r="H41" s="10">
        <f>BY_Demands_Drivers!BB4</f>
        <v>2048</v>
      </c>
      <c r="I41" s="18">
        <f>BY_Demands_Drivers!BB23</f>
        <v>1.5709723771673534</v>
      </c>
    </row>
    <row r="42" spans="2:9" x14ac:dyDescent="0.3">
      <c r="B42" s="16" t="s">
        <v>231</v>
      </c>
      <c r="C42" s="16">
        <f>$H$8</f>
        <v>2015</v>
      </c>
      <c r="D42" s="40">
        <f>BY_Demands_Drivers!$K$19*$I$8</f>
        <v>0.16123408256964203</v>
      </c>
      <c r="E42" s="40">
        <f>BY_Demands_Drivers!$L$19*$I$8</f>
        <v>0.30608421744211134</v>
      </c>
      <c r="F42" s="16" t="str">
        <f>BY_Demands_Drivers!$H$20</f>
        <v>ICDHT</v>
      </c>
      <c r="H42" s="10">
        <f>BY_Demands_Drivers!BC4</f>
        <v>2049</v>
      </c>
      <c r="I42" s="18">
        <f>BY_Demands_Drivers!BC23</f>
        <v>1.5990464131608901</v>
      </c>
    </row>
    <row r="43" spans="2:9" x14ac:dyDescent="0.3">
      <c r="B43" s="16" t="s">
        <v>231</v>
      </c>
      <c r="C43" s="16">
        <f>$H$9</f>
        <v>2016</v>
      </c>
      <c r="D43" s="40">
        <f>BY_Demands_Drivers!$K$19*$I$9</f>
        <v>0.16475394330220319</v>
      </c>
      <c r="E43" s="40">
        <f>BY_Demands_Drivers!$L$19*$I$9</f>
        <v>0.31276626506294142</v>
      </c>
      <c r="F43" s="16" t="str">
        <f>BY_Demands_Drivers!$H$20</f>
        <v>ICDHT</v>
      </c>
      <c r="H43" s="10">
        <f>BY_Demands_Drivers!BD4</f>
        <v>2050</v>
      </c>
      <c r="I43" s="18">
        <f>BY_Demands_Drivers!BD23</f>
        <v>1.6385839238597941</v>
      </c>
    </row>
    <row r="44" spans="2:9" x14ac:dyDescent="0.3">
      <c r="B44" s="16" t="s">
        <v>231</v>
      </c>
      <c r="C44" s="16">
        <f>$H$10</f>
        <v>2017</v>
      </c>
      <c r="D44" s="40">
        <f>BY_Demands_Drivers!$K$19*$I$10</f>
        <v>0.16774686252656767</v>
      </c>
      <c r="E44" s="40">
        <f>BY_Demands_Drivers!$L$19*$I$10</f>
        <v>0.31844797530718444</v>
      </c>
      <c r="F44" s="16" t="str">
        <f>BY_Demands_Drivers!$H$20</f>
        <v>ICDHT</v>
      </c>
    </row>
    <row r="45" spans="2:9" x14ac:dyDescent="0.3">
      <c r="B45" s="16" t="s">
        <v>231</v>
      </c>
      <c r="C45" s="16">
        <f>$H$11</f>
        <v>2018</v>
      </c>
      <c r="D45" s="40">
        <f>BY_Demands_Drivers!$K$19*$I$11</f>
        <v>0.17046739285618548</v>
      </c>
      <c r="E45" s="40">
        <f>BY_Demands_Drivers!$L$19*$I$11</f>
        <v>0.32361258680679661</v>
      </c>
      <c r="F45" s="16" t="str">
        <f>BY_Demands_Drivers!$H$20</f>
        <v>ICDHT</v>
      </c>
    </row>
    <row r="46" spans="2:9" x14ac:dyDescent="0.3">
      <c r="B46" s="16" t="s">
        <v>231</v>
      </c>
      <c r="C46" s="16">
        <f>$H$12</f>
        <v>2019</v>
      </c>
      <c r="D46" s="40">
        <f>BY_Demands_Drivers!$K$19*$I$12</f>
        <v>0.18090591568336703</v>
      </c>
      <c r="E46" s="40">
        <f>BY_Demands_Drivers!$L$19*$I$12</f>
        <v>0.34342891248613572</v>
      </c>
      <c r="F46" s="16" t="str">
        <f>BY_Demands_Drivers!$H$20</f>
        <v>ICDHT</v>
      </c>
    </row>
    <row r="47" spans="2:9" x14ac:dyDescent="0.3">
      <c r="B47" s="16" t="s">
        <v>231</v>
      </c>
      <c r="C47" s="16">
        <f>$H$13</f>
        <v>2020</v>
      </c>
      <c r="D47" s="40">
        <f>BY_Demands_Drivers!$K$19*$I$13</f>
        <v>0.18196634261284128</v>
      </c>
      <c r="E47" s="40">
        <f>BY_Demands_Drivers!$L$19*$I$13</f>
        <v>0.3454420100998023</v>
      </c>
      <c r="F47" s="16" t="str">
        <f>BY_Demands_Drivers!$H$20</f>
        <v>ICDHT</v>
      </c>
    </row>
    <row r="48" spans="2:9" x14ac:dyDescent="0.3">
      <c r="B48" s="16" t="s">
        <v>231</v>
      </c>
      <c r="C48" s="16">
        <f>$H$14</f>
        <v>2021</v>
      </c>
      <c r="D48" s="40">
        <f>BY_Demands_Drivers!$K$19*$I$14</f>
        <v>0.18487932946911481</v>
      </c>
      <c r="E48" s="40">
        <f>BY_Demands_Drivers!$L$19*$I$14</f>
        <v>0.35097197800802371</v>
      </c>
      <c r="F48" s="16" t="str">
        <f>BY_Demands_Drivers!$H$20</f>
        <v>ICDHT</v>
      </c>
    </row>
    <row r="49" spans="2:6" x14ac:dyDescent="0.3">
      <c r="B49" s="16" t="s">
        <v>231</v>
      </c>
      <c r="C49" s="16">
        <f>$H$15</f>
        <v>2022</v>
      </c>
      <c r="D49" s="40">
        <f>BY_Demands_Drivers!$K$19*$I$15</f>
        <v>0.18826973676746497</v>
      </c>
      <c r="E49" s="40">
        <f>BY_Demands_Drivers!$L$19*$I$15</f>
        <v>0.3574082732886899</v>
      </c>
      <c r="F49" s="16" t="str">
        <f>BY_Demands_Drivers!$H$20</f>
        <v>ICDHT</v>
      </c>
    </row>
    <row r="50" spans="2:6" x14ac:dyDescent="0.3">
      <c r="B50" s="16" t="s">
        <v>231</v>
      </c>
      <c r="C50" s="16">
        <f>$H$16</f>
        <v>2023</v>
      </c>
      <c r="D50" s="40">
        <f>BY_Demands_Drivers!$K$19*$I$16</f>
        <v>0.19144569558377883</v>
      </c>
      <c r="E50" s="40">
        <f>BY_Demands_Drivers!$L$19*$I$16</f>
        <v>0.36343746298249996</v>
      </c>
      <c r="F50" s="16" t="str">
        <f>BY_Demands_Drivers!$H$20</f>
        <v>ICDHT</v>
      </c>
    </row>
    <row r="51" spans="2:6" x14ac:dyDescent="0.3">
      <c r="B51" s="16" t="s">
        <v>231</v>
      </c>
      <c r="C51" s="16">
        <f>$H$17</f>
        <v>2024</v>
      </c>
      <c r="D51" s="40">
        <f>BY_Demands_Drivers!$K$19*$I$17</f>
        <v>0.19489453509336435</v>
      </c>
      <c r="E51" s="40">
        <f>BY_Demands_Drivers!$L$19*$I$17</f>
        <v>0.36998468504343707</v>
      </c>
      <c r="F51" s="16" t="str">
        <f>BY_Demands_Drivers!$H$20</f>
        <v>ICDHT</v>
      </c>
    </row>
    <row r="52" spans="2:6" x14ac:dyDescent="0.3">
      <c r="B52" s="16" t="s">
        <v>231</v>
      </c>
      <c r="C52" s="16">
        <f>$H$18</f>
        <v>2025</v>
      </c>
      <c r="D52" s="40">
        <f>BY_Demands_Drivers!$K$19*$I$18</f>
        <v>0.19756484060855362</v>
      </c>
      <c r="E52" s="40">
        <f>BY_Demands_Drivers!$L$19*$I$18</f>
        <v>0.37505395055431329</v>
      </c>
      <c r="F52" s="16" t="str">
        <f>BY_Demands_Drivers!$H$20</f>
        <v>ICDHT</v>
      </c>
    </row>
    <row r="53" spans="2:6" x14ac:dyDescent="0.3">
      <c r="B53" s="16" t="s">
        <v>231</v>
      </c>
      <c r="C53" s="16">
        <f>$H$19</f>
        <v>2026</v>
      </c>
      <c r="D53" s="40">
        <f>BY_Demands_Drivers!$K$19*$I$19</f>
        <v>0.19928895799120622</v>
      </c>
      <c r="E53" s="40">
        <f>BY_Demands_Drivers!$L$19*$I$19</f>
        <v>0.3783269875663211</v>
      </c>
      <c r="F53" s="16" t="str">
        <f>BY_Demands_Drivers!$H$20</f>
        <v>ICDHT</v>
      </c>
    </row>
    <row r="54" spans="2:6" x14ac:dyDescent="0.3">
      <c r="B54" s="16" t="s">
        <v>231</v>
      </c>
      <c r="C54" s="16">
        <f>$H$20</f>
        <v>2027</v>
      </c>
      <c r="D54" s="40">
        <f>BY_Demands_Drivers!$K$19*$I$20</f>
        <v>0.20228912174548039</v>
      </c>
      <c r="E54" s="40">
        <f>BY_Demands_Drivers!$L$19*$I$20</f>
        <v>0.38402245071089885</v>
      </c>
      <c r="F54" s="16" t="str">
        <f>BY_Demands_Drivers!$H$20</f>
        <v>ICDHT</v>
      </c>
    </row>
    <row r="55" spans="2:6" x14ac:dyDescent="0.3">
      <c r="B55" s="16" t="s">
        <v>231</v>
      </c>
      <c r="C55" s="16">
        <f>$H$21</f>
        <v>2028</v>
      </c>
      <c r="D55" s="40">
        <f>BY_Demands_Drivers!$K$19*$I$21</f>
        <v>0.20427141810938124</v>
      </c>
      <c r="E55" s="40">
        <f>BY_Demands_Drivers!$L$19*$I$21</f>
        <v>0.38778561059380307</v>
      </c>
      <c r="F55" s="16" t="str">
        <f>BY_Demands_Drivers!$H$20</f>
        <v>ICDHT</v>
      </c>
    </row>
    <row r="56" spans="2:6" x14ac:dyDescent="0.3">
      <c r="B56" s="16" t="s">
        <v>231</v>
      </c>
      <c r="C56" s="16">
        <f>$H$22</f>
        <v>2029</v>
      </c>
      <c r="D56" s="40">
        <f>BY_Demands_Drivers!$K$19*$I$22</f>
        <v>0.2062194521265677</v>
      </c>
      <c r="E56" s="40">
        <f>BY_Demands_Drivers!$L$19*$I$22</f>
        <v>0.39148372738274922</v>
      </c>
      <c r="F56" s="16" t="str">
        <f>BY_Demands_Drivers!$H$20</f>
        <v>ICDHT</v>
      </c>
    </row>
    <row r="57" spans="2:6" x14ac:dyDescent="0.3">
      <c r="B57" s="16" t="s">
        <v>231</v>
      </c>
      <c r="C57" s="16">
        <f>$H$23</f>
        <v>2030</v>
      </c>
      <c r="D57" s="40">
        <f>BY_Demands_Drivers!$K$19*$I$23</f>
        <v>0.20974703241922882</v>
      </c>
      <c r="E57" s="40">
        <f>BY_Demands_Drivers!$L$19*$I$23</f>
        <v>0.39818042969367046</v>
      </c>
      <c r="F57" s="16" t="str">
        <f>BY_Demands_Drivers!$H$20</f>
        <v>ICDHT</v>
      </c>
    </row>
    <row r="58" spans="2:6" x14ac:dyDescent="0.3">
      <c r="B58" s="16" t="s">
        <v>231</v>
      </c>
      <c r="C58" s="16">
        <f>$H$24</f>
        <v>2031</v>
      </c>
      <c r="D58" s="40">
        <f>BY_Demands_Drivers!$K$19*$I$24</f>
        <v>0.21177173204971234</v>
      </c>
      <c r="E58" s="40">
        <f>BY_Demands_Drivers!$L$19*$I$24</f>
        <v>0.40202408726330502</v>
      </c>
      <c r="F58" s="16" t="str">
        <f>BY_Demands_Drivers!$H$20</f>
        <v>ICDHT</v>
      </c>
    </row>
    <row r="59" spans="2:6" x14ac:dyDescent="0.3">
      <c r="B59" s="16" t="s">
        <v>231</v>
      </c>
      <c r="C59" s="16">
        <f>$H$25</f>
        <v>2032</v>
      </c>
      <c r="D59" s="40">
        <f>BY_Demands_Drivers!$K$19*$I$25</f>
        <v>0.21376954719302119</v>
      </c>
      <c r="E59" s="40">
        <f>BY_Demands_Drivers!$L$19*$I$25</f>
        <v>0.40581670775016493</v>
      </c>
      <c r="F59" s="16" t="str">
        <f>BY_Demands_Drivers!$H$20</f>
        <v>ICDHT</v>
      </c>
    </row>
    <row r="60" spans="2:6" x14ac:dyDescent="0.3">
      <c r="B60" s="16" t="s">
        <v>231</v>
      </c>
      <c r="C60" s="16">
        <f>$H$26</f>
        <v>2033</v>
      </c>
      <c r="D60" s="40">
        <f>BY_Demands_Drivers!$K$19*$I$26</f>
        <v>0.21485890328664178</v>
      </c>
      <c r="E60" s="40">
        <f>BY_Demands_Drivers!$L$19*$I$26</f>
        <v>0.40788472402884246</v>
      </c>
      <c r="F60" s="16" t="str">
        <f>BY_Demands_Drivers!$H$20</f>
        <v>ICDHT</v>
      </c>
    </row>
    <row r="61" spans="2:6" x14ac:dyDescent="0.3">
      <c r="B61" s="16" t="s">
        <v>231</v>
      </c>
      <c r="C61" s="16">
        <f>$H$27</f>
        <v>2034</v>
      </c>
      <c r="D61" s="40">
        <f>BY_Demands_Drivers!$K$19*$I$27</f>
        <v>0.21606745319136411</v>
      </c>
      <c r="E61" s="40">
        <f>BY_Demands_Drivers!$L$19*$I$27</f>
        <v>0.4101790159423831</v>
      </c>
      <c r="F61" s="16" t="str">
        <f>BY_Demands_Drivers!$H$20</f>
        <v>ICDHT</v>
      </c>
    </row>
    <row r="62" spans="2:6" x14ac:dyDescent="0.3">
      <c r="B62" s="16" t="s">
        <v>231</v>
      </c>
      <c r="C62" s="16">
        <f>$H$28</f>
        <v>2035</v>
      </c>
      <c r="D62" s="40">
        <f>BY_Demands_Drivers!$K$19*$I$28</f>
        <v>0.21982920862786492</v>
      </c>
      <c r="E62" s="40">
        <f>BY_Demands_Drivers!$L$19*$I$28</f>
        <v>0.41732027262111682</v>
      </c>
      <c r="F62" s="16" t="str">
        <f>BY_Demands_Drivers!$H$20</f>
        <v>ICDHT</v>
      </c>
    </row>
    <row r="63" spans="2:6" x14ac:dyDescent="0.3">
      <c r="B63" s="16" t="s">
        <v>231</v>
      </c>
      <c r="C63" s="16">
        <f>$H$29</f>
        <v>2036</v>
      </c>
      <c r="D63" s="40">
        <f>BY_Demands_Drivers!$K$19*$I$29</f>
        <v>0.22200342965147571</v>
      </c>
      <c r="E63" s="40">
        <f>BY_Demands_Drivers!$L$19*$I$29</f>
        <v>0.42144777922488119</v>
      </c>
      <c r="F63" s="16" t="str">
        <f>BY_Demands_Drivers!$H$20</f>
        <v>ICDHT</v>
      </c>
    </row>
    <row r="64" spans="2:6" x14ac:dyDescent="0.3">
      <c r="B64" s="16" t="s">
        <v>231</v>
      </c>
      <c r="C64" s="16">
        <f>$H$30</f>
        <v>2037</v>
      </c>
      <c r="D64" s="40">
        <f>BY_Demands_Drivers!$K$19*$I$30</f>
        <v>0.22451047285419445</v>
      </c>
      <c r="E64" s="40">
        <f>BY_Demands_Drivers!$L$19*$I$30</f>
        <v>0.42620711015893653</v>
      </c>
      <c r="F64" s="16" t="str">
        <f>BY_Demands_Drivers!$H$20</f>
        <v>ICDHT</v>
      </c>
    </row>
    <row r="65" spans="2:6" x14ac:dyDescent="0.3">
      <c r="B65" s="16" t="s">
        <v>231</v>
      </c>
      <c r="C65" s="16">
        <f>$H$31</f>
        <v>2038</v>
      </c>
      <c r="D65" s="40">
        <f>BY_Demands_Drivers!$K$19*$I$31</f>
        <v>0.22707952582510502</v>
      </c>
      <c r="E65" s="40">
        <f>BY_Demands_Drivers!$L$19*$I$31</f>
        <v>0.43108415945047729</v>
      </c>
      <c r="F65" s="16" t="str">
        <f>BY_Demands_Drivers!$H$20</f>
        <v>ICDHT</v>
      </c>
    </row>
    <row r="66" spans="2:6" x14ac:dyDescent="0.3">
      <c r="B66" s="16" t="s">
        <v>231</v>
      </c>
      <c r="C66" s="16">
        <f>$H$32</f>
        <v>2039</v>
      </c>
      <c r="D66" s="40">
        <f>BY_Demands_Drivers!$K$19*$I$32</f>
        <v>0.22985650611483804</v>
      </c>
      <c r="E66" s="40">
        <f>BY_Demands_Drivers!$L$19*$I$32</f>
        <v>0.43635593465636752</v>
      </c>
      <c r="F66" s="16" t="str">
        <f>BY_Demands_Drivers!$H$20</f>
        <v>ICDHT</v>
      </c>
    </row>
    <row r="67" spans="2:6" x14ac:dyDescent="0.3">
      <c r="B67" s="16" t="s">
        <v>231</v>
      </c>
      <c r="C67" s="16">
        <f>$H$33</f>
        <v>2040</v>
      </c>
      <c r="D67" s="40">
        <f>BY_Demands_Drivers!$K$19*$I$33</f>
        <v>0.23496024961420078</v>
      </c>
      <c r="E67" s="40">
        <f>BY_Demands_Drivers!$L$19*$I$33</f>
        <v>0.44604480012532294</v>
      </c>
      <c r="F67" s="16" t="str">
        <f>BY_Demands_Drivers!$H$20</f>
        <v>ICDHT</v>
      </c>
    </row>
    <row r="68" spans="2:6" x14ac:dyDescent="0.3">
      <c r="B68" s="16" t="s">
        <v>231</v>
      </c>
      <c r="C68" s="16">
        <f>$H$34</f>
        <v>2041</v>
      </c>
      <c r="D68" s="40">
        <f>BY_Demands_Drivers!$K$19*$I$34</f>
        <v>0.23885005002001466</v>
      </c>
      <c r="E68" s="40">
        <f>BY_Demands_Drivers!$L$19*$I$34</f>
        <v>0.45342913533686413</v>
      </c>
      <c r="F68" s="16" t="str">
        <f>BY_Demands_Drivers!$H$20</f>
        <v>ICDHT</v>
      </c>
    </row>
    <row r="69" spans="2:6" x14ac:dyDescent="0.3">
      <c r="B69" s="16" t="s">
        <v>231</v>
      </c>
      <c r="C69" s="16">
        <f>$H$35</f>
        <v>2042</v>
      </c>
      <c r="D69" s="40">
        <f>BY_Demands_Drivers!$K$19*$I$35</f>
        <v>0.24270923177744236</v>
      </c>
      <c r="E69" s="40">
        <f>BY_Demands_Drivers!$L$19*$I$35</f>
        <v>0.46075534459338974</v>
      </c>
      <c r="F69" s="16" t="str">
        <f>BY_Demands_Drivers!$H$20</f>
        <v>ICDHT</v>
      </c>
    </row>
    <row r="70" spans="2:6" x14ac:dyDescent="0.3">
      <c r="B70" s="16" t="s">
        <v>231</v>
      </c>
      <c r="C70" s="16">
        <f>$H$36</f>
        <v>2043</v>
      </c>
      <c r="D70" s="40">
        <f>BY_Demands_Drivers!$K$19*$I$36</f>
        <v>0.24632666094865052</v>
      </c>
      <c r="E70" s="40">
        <f>BY_Demands_Drivers!$L$19*$I$36</f>
        <v>0.46762261458603077</v>
      </c>
      <c r="F70" s="16" t="str">
        <f>BY_Demands_Drivers!$H$20</f>
        <v>ICDHT</v>
      </c>
    </row>
    <row r="71" spans="2:6" x14ac:dyDescent="0.3">
      <c r="B71" s="16" t="s">
        <v>231</v>
      </c>
      <c r="C71" s="16">
        <f>$H$37</f>
        <v>2044</v>
      </c>
      <c r="D71" s="40">
        <f>BY_Demands_Drivers!$K$19*$I$37</f>
        <v>0.25014545169704222</v>
      </c>
      <c r="E71" s="40">
        <f>BY_Demands_Drivers!$L$19*$I$37</f>
        <v>0.47487214619354173</v>
      </c>
      <c r="F71" s="16" t="str">
        <f>BY_Demands_Drivers!$H$20</f>
        <v>ICDHT</v>
      </c>
    </row>
    <row r="72" spans="2:6" x14ac:dyDescent="0.3">
      <c r="B72" s="16" t="s">
        <v>231</v>
      </c>
      <c r="C72" s="16">
        <f>$H$38</f>
        <v>2045</v>
      </c>
      <c r="D72" s="40">
        <f>BY_Demands_Drivers!$K$19*$I$38</f>
        <v>0.25647779020982558</v>
      </c>
      <c r="E72" s="40">
        <f>BY_Demands_Drivers!$L$19*$I$38</f>
        <v>0.48689335689151347</v>
      </c>
      <c r="F72" s="16" t="str">
        <f>BY_Demands_Drivers!$H$20</f>
        <v>ICDHT</v>
      </c>
    </row>
    <row r="73" spans="2:6" x14ac:dyDescent="0.3">
      <c r="B73" s="16" t="s">
        <v>231</v>
      </c>
      <c r="C73" s="16">
        <f>$H$39</f>
        <v>2046</v>
      </c>
      <c r="D73" s="40">
        <f>BY_Demands_Drivers!$K$19*$I$39</f>
        <v>0.26118839025263468</v>
      </c>
      <c r="E73" s="40">
        <f>BY_Demands_Drivers!$L$19*$I$39</f>
        <v>0.49583588507666454</v>
      </c>
      <c r="F73" s="16" t="str">
        <f>BY_Demands_Drivers!$H$20</f>
        <v>ICDHT</v>
      </c>
    </row>
    <row r="74" spans="2:6" x14ac:dyDescent="0.3">
      <c r="B74" s="16" t="s">
        <v>231</v>
      </c>
      <c r="C74" s="16">
        <f>$H$40</f>
        <v>2047</v>
      </c>
      <c r="D74" s="40">
        <f>BY_Demands_Drivers!$K$19*$I$40</f>
        <v>0.26597405126174445</v>
      </c>
      <c r="E74" s="40">
        <f>BY_Demands_Drivers!$L$19*$I$40</f>
        <v>0.50492090780617271</v>
      </c>
      <c r="F74" s="16" t="str">
        <f>BY_Demands_Drivers!$H$20</f>
        <v>ICDHT</v>
      </c>
    </row>
    <row r="75" spans="2:6" x14ac:dyDescent="0.3">
      <c r="B75" s="16" t="s">
        <v>231</v>
      </c>
      <c r="C75" s="16">
        <f>$H$41</f>
        <v>2048</v>
      </c>
      <c r="D75" s="40">
        <f>BY_Demands_Drivers!$K$19*$I$41</f>
        <v>0.2706649489568913</v>
      </c>
      <c r="E75" s="40">
        <f>BY_Demands_Drivers!$L$19*$I$41</f>
        <v>0.5138260333679463</v>
      </c>
      <c r="F75" s="16" t="str">
        <f>BY_Demands_Drivers!$H$20</f>
        <v>ICDHT</v>
      </c>
    </row>
    <row r="76" spans="2:6" x14ac:dyDescent="0.3">
      <c r="B76" s="16" t="s">
        <v>231</v>
      </c>
      <c r="C76" s="16">
        <f>$H$42</f>
        <v>2049</v>
      </c>
      <c r="D76" s="40">
        <f>BY_Demands_Drivers!$K$19*$I$42</f>
        <v>0.27550186246959474</v>
      </c>
      <c r="E76" s="40">
        <f>BY_Demands_Drivers!$L$19*$I$42</f>
        <v>0.52300835303495297</v>
      </c>
      <c r="F76" s="16" t="str">
        <f>BY_Demands_Drivers!$H$20</f>
        <v>ICDHT</v>
      </c>
    </row>
    <row r="77" spans="2:6" x14ac:dyDescent="0.3">
      <c r="B77" s="15" t="s">
        <v>231</v>
      </c>
      <c r="C77" s="15">
        <f>$H$43</f>
        <v>2050</v>
      </c>
      <c r="D77" s="41">
        <f>BY_Demands_Drivers!$K$19*$I$43</f>
        <v>0.28231383349514344</v>
      </c>
      <c r="E77" s="41">
        <f>BY_Demands_Drivers!$L$19*$I$43</f>
        <v>0.53594009046517532</v>
      </c>
      <c r="F77" s="15" t="str">
        <f>BY_Demands_Drivers!$H$20</f>
        <v>ICDHT</v>
      </c>
    </row>
    <row r="78" spans="2:6" x14ac:dyDescent="0.3">
      <c r="B78" s="16" t="s">
        <v>231</v>
      </c>
      <c r="C78" s="16">
        <f>$H$5</f>
        <v>2012</v>
      </c>
      <c r="D78" s="40">
        <f>BY_Demands_Drivers!$K$20*$I$5</f>
        <v>0.21819147735025748</v>
      </c>
      <c r="E78" s="40">
        <f>BY_Demands_Drivers!$L$20*$I$5</f>
        <v>0.41452530429948192</v>
      </c>
      <c r="F78" s="16" t="str">
        <f>BY_Demands_Drivers!$H$21</f>
        <v>ICDRH</v>
      </c>
    </row>
    <row r="79" spans="2:6" x14ac:dyDescent="0.3">
      <c r="B79" s="16" t="s">
        <v>231</v>
      </c>
      <c r="C79" s="16">
        <f>$H$8</f>
        <v>2015</v>
      </c>
      <c r="D79" s="40">
        <f>BY_Demands_Drivers!$K$20*$I$8</f>
        <v>0.22452200320348575</v>
      </c>
      <c r="E79" s="40">
        <f>BY_Demands_Drivers!$L$20*$I$8</f>
        <v>0.42655218631867592</v>
      </c>
      <c r="F79" s="16" t="str">
        <f>BY_Demands_Drivers!$H$21</f>
        <v>ICDRH</v>
      </c>
    </row>
    <row r="80" spans="2:6" x14ac:dyDescent="0.3">
      <c r="B80" s="16" t="s">
        <v>231</v>
      </c>
      <c r="C80" s="16">
        <f>$H$9</f>
        <v>2016</v>
      </c>
      <c r="D80" s="40">
        <f>BY_Demands_Drivers!$K$20*$I$9</f>
        <v>0.22942348662483728</v>
      </c>
      <c r="E80" s="40">
        <f>BY_Demands_Drivers!$L$20*$I$9</f>
        <v>0.43586413989004763</v>
      </c>
      <c r="F80" s="16" t="str">
        <f>BY_Demands_Drivers!$H$21</f>
        <v>ICDRH</v>
      </c>
    </row>
    <row r="81" spans="2:6" x14ac:dyDescent="0.3">
      <c r="B81" s="16" t="s">
        <v>231</v>
      </c>
      <c r="C81" s="16">
        <f>$H$10</f>
        <v>2017</v>
      </c>
      <c r="D81" s="40">
        <f>BY_Demands_Drivers!$K$20*$I$10</f>
        <v>0.2335911924161379</v>
      </c>
      <c r="E81" s="40">
        <f>BY_Demands_Drivers!$L$20*$I$10</f>
        <v>0.44378204544873401</v>
      </c>
      <c r="F81" s="16" t="str">
        <f>BY_Demands_Drivers!$H$21</f>
        <v>ICDRH</v>
      </c>
    </row>
    <row r="82" spans="2:6" x14ac:dyDescent="0.3">
      <c r="B82" s="16" t="s">
        <v>231</v>
      </c>
      <c r="C82" s="16">
        <f>$H$11</f>
        <v>2018</v>
      </c>
      <c r="D82" s="40">
        <f>BY_Demands_Drivers!$K$20*$I$11</f>
        <v>0.23737959068557821</v>
      </c>
      <c r="E82" s="40">
        <f>BY_Demands_Drivers!$L$20*$I$11</f>
        <v>0.45097933364953058</v>
      </c>
      <c r="F82" s="16" t="str">
        <f>BY_Demands_Drivers!$H$21</f>
        <v>ICDRH</v>
      </c>
    </row>
    <row r="83" spans="2:6" x14ac:dyDescent="0.3">
      <c r="B83" s="16" t="s">
        <v>231</v>
      </c>
      <c r="C83" s="16">
        <f>$H$12</f>
        <v>2019</v>
      </c>
      <c r="D83" s="40">
        <f>BY_Demands_Drivers!$K$20*$I$12</f>
        <v>0.25191546311584934</v>
      </c>
      <c r="E83" s="40">
        <f>BY_Demands_Drivers!$L$20*$I$12</f>
        <v>0.47859492622716376</v>
      </c>
      <c r="F83" s="16" t="str">
        <f>BY_Demands_Drivers!$H$21</f>
        <v>ICDRH</v>
      </c>
    </row>
    <row r="84" spans="2:6" x14ac:dyDescent="0.3">
      <c r="B84" s="16" t="s">
        <v>231</v>
      </c>
      <c r="C84" s="16">
        <f>$H$13</f>
        <v>2020</v>
      </c>
      <c r="D84" s="40">
        <f>BY_Demands_Drivers!$K$20*$I$13</f>
        <v>0.25339213091872309</v>
      </c>
      <c r="E84" s="40">
        <f>BY_Demands_Drivers!$L$20*$I$13</f>
        <v>0.48140033447577685</v>
      </c>
      <c r="F84" s="16" t="str">
        <f>BY_Demands_Drivers!$H$21</f>
        <v>ICDRH</v>
      </c>
    </row>
    <row r="85" spans="2:6" x14ac:dyDescent="0.3">
      <c r="B85" s="16" t="s">
        <v>231</v>
      </c>
      <c r="C85" s="16">
        <f>$H$14</f>
        <v>2021</v>
      </c>
      <c r="D85" s="40">
        <f>BY_Demands_Drivers!$K$20*$I$14</f>
        <v>0.25744852913089056</v>
      </c>
      <c r="E85" s="40">
        <f>BY_Demands_Drivers!$L$20*$I$14</f>
        <v>0.48910677527575069</v>
      </c>
      <c r="F85" s="16" t="str">
        <f>BY_Demands_Drivers!$H$21</f>
        <v>ICDRH</v>
      </c>
    </row>
    <row r="86" spans="2:6" x14ac:dyDescent="0.3">
      <c r="B86" s="16" t="s">
        <v>231</v>
      </c>
      <c r="C86" s="16">
        <f>$H$15</f>
        <v>2022</v>
      </c>
      <c r="D86" s="40">
        <f>BY_Demands_Drivers!$K$20*$I$15</f>
        <v>0.26216974580027869</v>
      </c>
      <c r="E86" s="40">
        <f>BY_Demands_Drivers!$L$20*$I$15</f>
        <v>0.49807625382875703</v>
      </c>
      <c r="F86" s="16" t="str">
        <f>BY_Demands_Drivers!$H$21</f>
        <v>ICDRH</v>
      </c>
    </row>
    <row r="87" spans="2:6" x14ac:dyDescent="0.3">
      <c r="B87" s="16" t="s">
        <v>231</v>
      </c>
      <c r="C87" s="16">
        <f>$H$16</f>
        <v>2023</v>
      </c>
      <c r="D87" s="40">
        <f>BY_Demands_Drivers!$K$20*$I$16</f>
        <v>0.26659233824578449</v>
      </c>
      <c r="E87" s="40">
        <f>BY_Demands_Drivers!$L$20*$I$16</f>
        <v>0.50647839905243586</v>
      </c>
      <c r="F87" s="16" t="str">
        <f>BY_Demands_Drivers!$H$21</f>
        <v>ICDRH</v>
      </c>
    </row>
    <row r="88" spans="2:6" x14ac:dyDescent="0.3">
      <c r="B88" s="16" t="s">
        <v>231</v>
      </c>
      <c r="C88" s="16">
        <f>$H$17</f>
        <v>2024</v>
      </c>
      <c r="D88" s="40">
        <f>BY_Demands_Drivers!$K$20*$I$17</f>
        <v>0.27139492305340424</v>
      </c>
      <c r="E88" s="40">
        <f>BY_Demands_Drivers!$L$20*$I$17</f>
        <v>0.5156024627096375</v>
      </c>
      <c r="F88" s="16" t="str">
        <f>BY_Demands_Drivers!$H$21</f>
        <v>ICDRH</v>
      </c>
    </row>
    <row r="89" spans="2:6" x14ac:dyDescent="0.3">
      <c r="B89" s="16" t="s">
        <v>231</v>
      </c>
      <c r="C89" s="16">
        <f>$H$18</f>
        <v>2025</v>
      </c>
      <c r="D89" s="40">
        <f>BY_Demands_Drivers!$K$20*$I$18</f>
        <v>0.2751133821650294</v>
      </c>
      <c r="E89" s="40">
        <f>BY_Demands_Drivers!$L$20*$I$18</f>
        <v>0.52266687885224072</v>
      </c>
      <c r="F89" s="16" t="str">
        <f>BY_Demands_Drivers!$H$21</f>
        <v>ICDRH</v>
      </c>
    </row>
    <row r="90" spans="2:6" x14ac:dyDescent="0.3">
      <c r="B90" s="16" t="s">
        <v>231</v>
      </c>
      <c r="C90" s="16">
        <f>$H$19</f>
        <v>2026</v>
      </c>
      <c r="D90" s="40">
        <f>BY_Demands_Drivers!$K$20*$I$19</f>
        <v>0.27751425350898923</v>
      </c>
      <c r="E90" s="40">
        <f>BY_Demands_Drivers!$L$20*$I$19</f>
        <v>0.52722811074142795</v>
      </c>
      <c r="F90" s="16" t="str">
        <f>BY_Demands_Drivers!$H$21</f>
        <v>ICDRH</v>
      </c>
    </row>
    <row r="91" spans="2:6" x14ac:dyDescent="0.3">
      <c r="B91" s="16" t="s">
        <v>231</v>
      </c>
      <c r="C91" s="16">
        <f>$H$20</f>
        <v>2027</v>
      </c>
      <c r="D91" s="40">
        <f>BY_Demands_Drivers!$K$20*$I$20</f>
        <v>0.2816920474673924</v>
      </c>
      <c r="E91" s="40">
        <f>BY_Demands_Drivers!$L$20*$I$20</f>
        <v>0.53516518203742369</v>
      </c>
      <c r="F91" s="16" t="str">
        <f>BY_Demands_Drivers!$H$21</f>
        <v>ICDRH</v>
      </c>
    </row>
    <row r="92" spans="2:6" x14ac:dyDescent="0.3">
      <c r="B92" s="16" t="s">
        <v>231</v>
      </c>
      <c r="C92" s="16">
        <f>$H$21</f>
        <v>2028</v>
      </c>
      <c r="D92" s="40">
        <f>BY_Demands_Drivers!$K$20*$I$21</f>
        <v>0.28445243871639381</v>
      </c>
      <c r="E92" s="40">
        <f>BY_Demands_Drivers!$L$20*$I$21</f>
        <v>0.54040943830432209</v>
      </c>
      <c r="F92" s="16" t="str">
        <f>BY_Demands_Drivers!$H$21</f>
        <v>ICDRH</v>
      </c>
    </row>
    <row r="93" spans="2:6" x14ac:dyDescent="0.3">
      <c r="B93" s="16" t="s">
        <v>231</v>
      </c>
      <c r="C93" s="16">
        <f>$H$22</f>
        <v>2029</v>
      </c>
      <c r="D93" s="40">
        <f>BY_Demands_Drivers!$K$20*$I$22</f>
        <v>0.28716511889465773</v>
      </c>
      <c r="E93" s="40">
        <f>BY_Demands_Drivers!$L$20*$I$22</f>
        <v>0.54556305195604571</v>
      </c>
      <c r="F93" s="16" t="str">
        <f>BY_Demands_Drivers!$H$21</f>
        <v>ICDRH</v>
      </c>
    </row>
    <row r="94" spans="2:6" x14ac:dyDescent="0.3">
      <c r="B94" s="16" t="s">
        <v>231</v>
      </c>
      <c r="C94" s="16">
        <f>$H$23</f>
        <v>2030</v>
      </c>
      <c r="D94" s="40">
        <f>BY_Demands_Drivers!$K$20*$I$23</f>
        <v>0.29207735197309082</v>
      </c>
      <c r="E94" s="40">
        <f>BY_Demands_Drivers!$L$20*$I$23</f>
        <v>0.55489542797895852</v>
      </c>
      <c r="F94" s="16" t="str">
        <f>BY_Demands_Drivers!$H$21</f>
        <v>ICDRH</v>
      </c>
    </row>
    <row r="95" spans="2:6" x14ac:dyDescent="0.3">
      <c r="B95" s="16" t="s">
        <v>231</v>
      </c>
      <c r="C95" s="16">
        <f>$H$24</f>
        <v>2031</v>
      </c>
      <c r="D95" s="40">
        <f>BY_Demands_Drivers!$K$20*$I$24</f>
        <v>0.29489679070264835</v>
      </c>
      <c r="E95" s="40">
        <f>BY_Demands_Drivers!$L$20*$I$24</f>
        <v>0.56025186403923344</v>
      </c>
      <c r="F95" s="16" t="str">
        <f>BY_Demands_Drivers!$H$21</f>
        <v>ICDRH</v>
      </c>
    </row>
    <row r="96" spans="2:6" x14ac:dyDescent="0.3">
      <c r="B96" s="16" t="s">
        <v>231</v>
      </c>
      <c r="C96" s="16">
        <f>$H$25</f>
        <v>2032</v>
      </c>
      <c r="D96" s="40">
        <f>BY_Demands_Drivers!$K$20*$I$25</f>
        <v>0.29767879219301074</v>
      </c>
      <c r="E96" s="40">
        <f>BY_Demands_Drivers!$L$20*$I$25</f>
        <v>0.56553717595131536</v>
      </c>
      <c r="F96" s="16" t="str">
        <f>BY_Demands_Drivers!$H$21</f>
        <v>ICDRH</v>
      </c>
    </row>
    <row r="97" spans="2:6" x14ac:dyDescent="0.3">
      <c r="B97" s="16" t="s">
        <v>231</v>
      </c>
      <c r="C97" s="16">
        <f>$H$26</f>
        <v>2033</v>
      </c>
      <c r="D97" s="40">
        <f>BY_Demands_Drivers!$K$20*$I$26</f>
        <v>0.29919574449269576</v>
      </c>
      <c r="E97" s="40">
        <f>BY_Demands_Drivers!$L$20*$I$26</f>
        <v>0.56841911763515718</v>
      </c>
      <c r="F97" s="16" t="str">
        <f>BY_Demands_Drivers!$H$21</f>
        <v>ICDRH</v>
      </c>
    </row>
    <row r="98" spans="2:6" x14ac:dyDescent="0.3">
      <c r="B98" s="16" t="s">
        <v>231</v>
      </c>
      <c r="C98" s="16">
        <f>$H$27</f>
        <v>2034</v>
      </c>
      <c r="D98" s="40">
        <f>BY_Demands_Drivers!$K$20*$I$27</f>
        <v>0.3008786767937025</v>
      </c>
      <c r="E98" s="40">
        <f>BY_Demands_Drivers!$L$20*$I$27</f>
        <v>0.57161639203222436</v>
      </c>
      <c r="F98" s="16" t="str">
        <f>BY_Demands_Drivers!$H$21</f>
        <v>ICDRH</v>
      </c>
    </row>
    <row r="99" spans="2:6" x14ac:dyDescent="0.3">
      <c r="B99" s="16" t="s">
        <v>231</v>
      </c>
      <c r="C99" s="16">
        <f>$H$28</f>
        <v>2035</v>
      </c>
      <c r="D99" s="40">
        <f>BY_Demands_Drivers!$K$20*$I$28</f>
        <v>0.30611700390608559</v>
      </c>
      <c r="E99" s="40">
        <f>BY_Demands_Drivers!$L$20*$I$28</f>
        <v>0.5815682891761953</v>
      </c>
      <c r="F99" s="16" t="str">
        <f>BY_Demands_Drivers!$H$21</f>
        <v>ICDRH</v>
      </c>
    </row>
    <row r="100" spans="2:6" x14ac:dyDescent="0.3">
      <c r="B100" s="16" t="s">
        <v>231</v>
      </c>
      <c r="C100" s="16">
        <f>$H$29</f>
        <v>2036</v>
      </c>
      <c r="D100" s="40">
        <f>BY_Demands_Drivers!$K$20*$I$29</f>
        <v>0.30914465446140393</v>
      </c>
      <c r="E100" s="40">
        <f>BY_Demands_Drivers!$L$20*$I$29</f>
        <v>0.58732029096378646</v>
      </c>
      <c r="F100" s="16" t="str">
        <f>BY_Demands_Drivers!$H$21</f>
        <v>ICDRH</v>
      </c>
    </row>
    <row r="101" spans="2:6" x14ac:dyDescent="0.3">
      <c r="B101" s="16" t="s">
        <v>231</v>
      </c>
      <c r="C101" s="16">
        <f>$H$30</f>
        <v>2037</v>
      </c>
      <c r="D101" s="40">
        <f>BY_Demands_Drivers!$K$20*$I$30</f>
        <v>0.31263576721511693</v>
      </c>
      <c r="E101" s="40">
        <f>BY_Demands_Drivers!$L$20*$I$30</f>
        <v>0.59395278914451788</v>
      </c>
      <c r="F101" s="16" t="str">
        <f>BY_Demands_Drivers!$H$21</f>
        <v>ICDRH</v>
      </c>
    </row>
    <row r="102" spans="2:6" x14ac:dyDescent="0.3">
      <c r="B102" s="16" t="s">
        <v>231</v>
      </c>
      <c r="C102" s="16">
        <f>$H$31</f>
        <v>2038</v>
      </c>
      <c r="D102" s="40">
        <f>BY_Demands_Drivers!$K$20*$I$31</f>
        <v>0.31621322993374262</v>
      </c>
      <c r="E102" s="40">
        <f>BY_Demands_Drivers!$L$20*$I$31</f>
        <v>0.60074933702103195</v>
      </c>
      <c r="F102" s="16" t="str">
        <f>BY_Demands_Drivers!$H$21</f>
        <v>ICDRH</v>
      </c>
    </row>
    <row r="103" spans="2:6" x14ac:dyDescent="0.3">
      <c r="B103" s="16" t="s">
        <v>231</v>
      </c>
      <c r="C103" s="16">
        <f>$H$32</f>
        <v>2039</v>
      </c>
      <c r="D103" s="40">
        <f>BY_Demands_Drivers!$K$20*$I$32</f>
        <v>0.32008023601316848</v>
      </c>
      <c r="E103" s="40">
        <f>BY_Demands_Drivers!$L$20*$I$32</f>
        <v>0.6080959661894515</v>
      </c>
      <c r="F103" s="16" t="str">
        <f>BY_Demands_Drivers!$H$21</f>
        <v>ICDRH</v>
      </c>
    </row>
    <row r="104" spans="2:6" x14ac:dyDescent="0.3">
      <c r="B104" s="16" t="s">
        <v>231</v>
      </c>
      <c r="C104" s="16">
        <f>$H$33</f>
        <v>2040</v>
      </c>
      <c r="D104" s="40">
        <f>BY_Demands_Drivers!$K$20*$I$33</f>
        <v>0.32718731099415915</v>
      </c>
      <c r="E104" s="40">
        <f>BY_Demands_Drivers!$L$20*$I$33</f>
        <v>0.62159815451940703</v>
      </c>
      <c r="F104" s="16" t="str">
        <f>BY_Demands_Drivers!$H$21</f>
        <v>ICDRH</v>
      </c>
    </row>
    <row r="105" spans="2:6" x14ac:dyDescent="0.3">
      <c r="B105" s="16" t="s">
        <v>231</v>
      </c>
      <c r="C105" s="16">
        <f>$H$34</f>
        <v>2041</v>
      </c>
      <c r="D105" s="40">
        <f>BY_Demands_Drivers!$K$20*$I$34</f>
        <v>0.3326039435401833</v>
      </c>
      <c r="E105" s="40">
        <f>BY_Demands_Drivers!$L$20*$I$34</f>
        <v>0.63188880052303054</v>
      </c>
      <c r="F105" s="16" t="str">
        <f>BY_Demands_Drivers!$H$21</f>
        <v>ICDRH</v>
      </c>
    </row>
    <row r="106" spans="2:6" x14ac:dyDescent="0.3">
      <c r="B106" s="16" t="s">
        <v>231</v>
      </c>
      <c r="C106" s="16">
        <f>$H$35</f>
        <v>2042</v>
      </c>
      <c r="D106" s="40">
        <f>BY_Demands_Drivers!$K$20*$I$35</f>
        <v>0.33797793894546468</v>
      </c>
      <c r="E106" s="40">
        <f>BY_Demands_Drivers!$L$20*$I$35</f>
        <v>0.6420984434831094</v>
      </c>
      <c r="F106" s="16" t="str">
        <f>BY_Demands_Drivers!$H$21</f>
        <v>ICDRH</v>
      </c>
    </row>
    <row r="107" spans="2:6" x14ac:dyDescent="0.3">
      <c r="B107" s="16" t="s">
        <v>231</v>
      </c>
      <c r="C107" s="16">
        <f>$H$36</f>
        <v>2043</v>
      </c>
      <c r="D107" s="40">
        <f>BY_Demands_Drivers!$K$20*$I$36</f>
        <v>0.34301528856176289</v>
      </c>
      <c r="E107" s="40">
        <f>BY_Demands_Drivers!$L$20*$I$36</f>
        <v>0.65166851884955879</v>
      </c>
      <c r="F107" s="16" t="str">
        <f>BY_Demands_Drivers!$H$21</f>
        <v>ICDRH</v>
      </c>
    </row>
    <row r="108" spans="2:6" x14ac:dyDescent="0.3">
      <c r="B108" s="16" t="s">
        <v>231</v>
      </c>
      <c r="C108" s="16">
        <f>$H$37</f>
        <v>2044</v>
      </c>
      <c r="D108" s="40">
        <f>BY_Demands_Drivers!$K$20*$I$37</f>
        <v>0.34833303859934261</v>
      </c>
      <c r="E108" s="40">
        <f>BY_Demands_Drivers!$L$20*$I$37</f>
        <v>0.66177130553621633</v>
      </c>
      <c r="F108" s="16" t="str">
        <f>BY_Demands_Drivers!$H$21</f>
        <v>ICDRH</v>
      </c>
    </row>
    <row r="109" spans="2:6" x14ac:dyDescent="0.3">
      <c r="B109" s="16" t="s">
        <v>231</v>
      </c>
      <c r="C109" s="16">
        <f>$H$38</f>
        <v>2045</v>
      </c>
      <c r="D109" s="40">
        <f>BY_Demands_Drivers!$K$20*$I$38</f>
        <v>0.35715095913570688</v>
      </c>
      <c r="E109" s="40">
        <f>BY_Demands_Drivers!$L$20*$I$38</f>
        <v>0.67852379852088662</v>
      </c>
      <c r="F109" s="16" t="str">
        <f>BY_Demands_Drivers!$H$21</f>
        <v>ICDRH</v>
      </c>
    </row>
    <row r="110" spans="2:6" x14ac:dyDescent="0.3">
      <c r="B110" s="16" t="s">
        <v>231</v>
      </c>
      <c r="C110" s="16">
        <f>$H$39</f>
        <v>2046</v>
      </c>
      <c r="D110" s="40">
        <f>BY_Demands_Drivers!$K$20*$I$39</f>
        <v>0.36371057321386002</v>
      </c>
      <c r="E110" s="40">
        <f>BY_Demands_Drivers!$L$20*$I$39</f>
        <v>0.69098590774190194</v>
      </c>
      <c r="F110" s="16" t="str">
        <f>BY_Demands_Drivers!$H$21</f>
        <v>ICDRH</v>
      </c>
    </row>
    <row r="111" spans="2:6" x14ac:dyDescent="0.3">
      <c r="B111" s="16" t="s">
        <v>231</v>
      </c>
      <c r="C111" s="16">
        <f>$H$40</f>
        <v>2047</v>
      </c>
      <c r="D111" s="40">
        <f>BY_Demands_Drivers!$K$20*$I$40</f>
        <v>0.37037471133710104</v>
      </c>
      <c r="E111" s="40">
        <f>BY_Demands_Drivers!$L$20*$I$40</f>
        <v>0.70364659420398479</v>
      </c>
      <c r="F111" s="16" t="str">
        <f>BY_Demands_Drivers!$H$21</f>
        <v>ICDRH</v>
      </c>
    </row>
    <row r="112" spans="2:6" x14ac:dyDescent="0.3">
      <c r="B112" s="16" t="s">
        <v>231</v>
      </c>
      <c r="C112" s="16">
        <f>$H$41</f>
        <v>2048</v>
      </c>
      <c r="D112" s="40">
        <f>BY_Demands_Drivers!$K$20*$I$41</f>
        <v>0.37690688946316242</v>
      </c>
      <c r="E112" s="40">
        <f>BY_Demands_Drivers!$L$20*$I$41</f>
        <v>0.71605657995744909</v>
      </c>
      <c r="F112" s="16" t="str">
        <f>BY_Demands_Drivers!$H$21</f>
        <v>ICDRH</v>
      </c>
    </row>
    <row r="113" spans="2:6" x14ac:dyDescent="0.3">
      <c r="B113" s="16" t="s">
        <v>231</v>
      </c>
      <c r="C113" s="16">
        <f>$H$42</f>
        <v>2049</v>
      </c>
      <c r="D113" s="40">
        <f>BY_Demands_Drivers!$K$20*$I$42</f>
        <v>0.38364239782396509</v>
      </c>
      <c r="E113" s="40">
        <f>BY_Demands_Drivers!$L$20*$I$42</f>
        <v>0.72885285727671134</v>
      </c>
      <c r="F113" s="16" t="str">
        <f>BY_Demands_Drivers!$H$21</f>
        <v>ICDRH</v>
      </c>
    </row>
    <row r="114" spans="2:6" x14ac:dyDescent="0.3">
      <c r="B114" s="15" t="s">
        <v>231</v>
      </c>
      <c r="C114" s="15">
        <f>$H$43</f>
        <v>2050</v>
      </c>
      <c r="D114" s="41">
        <f>BY_Demands_Drivers!$K$20*$I$43</f>
        <v>0.39312821717459578</v>
      </c>
      <c r="E114" s="41">
        <f>BY_Demands_Drivers!$L$20*$I$43</f>
        <v>0.74687424014923298</v>
      </c>
      <c r="F114" s="15" t="str">
        <f>BY_Demands_Drivers!$H$21</f>
        <v>ICDRH</v>
      </c>
    </row>
    <row r="115" spans="2:6" x14ac:dyDescent="0.3">
      <c r="B115" s="16" t="s">
        <v>231</v>
      </c>
      <c r="C115" s="16">
        <f>$H$5</f>
        <v>2012</v>
      </c>
      <c r="D115" s="40">
        <f>BY_Demands_Drivers!$K$21*$I$5</f>
        <v>0.11082047744776695</v>
      </c>
      <c r="E115" s="40">
        <f>BY_Demands_Drivers!$L$21*$I$5</f>
        <v>0.21227135841337902</v>
      </c>
      <c r="F115" s="16" t="str">
        <f>BY_Demands_Drivers!$H$22</f>
        <v>ICDLA</v>
      </c>
    </row>
    <row r="116" spans="2:6" x14ac:dyDescent="0.3">
      <c r="B116" s="16" t="s">
        <v>231</v>
      </c>
      <c r="C116" s="16">
        <f>$H$8</f>
        <v>2015</v>
      </c>
      <c r="D116" s="40">
        <f>BY_Demands_Drivers!$K$21*$I$8</f>
        <v>0.11403578129954851</v>
      </c>
      <c r="E116" s="40">
        <f>BY_Demands_Drivers!$L$21*$I$8</f>
        <v>0.21843012015171506</v>
      </c>
      <c r="F116" s="16" t="str">
        <f>BY_Demands_Drivers!$H$22</f>
        <v>ICDLA</v>
      </c>
    </row>
    <row r="117" spans="2:6" x14ac:dyDescent="0.3">
      <c r="B117" s="16" t="s">
        <v>231</v>
      </c>
      <c r="C117" s="16">
        <f>$H$9</f>
        <v>2016</v>
      </c>
      <c r="D117" s="40">
        <f>BY_Demands_Drivers!$K$21*$I$9</f>
        <v>0.11652526777974007</v>
      </c>
      <c r="E117" s="40">
        <f>BY_Demands_Drivers!$L$21*$I$9</f>
        <v>0.2231986132052762</v>
      </c>
      <c r="F117" s="16" t="str">
        <f>BY_Demands_Drivers!$H$22</f>
        <v>ICDLA</v>
      </c>
    </row>
    <row r="118" spans="2:6" x14ac:dyDescent="0.3">
      <c r="B118" s="16" t="s">
        <v>231</v>
      </c>
      <c r="C118" s="16">
        <f>$H$10</f>
        <v>2017</v>
      </c>
      <c r="D118" s="40">
        <f>BY_Demands_Drivers!$K$21*$I$10</f>
        <v>0.11864206515085064</v>
      </c>
      <c r="E118" s="40">
        <f>BY_Demands_Drivers!$L$21*$I$10</f>
        <v>0.22725323798040672</v>
      </c>
      <c r="F118" s="16" t="str">
        <f>BY_Demands_Drivers!$H$22</f>
        <v>ICDLA</v>
      </c>
    </row>
    <row r="119" spans="2:6" x14ac:dyDescent="0.3">
      <c r="B119" s="16" t="s">
        <v>231</v>
      </c>
      <c r="C119" s="16">
        <f>$H$11</f>
        <v>2018</v>
      </c>
      <c r="D119" s="40">
        <f>BY_Demands_Drivers!$K$21*$I$11</f>
        <v>0.12056621044781714</v>
      </c>
      <c r="E119" s="40">
        <f>BY_Demands_Drivers!$L$21*$I$11</f>
        <v>0.23093884686225172</v>
      </c>
      <c r="F119" s="16" t="str">
        <f>BY_Demands_Drivers!$H$22</f>
        <v>ICDLA</v>
      </c>
    </row>
    <row r="120" spans="2:6" x14ac:dyDescent="0.3">
      <c r="B120" s="16" t="s">
        <v>231</v>
      </c>
      <c r="C120" s="16">
        <f>$H$12</f>
        <v>2019</v>
      </c>
      <c r="D120" s="40">
        <f>BY_Demands_Drivers!$K$21*$I$12</f>
        <v>0.12794904841383256</v>
      </c>
      <c r="E120" s="40">
        <f>BY_Demands_Drivers!$L$21*$I$12</f>
        <v>0.24508032215710973</v>
      </c>
      <c r="F120" s="16" t="str">
        <f>BY_Demands_Drivers!$H$22</f>
        <v>ICDLA</v>
      </c>
    </row>
    <row r="121" spans="2:6" x14ac:dyDescent="0.3">
      <c r="B121" s="16" t="s">
        <v>231</v>
      </c>
      <c r="C121" s="16">
        <f>$H$13</f>
        <v>2020</v>
      </c>
      <c r="D121" s="40">
        <f>BY_Demands_Drivers!$K$21*$I$13</f>
        <v>0.12869905493532249</v>
      </c>
      <c r="E121" s="40">
        <f>BY_Demands_Drivers!$L$21*$I$13</f>
        <v>0.24651692400906075</v>
      </c>
      <c r="F121" s="16" t="str">
        <f>BY_Demands_Drivers!$H$22</f>
        <v>ICDLA</v>
      </c>
    </row>
    <row r="122" spans="2:6" x14ac:dyDescent="0.3">
      <c r="B122" s="16" t="s">
        <v>231</v>
      </c>
      <c r="C122" s="16">
        <f>$H$14</f>
        <v>2021</v>
      </c>
      <c r="D122" s="40">
        <f>BY_Demands_Drivers!$K$21*$I$14</f>
        <v>0.13075931866353882</v>
      </c>
      <c r="E122" s="40">
        <f>BY_Demands_Drivers!$L$21*$I$14</f>
        <v>0.25046326127767993</v>
      </c>
      <c r="F122" s="16" t="str">
        <f>BY_Demands_Drivers!$H$22</f>
        <v>ICDLA</v>
      </c>
    </row>
    <row r="123" spans="2:6" x14ac:dyDescent="0.3">
      <c r="B123" s="16" t="s">
        <v>231</v>
      </c>
      <c r="C123" s="16">
        <f>$H$15</f>
        <v>2022</v>
      </c>
      <c r="D123" s="40">
        <f>BY_Demands_Drivers!$K$21*$I$15</f>
        <v>0.13315724681265739</v>
      </c>
      <c r="E123" s="40">
        <f>BY_Demands_Drivers!$L$21*$I$15</f>
        <v>0.25505637869888026</v>
      </c>
      <c r="F123" s="16" t="str">
        <f>BY_Demands_Drivers!$H$22</f>
        <v>ICDLA</v>
      </c>
    </row>
    <row r="124" spans="2:6" x14ac:dyDescent="0.3">
      <c r="B124" s="16" t="s">
        <v>231</v>
      </c>
      <c r="C124" s="16">
        <f>$H$16</f>
        <v>2023</v>
      </c>
      <c r="D124" s="40">
        <f>BY_Demands_Drivers!$K$21*$I$16</f>
        <v>0.13540350231410886</v>
      </c>
      <c r="E124" s="40">
        <f>BY_Demands_Drivers!$L$21*$I$16</f>
        <v>0.25935897437088834</v>
      </c>
      <c r="F124" s="16" t="str">
        <f>BY_Demands_Drivers!$H$22</f>
        <v>ICDLA</v>
      </c>
    </row>
    <row r="125" spans="2:6" x14ac:dyDescent="0.3">
      <c r="B125" s="16" t="s">
        <v>231</v>
      </c>
      <c r="C125" s="16">
        <f>$H$17</f>
        <v>2024</v>
      </c>
      <c r="D125" s="40">
        <f>BY_Demands_Drivers!$K$21*$I$17</f>
        <v>0.13784275772328985</v>
      </c>
      <c r="E125" s="40">
        <f>BY_Demands_Drivers!$L$21*$I$17</f>
        <v>0.26403125219488599</v>
      </c>
      <c r="F125" s="16" t="str">
        <f>BY_Demands_Drivers!$H$22</f>
        <v>ICDLA</v>
      </c>
    </row>
    <row r="126" spans="2:6" x14ac:dyDescent="0.3">
      <c r="B126" s="16" t="s">
        <v>231</v>
      </c>
      <c r="C126" s="16">
        <f>$H$18</f>
        <v>2025</v>
      </c>
      <c r="D126" s="40">
        <f>BY_Demands_Drivers!$K$21*$I$18</f>
        <v>0.13973138059309514</v>
      </c>
      <c r="E126" s="40">
        <f>BY_Demands_Drivers!$L$21*$I$18</f>
        <v>0.26764881955551301</v>
      </c>
      <c r="F126" s="16" t="str">
        <f>BY_Demands_Drivers!$H$22</f>
        <v>ICDLA</v>
      </c>
    </row>
    <row r="127" spans="2:6" x14ac:dyDescent="0.3">
      <c r="B127" s="16" t="s">
        <v>231</v>
      </c>
      <c r="C127" s="16">
        <f>$H$19</f>
        <v>2026</v>
      </c>
      <c r="D127" s="40">
        <f>BY_Demands_Drivers!$K$21*$I$19</f>
        <v>0.1409507944394077</v>
      </c>
      <c r="E127" s="40">
        <f>BY_Demands_Drivers!$L$21*$I$19</f>
        <v>0.26998454883214285</v>
      </c>
      <c r="F127" s="16" t="str">
        <f>BY_Demands_Drivers!$H$22</f>
        <v>ICDLA</v>
      </c>
    </row>
    <row r="128" spans="2:6" x14ac:dyDescent="0.3">
      <c r="B128" s="16" t="s">
        <v>231</v>
      </c>
      <c r="C128" s="16">
        <f>$H$20</f>
        <v>2027</v>
      </c>
      <c r="D128" s="40">
        <f>BY_Demands_Drivers!$K$21*$I$20</f>
        <v>0.14307271563803187</v>
      </c>
      <c r="E128" s="40">
        <f>BY_Demands_Drivers!$L$21*$I$20</f>
        <v>0.27404898805539374</v>
      </c>
      <c r="F128" s="16" t="str">
        <f>BY_Demands_Drivers!$H$22</f>
        <v>ICDLA</v>
      </c>
    </row>
    <row r="129" spans="2:6" x14ac:dyDescent="0.3">
      <c r="B129" s="16" t="s">
        <v>231</v>
      </c>
      <c r="C129" s="16">
        <f>$H$21</f>
        <v>2028</v>
      </c>
      <c r="D129" s="40">
        <f>BY_Demands_Drivers!$K$21*$I$21</f>
        <v>0.14447473133484987</v>
      </c>
      <c r="E129" s="40">
        <f>BY_Demands_Drivers!$L$21*$I$21</f>
        <v>0.27673448249951138</v>
      </c>
      <c r="F129" s="16" t="str">
        <f>BY_Demands_Drivers!$H$22</f>
        <v>ICDLA</v>
      </c>
    </row>
    <row r="130" spans="2:6" x14ac:dyDescent="0.3">
      <c r="B130" s="16" t="s">
        <v>231</v>
      </c>
      <c r="C130" s="16">
        <f>$H$22</f>
        <v>2029</v>
      </c>
      <c r="D130" s="40">
        <f>BY_Demands_Drivers!$K$21*$I$22</f>
        <v>0.14585251435446675</v>
      </c>
      <c r="E130" s="40">
        <f>BY_Demands_Drivers!$L$21*$I$22</f>
        <v>0.27937356040197581</v>
      </c>
      <c r="F130" s="16" t="str">
        <f>BY_Demands_Drivers!$H$22</f>
        <v>ICDLA</v>
      </c>
    </row>
    <row r="131" spans="2:6" x14ac:dyDescent="0.3">
      <c r="B131" s="16" t="s">
        <v>231</v>
      </c>
      <c r="C131" s="16">
        <f>$H$23</f>
        <v>2030</v>
      </c>
      <c r="D131" s="40">
        <f>BY_Demands_Drivers!$K$21*$I$23</f>
        <v>0.14834746063604307</v>
      </c>
      <c r="E131" s="40">
        <f>BY_Demands_Drivers!$L$21*$I$23</f>
        <v>0.28415251144564219</v>
      </c>
      <c r="F131" s="16" t="str">
        <f>BY_Demands_Drivers!$H$22</f>
        <v>ICDLA</v>
      </c>
    </row>
    <row r="132" spans="2:6" x14ac:dyDescent="0.3">
      <c r="B132" s="16" t="s">
        <v>231</v>
      </c>
      <c r="C132" s="16">
        <f>$H$24</f>
        <v>2031</v>
      </c>
      <c r="D132" s="40">
        <f>BY_Demands_Drivers!$K$21*$I$24</f>
        <v>0.1497794668259215</v>
      </c>
      <c r="E132" s="40">
        <f>BY_Demands_Drivers!$L$21*$I$24</f>
        <v>0.28689545125408267</v>
      </c>
      <c r="F132" s="16" t="str">
        <f>BY_Demands_Drivers!$H$22</f>
        <v>ICDLA</v>
      </c>
    </row>
    <row r="133" spans="2:6" x14ac:dyDescent="0.3">
      <c r="B133" s="16" t="s">
        <v>231</v>
      </c>
      <c r="C133" s="16">
        <f>$H$25</f>
        <v>2032</v>
      </c>
      <c r="D133" s="40">
        <f>BY_Demands_Drivers!$K$21*$I$25</f>
        <v>0.15119245846595447</v>
      </c>
      <c r="E133" s="40">
        <f>BY_Demands_Drivers!$L$21*$I$25</f>
        <v>0.28960196959585682</v>
      </c>
      <c r="F133" s="16" t="str">
        <f>BY_Demands_Drivers!$H$22</f>
        <v>ICDLA</v>
      </c>
    </row>
    <row r="134" spans="2:6" x14ac:dyDescent="0.3">
      <c r="B134" s="16" t="s">
        <v>231</v>
      </c>
      <c r="C134" s="16">
        <f>$H$26</f>
        <v>2033</v>
      </c>
      <c r="D134" s="40">
        <f>BY_Demands_Drivers!$K$21*$I$26</f>
        <v>0.15196292567282305</v>
      </c>
      <c r="E134" s="40">
        <f>BY_Demands_Drivers!$L$21*$I$26</f>
        <v>0.2910777629183684</v>
      </c>
      <c r="F134" s="16" t="str">
        <f>BY_Demands_Drivers!$H$22</f>
        <v>ICDLA</v>
      </c>
    </row>
    <row r="135" spans="2:6" x14ac:dyDescent="0.3">
      <c r="B135" s="16" t="s">
        <v>231</v>
      </c>
      <c r="C135" s="16">
        <f>$H$27</f>
        <v>2034</v>
      </c>
      <c r="D135" s="40">
        <f>BY_Demands_Drivers!$K$21*$I$27</f>
        <v>0.1528176949029266</v>
      </c>
      <c r="E135" s="40">
        <f>BY_Demands_Drivers!$L$21*$I$27</f>
        <v>0.29271503276039335</v>
      </c>
      <c r="F135" s="16" t="str">
        <f>BY_Demands_Drivers!$H$22</f>
        <v>ICDLA</v>
      </c>
    </row>
    <row r="136" spans="2:6" x14ac:dyDescent="0.3">
      <c r="B136" s="16" t="s">
        <v>231</v>
      </c>
      <c r="C136" s="16">
        <f>$H$28</f>
        <v>2035</v>
      </c>
      <c r="D136" s="40">
        <f>BY_Demands_Drivers!$K$21*$I$28</f>
        <v>0.15547826587788724</v>
      </c>
      <c r="E136" s="40">
        <f>BY_Demands_Drivers!$L$21*$I$28</f>
        <v>0.29781123003382859</v>
      </c>
      <c r="F136" s="16" t="str">
        <f>BY_Demands_Drivers!$H$22</f>
        <v>ICDLA</v>
      </c>
    </row>
    <row r="137" spans="2:6" x14ac:dyDescent="0.3">
      <c r="B137" s="16" t="s">
        <v>231</v>
      </c>
      <c r="C137" s="16">
        <f>$H$29</f>
        <v>2036</v>
      </c>
      <c r="D137" s="40">
        <f>BY_Demands_Drivers!$K$21*$I$29</f>
        <v>0.15701602383323932</v>
      </c>
      <c r="E137" s="40">
        <f>BY_Demands_Drivers!$L$21*$I$29</f>
        <v>0.30075673232375888</v>
      </c>
      <c r="F137" s="16" t="str">
        <f>BY_Demands_Drivers!$H$22</f>
        <v>ICDLA</v>
      </c>
    </row>
    <row r="138" spans="2:6" x14ac:dyDescent="0.3">
      <c r="B138" s="16" t="s">
        <v>231</v>
      </c>
      <c r="C138" s="16">
        <f>$H$30</f>
        <v>2037</v>
      </c>
      <c r="D138" s="40">
        <f>BY_Demands_Drivers!$K$21*$I$30</f>
        <v>0.15878917641870627</v>
      </c>
      <c r="E138" s="40">
        <f>BY_Demands_Drivers!$L$21*$I$30</f>
        <v>0.3041531218418303</v>
      </c>
      <c r="F138" s="16" t="str">
        <f>BY_Demands_Drivers!$H$22</f>
        <v>ICDLA</v>
      </c>
    </row>
    <row r="139" spans="2:6" x14ac:dyDescent="0.3">
      <c r="B139" s="16" t="s">
        <v>231</v>
      </c>
      <c r="C139" s="16">
        <f>$H$31</f>
        <v>2038</v>
      </c>
      <c r="D139" s="40">
        <f>BY_Demands_Drivers!$K$21*$I$31</f>
        <v>0.1606061865574353</v>
      </c>
      <c r="E139" s="40">
        <f>BY_Demands_Drivers!$L$21*$I$31</f>
        <v>0.3076335184190846</v>
      </c>
      <c r="F139" s="16" t="str">
        <f>BY_Demands_Drivers!$H$22</f>
        <v>ICDLA</v>
      </c>
    </row>
    <row r="140" spans="2:6" x14ac:dyDescent="0.3">
      <c r="B140" s="16" t="s">
        <v>231</v>
      </c>
      <c r="C140" s="16">
        <f>$H$32</f>
        <v>2039</v>
      </c>
      <c r="D140" s="40">
        <f>BY_Demands_Drivers!$K$21*$I$32</f>
        <v>0.16257025713076689</v>
      </c>
      <c r="E140" s="40">
        <f>BY_Demands_Drivers!$L$21*$I$32</f>
        <v>0.31139560227057628</v>
      </c>
      <c r="F140" s="16" t="str">
        <f>BY_Demands_Drivers!$H$22</f>
        <v>ICDLA</v>
      </c>
    </row>
    <row r="141" spans="2:6" x14ac:dyDescent="0.3">
      <c r="B141" s="16" t="s">
        <v>231</v>
      </c>
      <c r="C141" s="16">
        <f>$H$33</f>
        <v>2040</v>
      </c>
      <c r="D141" s="40">
        <f>BY_Demands_Drivers!$K$21*$I$33</f>
        <v>0.16617997393646108</v>
      </c>
      <c r="E141" s="40">
        <f>BY_Demands_Drivers!$L$21*$I$33</f>
        <v>0.31830984327981088</v>
      </c>
      <c r="F141" s="16" t="str">
        <f>BY_Demands_Drivers!$H$22</f>
        <v>ICDLA</v>
      </c>
    </row>
    <row r="142" spans="2:6" x14ac:dyDescent="0.3">
      <c r="B142" s="16" t="s">
        <v>231</v>
      </c>
      <c r="C142" s="16">
        <f>$H$34</f>
        <v>2041</v>
      </c>
      <c r="D142" s="40">
        <f>BY_Demands_Drivers!$K$21*$I$34</f>
        <v>0.16893110707969522</v>
      </c>
      <c r="E142" s="40">
        <f>BY_Demands_Drivers!$L$21*$I$34</f>
        <v>0.32357950808310165</v>
      </c>
      <c r="F142" s="16" t="str">
        <f>BY_Demands_Drivers!$H$22</f>
        <v>ICDLA</v>
      </c>
    </row>
    <row r="143" spans="2:6" x14ac:dyDescent="0.3">
      <c r="B143" s="16" t="s">
        <v>231</v>
      </c>
      <c r="C143" s="16">
        <f>$H$35</f>
        <v>2042</v>
      </c>
      <c r="D143" s="40">
        <f>BY_Demands_Drivers!$K$21*$I$35</f>
        <v>0.17166058461863393</v>
      </c>
      <c r="E143" s="40">
        <f>BY_Demands_Drivers!$L$21*$I$35</f>
        <v>0.32880769260542891</v>
      </c>
      <c r="F143" s="16" t="str">
        <f>BY_Demands_Drivers!$H$22</f>
        <v>ICDLA</v>
      </c>
    </row>
    <row r="144" spans="2:6" x14ac:dyDescent="0.3">
      <c r="B144" s="16" t="s">
        <v>231</v>
      </c>
      <c r="C144" s="16">
        <f>$H$36</f>
        <v>2043</v>
      </c>
      <c r="D144" s="40">
        <f>BY_Demands_Drivers!$K$21*$I$36</f>
        <v>0.17421907817818466</v>
      </c>
      <c r="E144" s="40">
        <f>BY_Demands_Drivers!$L$21*$I$36</f>
        <v>0.33370836544031801</v>
      </c>
      <c r="F144" s="16" t="str">
        <f>BY_Demands_Drivers!$H$22</f>
        <v>ICDLA</v>
      </c>
    </row>
    <row r="145" spans="2:6" x14ac:dyDescent="0.3">
      <c r="B145" s="16" t="s">
        <v>231</v>
      </c>
      <c r="C145" s="16">
        <f>$H$37</f>
        <v>2044</v>
      </c>
      <c r="D145" s="40">
        <f>BY_Demands_Drivers!$K$21*$I$37</f>
        <v>0.17691998843035942</v>
      </c>
      <c r="E145" s="40">
        <f>BY_Demands_Drivers!$L$21*$I$37</f>
        <v>0.33888183068235311</v>
      </c>
      <c r="F145" s="16" t="str">
        <f>BY_Demands_Drivers!$H$22</f>
        <v>ICDLA</v>
      </c>
    </row>
    <row r="146" spans="2:6" x14ac:dyDescent="0.3">
      <c r="B146" s="16" t="s">
        <v>231</v>
      </c>
      <c r="C146" s="16">
        <f>$H$38</f>
        <v>2045</v>
      </c>
      <c r="D146" s="40">
        <f>BY_Demands_Drivers!$K$21*$I$38</f>
        <v>0.18139865173931935</v>
      </c>
      <c r="E146" s="40">
        <f>BY_Demands_Drivers!$L$21*$I$38</f>
        <v>0.34746049742665741</v>
      </c>
      <c r="F146" s="16" t="str">
        <f>BY_Demands_Drivers!$H$22</f>
        <v>ICDLA</v>
      </c>
    </row>
    <row r="147" spans="2:6" x14ac:dyDescent="0.3">
      <c r="B147" s="16" t="s">
        <v>231</v>
      </c>
      <c r="C147" s="16">
        <f>$H$39</f>
        <v>2046</v>
      </c>
      <c r="D147" s="40">
        <f>BY_Demands_Drivers!$K$21*$I$39</f>
        <v>0.18473031057788655</v>
      </c>
      <c r="E147" s="40">
        <f>BY_Demands_Drivers!$L$21*$I$39</f>
        <v>0.35384213161304623</v>
      </c>
      <c r="F147" s="16" t="str">
        <f>BY_Demands_Drivers!$H$22</f>
        <v>ICDLA</v>
      </c>
    </row>
    <row r="148" spans="2:6" x14ac:dyDescent="0.3">
      <c r="B148" s="16" t="s">
        <v>231</v>
      </c>
      <c r="C148" s="16">
        <f>$H$40</f>
        <v>2047</v>
      </c>
      <c r="D148" s="40">
        <f>BY_Demands_Drivers!$K$21*$I$40</f>
        <v>0.18811505767050513</v>
      </c>
      <c r="E148" s="40">
        <f>BY_Demands_Drivers!$L$21*$I$40</f>
        <v>0.36032545382734121</v>
      </c>
      <c r="F148" s="16" t="str">
        <f>BY_Demands_Drivers!$H$22</f>
        <v>ICDLA</v>
      </c>
    </row>
    <row r="149" spans="2:6" x14ac:dyDescent="0.3">
      <c r="B149" s="16" t="s">
        <v>231</v>
      </c>
      <c r="C149" s="16">
        <f>$H$41</f>
        <v>2048</v>
      </c>
      <c r="D149" s="40">
        <f>BY_Demands_Drivers!$K$21*$I$41</f>
        <v>0.19143278165998032</v>
      </c>
      <c r="E149" s="40">
        <f>BY_Demands_Drivers!$L$21*$I$41</f>
        <v>0.36668039647247186</v>
      </c>
      <c r="F149" s="16" t="str">
        <f>BY_Demands_Drivers!$H$22</f>
        <v>ICDLA</v>
      </c>
    </row>
    <row r="150" spans="2:6" x14ac:dyDescent="0.3">
      <c r="B150" s="16" t="s">
        <v>231</v>
      </c>
      <c r="C150" s="16">
        <f>$H$42</f>
        <v>2049</v>
      </c>
      <c r="D150" s="40">
        <f>BY_Demands_Drivers!$K$21*$I$42</f>
        <v>0.19485377803189338</v>
      </c>
      <c r="E150" s="40">
        <f>BY_Demands_Drivers!$L$21*$I$42</f>
        <v>0.37323315245870636</v>
      </c>
      <c r="F150" s="16" t="str">
        <f>BY_Demands_Drivers!$H$22</f>
        <v>ICDLA</v>
      </c>
    </row>
    <row r="151" spans="2:6" x14ac:dyDescent="0.3">
      <c r="B151" s="15" t="s">
        <v>231</v>
      </c>
      <c r="C151" s="15">
        <f>$H$43</f>
        <v>2050</v>
      </c>
      <c r="D151" s="41">
        <f>BY_Demands_Drivers!$K$21*$I$43</f>
        <v>0.19967167028958527</v>
      </c>
      <c r="E151" s="41">
        <f>BY_Demands_Drivers!$L$21*$I$43</f>
        <v>0.38246159613430408</v>
      </c>
      <c r="F151" s="15" t="str">
        <f>BY_Demands_Drivers!$H$22</f>
        <v>ICDLA</v>
      </c>
    </row>
    <row r="152" spans="2:6" x14ac:dyDescent="0.3">
      <c r="B152" s="16" t="s">
        <v>231</v>
      </c>
      <c r="C152" s="16">
        <f>$H$5</f>
        <v>2012</v>
      </c>
      <c r="D152" s="40">
        <f>BY_Demands_Drivers!$K$22*$I$5</f>
        <v>1.3310715943032303</v>
      </c>
      <c r="E152" s="40">
        <f>BY_Demands_Drivers!$L$22*$I$5</f>
        <v>2.5496043869814873</v>
      </c>
      <c r="F152" s="16" t="str">
        <f>BY_Demands_Drivers!$H$23</f>
        <v>ICDEM</v>
      </c>
    </row>
    <row r="153" spans="2:6" x14ac:dyDescent="0.3">
      <c r="B153" s="16" t="s">
        <v>231</v>
      </c>
      <c r="C153" s="16">
        <f>$H$8</f>
        <v>2015</v>
      </c>
      <c r="D153" s="40">
        <f>BY_Demands_Drivers!$K$22*$I$8</f>
        <v>1.3696908073108389</v>
      </c>
      <c r="E153" s="40">
        <f>BY_Demands_Drivers!$L$22*$I$8</f>
        <v>2.6235776543304263</v>
      </c>
      <c r="F153" s="16" t="str">
        <f>BY_Demands_Drivers!$H$23</f>
        <v>ICDEM</v>
      </c>
    </row>
    <row r="154" spans="2:6" x14ac:dyDescent="0.3">
      <c r="B154" s="16" t="s">
        <v>231</v>
      </c>
      <c r="C154" s="16">
        <f>$H$9</f>
        <v>2016</v>
      </c>
      <c r="D154" s="40">
        <f>BY_Demands_Drivers!$K$22*$I$9</f>
        <v>1.3995921830718914</v>
      </c>
      <c r="E154" s="40">
        <f>BY_Demands_Drivers!$L$22*$I$9</f>
        <v>2.6808523187011795</v>
      </c>
      <c r="F154" s="16" t="str">
        <f>BY_Demands_Drivers!$H$23</f>
        <v>ICDEM</v>
      </c>
    </row>
    <row r="155" spans="2:6" x14ac:dyDescent="0.3">
      <c r="B155" s="16" t="s">
        <v>231</v>
      </c>
      <c r="C155" s="16">
        <f>$H$10</f>
        <v>2017</v>
      </c>
      <c r="D155" s="40">
        <f>BY_Demands_Drivers!$K$22*$I$10</f>
        <v>1.4250171669419442</v>
      </c>
      <c r="E155" s="40">
        <f>BY_Demands_Drivers!$L$22*$I$10</f>
        <v>2.729552667120795</v>
      </c>
      <c r="F155" s="16" t="str">
        <f>BY_Demands_Drivers!$H$23</f>
        <v>ICDEM</v>
      </c>
    </row>
    <row r="156" spans="2:6" x14ac:dyDescent="0.3">
      <c r="B156" s="16" t="s">
        <v>231</v>
      </c>
      <c r="C156" s="16">
        <f>$H$11</f>
        <v>2018</v>
      </c>
      <c r="D156" s="40">
        <f>BY_Demands_Drivers!$K$22*$I$11</f>
        <v>1.4481281948592477</v>
      </c>
      <c r="E156" s="40">
        <f>BY_Demands_Drivers!$L$22*$I$11</f>
        <v>2.773820742871036</v>
      </c>
      <c r="F156" s="16" t="str">
        <f>BY_Demands_Drivers!$H$23</f>
        <v>ICDEM</v>
      </c>
    </row>
    <row r="157" spans="2:6" x14ac:dyDescent="0.3">
      <c r="B157" s="16" t="s">
        <v>231</v>
      </c>
      <c r="C157" s="16">
        <f>$H$12</f>
        <v>2019</v>
      </c>
      <c r="D157" s="40">
        <f>BY_Demands_Drivers!$K$22*$I$12</f>
        <v>1.5368039173270416</v>
      </c>
      <c r="E157" s="40">
        <f>BY_Demands_Drivers!$L$22*$I$12</f>
        <v>2.9436748754287883</v>
      </c>
      <c r="F157" s="16" t="str">
        <f>BY_Demands_Drivers!$H$23</f>
        <v>ICDEM</v>
      </c>
    </row>
    <row r="158" spans="2:6" x14ac:dyDescent="0.3">
      <c r="B158" s="16" t="s">
        <v>231</v>
      </c>
      <c r="C158" s="16">
        <f>$H$13</f>
        <v>2020</v>
      </c>
      <c r="D158" s="40">
        <f>BY_Demands_Drivers!$K$22*$I$13</f>
        <v>1.5458122919459647</v>
      </c>
      <c r="E158" s="40">
        <f>BY_Demands_Drivers!$L$22*$I$13</f>
        <v>2.9609299889375413</v>
      </c>
      <c r="F158" s="16" t="str">
        <f>BY_Demands_Drivers!$H$23</f>
        <v>ICDEM</v>
      </c>
    </row>
    <row r="159" spans="2:6" x14ac:dyDescent="0.3">
      <c r="B159" s="16" t="s">
        <v>231</v>
      </c>
      <c r="C159" s="16">
        <f>$H$14</f>
        <v>2021</v>
      </c>
      <c r="D159" s="40">
        <f>BY_Demands_Drivers!$K$22*$I$14</f>
        <v>1.5705582467420409</v>
      </c>
      <c r="E159" s="40">
        <f>BY_Demands_Drivers!$L$22*$I$14</f>
        <v>3.008329689433102</v>
      </c>
      <c r="F159" s="16" t="str">
        <f>BY_Demands_Drivers!$H$23</f>
        <v>ICDEM</v>
      </c>
    </row>
    <row r="160" spans="2:6" x14ac:dyDescent="0.3">
      <c r="B160" s="16" t="s">
        <v>231</v>
      </c>
      <c r="C160" s="16">
        <f>$H$15</f>
        <v>2022</v>
      </c>
      <c r="D160" s="40">
        <f>BY_Demands_Drivers!$K$22*$I$15</f>
        <v>1.5993599097377291</v>
      </c>
      <c r="E160" s="40">
        <f>BY_Demands_Drivers!$L$22*$I$15</f>
        <v>3.0634979062596419</v>
      </c>
      <c r="F160" s="16" t="str">
        <f>BY_Demands_Drivers!$H$23</f>
        <v>ICDEM</v>
      </c>
    </row>
    <row r="161" spans="2:6" x14ac:dyDescent="0.3">
      <c r="B161" s="16" t="s">
        <v>231</v>
      </c>
      <c r="C161" s="16">
        <f>$H$16</f>
        <v>2023</v>
      </c>
      <c r="D161" s="40">
        <f>BY_Demands_Drivers!$K$22*$I$16</f>
        <v>1.6263398232012733</v>
      </c>
      <c r="E161" s="40">
        <f>BY_Demands_Drivers!$L$22*$I$16</f>
        <v>3.1151766484260555</v>
      </c>
      <c r="F161" s="16" t="str">
        <f>BY_Demands_Drivers!$H$23</f>
        <v>ICDEM</v>
      </c>
    </row>
    <row r="162" spans="2:6" x14ac:dyDescent="0.3">
      <c r="B162" s="16" t="s">
        <v>231</v>
      </c>
      <c r="C162" s="16">
        <f>$H$17</f>
        <v>2024</v>
      </c>
      <c r="D162" s="40">
        <f>BY_Demands_Drivers!$K$22*$I$17</f>
        <v>1.6556378704682297</v>
      </c>
      <c r="E162" s="40">
        <f>BY_Demands_Drivers!$L$22*$I$17</f>
        <v>3.1712956657362583</v>
      </c>
      <c r="F162" s="16" t="str">
        <f>BY_Demands_Drivers!$H$23</f>
        <v>ICDEM</v>
      </c>
    </row>
    <row r="163" spans="2:6" x14ac:dyDescent="0.3">
      <c r="B163" s="16" t="s">
        <v>231</v>
      </c>
      <c r="C163" s="16">
        <f>$H$18</f>
        <v>2025</v>
      </c>
      <c r="D163" s="40">
        <f>BY_Demands_Drivers!$K$22*$I$18</f>
        <v>1.6783222363205077</v>
      </c>
      <c r="E163" s="40">
        <f>BY_Demands_Drivers!$L$22*$I$18</f>
        <v>3.2147464905757266</v>
      </c>
      <c r="F163" s="16" t="str">
        <f>BY_Demands_Drivers!$H$23</f>
        <v>ICDEM</v>
      </c>
    </row>
    <row r="164" spans="2:6" x14ac:dyDescent="0.3">
      <c r="B164" s="16" t="s">
        <v>231</v>
      </c>
      <c r="C164" s="16">
        <f>$H$19</f>
        <v>2026</v>
      </c>
      <c r="D164" s="40">
        <f>BY_Demands_Drivers!$K$22*$I$19</f>
        <v>1.6929686912890103</v>
      </c>
      <c r="E164" s="40">
        <f>BY_Demands_Drivers!$L$22*$I$19</f>
        <v>3.2428010790751292</v>
      </c>
      <c r="F164" s="16" t="str">
        <f>BY_Demands_Drivers!$H$23</f>
        <v>ICDEM</v>
      </c>
    </row>
    <row r="165" spans="2:6" x14ac:dyDescent="0.3">
      <c r="B165" s="16" t="s">
        <v>231</v>
      </c>
      <c r="C165" s="16">
        <f>$H$20</f>
        <v>2027</v>
      </c>
      <c r="D165" s="40">
        <f>BY_Demands_Drivers!$K$22*$I$20</f>
        <v>1.718455217767564</v>
      </c>
      <c r="E165" s="40">
        <f>BY_Demands_Drivers!$L$22*$I$20</f>
        <v>3.291619309436852</v>
      </c>
      <c r="F165" s="16" t="str">
        <f>BY_Demands_Drivers!$H$23</f>
        <v>ICDEM</v>
      </c>
    </row>
    <row r="166" spans="2:6" x14ac:dyDescent="0.3">
      <c r="B166" s="16" t="s">
        <v>231</v>
      </c>
      <c r="C166" s="16">
        <f>$H$21</f>
        <v>2028</v>
      </c>
      <c r="D166" s="40">
        <f>BY_Demands_Drivers!$K$22*$I$21</f>
        <v>1.7352949148324075</v>
      </c>
      <c r="E166" s="40">
        <f>BY_Demands_Drivers!$L$22*$I$21</f>
        <v>3.3238749489499457</v>
      </c>
      <c r="F166" s="16" t="str">
        <f>BY_Demands_Drivers!$H$23</f>
        <v>ICDEM</v>
      </c>
    </row>
    <row r="167" spans="2:6" x14ac:dyDescent="0.3">
      <c r="B167" s="16" t="s">
        <v>231</v>
      </c>
      <c r="C167" s="16">
        <f>$H$22</f>
        <v>2029</v>
      </c>
      <c r="D167" s="40">
        <f>BY_Demands_Drivers!$K$22*$I$22</f>
        <v>1.7518435517157824</v>
      </c>
      <c r="E167" s="40">
        <f>BY_Demands_Drivers!$L$22*$I$22</f>
        <v>3.3555730765164817</v>
      </c>
      <c r="F167" s="16" t="str">
        <f>BY_Demands_Drivers!$H$23</f>
        <v>ICDEM</v>
      </c>
    </row>
    <row r="168" spans="2:6" x14ac:dyDescent="0.3">
      <c r="B168" s="16" t="s">
        <v>231</v>
      </c>
      <c r="C168" s="16">
        <f>$H$23</f>
        <v>2030</v>
      </c>
      <c r="D168" s="40">
        <f>BY_Demands_Drivers!$K$22*$I$23</f>
        <v>1.7818105054882383</v>
      </c>
      <c r="E168" s="40">
        <f>BY_Demands_Drivers!$L$22*$I$23</f>
        <v>3.4129733524518415</v>
      </c>
      <c r="F168" s="16" t="str">
        <f>BY_Demands_Drivers!$H$23</f>
        <v>ICDEM</v>
      </c>
    </row>
    <row r="169" spans="2:6" x14ac:dyDescent="0.3">
      <c r="B169" s="16" t="s">
        <v>231</v>
      </c>
      <c r="C169" s="16">
        <f>$H$24</f>
        <v>2031</v>
      </c>
      <c r="D169" s="40">
        <f>BY_Demands_Drivers!$K$22*$I$24</f>
        <v>1.7990104202161998</v>
      </c>
      <c r="E169" s="40">
        <f>BY_Demands_Drivers!$L$22*$I$24</f>
        <v>3.4459189717812615</v>
      </c>
      <c r="F169" s="16" t="str">
        <f>BY_Demands_Drivers!$H$23</f>
        <v>ICDEM</v>
      </c>
    </row>
    <row r="170" spans="2:6" x14ac:dyDescent="0.3">
      <c r="B170" s="16" t="s">
        <v>231</v>
      </c>
      <c r="C170" s="16">
        <f>$H$25</f>
        <v>2032</v>
      </c>
      <c r="D170" s="40">
        <f>BY_Demands_Drivers!$K$22*$I$25</f>
        <v>1.8159819500124175</v>
      </c>
      <c r="E170" s="40">
        <f>BY_Demands_Drivers!$L$22*$I$25</f>
        <v>3.4784271306266721</v>
      </c>
      <c r="F170" s="16" t="str">
        <f>BY_Demands_Drivers!$H$23</f>
        <v>ICDEM</v>
      </c>
    </row>
    <row r="171" spans="2:6" x14ac:dyDescent="0.3">
      <c r="B171" s="16" t="s">
        <v>231</v>
      </c>
      <c r="C171" s="16">
        <f>$H$26</f>
        <v>2033</v>
      </c>
      <c r="D171" s="40">
        <f>BY_Demands_Drivers!$K$22*$I$26</f>
        <v>1.8252360791862272</v>
      </c>
      <c r="E171" s="40">
        <f>BY_Demands_Drivers!$L$22*$I$26</f>
        <v>3.4961529753071678</v>
      </c>
      <c r="F171" s="16" t="str">
        <f>BY_Demands_Drivers!$H$23</f>
        <v>ICDEM</v>
      </c>
    </row>
    <row r="172" spans="2:6" x14ac:dyDescent="0.3">
      <c r="B172" s="16" t="s">
        <v>231</v>
      </c>
      <c r="C172" s="16">
        <f>$H$27</f>
        <v>2034</v>
      </c>
      <c r="D172" s="40">
        <f>BY_Demands_Drivers!$K$22*$I$27</f>
        <v>1.8355027651641103</v>
      </c>
      <c r="E172" s="40">
        <f>BY_Demands_Drivers!$L$22*$I$27</f>
        <v>3.5158183244296346</v>
      </c>
      <c r="F172" s="16" t="str">
        <f>BY_Demands_Drivers!$H$23</f>
        <v>ICDEM</v>
      </c>
    </row>
    <row r="173" spans="2:6" x14ac:dyDescent="0.3">
      <c r="B173" s="16" t="s">
        <v>231</v>
      </c>
      <c r="C173" s="16">
        <f>$H$28</f>
        <v>2035</v>
      </c>
      <c r="D173" s="40">
        <f>BY_Demands_Drivers!$K$22*$I$28</f>
        <v>1.8674590473509192</v>
      </c>
      <c r="E173" s="40">
        <f>BY_Demands_Drivers!$L$22*$I$28</f>
        <v>3.5770290644107225</v>
      </c>
      <c r="F173" s="16" t="str">
        <f>BY_Demands_Drivers!$H$23</f>
        <v>ICDEM</v>
      </c>
    </row>
    <row r="174" spans="2:6" x14ac:dyDescent="0.3">
      <c r="B174" s="16" t="s">
        <v>231</v>
      </c>
      <c r="C174" s="16">
        <f>$H$29</f>
        <v>2036</v>
      </c>
      <c r="D174" s="40">
        <f>BY_Demands_Drivers!$K$22*$I$29</f>
        <v>1.8859291530608291</v>
      </c>
      <c r="E174" s="40">
        <f>BY_Demands_Drivers!$L$22*$I$29</f>
        <v>3.6124076742071765</v>
      </c>
      <c r="F174" s="16" t="str">
        <f>BY_Demands_Drivers!$H$23</f>
        <v>ICDEM</v>
      </c>
    </row>
    <row r="175" spans="2:6" x14ac:dyDescent="0.3">
      <c r="B175" s="16" t="s">
        <v>231</v>
      </c>
      <c r="C175" s="16">
        <f>$H$30</f>
        <v>2037</v>
      </c>
      <c r="D175" s="40">
        <f>BY_Demands_Drivers!$K$22*$I$30</f>
        <v>1.9072265982012622</v>
      </c>
      <c r="E175" s="40">
        <f>BY_Demands_Drivers!$L$22*$I$30</f>
        <v>3.6532019183289361</v>
      </c>
      <c r="F175" s="16" t="str">
        <f>BY_Demands_Drivers!$H$23</f>
        <v>ICDEM</v>
      </c>
    </row>
    <row r="176" spans="2:6" x14ac:dyDescent="0.3">
      <c r="B176" s="16" t="s">
        <v>231</v>
      </c>
      <c r="C176" s="16">
        <f>$H$31</f>
        <v>2038</v>
      </c>
      <c r="D176" s="40">
        <f>BY_Demands_Drivers!$K$22*$I$31</f>
        <v>1.9290508191207498</v>
      </c>
      <c r="E176" s="40">
        <f>BY_Demands_Drivers!$L$22*$I$31</f>
        <v>3.6950051764233334</v>
      </c>
      <c r="F176" s="16" t="str">
        <f>BY_Demands_Drivers!$H$23</f>
        <v>ICDEM</v>
      </c>
    </row>
    <row r="177" spans="2:6" x14ac:dyDescent="0.3">
      <c r="B177" s="16" t="s">
        <v>231</v>
      </c>
      <c r="C177" s="16">
        <f>$H$32</f>
        <v>2039</v>
      </c>
      <c r="D177" s="40">
        <f>BY_Demands_Drivers!$K$22*$I$32</f>
        <v>1.9526413919966046</v>
      </c>
      <c r="E177" s="40">
        <f>BY_Demands_Drivers!$L$22*$I$32</f>
        <v>3.7401917977539241</v>
      </c>
      <c r="F177" s="16" t="str">
        <f>BY_Demands_Drivers!$H$23</f>
        <v>ICDEM</v>
      </c>
    </row>
    <row r="178" spans="2:6" x14ac:dyDescent="0.3">
      <c r="B178" s="16" t="s">
        <v>231</v>
      </c>
      <c r="C178" s="16">
        <f>$H$33</f>
        <v>2040</v>
      </c>
      <c r="D178" s="40">
        <f>BY_Demands_Drivers!$K$22*$I$33</f>
        <v>1.9959979233362497</v>
      </c>
      <c r="E178" s="40">
        <f>BY_Demands_Drivers!$L$22*$I$33</f>
        <v>3.8232391732527038</v>
      </c>
      <c r="F178" s="16" t="str">
        <f>BY_Demands_Drivers!$H$23</f>
        <v>ICDEM</v>
      </c>
    </row>
    <row r="179" spans="2:6" x14ac:dyDescent="0.3">
      <c r="B179" s="16" t="s">
        <v>231</v>
      </c>
      <c r="C179" s="16">
        <f>$H$34</f>
        <v>2041</v>
      </c>
      <c r="D179" s="40">
        <f>BY_Demands_Drivers!$K$22*$I$34</f>
        <v>2.0290419533155561</v>
      </c>
      <c r="E179" s="40">
        <f>BY_Demands_Drivers!$L$22*$I$34</f>
        <v>3.8865334424410487</v>
      </c>
      <c r="F179" s="16" t="str">
        <f>BY_Demands_Drivers!$H$23</f>
        <v>ICDEM</v>
      </c>
    </row>
    <row r="180" spans="2:6" x14ac:dyDescent="0.3">
      <c r="B180" s="16" t="s">
        <v>231</v>
      </c>
      <c r="C180" s="16">
        <f>$H$35</f>
        <v>2042</v>
      </c>
      <c r="D180" s="40">
        <f>BY_Demands_Drivers!$K$22*$I$35</f>
        <v>2.0618258764951189</v>
      </c>
      <c r="E180" s="40">
        <f>BY_Demands_Drivers!$L$22*$I$35</f>
        <v>3.9493294894146382</v>
      </c>
      <c r="F180" s="16" t="str">
        <f>BY_Demands_Drivers!$H$23</f>
        <v>ICDEM</v>
      </c>
    </row>
    <row r="181" spans="2:6" x14ac:dyDescent="0.3">
      <c r="B181" s="16" t="s">
        <v>231</v>
      </c>
      <c r="C181" s="16">
        <f>$H$36</f>
        <v>2043</v>
      </c>
      <c r="D181" s="40">
        <f>BY_Demands_Drivers!$K$22*$I$36</f>
        <v>2.0925561005453703</v>
      </c>
      <c r="E181" s="40">
        <f>BY_Demands_Drivers!$L$22*$I$36</f>
        <v>4.0081917732968657</v>
      </c>
      <c r="F181" s="16" t="str">
        <f>BY_Demands_Drivers!$H$23</f>
        <v>ICDEM</v>
      </c>
    </row>
    <row r="182" spans="2:6" x14ac:dyDescent="0.3">
      <c r="B182" s="16" t="s">
        <v>231</v>
      </c>
      <c r="C182" s="16">
        <f>$H$37</f>
        <v>2044</v>
      </c>
      <c r="D182" s="40">
        <f>BY_Demands_Drivers!$K$22*$I$37</f>
        <v>2.1249969002804794</v>
      </c>
      <c r="E182" s="40">
        <f>BY_Demands_Drivers!$L$22*$I$37</f>
        <v>4.0703305836176717</v>
      </c>
      <c r="F182" s="16" t="str">
        <f>BY_Demands_Drivers!$H$23</f>
        <v>ICDEM</v>
      </c>
    </row>
    <row r="183" spans="2:6" x14ac:dyDescent="0.3">
      <c r="B183" s="16" t="s">
        <v>231</v>
      </c>
      <c r="C183" s="16">
        <f>$H$38</f>
        <v>2045</v>
      </c>
      <c r="D183" s="40">
        <f>BY_Demands_Drivers!$K$22*$I$38</f>
        <v>2.1787904017009589</v>
      </c>
      <c r="E183" s="40">
        <f>BY_Demands_Drivers!$L$22*$I$38</f>
        <v>4.1733694793463005</v>
      </c>
      <c r="F183" s="16" t="str">
        <f>BY_Demands_Drivers!$H$23</f>
        <v>ICDEM</v>
      </c>
    </row>
    <row r="184" spans="2:6" x14ac:dyDescent="0.3">
      <c r="B184" s="16" t="s">
        <v>231</v>
      </c>
      <c r="C184" s="16">
        <f>$H$39</f>
        <v>2046</v>
      </c>
      <c r="D184" s="40">
        <f>BY_Demands_Drivers!$K$22*$I$39</f>
        <v>2.2188071616361102</v>
      </c>
      <c r="E184" s="40">
        <f>BY_Demands_Drivers!$L$22*$I$39</f>
        <v>4.2500196814241633</v>
      </c>
      <c r="F184" s="16" t="str">
        <f>BY_Demands_Drivers!$H$23</f>
        <v>ICDEM</v>
      </c>
    </row>
    <row r="185" spans="2:6" x14ac:dyDescent="0.3">
      <c r="B185" s="16" t="s">
        <v>231</v>
      </c>
      <c r="C185" s="16">
        <f>$H$40</f>
        <v>2047</v>
      </c>
      <c r="D185" s="40">
        <f>BY_Demands_Drivers!$K$22*$I$40</f>
        <v>2.2594615678672016</v>
      </c>
      <c r="E185" s="40">
        <f>BY_Demands_Drivers!$L$22*$I$40</f>
        <v>4.3278912646812433</v>
      </c>
      <c r="F185" s="16" t="str">
        <f>BY_Demands_Drivers!$H$23</f>
        <v>ICDEM</v>
      </c>
    </row>
    <row r="186" spans="2:6" x14ac:dyDescent="0.3">
      <c r="B186" s="16" t="s">
        <v>231</v>
      </c>
      <c r="C186" s="16">
        <f>$H$41</f>
        <v>2048</v>
      </c>
      <c r="D186" s="40">
        <f>BY_Demands_Drivers!$K$22*$I$41</f>
        <v>2.2993109554698696</v>
      </c>
      <c r="E186" s="40">
        <f>BY_Demands_Drivers!$L$22*$I$41</f>
        <v>4.4042208730096917</v>
      </c>
      <c r="F186" s="16" t="str">
        <f>BY_Demands_Drivers!$H$23</f>
        <v>ICDEM</v>
      </c>
    </row>
    <row r="187" spans="2:6" x14ac:dyDescent="0.3">
      <c r="B187" s="16" t="s">
        <v>231</v>
      </c>
      <c r="C187" s="16">
        <f>$H$42</f>
        <v>2049</v>
      </c>
      <c r="D187" s="40">
        <f>BY_Demands_Drivers!$K$22*$I$42</f>
        <v>2.3404007540318199</v>
      </c>
      <c r="E187" s="40">
        <f>BY_Demands_Drivers!$L$22*$I$42</f>
        <v>4.4829264295868896</v>
      </c>
      <c r="F187" s="16" t="str">
        <f>BY_Demands_Drivers!$H$23</f>
        <v>ICDEM</v>
      </c>
    </row>
    <row r="188" spans="2:6" x14ac:dyDescent="0.3">
      <c r="B188" s="15" t="s">
        <v>231</v>
      </c>
      <c r="C188" s="15">
        <f>$H$43</f>
        <v>2050</v>
      </c>
      <c r="D188" s="41">
        <f>BY_Demands_Drivers!$K$22*$I$43</f>
        <v>2.3982687552922344</v>
      </c>
      <c r="E188" s="41">
        <f>BY_Demands_Drivers!$L$22*$I$43</f>
        <v>4.5937698361405657</v>
      </c>
      <c r="F188" s="15" t="str">
        <f>BY_Demands_Drivers!$H$23</f>
        <v>ICDEM</v>
      </c>
    </row>
    <row r="189" spans="2:6" x14ac:dyDescent="0.3">
      <c r="B189" s="16"/>
      <c r="C189" s="16"/>
      <c r="D189" s="40"/>
      <c r="E189" s="40"/>
      <c r="F189" s="16"/>
    </row>
    <row r="190" spans="2:6" x14ac:dyDescent="0.3">
      <c r="B190" s="16" t="s">
        <v>231</v>
      </c>
      <c r="C190" s="16">
        <f>$H$8</f>
        <v>2015</v>
      </c>
      <c r="D190" s="40">
        <f>BY_Demands_Drivers!$K$23*$I$8</f>
        <v>0</v>
      </c>
      <c r="E190" s="40">
        <f>BY_Demands_Drivers!$L$23*$I$8</f>
        <v>0</v>
      </c>
      <c r="F190" s="16" t="str">
        <f>BY_Demands_Drivers!$H$24</f>
        <v>ICDTF</v>
      </c>
    </row>
    <row r="191" spans="2:6" x14ac:dyDescent="0.3">
      <c r="B191" s="16" t="s">
        <v>231</v>
      </c>
      <c r="C191" s="16">
        <f>$H$9</f>
        <v>2016</v>
      </c>
      <c r="D191" s="40">
        <f>BY_Demands_Drivers!$K$23*$I$9</f>
        <v>0</v>
      </c>
      <c r="E191" s="40">
        <f>BY_Demands_Drivers!$L$23*$I$9</f>
        <v>0</v>
      </c>
      <c r="F191" s="16" t="str">
        <f>BY_Demands_Drivers!$H$24</f>
        <v>ICDTF</v>
      </c>
    </row>
    <row r="192" spans="2:6" x14ac:dyDescent="0.3">
      <c r="B192" s="16" t="s">
        <v>231</v>
      </c>
      <c r="C192" s="16">
        <f>$H$10</f>
        <v>2017</v>
      </c>
      <c r="D192" s="40">
        <f>BY_Demands_Drivers!$K$23*$I$10</f>
        <v>0</v>
      </c>
      <c r="E192" s="40">
        <f>BY_Demands_Drivers!$L$23*$I$10</f>
        <v>0</v>
      </c>
      <c r="F192" s="16" t="str">
        <f>BY_Demands_Drivers!$H$24</f>
        <v>ICDTF</v>
      </c>
    </row>
    <row r="193" spans="2:6" x14ac:dyDescent="0.3">
      <c r="B193" s="16" t="s">
        <v>231</v>
      </c>
      <c r="C193" s="16">
        <f>$H$11</f>
        <v>2018</v>
      </c>
      <c r="D193" s="40">
        <f>BY_Demands_Drivers!$K$23*$I$11</f>
        <v>0</v>
      </c>
      <c r="E193" s="40">
        <f>BY_Demands_Drivers!$L$23*$I$11</f>
        <v>0</v>
      </c>
      <c r="F193" s="16" t="str">
        <f>BY_Demands_Drivers!$H$24</f>
        <v>ICDTF</v>
      </c>
    </row>
    <row r="194" spans="2:6" x14ac:dyDescent="0.3">
      <c r="B194" s="16" t="s">
        <v>231</v>
      </c>
      <c r="C194" s="16">
        <f>$H$12</f>
        <v>2019</v>
      </c>
      <c r="D194" s="40">
        <f>BY_Demands_Drivers!$K$23*$I$12</f>
        <v>0</v>
      </c>
      <c r="E194" s="40">
        <f>BY_Demands_Drivers!$L$23*$I$12</f>
        <v>0</v>
      </c>
      <c r="F194" s="16" t="str">
        <f>BY_Demands_Drivers!$H$24</f>
        <v>ICDTF</v>
      </c>
    </row>
    <row r="195" spans="2:6" x14ac:dyDescent="0.3">
      <c r="B195" s="16" t="s">
        <v>231</v>
      </c>
      <c r="C195" s="16">
        <f>$H$13</f>
        <v>2020</v>
      </c>
      <c r="D195" s="40">
        <f>BY_Demands_Drivers!$K$23*$I$13</f>
        <v>0</v>
      </c>
      <c r="E195" s="40">
        <f>BY_Demands_Drivers!$L$23*$I$13</f>
        <v>0</v>
      </c>
      <c r="F195" s="16" t="str">
        <f>BY_Demands_Drivers!$H$24</f>
        <v>ICDTF</v>
      </c>
    </row>
    <row r="196" spans="2:6" x14ac:dyDescent="0.3">
      <c r="B196" s="16" t="s">
        <v>231</v>
      </c>
      <c r="C196" s="16">
        <f>$H$14</f>
        <v>2021</v>
      </c>
      <c r="D196" s="40">
        <f>BY_Demands_Drivers!$K$23*$I$14</f>
        <v>0</v>
      </c>
      <c r="E196" s="40">
        <f>BY_Demands_Drivers!$L$23*$I$14</f>
        <v>0</v>
      </c>
      <c r="F196" s="16" t="str">
        <f>BY_Demands_Drivers!$H$24</f>
        <v>ICDTF</v>
      </c>
    </row>
    <row r="197" spans="2:6" x14ac:dyDescent="0.3">
      <c r="B197" s="16" t="s">
        <v>231</v>
      </c>
      <c r="C197" s="16">
        <f>$H$15</f>
        <v>2022</v>
      </c>
      <c r="D197" s="40">
        <f>BY_Demands_Drivers!$K$23*$I$15</f>
        <v>0</v>
      </c>
      <c r="E197" s="40">
        <f>BY_Demands_Drivers!$L$23*$I$15</f>
        <v>0</v>
      </c>
      <c r="F197" s="16" t="str">
        <f>BY_Demands_Drivers!$H$24</f>
        <v>ICDTF</v>
      </c>
    </row>
    <row r="198" spans="2:6" x14ac:dyDescent="0.3">
      <c r="B198" s="16" t="s">
        <v>231</v>
      </c>
      <c r="C198" s="16">
        <f>$H$16</f>
        <v>2023</v>
      </c>
      <c r="D198" s="40">
        <f>BY_Demands_Drivers!$K$23*$I$16</f>
        <v>0</v>
      </c>
      <c r="E198" s="40">
        <f>BY_Demands_Drivers!$L$23*$I$16</f>
        <v>0</v>
      </c>
      <c r="F198" s="16" t="str">
        <f>BY_Demands_Drivers!$H$24</f>
        <v>ICDTF</v>
      </c>
    </row>
    <row r="199" spans="2:6" x14ac:dyDescent="0.3">
      <c r="B199" s="16" t="s">
        <v>231</v>
      </c>
      <c r="C199" s="16">
        <f>$H$17</f>
        <v>2024</v>
      </c>
      <c r="D199" s="40">
        <f>BY_Demands_Drivers!$K$23*$I$17</f>
        <v>0</v>
      </c>
      <c r="E199" s="40">
        <f>BY_Demands_Drivers!$L$23*$I$17</f>
        <v>0</v>
      </c>
      <c r="F199" s="16" t="str">
        <f>BY_Demands_Drivers!$H$24</f>
        <v>ICDTF</v>
      </c>
    </row>
    <row r="200" spans="2:6" x14ac:dyDescent="0.3">
      <c r="B200" s="16" t="s">
        <v>231</v>
      </c>
      <c r="C200" s="16">
        <f>$H$18</f>
        <v>2025</v>
      </c>
      <c r="D200" s="40">
        <f>BY_Demands_Drivers!$K$23*$I$18</f>
        <v>0</v>
      </c>
      <c r="E200" s="40">
        <f>BY_Demands_Drivers!$L$23*$I$18</f>
        <v>0</v>
      </c>
      <c r="F200" s="16" t="str">
        <f>BY_Demands_Drivers!$H$24</f>
        <v>ICDTF</v>
      </c>
    </row>
    <row r="201" spans="2:6" x14ac:dyDescent="0.3">
      <c r="B201" s="16" t="s">
        <v>231</v>
      </c>
      <c r="C201" s="16">
        <f>$H$19</f>
        <v>2026</v>
      </c>
      <c r="D201" s="40">
        <f>BY_Demands_Drivers!$K$23*$I$19</f>
        <v>0</v>
      </c>
      <c r="E201" s="40">
        <f>BY_Demands_Drivers!$L$23*$I$19</f>
        <v>0</v>
      </c>
      <c r="F201" s="16" t="str">
        <f>BY_Demands_Drivers!$H$24</f>
        <v>ICDTF</v>
      </c>
    </row>
    <row r="202" spans="2:6" x14ac:dyDescent="0.3">
      <c r="B202" s="16" t="s">
        <v>231</v>
      </c>
      <c r="C202" s="16">
        <f>$H$20</f>
        <v>2027</v>
      </c>
      <c r="D202" s="40">
        <f>BY_Demands_Drivers!$K$23*$I$20</f>
        <v>0</v>
      </c>
      <c r="E202" s="40">
        <f>BY_Demands_Drivers!$L$23*$I$20</f>
        <v>0</v>
      </c>
      <c r="F202" s="16" t="str">
        <f>BY_Demands_Drivers!$H$24</f>
        <v>ICDTF</v>
      </c>
    </row>
    <row r="203" spans="2:6" x14ac:dyDescent="0.3">
      <c r="B203" s="16" t="s">
        <v>231</v>
      </c>
      <c r="C203" s="16">
        <f>$H$21</f>
        <v>2028</v>
      </c>
      <c r="D203" s="40">
        <f>BY_Demands_Drivers!$K$23*$I$21</f>
        <v>0</v>
      </c>
      <c r="E203" s="40">
        <f>BY_Demands_Drivers!$L$23*$I$21</f>
        <v>0</v>
      </c>
      <c r="F203" s="16" t="str">
        <f>BY_Demands_Drivers!$H$24</f>
        <v>ICDTF</v>
      </c>
    </row>
    <row r="204" spans="2:6" x14ac:dyDescent="0.3">
      <c r="B204" s="16" t="s">
        <v>231</v>
      </c>
      <c r="C204" s="16">
        <f>$H$22</f>
        <v>2029</v>
      </c>
      <c r="D204" s="40">
        <f>BY_Demands_Drivers!$K$23*$I$22</f>
        <v>0</v>
      </c>
      <c r="E204" s="40">
        <f>BY_Demands_Drivers!$L$23*$I$22</f>
        <v>0</v>
      </c>
      <c r="F204" s="16" t="str">
        <f>BY_Demands_Drivers!$H$24</f>
        <v>ICDTF</v>
      </c>
    </row>
    <row r="205" spans="2:6" x14ac:dyDescent="0.3">
      <c r="B205" s="16" t="s">
        <v>231</v>
      </c>
      <c r="C205" s="16">
        <f>$H$23</f>
        <v>2030</v>
      </c>
      <c r="D205" s="40">
        <f>BY_Demands_Drivers!$K$23*$I$23</f>
        <v>0</v>
      </c>
      <c r="E205" s="40">
        <f>BY_Demands_Drivers!$L$23*$I$23</f>
        <v>0</v>
      </c>
      <c r="F205" s="16" t="str">
        <f>BY_Demands_Drivers!$H$24</f>
        <v>ICDTF</v>
      </c>
    </row>
    <row r="206" spans="2:6" x14ac:dyDescent="0.3">
      <c r="B206" s="16" t="s">
        <v>231</v>
      </c>
      <c r="C206" s="16">
        <f>$H$24</f>
        <v>2031</v>
      </c>
      <c r="D206" s="40">
        <f>BY_Demands_Drivers!$K$23*$I$24</f>
        <v>0</v>
      </c>
      <c r="E206" s="40">
        <f>BY_Demands_Drivers!$L$23*$I$24</f>
        <v>0</v>
      </c>
      <c r="F206" s="16" t="str">
        <f>BY_Demands_Drivers!$H$24</f>
        <v>ICDTF</v>
      </c>
    </row>
    <row r="207" spans="2:6" x14ac:dyDescent="0.3">
      <c r="B207" s="16" t="s">
        <v>231</v>
      </c>
      <c r="C207" s="16">
        <f>$H$25</f>
        <v>2032</v>
      </c>
      <c r="D207" s="40">
        <f>BY_Demands_Drivers!$K$23*$I$25</f>
        <v>0</v>
      </c>
      <c r="E207" s="40">
        <f>BY_Demands_Drivers!$L$23*$I$25</f>
        <v>0</v>
      </c>
      <c r="F207" s="16" t="str">
        <f>BY_Demands_Drivers!$H$24</f>
        <v>ICDTF</v>
      </c>
    </row>
    <row r="208" spans="2:6" x14ac:dyDescent="0.3">
      <c r="B208" s="16" t="s">
        <v>231</v>
      </c>
      <c r="C208" s="16">
        <f>$H$26</f>
        <v>2033</v>
      </c>
      <c r="D208" s="40">
        <f>BY_Demands_Drivers!$K$23*$I$26</f>
        <v>0</v>
      </c>
      <c r="E208" s="40">
        <f>BY_Demands_Drivers!$L$23*$I$26</f>
        <v>0</v>
      </c>
      <c r="F208" s="16" t="str">
        <f>BY_Demands_Drivers!$H$24</f>
        <v>ICDTF</v>
      </c>
    </row>
    <row r="209" spans="2:6" x14ac:dyDescent="0.3">
      <c r="B209" s="16" t="s">
        <v>231</v>
      </c>
      <c r="C209" s="16">
        <f>$H$27</f>
        <v>2034</v>
      </c>
      <c r="D209" s="40">
        <f>BY_Demands_Drivers!$K$23*$I$27</f>
        <v>0</v>
      </c>
      <c r="E209" s="40">
        <f>BY_Demands_Drivers!$L$23*$I$27</f>
        <v>0</v>
      </c>
      <c r="F209" s="16" t="str">
        <f>BY_Demands_Drivers!$H$24</f>
        <v>ICDTF</v>
      </c>
    </row>
    <row r="210" spans="2:6" x14ac:dyDescent="0.3">
      <c r="B210" s="16" t="s">
        <v>231</v>
      </c>
      <c r="C210" s="16">
        <f>$H$28</f>
        <v>2035</v>
      </c>
      <c r="D210" s="40">
        <f>BY_Demands_Drivers!$K$23*$I$28</f>
        <v>0</v>
      </c>
      <c r="E210" s="40">
        <f>BY_Demands_Drivers!$L$23*$I$28</f>
        <v>0</v>
      </c>
      <c r="F210" s="16" t="str">
        <f>BY_Demands_Drivers!$H$24</f>
        <v>ICDTF</v>
      </c>
    </row>
    <row r="211" spans="2:6" x14ac:dyDescent="0.3">
      <c r="B211" s="16" t="s">
        <v>231</v>
      </c>
      <c r="C211" s="16">
        <f>$H$29</f>
        <v>2036</v>
      </c>
      <c r="D211" s="40">
        <f>BY_Demands_Drivers!$K$23*$I$29</f>
        <v>0</v>
      </c>
      <c r="E211" s="40">
        <f>BY_Demands_Drivers!$L$23*$I$29</f>
        <v>0</v>
      </c>
      <c r="F211" s="16" t="str">
        <f>BY_Demands_Drivers!$H$24</f>
        <v>ICDTF</v>
      </c>
    </row>
    <row r="212" spans="2:6" x14ac:dyDescent="0.3">
      <c r="B212" s="16" t="s">
        <v>231</v>
      </c>
      <c r="C212" s="16">
        <f>$H$30</f>
        <v>2037</v>
      </c>
      <c r="D212" s="40">
        <f>BY_Demands_Drivers!$K$23*$I$30</f>
        <v>0</v>
      </c>
      <c r="E212" s="40">
        <f>BY_Demands_Drivers!$L$23*$I$30</f>
        <v>0</v>
      </c>
      <c r="F212" s="16" t="str">
        <f>BY_Demands_Drivers!$H$24</f>
        <v>ICDTF</v>
      </c>
    </row>
    <row r="213" spans="2:6" x14ac:dyDescent="0.3">
      <c r="B213" s="16" t="s">
        <v>231</v>
      </c>
      <c r="C213" s="16">
        <f>$H$31</f>
        <v>2038</v>
      </c>
      <c r="D213" s="40">
        <f>BY_Demands_Drivers!$K$23*$I$31</f>
        <v>0</v>
      </c>
      <c r="E213" s="40">
        <f>BY_Demands_Drivers!$L$23*$I$31</f>
        <v>0</v>
      </c>
      <c r="F213" s="16" t="str">
        <f>BY_Demands_Drivers!$H$24</f>
        <v>ICDTF</v>
      </c>
    </row>
    <row r="214" spans="2:6" x14ac:dyDescent="0.3">
      <c r="B214" s="16" t="s">
        <v>231</v>
      </c>
      <c r="C214" s="16">
        <f>$H$32</f>
        <v>2039</v>
      </c>
      <c r="D214" s="40">
        <f>BY_Demands_Drivers!$K$23*$I$32</f>
        <v>0</v>
      </c>
      <c r="E214" s="40">
        <f>BY_Demands_Drivers!$L$23*$I$32</f>
        <v>0</v>
      </c>
      <c r="F214" s="16" t="str">
        <f>BY_Demands_Drivers!$H$24</f>
        <v>ICDTF</v>
      </c>
    </row>
    <row r="215" spans="2:6" x14ac:dyDescent="0.3">
      <c r="B215" s="16" t="s">
        <v>231</v>
      </c>
      <c r="C215" s="16">
        <f>$H$33</f>
        <v>2040</v>
      </c>
      <c r="D215" s="40">
        <f>BY_Demands_Drivers!$K$23*$I$33</f>
        <v>0</v>
      </c>
      <c r="E215" s="40">
        <f>BY_Demands_Drivers!$L$23*$I$33</f>
        <v>0</v>
      </c>
      <c r="F215" s="16" t="str">
        <f>BY_Demands_Drivers!$H$24</f>
        <v>ICDTF</v>
      </c>
    </row>
    <row r="216" spans="2:6" x14ac:dyDescent="0.3">
      <c r="B216" s="16" t="s">
        <v>231</v>
      </c>
      <c r="C216" s="16">
        <f>$H$34</f>
        <v>2041</v>
      </c>
      <c r="D216" s="40">
        <f>BY_Demands_Drivers!$K$23*$I$34</f>
        <v>0</v>
      </c>
      <c r="E216" s="40">
        <f>BY_Demands_Drivers!$L$23*$I$34</f>
        <v>0</v>
      </c>
      <c r="F216" s="16" t="str">
        <f>BY_Demands_Drivers!$H$24</f>
        <v>ICDTF</v>
      </c>
    </row>
    <row r="217" spans="2:6" x14ac:dyDescent="0.3">
      <c r="B217" s="16" t="s">
        <v>231</v>
      </c>
      <c r="C217" s="16">
        <f>$H$35</f>
        <v>2042</v>
      </c>
      <c r="D217" s="40">
        <f>BY_Demands_Drivers!$K$23*$I$35</f>
        <v>0</v>
      </c>
      <c r="E217" s="40">
        <f>BY_Demands_Drivers!$L$23*$I$35</f>
        <v>0</v>
      </c>
      <c r="F217" s="16" t="str">
        <f>BY_Demands_Drivers!$H$24</f>
        <v>ICDTF</v>
      </c>
    </row>
    <row r="218" spans="2:6" x14ac:dyDescent="0.3">
      <c r="B218" s="16" t="s">
        <v>231</v>
      </c>
      <c r="C218" s="16">
        <f>$H$36</f>
        <v>2043</v>
      </c>
      <c r="D218" s="40">
        <f>BY_Demands_Drivers!$K$23*$I$36</f>
        <v>0</v>
      </c>
      <c r="E218" s="40">
        <f>BY_Demands_Drivers!$L$23*$I$36</f>
        <v>0</v>
      </c>
      <c r="F218" s="16" t="str">
        <f>BY_Demands_Drivers!$H$24</f>
        <v>ICDTF</v>
      </c>
    </row>
    <row r="219" spans="2:6" x14ac:dyDescent="0.3">
      <c r="B219" s="16" t="s">
        <v>231</v>
      </c>
      <c r="C219" s="16">
        <f>$H$37</f>
        <v>2044</v>
      </c>
      <c r="D219" s="40">
        <f>BY_Demands_Drivers!$K$23*$I$37</f>
        <v>0</v>
      </c>
      <c r="E219" s="40">
        <f>BY_Demands_Drivers!$L$23*$I$37</f>
        <v>0</v>
      </c>
      <c r="F219" s="16" t="str">
        <f>BY_Demands_Drivers!$H$24</f>
        <v>ICDTF</v>
      </c>
    </row>
    <row r="220" spans="2:6" x14ac:dyDescent="0.3">
      <c r="B220" s="16" t="s">
        <v>231</v>
      </c>
      <c r="C220" s="16">
        <f>$H$38</f>
        <v>2045</v>
      </c>
      <c r="D220" s="40">
        <f>BY_Demands_Drivers!$K$23*$I$38</f>
        <v>0</v>
      </c>
      <c r="E220" s="40">
        <f>BY_Demands_Drivers!$L$23*$I$38</f>
        <v>0</v>
      </c>
      <c r="F220" s="16" t="str">
        <f>BY_Demands_Drivers!$H$24</f>
        <v>ICDTF</v>
      </c>
    </row>
    <row r="221" spans="2:6" x14ac:dyDescent="0.3">
      <c r="B221" s="16" t="s">
        <v>231</v>
      </c>
      <c r="C221" s="16">
        <f>$H$39</f>
        <v>2046</v>
      </c>
      <c r="D221" s="40">
        <f>BY_Demands_Drivers!$K$23*$I$39</f>
        <v>0</v>
      </c>
      <c r="E221" s="40">
        <f>BY_Demands_Drivers!$L$23*$I$39</f>
        <v>0</v>
      </c>
      <c r="F221" s="16" t="str">
        <f>BY_Demands_Drivers!$H$24</f>
        <v>ICDTF</v>
      </c>
    </row>
    <row r="222" spans="2:6" x14ac:dyDescent="0.3">
      <c r="B222" s="16" t="s">
        <v>231</v>
      </c>
      <c r="C222" s="16">
        <f>$H$40</f>
        <v>2047</v>
      </c>
      <c r="D222" s="40">
        <f>BY_Demands_Drivers!$K$23*$I$40</f>
        <v>0</v>
      </c>
      <c r="E222" s="40">
        <f>BY_Demands_Drivers!$L$23*$I$40</f>
        <v>0</v>
      </c>
      <c r="F222" s="16" t="str">
        <f>BY_Demands_Drivers!$H$24</f>
        <v>ICDTF</v>
      </c>
    </row>
    <row r="223" spans="2:6" x14ac:dyDescent="0.3">
      <c r="B223" s="16" t="s">
        <v>231</v>
      </c>
      <c r="C223" s="16">
        <f>$H$41</f>
        <v>2048</v>
      </c>
      <c r="D223" s="40">
        <f>BY_Demands_Drivers!$K$23*$I$41</f>
        <v>0</v>
      </c>
      <c r="E223" s="40">
        <f>BY_Demands_Drivers!$L$23*$I$41</f>
        <v>0</v>
      </c>
      <c r="F223" s="16" t="str">
        <f>BY_Demands_Drivers!$H$24</f>
        <v>ICDTF</v>
      </c>
    </row>
    <row r="224" spans="2:6" x14ac:dyDescent="0.3">
      <c r="B224" s="16" t="s">
        <v>231</v>
      </c>
      <c r="C224" s="16">
        <f>$H$42</f>
        <v>2049</v>
      </c>
      <c r="D224" s="40">
        <f>BY_Demands_Drivers!$K$23*$I$42</f>
        <v>0</v>
      </c>
      <c r="E224" s="40">
        <f>BY_Demands_Drivers!$L$23*$I$42</f>
        <v>0</v>
      </c>
      <c r="F224" s="16" t="str">
        <f>BY_Demands_Drivers!$H$24</f>
        <v>ICDTF</v>
      </c>
    </row>
    <row r="225" spans="2:6" x14ac:dyDescent="0.3">
      <c r="B225" s="15" t="s">
        <v>231</v>
      </c>
      <c r="C225" s="15">
        <f>$H$43</f>
        <v>2050</v>
      </c>
      <c r="D225" s="41">
        <f>BY_Demands_Drivers!$K$23*$I$43</f>
        <v>0</v>
      </c>
      <c r="E225" s="41">
        <f>BY_Demands_Drivers!$L$23*$I$43</f>
        <v>0</v>
      </c>
      <c r="F225" s="15" t="str">
        <f>BY_Demands_Drivers!$H$24</f>
        <v>ICDTF</v>
      </c>
    </row>
    <row r="226" spans="2:6" x14ac:dyDescent="0.3">
      <c r="B226" s="16"/>
      <c r="C226" s="16"/>
      <c r="D226" s="40"/>
      <c r="E226" s="40"/>
      <c r="F226" s="16"/>
    </row>
    <row r="227" spans="2:6" x14ac:dyDescent="0.3">
      <c r="B227" s="16" t="s">
        <v>231</v>
      </c>
      <c r="C227" s="16">
        <f>$H$8</f>
        <v>2015</v>
      </c>
      <c r="D227" s="40">
        <f>BY_Demands_Drivers!$K$24*$I$8</f>
        <v>6.958519696459171E-4</v>
      </c>
      <c r="E227" s="40">
        <f>BY_Demands_Drivers!$L$24*$I$8</f>
        <v>1.3328713812930815E-3</v>
      </c>
      <c r="F227" s="16" t="str">
        <f>BY_Demands_Drivers!$H$25</f>
        <v>ICDFL</v>
      </c>
    </row>
    <row r="228" spans="2:6" x14ac:dyDescent="0.3">
      <c r="B228" s="16" t="s">
        <v>231</v>
      </c>
      <c r="C228" s="16">
        <f>$H$9</f>
        <v>2016</v>
      </c>
      <c r="D228" s="40">
        <f>BY_Demands_Drivers!$K$24*$I$9</f>
        <v>7.1104293910222963E-4</v>
      </c>
      <c r="E228" s="40">
        <f>BY_Demands_Drivers!$L$24*$I$9</f>
        <v>1.3619689614188075E-3</v>
      </c>
      <c r="F228" s="16" t="str">
        <f>BY_Demands_Drivers!$H$25</f>
        <v>ICDFL</v>
      </c>
    </row>
    <row r="229" spans="2:6" x14ac:dyDescent="0.3">
      <c r="B229" s="16" t="s">
        <v>231</v>
      </c>
      <c r="C229" s="16">
        <f>$H$10</f>
        <v>2017</v>
      </c>
      <c r="D229" s="40">
        <f>BY_Demands_Drivers!$K$24*$I$10</f>
        <v>7.2395974120804756E-4</v>
      </c>
      <c r="E229" s="40">
        <f>BY_Demands_Drivers!$L$24*$I$10</f>
        <v>1.3867104820520413E-3</v>
      </c>
      <c r="F229" s="16" t="str">
        <f>BY_Demands_Drivers!$H$25</f>
        <v>ICDFL</v>
      </c>
    </row>
    <row r="230" spans="2:6" x14ac:dyDescent="0.3">
      <c r="B230" s="16" t="s">
        <v>231</v>
      </c>
      <c r="C230" s="16">
        <f>$H$11</f>
        <v>2018</v>
      </c>
      <c r="D230" s="40">
        <f>BY_Demands_Drivers!$K$24*$I$11</f>
        <v>7.3570097084247243E-4</v>
      </c>
      <c r="E230" s="40">
        <f>BY_Demands_Drivers!$L$24*$I$11</f>
        <v>1.4092002494789822E-3</v>
      </c>
      <c r="F230" s="16" t="str">
        <f>BY_Demands_Drivers!$H$25</f>
        <v>ICDFL</v>
      </c>
    </row>
    <row r="231" spans="2:6" x14ac:dyDescent="0.3">
      <c r="B231" s="16" t="s">
        <v>231</v>
      </c>
      <c r="C231" s="16">
        <f>$H$12</f>
        <v>2019</v>
      </c>
      <c r="D231" s="40">
        <f>BY_Demands_Drivers!$K$24*$I$12</f>
        <v>7.8075141274485836E-4</v>
      </c>
      <c r="E231" s="40">
        <f>BY_Demands_Drivers!$L$24*$I$12</f>
        <v>1.495492230166845E-3</v>
      </c>
      <c r="F231" s="16" t="str">
        <f>BY_Demands_Drivers!$H$25</f>
        <v>ICDFL</v>
      </c>
    </row>
    <row r="232" spans="2:6" x14ac:dyDescent="0.3">
      <c r="B232" s="16" t="s">
        <v>231</v>
      </c>
      <c r="C232" s="16">
        <f>$H$13</f>
        <v>2020</v>
      </c>
      <c r="D232" s="40">
        <f>BY_Demands_Drivers!$K$24*$I$13</f>
        <v>7.853279895813439E-4</v>
      </c>
      <c r="E232" s="40">
        <f>BY_Demands_Drivers!$L$24*$I$13</f>
        <v>1.5042584456203189E-3</v>
      </c>
      <c r="F232" s="16" t="str">
        <f>BY_Demands_Drivers!$H$25</f>
        <v>ICDFL</v>
      </c>
    </row>
    <row r="233" spans="2:6" x14ac:dyDescent="0.3">
      <c r="B233" s="16" t="s">
        <v>231</v>
      </c>
      <c r="C233" s="16">
        <f>$H$14</f>
        <v>2021</v>
      </c>
      <c r="D233" s="40">
        <f>BY_Demands_Drivers!$K$24*$I$14</f>
        <v>7.9789982060605969E-4</v>
      </c>
      <c r="E233" s="40">
        <f>BY_Demands_Drivers!$L$24*$I$14</f>
        <v>1.528339190540568E-3</v>
      </c>
      <c r="F233" s="16" t="str">
        <f>BY_Demands_Drivers!$H$25</f>
        <v>ICDFL</v>
      </c>
    </row>
    <row r="234" spans="2:6" x14ac:dyDescent="0.3">
      <c r="B234" s="16" t="s">
        <v>231</v>
      </c>
      <c r="C234" s="16">
        <f>$H$15</f>
        <v>2022</v>
      </c>
      <c r="D234" s="40">
        <f>BY_Demands_Drivers!$K$24*$I$15</f>
        <v>8.1253209660415602E-4</v>
      </c>
      <c r="E234" s="40">
        <f>BY_Demands_Drivers!$L$24*$I$15</f>
        <v>1.5563666198959354E-3</v>
      </c>
      <c r="F234" s="16" t="str">
        <f>BY_Demands_Drivers!$H$25</f>
        <v>ICDFL</v>
      </c>
    </row>
    <row r="235" spans="2:6" x14ac:dyDescent="0.3">
      <c r="B235" s="16" t="s">
        <v>231</v>
      </c>
      <c r="C235" s="16">
        <f>$H$16</f>
        <v>2023</v>
      </c>
      <c r="D235" s="40">
        <f>BY_Demands_Drivers!$K$24*$I$16</f>
        <v>8.2623885861517036E-4</v>
      </c>
      <c r="E235" s="40">
        <f>BY_Demands_Drivers!$L$24*$I$16</f>
        <v>1.5826212711890439E-3</v>
      </c>
      <c r="F235" s="16" t="str">
        <f>BY_Demands_Drivers!$H$25</f>
        <v>ICDFL</v>
      </c>
    </row>
    <row r="236" spans="2:6" x14ac:dyDescent="0.3">
      <c r="B236" s="16" t="s">
        <v>231</v>
      </c>
      <c r="C236" s="16">
        <f>$H$17</f>
        <v>2024</v>
      </c>
      <c r="D236" s="40">
        <f>BY_Demands_Drivers!$K$24*$I$17</f>
        <v>8.4112331559529517E-4</v>
      </c>
      <c r="E236" s="40">
        <f>BY_Demands_Drivers!$L$24*$I$17</f>
        <v>1.6111317412319634E-3</v>
      </c>
      <c r="F236" s="16" t="str">
        <f>BY_Demands_Drivers!$H$25</f>
        <v>ICDFL</v>
      </c>
    </row>
    <row r="237" spans="2:6" x14ac:dyDescent="0.3">
      <c r="B237" s="16" t="s">
        <v>231</v>
      </c>
      <c r="C237" s="16">
        <f>$H$18</f>
        <v>2025</v>
      </c>
      <c r="D237" s="40">
        <f>BY_Demands_Drivers!$K$24*$I$18</f>
        <v>8.5264778562475199E-4</v>
      </c>
      <c r="E237" s="40">
        <f>BY_Demands_Drivers!$L$24*$I$18</f>
        <v>1.6332063159359036E-3</v>
      </c>
      <c r="F237" s="16" t="str">
        <f>BY_Demands_Drivers!$H$25</f>
        <v>ICDFL</v>
      </c>
    </row>
    <row r="238" spans="2:6" x14ac:dyDescent="0.3">
      <c r="B238" s="16" t="s">
        <v>231</v>
      </c>
      <c r="C238" s="16">
        <f>$H$19</f>
        <v>2026</v>
      </c>
      <c r="D238" s="40">
        <f>BY_Demands_Drivers!$K$24*$I$19</f>
        <v>8.6008870914104001E-4</v>
      </c>
      <c r="E238" s="40">
        <f>BY_Demands_Drivers!$L$24*$I$19</f>
        <v>1.6474590513421102E-3</v>
      </c>
      <c r="F238" s="16" t="str">
        <f>BY_Demands_Drivers!$H$25</f>
        <v>ICDFL</v>
      </c>
    </row>
    <row r="239" spans="2:6" x14ac:dyDescent="0.3">
      <c r="B239" s="16" t="s">
        <v>231</v>
      </c>
      <c r="C239" s="16">
        <f>$H$20</f>
        <v>2027</v>
      </c>
      <c r="D239" s="40">
        <f>BY_Demands_Drivers!$K$24*$I$20</f>
        <v>8.7303677709540852E-4</v>
      </c>
      <c r="E239" s="40">
        <f>BY_Demands_Drivers!$L$24*$I$20</f>
        <v>1.6722604602225041E-3</v>
      </c>
      <c r="F239" s="16" t="str">
        <f>BY_Demands_Drivers!$H$25</f>
        <v>ICDFL</v>
      </c>
    </row>
    <row r="240" spans="2:6" x14ac:dyDescent="0.3">
      <c r="B240" s="16" t="s">
        <v>231</v>
      </c>
      <c r="C240" s="16">
        <f>$H$21</f>
        <v>2028</v>
      </c>
      <c r="D240" s="40">
        <f>BY_Demands_Drivers!$K$24*$I$21</f>
        <v>8.8159194612207222E-4</v>
      </c>
      <c r="E240" s="40">
        <f>BY_Demands_Drivers!$L$24*$I$21</f>
        <v>1.6886474799554043E-3</v>
      </c>
      <c r="F240" s="16" t="str">
        <f>BY_Demands_Drivers!$H$25</f>
        <v>ICDFL</v>
      </c>
    </row>
    <row r="241" spans="2:6" x14ac:dyDescent="0.3">
      <c r="B241" s="16" t="s">
        <v>231</v>
      </c>
      <c r="C241" s="16">
        <f>$H$22</f>
        <v>2029</v>
      </c>
      <c r="D241" s="40">
        <f>BY_Demands_Drivers!$K$24*$I$22</f>
        <v>8.8999924615561785E-4</v>
      </c>
      <c r="E241" s="40">
        <f>BY_Demands_Drivers!$L$24*$I$22</f>
        <v>1.7047512636586529E-3</v>
      </c>
      <c r="F241" s="16" t="str">
        <f>BY_Demands_Drivers!$H$25</f>
        <v>ICDFL</v>
      </c>
    </row>
    <row r="242" spans="2:6" x14ac:dyDescent="0.3">
      <c r="B242" s="16" t="s">
        <v>231</v>
      </c>
      <c r="C242" s="16">
        <f>$H$23</f>
        <v>2030</v>
      </c>
      <c r="D242" s="40">
        <f>BY_Demands_Drivers!$K$24*$I$23</f>
        <v>9.0522353158963649E-4</v>
      </c>
      <c r="E242" s="40">
        <f>BY_Demands_Drivers!$L$24*$I$23</f>
        <v>1.7339126589565148E-3</v>
      </c>
      <c r="F242" s="16" t="str">
        <f>BY_Demands_Drivers!$H$25</f>
        <v>ICDFL</v>
      </c>
    </row>
    <row r="243" spans="2:6" x14ac:dyDescent="0.3">
      <c r="B243" s="16" t="s">
        <v>231</v>
      </c>
      <c r="C243" s="16">
        <f>$H$24</f>
        <v>2031</v>
      </c>
      <c r="D243" s="40">
        <f>BY_Demands_Drivers!$K$24*$I$24</f>
        <v>9.1396170408616668E-4</v>
      </c>
      <c r="E243" s="40">
        <f>BY_Demands_Drivers!$L$24*$I$24</f>
        <v>1.7506502131397041E-3</v>
      </c>
      <c r="F243" s="16" t="str">
        <f>BY_Demands_Drivers!$H$25</f>
        <v>ICDFL</v>
      </c>
    </row>
    <row r="244" spans="2:6" x14ac:dyDescent="0.3">
      <c r="B244" s="16" t="s">
        <v>231</v>
      </c>
      <c r="C244" s="16">
        <f>$H$25</f>
        <v>2032</v>
      </c>
      <c r="D244" s="40">
        <f>BY_Demands_Drivers!$K$24*$I$25</f>
        <v>9.2258384886042318E-4</v>
      </c>
      <c r="E244" s="40">
        <f>BY_Demands_Drivers!$L$24*$I$25</f>
        <v>1.7671655217344619E-3</v>
      </c>
      <c r="F244" s="16" t="str">
        <f>BY_Demands_Drivers!$H$25</f>
        <v>ICDFL</v>
      </c>
    </row>
    <row r="245" spans="2:6" x14ac:dyDescent="0.3">
      <c r="B245" s="16" t="s">
        <v>231</v>
      </c>
      <c r="C245" s="16">
        <f>$H$26</f>
        <v>2033</v>
      </c>
      <c r="D245" s="40">
        <f>BY_Demands_Drivers!$K$24*$I$26</f>
        <v>9.2728527780962982E-4</v>
      </c>
      <c r="E245" s="40">
        <f>BY_Demands_Drivers!$L$24*$I$26</f>
        <v>1.7761708854769384E-3</v>
      </c>
      <c r="F245" s="16" t="str">
        <f>BY_Demands_Drivers!$H$25</f>
        <v>ICDFL</v>
      </c>
    </row>
    <row r="246" spans="2:6" x14ac:dyDescent="0.3">
      <c r="B246" s="16" t="s">
        <v>231</v>
      </c>
      <c r="C246" s="16">
        <f>$H$27</f>
        <v>2034</v>
      </c>
      <c r="D246" s="40">
        <f>BY_Demands_Drivers!$K$24*$I$27</f>
        <v>9.3250112186824051E-4</v>
      </c>
      <c r="E246" s="40">
        <f>BY_Demands_Drivers!$L$24*$I$27</f>
        <v>1.7861615869167106E-3</v>
      </c>
      <c r="F246" s="16" t="str">
        <f>BY_Demands_Drivers!$H$25</f>
        <v>ICDFL</v>
      </c>
    </row>
    <row r="247" spans="2:6" x14ac:dyDescent="0.3">
      <c r="B247" s="16" t="s">
        <v>231</v>
      </c>
      <c r="C247" s="16">
        <f>$H$28</f>
        <v>2035</v>
      </c>
      <c r="D247" s="40">
        <f>BY_Demands_Drivers!$K$24*$I$28</f>
        <v>9.4873605736139042E-4</v>
      </c>
      <c r="E247" s="40">
        <f>BY_Demands_Drivers!$L$24*$I$28</f>
        <v>1.8172588343772153E-3</v>
      </c>
      <c r="F247" s="16" t="str">
        <f>BY_Demands_Drivers!$H$25</f>
        <v>ICDFL</v>
      </c>
    </row>
    <row r="248" spans="2:6" x14ac:dyDescent="0.3">
      <c r="B248" s="16" t="s">
        <v>231</v>
      </c>
      <c r="C248" s="16">
        <f>$H$29</f>
        <v>2036</v>
      </c>
      <c r="D248" s="40">
        <f>BY_Demands_Drivers!$K$24*$I$29</f>
        <v>9.5811953235385447E-4</v>
      </c>
      <c r="E248" s="40">
        <f>BY_Demands_Drivers!$L$24*$I$29</f>
        <v>1.8352324348268896E-3</v>
      </c>
      <c r="F248" s="16" t="str">
        <f>BY_Demands_Drivers!$H$25</f>
        <v>ICDFL</v>
      </c>
    </row>
    <row r="249" spans="2:6" x14ac:dyDescent="0.3">
      <c r="B249" s="16" t="s">
        <v>231</v>
      </c>
      <c r="C249" s="16">
        <f>$H$30</f>
        <v>2037</v>
      </c>
      <c r="D249" s="40">
        <f>BY_Demands_Drivers!$K$24*$I$30</f>
        <v>9.6893939700527342E-4</v>
      </c>
      <c r="E249" s="40">
        <f>BY_Demands_Drivers!$L$24*$I$30</f>
        <v>1.8559573714117203E-3</v>
      </c>
      <c r="F249" s="16" t="str">
        <f>BY_Demands_Drivers!$H$25</f>
        <v>ICDFL</v>
      </c>
    </row>
    <row r="250" spans="2:6" x14ac:dyDescent="0.3">
      <c r="B250" s="16" t="s">
        <v>231</v>
      </c>
      <c r="C250" s="16">
        <f>$H$31</f>
        <v>2038</v>
      </c>
      <c r="D250" s="40">
        <f>BY_Demands_Drivers!$K$24*$I$31</f>
        <v>9.8002688261279486E-4</v>
      </c>
      <c r="E250" s="40">
        <f>BY_Demands_Drivers!$L$24*$I$31</f>
        <v>1.8771949232207407E-3</v>
      </c>
      <c r="F250" s="16" t="str">
        <f>BY_Demands_Drivers!$H$25</f>
        <v>ICDFL</v>
      </c>
    </row>
    <row r="251" spans="2:6" x14ac:dyDescent="0.3">
      <c r="B251" s="16" t="s">
        <v>231</v>
      </c>
      <c r="C251" s="16">
        <f>$H$32</f>
        <v>2039</v>
      </c>
      <c r="D251" s="40">
        <f>BY_Demands_Drivers!$K$24*$I$32</f>
        <v>9.920117382554842E-4</v>
      </c>
      <c r="E251" s="40">
        <f>BY_Demands_Drivers!$L$24*$I$32</f>
        <v>1.9001513446895166E-3</v>
      </c>
      <c r="F251" s="16" t="str">
        <f>BY_Demands_Drivers!$H$25</f>
        <v>ICDFL</v>
      </c>
    </row>
    <row r="252" spans="2:6" x14ac:dyDescent="0.3">
      <c r="B252" s="16" t="s">
        <v>231</v>
      </c>
      <c r="C252" s="16">
        <f>$H$33</f>
        <v>2040</v>
      </c>
      <c r="D252" s="40">
        <f>BY_Demands_Drivers!$K$24*$I$33</f>
        <v>1.0140384084854905E-3</v>
      </c>
      <c r="E252" s="40">
        <f>BY_Demands_Drivers!$L$24*$I$33</f>
        <v>1.9423423848179146E-3</v>
      </c>
      <c r="F252" s="16" t="str">
        <f>BY_Demands_Drivers!$H$25</f>
        <v>ICDFL</v>
      </c>
    </row>
    <row r="253" spans="2:6" x14ac:dyDescent="0.3">
      <c r="B253" s="16" t="s">
        <v>231</v>
      </c>
      <c r="C253" s="16">
        <f>$H$34</f>
        <v>2041</v>
      </c>
      <c r="D253" s="40">
        <f>BY_Demands_Drivers!$K$24*$I$34</f>
        <v>1.0308259588022541E-3</v>
      </c>
      <c r="E253" s="40">
        <f>BY_Demands_Drivers!$L$24*$I$34</f>
        <v>1.9744981397130509E-3</v>
      </c>
      <c r="F253" s="16" t="str">
        <f>BY_Demands_Drivers!$H$25</f>
        <v>ICDFL</v>
      </c>
    </row>
    <row r="254" spans="2:6" x14ac:dyDescent="0.3">
      <c r="B254" s="16" t="s">
        <v>231</v>
      </c>
      <c r="C254" s="16">
        <f>$H$35</f>
        <v>2042</v>
      </c>
      <c r="D254" s="40">
        <f>BY_Demands_Drivers!$K$24*$I$35</f>
        <v>1.0474813655520505E-3</v>
      </c>
      <c r="E254" s="40">
        <f>BY_Demands_Drivers!$L$24*$I$35</f>
        <v>2.0064007798850625E-3</v>
      </c>
      <c r="F254" s="16" t="str">
        <f>BY_Demands_Drivers!$H$25</f>
        <v>ICDFL</v>
      </c>
    </row>
    <row r="255" spans="2:6" x14ac:dyDescent="0.3">
      <c r="B255" s="16" t="s">
        <v>231</v>
      </c>
      <c r="C255" s="16">
        <f>$H$36</f>
        <v>2043</v>
      </c>
      <c r="D255" s="40">
        <f>BY_Demands_Drivers!$K$24*$I$36</f>
        <v>1.0630934196148292E-3</v>
      </c>
      <c r="E255" s="40">
        <f>BY_Demands_Drivers!$L$24*$I$36</f>
        <v>2.0363049275647286E-3</v>
      </c>
      <c r="F255" s="16" t="str">
        <f>BY_Demands_Drivers!$H$25</f>
        <v>ICDFL</v>
      </c>
    </row>
    <row r="256" spans="2:6" x14ac:dyDescent="0.3">
      <c r="B256" s="16" t="s">
        <v>231</v>
      </c>
      <c r="C256" s="16">
        <f>$H$37</f>
        <v>2044</v>
      </c>
      <c r="D256" s="40">
        <f>BY_Demands_Drivers!$K$24*$I$37</f>
        <v>1.0795745073698714E-3</v>
      </c>
      <c r="E256" s="40">
        <f>BY_Demands_Drivers!$L$24*$I$37</f>
        <v>2.0678736679858463E-3</v>
      </c>
      <c r="F256" s="16" t="str">
        <f>BY_Demands_Drivers!$H$25</f>
        <v>ICDFL</v>
      </c>
    </row>
    <row r="257" spans="2:6" x14ac:dyDescent="0.3">
      <c r="B257" s="16" t="s">
        <v>231</v>
      </c>
      <c r="C257" s="16">
        <f>$H$38</f>
        <v>2045</v>
      </c>
      <c r="D257" s="40">
        <f>BY_Demands_Drivers!$K$24*$I$38</f>
        <v>1.1069035320795306E-3</v>
      </c>
      <c r="E257" s="40">
        <f>BY_Demands_Drivers!$L$24*$I$38</f>
        <v>2.1202211161545879E-3</v>
      </c>
      <c r="F257" s="16" t="str">
        <f>BY_Demands_Drivers!$H$25</f>
        <v>ICDFL</v>
      </c>
    </row>
    <row r="258" spans="2:6" x14ac:dyDescent="0.3">
      <c r="B258" s="16" t="s">
        <v>231</v>
      </c>
      <c r="C258" s="16">
        <f>$H$39</f>
        <v>2046</v>
      </c>
      <c r="D258" s="40">
        <f>BY_Demands_Drivers!$K$24*$I$39</f>
        <v>1.1272334788610186E-3</v>
      </c>
      <c r="E258" s="40">
        <f>BY_Demands_Drivers!$L$24*$I$39</f>
        <v>2.1591621631448627E-3</v>
      </c>
      <c r="F258" s="16" t="str">
        <f>BY_Demands_Drivers!$H$25</f>
        <v>ICDFL</v>
      </c>
    </row>
    <row r="259" spans="2:6" x14ac:dyDescent="0.3">
      <c r="B259" s="16" t="s">
        <v>231</v>
      </c>
      <c r="C259" s="16">
        <f>$H$40</f>
        <v>2047</v>
      </c>
      <c r="D259" s="40">
        <f>BY_Demands_Drivers!$K$24*$I$40</f>
        <v>1.1478873727907239E-3</v>
      </c>
      <c r="E259" s="40">
        <f>BY_Demands_Drivers!$L$24*$I$40</f>
        <v>2.1987237155037284E-3</v>
      </c>
      <c r="F259" s="16" t="str">
        <f>BY_Demands_Drivers!$H$25</f>
        <v>ICDFL</v>
      </c>
    </row>
    <row r="260" spans="2:6" x14ac:dyDescent="0.3">
      <c r="B260" s="16" t="s">
        <v>231</v>
      </c>
      <c r="C260" s="16">
        <f>$H$41</f>
        <v>2048</v>
      </c>
      <c r="D260" s="40">
        <f>BY_Demands_Drivers!$K$24*$I$41</f>
        <v>1.1681322884348187E-3</v>
      </c>
      <c r="E260" s="40">
        <f>BY_Demands_Drivers!$L$24*$I$41</f>
        <v>2.2375018893909669E-3</v>
      </c>
      <c r="F260" s="16" t="str">
        <f>BY_Demands_Drivers!$H$25</f>
        <v>ICDFL</v>
      </c>
    </row>
    <row r="261" spans="2:6" x14ac:dyDescent="0.3">
      <c r="B261" s="16" t="s">
        <v>231</v>
      </c>
      <c r="C261" s="16">
        <f>$H$42</f>
        <v>2049</v>
      </c>
      <c r="D261" s="40">
        <f>BY_Demands_Drivers!$K$24*$I$42</f>
        <v>1.1890073772571081E-3</v>
      </c>
      <c r="E261" s="40">
        <f>BY_Demands_Drivers!$L$24*$I$42</f>
        <v>2.2774871300554988E-3</v>
      </c>
      <c r="F261" s="16" t="str">
        <f>BY_Demands_Drivers!$H$25</f>
        <v>ICDFL</v>
      </c>
    </row>
    <row r="262" spans="2:6" x14ac:dyDescent="0.3">
      <c r="B262" s="15" t="s">
        <v>231</v>
      </c>
      <c r="C262" s="15">
        <f>$H$43</f>
        <v>2050</v>
      </c>
      <c r="D262" s="41">
        <f>BY_Demands_Drivers!$K$24*$I$43</f>
        <v>1.218406393766236E-3</v>
      </c>
      <c r="E262" s="41">
        <f>BY_Demands_Drivers!$L$24*$I$43</f>
        <v>2.3337995491510698E-3</v>
      </c>
      <c r="F262" s="15" t="str">
        <f>BY_Demands_Drivers!$H$25</f>
        <v>ICDFL</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B2:AX262"/>
  <sheetViews>
    <sheetView zoomScaleNormal="100" workbookViewId="0">
      <selection activeCell="X35" sqref="X35"/>
    </sheetView>
  </sheetViews>
  <sheetFormatPr defaultRowHeight="14.4" x14ac:dyDescent="0.3"/>
  <cols>
    <col min="1" max="1" width="3.6640625" customWidth="1"/>
    <col min="2" max="2" width="11" bestFit="1" customWidth="1"/>
    <col min="3" max="3" width="5" bestFit="1" customWidth="1"/>
    <col min="4" max="4" width="4.5546875" bestFit="1" customWidth="1"/>
    <col min="5" max="5" width="5" bestFit="1" customWidth="1"/>
    <col min="6" max="6" width="8.33203125" bestFit="1" customWidth="1"/>
    <col min="8" max="8" width="5" bestFit="1" customWidth="1"/>
    <col min="9" max="9" width="7.33203125" bestFit="1" customWidth="1"/>
  </cols>
  <sheetData>
    <row r="2" spans="2:50" x14ac:dyDescent="0.3">
      <c r="B2" s="1" t="s">
        <v>90</v>
      </c>
    </row>
    <row r="3" spans="2:50" ht="15" thickBot="1" x14ac:dyDescent="0.35">
      <c r="B3" s="2" t="s">
        <v>2</v>
      </c>
      <c r="C3" s="2" t="s">
        <v>0</v>
      </c>
      <c r="D3" s="3" t="s">
        <v>10</v>
      </c>
      <c r="E3" s="3" t="s">
        <v>11</v>
      </c>
      <c r="F3" s="14" t="s">
        <v>1</v>
      </c>
      <c r="I3" s="10" t="s">
        <v>89</v>
      </c>
    </row>
    <row r="4" spans="2:50" ht="15.75" customHeight="1" x14ac:dyDescent="0.3">
      <c r="B4" t="s">
        <v>231</v>
      </c>
      <c r="C4">
        <f>$H$5</f>
        <v>2012</v>
      </c>
      <c r="D4" s="18">
        <f>BY_Demands_Drivers!$K$25*$I$5</f>
        <v>1.5677412045822248</v>
      </c>
      <c r="E4" s="18">
        <f>BY_Demands_Drivers!$L$25*$I$5</f>
        <v>7.4428251120949307</v>
      </c>
      <c r="F4" t="str">
        <f>BY_Demands_Drivers!$H$26</f>
        <v>IGDMT</v>
      </c>
      <c r="H4" s="10">
        <f>BY_Demands_Drivers!Q4</f>
        <v>2011</v>
      </c>
      <c r="I4" s="18">
        <f>BY_Demands_Drivers!Q24</f>
        <v>0.86950276868507248</v>
      </c>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row>
    <row r="5" spans="2:50" ht="15.75" customHeight="1" x14ac:dyDescent="0.3">
      <c r="B5" t="s">
        <v>231</v>
      </c>
      <c r="C5">
        <f>$H$8</f>
        <v>2015</v>
      </c>
      <c r="D5" s="18">
        <f>BY_Demands_Drivers!$K$25*$I$8</f>
        <v>1.6132270610753603</v>
      </c>
      <c r="E5" s="18">
        <f>BY_Demands_Drivers!$L$25*$I$8</f>
        <v>7.6587684539952097</v>
      </c>
      <c r="F5" t="str">
        <f>BY_Demands_Drivers!$H$26</f>
        <v>IGDMT</v>
      </c>
      <c r="H5" s="10">
        <f>BY_Demands_Drivers!R4</f>
        <v>2012</v>
      </c>
      <c r="I5" s="18">
        <f>BY_Demands_Drivers!R24</f>
        <v>0.90943623858616729</v>
      </c>
    </row>
    <row r="6" spans="2:50" ht="15.75" customHeight="1" x14ac:dyDescent="0.3">
      <c r="B6" t="s">
        <v>231</v>
      </c>
      <c r="C6">
        <f>$H$9</f>
        <v>2016</v>
      </c>
      <c r="D6" s="18">
        <f>BY_Demands_Drivers!$K$25*$I$9</f>
        <v>1.6484450155827863</v>
      </c>
      <c r="E6" s="18">
        <f>BY_Demands_Drivers!$L$25*$I$9</f>
        <v>7.8259651031860029</v>
      </c>
      <c r="F6" t="str">
        <f>BY_Demands_Drivers!$H$26</f>
        <v>IGDMT</v>
      </c>
      <c r="H6" s="10">
        <f>BY_Demands_Drivers!S4</f>
        <v>2013</v>
      </c>
      <c r="I6" s="18">
        <f>BY_Demands_Drivers!S24</f>
        <v>0.92718429449754436</v>
      </c>
    </row>
    <row r="7" spans="2:50" ht="15.75" customHeight="1" x14ac:dyDescent="0.3">
      <c r="B7" t="s">
        <v>231</v>
      </c>
      <c r="C7">
        <f>$H$10</f>
        <v>2017</v>
      </c>
      <c r="D7" s="18">
        <f>BY_Demands_Drivers!$K$25*$I$10</f>
        <v>1.6783906586342299</v>
      </c>
      <c r="E7" s="18">
        <f>BY_Demands_Drivers!$L$25*$I$10</f>
        <v>7.968131542040628</v>
      </c>
      <c r="F7" t="str">
        <f>BY_Demands_Drivers!$H$26</f>
        <v>IGDMT</v>
      </c>
      <c r="H7" s="10">
        <f>BY_Demands_Drivers!T4</f>
        <v>2014</v>
      </c>
      <c r="I7" s="18">
        <f>BY_Demands_Drivers!T24</f>
        <v>0.92113314557116655</v>
      </c>
    </row>
    <row r="8" spans="2:50" ht="15.75" customHeight="1" x14ac:dyDescent="0.3">
      <c r="B8" t="s">
        <v>231</v>
      </c>
      <c r="C8">
        <f>$H$11</f>
        <v>2018</v>
      </c>
      <c r="D8" s="40">
        <f>BY_Demands_Drivers!$K$25*$I$11</f>
        <v>1.7056109155319612</v>
      </c>
      <c r="E8" s="40">
        <f>BY_Demands_Drivers!$L$25*$I$11</f>
        <v>8.0973592557754976</v>
      </c>
      <c r="F8" t="str">
        <f>BY_Demands_Drivers!$H$26</f>
        <v>IGDMT</v>
      </c>
      <c r="H8" s="10">
        <f>BY_Demands_Drivers!U4</f>
        <v>2015</v>
      </c>
      <c r="I8" s="18">
        <f>BY_Demands_Drivers!U24</f>
        <v>0.93582228120409461</v>
      </c>
    </row>
    <row r="9" spans="2:50" ht="15.75" customHeight="1" x14ac:dyDescent="0.3">
      <c r="B9" t="s">
        <v>231</v>
      </c>
      <c r="C9">
        <f>$H$12</f>
        <v>2019</v>
      </c>
      <c r="D9" s="40">
        <f>BY_Demands_Drivers!$K$25*$I$12</f>
        <v>1.8100535199371965</v>
      </c>
      <c r="E9" s="40">
        <f>BY_Demands_Drivers!$L$25*$I$12</f>
        <v>8.5931987709759881</v>
      </c>
      <c r="F9" t="str">
        <f>BY_Demands_Drivers!$H$26</f>
        <v>IGDMT</v>
      </c>
      <c r="H9" s="10">
        <f>BY_Demands_Drivers!V4</f>
        <v>2016</v>
      </c>
      <c r="I9" s="18">
        <f>BY_Demands_Drivers!V24</f>
        <v>0.95625198221872554</v>
      </c>
    </row>
    <row r="10" spans="2:50" ht="15.75" customHeight="1" x14ac:dyDescent="0.3">
      <c r="B10" t="s">
        <v>231</v>
      </c>
      <c r="C10">
        <f>$H$13</f>
        <v>2020</v>
      </c>
      <c r="D10" s="40">
        <f>BY_Demands_Drivers!$K$25*$I$13</f>
        <v>1.8206636179490854</v>
      </c>
      <c r="E10" s="40">
        <f>BY_Demands_Drivers!$L$25*$I$13</f>
        <v>8.6435700335886327</v>
      </c>
      <c r="F10" t="str">
        <f>BY_Demands_Drivers!$H$26</f>
        <v>IGDMT</v>
      </c>
      <c r="H10" s="10">
        <f>BY_Demands_Drivers!W4</f>
        <v>2017</v>
      </c>
      <c r="I10" s="18">
        <f>BY_Demands_Drivers!W24</f>
        <v>0.97362325044791398</v>
      </c>
    </row>
    <row r="11" spans="2:50" ht="15.75" customHeight="1" x14ac:dyDescent="0.3">
      <c r="B11" t="s">
        <v>231</v>
      </c>
      <c r="C11">
        <f>$H$14</f>
        <v>2021</v>
      </c>
      <c r="D11" s="40">
        <f>BY_Demands_Drivers!$K$25*$I$14</f>
        <v>1.8498094979652882</v>
      </c>
      <c r="E11" s="40">
        <f>BY_Demands_Drivers!$L$25*$I$14</f>
        <v>8.7819396108279495</v>
      </c>
      <c r="F11" t="str">
        <f>BY_Demands_Drivers!$H$26</f>
        <v>IGDMT</v>
      </c>
      <c r="H11" s="10">
        <f>BY_Demands_Drivers!X4</f>
        <v>2018</v>
      </c>
      <c r="I11" s="18">
        <f>BY_Demands_Drivers!X24</f>
        <v>0.98941354030829876</v>
      </c>
    </row>
    <row r="12" spans="2:50" ht="15.75" customHeight="1" x14ac:dyDescent="0.3">
      <c r="B12" t="s">
        <v>231</v>
      </c>
      <c r="C12">
        <f>$H$15</f>
        <v>2022</v>
      </c>
      <c r="D12" s="40">
        <f>BY_Demands_Drivers!$K$25*$I$15</f>
        <v>1.8837322065799724</v>
      </c>
      <c r="E12" s="40">
        <f>BY_Demands_Drivers!$L$25*$I$15</f>
        <v>8.9429871018358362</v>
      </c>
      <c r="F12" t="str">
        <f>BY_Demands_Drivers!$H$26</f>
        <v>IGDMT</v>
      </c>
      <c r="H12" s="10">
        <f>BY_Demands_Drivers!Y4</f>
        <v>2019</v>
      </c>
      <c r="I12" s="18">
        <f>BY_Demands_Drivers!Y24</f>
        <v>1.05</v>
      </c>
    </row>
    <row r="13" spans="2:50" ht="15.75" customHeight="1" x14ac:dyDescent="0.3">
      <c r="B13" t="s">
        <v>231</v>
      </c>
      <c r="C13">
        <f>$H$16</f>
        <v>2023</v>
      </c>
      <c r="D13" s="18">
        <f>BY_Demands_Drivers!$K$25*$I$16</f>
        <v>1.9155092516419268</v>
      </c>
      <c r="E13" s="18">
        <f>BY_Demands_Drivers!$L$25*$I$16</f>
        <v>9.0938480910628883</v>
      </c>
      <c r="F13" t="str">
        <f>BY_Demands_Drivers!$H$26</f>
        <v>IGDMT</v>
      </c>
      <c r="H13" s="10">
        <f>BY_Demands_Drivers!Z4</f>
        <v>2020</v>
      </c>
      <c r="I13" s="18">
        <f>BY_Demands_Drivers!Z24</f>
        <v>1.0561548472405777</v>
      </c>
    </row>
    <row r="14" spans="2:50" ht="15.75" customHeight="1" x14ac:dyDescent="0.3">
      <c r="B14" t="s">
        <v>231</v>
      </c>
      <c r="C14">
        <f>$H$17</f>
        <v>2024</v>
      </c>
      <c r="D14" s="18">
        <f>BY_Demands_Drivers!$K$25*$I$17</f>
        <v>1.9500166035460507</v>
      </c>
      <c r="E14" s="18">
        <f>BY_Demands_Drivers!$L$25*$I$17</f>
        <v>9.2576711662957383</v>
      </c>
      <c r="F14" t="str">
        <f>BY_Demands_Drivers!$H$26</f>
        <v>IGDMT</v>
      </c>
      <c r="H14" s="10">
        <f>BY_Demands_Drivers!AA4</f>
        <v>2021</v>
      </c>
      <c r="I14" s="18">
        <f>BY_Demands_Drivers!AA24</f>
        <v>1.073062178255892</v>
      </c>
    </row>
    <row r="15" spans="2:50" ht="15.75" customHeight="1" x14ac:dyDescent="0.3">
      <c r="B15" t="s">
        <v>231</v>
      </c>
      <c r="C15">
        <f>$H$18</f>
        <v>2025</v>
      </c>
      <c r="D15" s="18">
        <f>BY_Demands_Drivers!$K$25*$I$18</f>
        <v>1.9767343362349903</v>
      </c>
      <c r="E15" s="18">
        <f>BY_Demands_Drivers!$L$25*$I$18</f>
        <v>9.3845131547656848</v>
      </c>
      <c r="F15" t="str">
        <f>BY_Demands_Drivers!$H$26</f>
        <v>IGDMT</v>
      </c>
      <c r="H15" s="10">
        <f>BY_Demands_Drivers!AB4</f>
        <v>2022</v>
      </c>
      <c r="I15" s="18">
        <f>BY_Demands_Drivers!AB24</f>
        <v>1.0927405157487271</v>
      </c>
    </row>
    <row r="16" spans="2:50" ht="15.75" customHeight="1" x14ac:dyDescent="0.3">
      <c r="B16" t="s">
        <v>231</v>
      </c>
      <c r="C16">
        <f>$H$19</f>
        <v>2026</v>
      </c>
      <c r="D16" s="18">
        <f>BY_Demands_Drivers!$K$25*$I$19</f>
        <v>1.9939849868036392</v>
      </c>
      <c r="E16" s="18">
        <f>BY_Demands_Drivers!$L$25*$I$19</f>
        <v>9.4664103294250257</v>
      </c>
      <c r="F16" t="str">
        <f>BY_Demands_Drivers!$H$26</f>
        <v>IGDMT</v>
      </c>
      <c r="H16" s="10">
        <f>BY_Demands_Drivers!AC4</f>
        <v>2023</v>
      </c>
      <c r="I16" s="18">
        <f>BY_Demands_Drivers!AC24</f>
        <v>1.1111741680952112</v>
      </c>
    </row>
    <row r="17" spans="2:9" ht="15.75" customHeight="1" x14ac:dyDescent="0.3">
      <c r="B17" t="s">
        <v>231</v>
      </c>
      <c r="C17">
        <f>$H$20</f>
        <v>2027</v>
      </c>
      <c r="D17" s="18">
        <f>BY_Demands_Drivers!$K$25*$I$20</f>
        <v>2.0240031149742883</v>
      </c>
      <c r="E17" s="18">
        <f>BY_Demands_Drivers!$L$25*$I$20</f>
        <v>9.6089208901690917</v>
      </c>
      <c r="F17" t="str">
        <f>BY_Demands_Drivers!$H$26</f>
        <v>IGDMT</v>
      </c>
      <c r="H17" s="10">
        <f>BY_Demands_Drivers!AD4</f>
        <v>2024</v>
      </c>
      <c r="I17" s="18">
        <f>BY_Demands_Drivers!AD24</f>
        <v>1.1311916532691233</v>
      </c>
    </row>
    <row r="18" spans="2:9" ht="15.75" customHeight="1" x14ac:dyDescent="0.3">
      <c r="B18" t="s">
        <v>231</v>
      </c>
      <c r="C18">
        <f>$H$21</f>
        <v>2028</v>
      </c>
      <c r="D18" s="18">
        <f>BY_Demands_Drivers!$K$25*$I$21</f>
        <v>2.0438369744557967</v>
      </c>
      <c r="E18" s="18">
        <f>BY_Demands_Drivers!$L$25*$I$21</f>
        <v>9.7030818058784352</v>
      </c>
      <c r="F18" t="str">
        <f>BY_Demands_Drivers!$H$26</f>
        <v>IGDMT</v>
      </c>
      <c r="H18" s="10">
        <f>BY_Demands_Drivers!AE4</f>
        <v>2025</v>
      </c>
      <c r="I18" s="18">
        <f>BY_Demands_Drivers!AE24</f>
        <v>1.1466904321805667</v>
      </c>
    </row>
    <row r="19" spans="2:9" ht="15.75" customHeight="1" x14ac:dyDescent="0.3">
      <c r="B19" t="s">
        <v>231</v>
      </c>
      <c r="C19">
        <f>$H$22</f>
        <v>2029</v>
      </c>
      <c r="D19" s="18">
        <f>BY_Demands_Drivers!$K$25*$I$22</f>
        <v>2.06332802214457</v>
      </c>
      <c r="E19" s="18">
        <f>BY_Demands_Drivers!$L$25*$I$22</f>
        <v>9.7956152283432107</v>
      </c>
      <c r="F19" t="str">
        <f>BY_Demands_Drivers!$H$26</f>
        <v>IGDMT</v>
      </c>
      <c r="H19" s="10">
        <f>BY_Demands_Drivers!AF4</f>
        <v>2026</v>
      </c>
      <c r="I19" s="18">
        <f>BY_Demands_Drivers!AF24</f>
        <v>1.1566974197627404</v>
      </c>
    </row>
    <row r="20" spans="2:9" ht="15.75" customHeight="1" x14ac:dyDescent="0.3">
      <c r="B20" t="s">
        <v>231</v>
      </c>
      <c r="C20">
        <f>$H$23</f>
        <v>2030</v>
      </c>
      <c r="D20" s="18">
        <f>BY_Demands_Drivers!$K$25*$I$23</f>
        <v>2.0986232146841437</v>
      </c>
      <c r="E20" s="18">
        <f>BY_Demands_Drivers!$L$25*$I$23</f>
        <v>9.9631785637980368</v>
      </c>
      <c r="F20" t="str">
        <f>BY_Demands_Drivers!$H$26</f>
        <v>IGDMT</v>
      </c>
      <c r="H20" s="10">
        <f>BY_Demands_Drivers!AG4</f>
        <v>2027</v>
      </c>
      <c r="I20" s="18">
        <f>BY_Demands_Drivers!AG24</f>
        <v>1.1741107361271512</v>
      </c>
    </row>
    <row r="21" spans="2:9" ht="15.75" customHeight="1" x14ac:dyDescent="0.3">
      <c r="B21" t="s">
        <v>231</v>
      </c>
      <c r="C21">
        <f>$H$24</f>
        <v>2031</v>
      </c>
      <c r="D21" s="18">
        <f>BY_Demands_Drivers!$K$25*$I$24</f>
        <v>2.1188813399042536</v>
      </c>
      <c r="E21" s="18">
        <f>BY_Demands_Drivers!$L$25*$I$24</f>
        <v>10.059353673995753</v>
      </c>
      <c r="F21" t="str">
        <f>BY_Demands_Drivers!$H$26</f>
        <v>IGDMT</v>
      </c>
      <c r="H21" s="10">
        <f>BY_Demands_Drivers!AH4</f>
        <v>2028</v>
      </c>
      <c r="I21" s="18">
        <f>BY_Demands_Drivers!AH24</f>
        <v>1.1856162260069787</v>
      </c>
    </row>
    <row r="22" spans="2:9" ht="15.75" customHeight="1" x14ac:dyDescent="0.3">
      <c r="B22" t="s">
        <v>231</v>
      </c>
      <c r="C22">
        <f>$H$25</f>
        <v>2032</v>
      </c>
      <c r="D22" s="18">
        <f>BY_Demands_Drivers!$K$25*$I$25</f>
        <v>2.138870472479991</v>
      </c>
      <c r="E22" s="18">
        <f>BY_Demands_Drivers!$L$25*$I$25</f>
        <v>10.154251746119423</v>
      </c>
      <c r="F22" t="str">
        <f>BY_Demands_Drivers!$H$26</f>
        <v>IGDMT</v>
      </c>
      <c r="H22" s="10">
        <f>BY_Demands_Drivers!AI4</f>
        <v>2029</v>
      </c>
      <c r="I22" s="18">
        <f>BY_Demands_Drivers!AI24</f>
        <v>1.1969228530474445</v>
      </c>
    </row>
    <row r="23" spans="2:9" ht="15.75" customHeight="1" x14ac:dyDescent="0.3">
      <c r="B23" t="s">
        <v>231</v>
      </c>
      <c r="C23">
        <f>$H$26</f>
        <v>2033</v>
      </c>
      <c r="D23" s="18">
        <f>BY_Demands_Drivers!$K$25*$I$26</f>
        <v>2.1497700211446911</v>
      </c>
      <c r="E23" s="18">
        <f>BY_Demands_Drivers!$L$25*$I$26</f>
        <v>10.205997170858547</v>
      </c>
      <c r="F23" t="str">
        <f>BY_Demands_Drivers!$H$26</f>
        <v>IGDMT</v>
      </c>
      <c r="H23" s="10">
        <f>BY_Demands_Drivers!AJ4</f>
        <v>2030</v>
      </c>
      <c r="I23" s="18">
        <f>BY_Demands_Drivers!AJ24</f>
        <v>1.2173973593304621</v>
      </c>
    </row>
    <row r="24" spans="2:9" ht="15.75" customHeight="1" x14ac:dyDescent="0.3">
      <c r="B24" t="s">
        <v>231</v>
      </c>
      <c r="C24">
        <f>$H$27</f>
        <v>2034</v>
      </c>
      <c r="D24" s="18">
        <f>BY_Demands_Drivers!$K$25*$I$27</f>
        <v>2.1618621630782426</v>
      </c>
      <c r="E24" s="18">
        <f>BY_Demands_Drivers!$L$25*$I$27</f>
        <v>10.26340441216789</v>
      </c>
      <c r="F24" t="str">
        <f>BY_Demands_Drivers!$H$26</f>
        <v>IGDMT</v>
      </c>
      <c r="H24" s="10">
        <f>BY_Demands_Drivers!AK4</f>
        <v>2031</v>
      </c>
      <c r="I24" s="18">
        <f>BY_Demands_Drivers!AK24</f>
        <v>1.2291489629415273</v>
      </c>
    </row>
    <row r="25" spans="2:9" ht="15.75" customHeight="1" x14ac:dyDescent="0.3">
      <c r="B25" t="s">
        <v>231</v>
      </c>
      <c r="C25">
        <f>$H$28</f>
        <v>2035</v>
      </c>
      <c r="D25" s="18">
        <f>BY_Demands_Drivers!$K$25*$I$28</f>
        <v>2.199500394217675</v>
      </c>
      <c r="E25" s="18">
        <f>BY_Demands_Drivers!$L$25*$I$28</f>
        <v>10.442091284134142</v>
      </c>
      <c r="F25" t="str">
        <f>BY_Demands_Drivers!$H$26</f>
        <v>IGDMT</v>
      </c>
      <c r="H25" s="10">
        <f>BY_Demands_Drivers!AL4</f>
        <v>2032</v>
      </c>
      <c r="I25" s="18">
        <f>BY_Demands_Drivers!AL24</f>
        <v>1.2407445257098881</v>
      </c>
    </row>
    <row r="26" spans="2:9" ht="15.75" customHeight="1" x14ac:dyDescent="0.3">
      <c r="B26" t="s">
        <v>231</v>
      </c>
      <c r="C26">
        <f>$H$29</f>
        <v>2036</v>
      </c>
      <c r="D26" s="18">
        <f>BY_Demands_Drivers!$K$25*$I$29</f>
        <v>2.2212545552247489</v>
      </c>
      <c r="E26" s="18">
        <f>BY_Demands_Drivers!$L$25*$I$29</f>
        <v>10.54536879917474</v>
      </c>
      <c r="F26" t="str">
        <f>BY_Demands_Drivers!$H$26</f>
        <v>IGDMT</v>
      </c>
      <c r="H26" s="10">
        <f>BY_Demands_Drivers!AM4</f>
        <v>2033</v>
      </c>
      <c r="I26" s="18">
        <f>BY_Demands_Drivers!AM24</f>
        <v>1.2470672813477062</v>
      </c>
    </row>
    <row r="27" spans="2:9" ht="15.75" customHeight="1" x14ac:dyDescent="0.3">
      <c r="B27" t="s">
        <v>231</v>
      </c>
      <c r="C27">
        <f>$H$30</f>
        <v>2037</v>
      </c>
      <c r="D27" s="18">
        <f>BY_Demands_Drivers!$K$25*$I$30</f>
        <v>2.2463387674052848</v>
      </c>
      <c r="E27" s="18">
        <f>BY_Demands_Drivers!$L$25*$I$30</f>
        <v>10.664455676389377</v>
      </c>
      <c r="F27" t="str">
        <f>BY_Demands_Drivers!$H$26</f>
        <v>IGDMT</v>
      </c>
      <c r="H27" s="10">
        <f>BY_Demands_Drivers!AN4</f>
        <v>2034</v>
      </c>
      <c r="I27" s="18">
        <f>BY_Demands_Drivers!AN24</f>
        <v>1.2540818524034116</v>
      </c>
    </row>
    <row r="28" spans="2:9" ht="15.75" customHeight="1" x14ac:dyDescent="0.3">
      <c r="B28" t="s">
        <v>231</v>
      </c>
      <c r="C28">
        <f>$H$31</f>
        <v>2038</v>
      </c>
      <c r="D28" s="18">
        <f>BY_Demands_Drivers!$K$25*$I$31</f>
        <v>2.2720434181091385</v>
      </c>
      <c r="E28" s="18">
        <f>BY_Demands_Drivers!$L$25*$I$31</f>
        <v>10.786488075102309</v>
      </c>
      <c r="F28" t="str">
        <f>BY_Demands_Drivers!$H$26</f>
        <v>IGDMT</v>
      </c>
      <c r="H28" s="10">
        <f>BY_Demands_Drivers!AO4</f>
        <v>2035</v>
      </c>
      <c r="I28" s="18">
        <f>BY_Demands_Drivers!AO24</f>
        <v>1.2759155397839788</v>
      </c>
    </row>
    <row r="29" spans="2:9" ht="15.75" customHeight="1" x14ac:dyDescent="0.3">
      <c r="B29" t="s">
        <v>231</v>
      </c>
      <c r="C29">
        <f>$H$32</f>
        <v>2039</v>
      </c>
      <c r="D29" s="18">
        <f>BY_Demands_Drivers!$K$25*$I$32</f>
        <v>2.299828484889515</v>
      </c>
      <c r="E29" s="18">
        <f>BY_Demands_Drivers!$L$25*$I$32</f>
        <v>10.918397214295553</v>
      </c>
      <c r="F29" t="str">
        <f>BY_Demands_Drivers!$H$26</f>
        <v>IGDMT</v>
      </c>
      <c r="H29" s="10">
        <f>BY_Demands_Drivers!AP4</f>
        <v>2036</v>
      </c>
      <c r="I29" s="18">
        <f>BY_Demands_Drivers!AP24</f>
        <v>1.2885349837981095</v>
      </c>
    </row>
    <row r="30" spans="2:9" ht="15.75" customHeight="1" x14ac:dyDescent="0.3">
      <c r="B30" t="s">
        <v>231</v>
      </c>
      <c r="C30">
        <f>$H$33</f>
        <v>2040</v>
      </c>
      <c r="D30" s="18">
        <f>BY_Demands_Drivers!$K$25*$I$33</f>
        <v>2.3508939729968641</v>
      </c>
      <c r="E30" s="18">
        <f>BY_Demands_Drivers!$L$25*$I$33</f>
        <v>11.160829763836182</v>
      </c>
      <c r="F30" t="str">
        <f>BY_Demands_Drivers!$H$26</f>
        <v>IGDMT</v>
      </c>
      <c r="H30" s="10">
        <f>BY_Demands_Drivers!AQ4</f>
        <v>2037</v>
      </c>
      <c r="I30" s="18">
        <f>BY_Demands_Drivers!AQ24</f>
        <v>1.3030861683346178</v>
      </c>
    </row>
    <row r="31" spans="2:9" ht="15.75" customHeight="1" x14ac:dyDescent="0.3">
      <c r="B31" t="s">
        <v>231</v>
      </c>
      <c r="C31">
        <f>$H$34</f>
        <v>2041</v>
      </c>
      <c r="D31" s="18">
        <f>BY_Demands_Drivers!$K$25*$I$34</f>
        <v>2.3898133576383245</v>
      </c>
      <c r="E31" s="18">
        <f>BY_Demands_Drivers!$L$25*$I$34</f>
        <v>11.345598890596445</v>
      </c>
      <c r="F31" t="str">
        <f>BY_Demands_Drivers!$H$26</f>
        <v>IGDMT</v>
      </c>
      <c r="H31" s="10">
        <f>BY_Demands_Drivers!AR4</f>
        <v>2038</v>
      </c>
      <c r="I31" s="18">
        <f>BY_Demands_Drivers!AR24</f>
        <v>1.3179972651291385</v>
      </c>
    </row>
    <row r="32" spans="2:9" ht="15.75" customHeight="1" x14ac:dyDescent="0.3">
      <c r="B32" t="s">
        <v>231</v>
      </c>
      <c r="C32">
        <f>$H$35</f>
        <v>2042</v>
      </c>
      <c r="D32" s="18">
        <f>BY_Demands_Drivers!$K$25*$I$35</f>
        <v>2.4284263874981971</v>
      </c>
      <c r="E32" s="18">
        <f>BY_Demands_Drivers!$L$25*$I$35</f>
        <v>11.528913603161977</v>
      </c>
      <c r="F32" t="str">
        <f>BY_Demands_Drivers!$H$26</f>
        <v>IGDMT</v>
      </c>
      <c r="H32" s="10">
        <f>BY_Demands_Drivers!AS4</f>
        <v>2039</v>
      </c>
      <c r="I32" s="18">
        <f>BY_Demands_Drivers!AS24</f>
        <v>1.3341151974433207</v>
      </c>
    </row>
    <row r="33" spans="2:9" ht="15.75" customHeight="1" x14ac:dyDescent="0.3">
      <c r="B33" t="s">
        <v>231</v>
      </c>
      <c r="C33">
        <f>$H$36</f>
        <v>2043</v>
      </c>
      <c r="D33" s="18">
        <f>BY_Demands_Drivers!$K$25*$I$36</f>
        <v>2.4646205626844253</v>
      </c>
      <c r="E33" s="18">
        <f>BY_Demands_Drivers!$L$25*$I$36</f>
        <v>11.70074484367556</v>
      </c>
      <c r="F33" t="str">
        <f>BY_Demands_Drivers!$H$26</f>
        <v>IGDMT</v>
      </c>
      <c r="H33" s="10">
        <f>BY_Demands_Drivers!AT4</f>
        <v>2040</v>
      </c>
      <c r="I33" s="18">
        <f>BY_Demands_Drivers!AT24</f>
        <v>1.3637379472250937</v>
      </c>
    </row>
    <row r="34" spans="2:9" ht="15.75" customHeight="1" x14ac:dyDescent="0.3">
      <c r="B34" t="s">
        <v>231</v>
      </c>
      <c r="C34">
        <f>$H$37</f>
        <v>2044</v>
      </c>
      <c r="D34" s="18">
        <f>BY_Demands_Drivers!$K$25*$I$37</f>
        <v>2.502829460441689</v>
      </c>
      <c r="E34" s="18">
        <f>BY_Demands_Drivers!$L$25*$I$37</f>
        <v>11.882140945852395</v>
      </c>
      <c r="F34" t="str">
        <f>BY_Demands_Drivers!$H$26</f>
        <v>IGDMT</v>
      </c>
      <c r="H34" s="10">
        <f>BY_Demands_Drivers!AU4</f>
        <v>2041</v>
      </c>
      <c r="I34" s="18">
        <f>BY_Demands_Drivers!AU24</f>
        <v>1.3863148232253963</v>
      </c>
    </row>
    <row r="35" spans="2:9" ht="15.75" customHeight="1" x14ac:dyDescent="0.3">
      <c r="B35" t="s">
        <v>231</v>
      </c>
      <c r="C35">
        <f>$H$38</f>
        <v>2045</v>
      </c>
      <c r="D35" s="18">
        <f>BY_Demands_Drivers!$K$25*$I$38</f>
        <v>2.5661876517490354</v>
      </c>
      <c r="E35" s="18">
        <f>BY_Demands_Drivers!$L$25*$I$38</f>
        <v>12.1829328979558</v>
      </c>
      <c r="F35" t="str">
        <f>BY_Demands_Drivers!$H$26</f>
        <v>IGDMT</v>
      </c>
      <c r="H35" s="10">
        <f>BY_Demands_Drivers!AV4</f>
        <v>2042</v>
      </c>
      <c r="I35" s="18">
        <f>BY_Demands_Drivers!AV24</f>
        <v>1.4087139848558616</v>
      </c>
    </row>
    <row r="36" spans="2:9" x14ac:dyDescent="0.3">
      <c r="B36" t="s">
        <v>231</v>
      </c>
      <c r="C36">
        <f>$H$39</f>
        <v>2046</v>
      </c>
      <c r="D36" s="18">
        <f>BY_Demands_Drivers!$K$25*$I$39</f>
        <v>2.6133195443479842</v>
      </c>
      <c r="E36" s="18">
        <f>BY_Demands_Drivers!$L$25*$I$39</f>
        <v>12.406690768700479</v>
      </c>
      <c r="F36" t="str">
        <f>BY_Demands_Drivers!$H$26</f>
        <v>IGDMT</v>
      </c>
      <c r="H36" s="10">
        <f>BY_Demands_Drivers!AW4</f>
        <v>2043</v>
      </c>
      <c r="I36" s="18">
        <f>BY_Demands_Drivers!AW24</f>
        <v>1.4297099849889727</v>
      </c>
    </row>
    <row r="37" spans="2:9" x14ac:dyDescent="0.3">
      <c r="B37" t="s">
        <v>231</v>
      </c>
      <c r="C37">
        <f>$H$40</f>
        <v>2047</v>
      </c>
      <c r="D37" s="18">
        <f>BY_Demands_Drivers!$K$25*$I$40</f>
        <v>2.6612024591882411</v>
      </c>
      <c r="E37" s="18">
        <f>BY_Demands_Drivers!$L$25*$I$40</f>
        <v>12.634014104957586</v>
      </c>
      <c r="F37" t="str">
        <f>BY_Demands_Drivers!$H$26</f>
        <v>IGDMT</v>
      </c>
      <c r="H37" s="10">
        <f>BY_Demands_Drivers!AX4</f>
        <v>2044</v>
      </c>
      <c r="I37" s="18">
        <f>BY_Demands_Drivers!AX24</f>
        <v>1.4518747122764395</v>
      </c>
    </row>
    <row r="38" spans="2:9" x14ac:dyDescent="0.3">
      <c r="B38" t="s">
        <v>231</v>
      </c>
      <c r="C38">
        <f>$H$41</f>
        <v>2048</v>
      </c>
      <c r="D38" s="18">
        <f>BY_Demands_Drivers!$K$25*$I$41</f>
        <v>2.708137220015117</v>
      </c>
      <c r="E38" s="18">
        <f>BY_Demands_Drivers!$L$25*$I$41</f>
        <v>12.856836095915929</v>
      </c>
      <c r="F38" t="str">
        <f>BY_Demands_Drivers!$H$26</f>
        <v>IGDMT</v>
      </c>
      <c r="H38" s="10">
        <f>BY_Demands_Drivers!AY4</f>
        <v>2045</v>
      </c>
      <c r="I38" s="18">
        <f>BY_Demands_Drivers!AY24</f>
        <v>1.4886283773697355</v>
      </c>
    </row>
    <row r="39" spans="2:9" x14ac:dyDescent="0.3">
      <c r="B39" s="16" t="s">
        <v>231</v>
      </c>
      <c r="C39" s="16">
        <f>$H$42</f>
        <v>2049</v>
      </c>
      <c r="D39" s="40">
        <f>BY_Demands_Drivers!$K$25*$I$42</f>
        <v>2.7565329416045885</v>
      </c>
      <c r="E39" s="40">
        <f>BY_Demands_Drivers!$L$25*$I$42</f>
        <v>13.086593973626401</v>
      </c>
      <c r="F39" s="16" t="str">
        <f>BY_Demands_Drivers!$H$26</f>
        <v>IGDMT</v>
      </c>
      <c r="H39" s="10">
        <f>BY_Demands_Drivers!AZ4</f>
        <v>2046</v>
      </c>
      <c r="I39" s="18">
        <f>BY_Demands_Drivers!AZ24</f>
        <v>1.515969274577357</v>
      </c>
    </row>
    <row r="40" spans="2:9" x14ac:dyDescent="0.3">
      <c r="B40" s="15" t="s">
        <v>231</v>
      </c>
      <c r="C40" s="15">
        <f>$H$43</f>
        <v>2050</v>
      </c>
      <c r="D40" s="41">
        <f>BY_Demands_Drivers!$K$25*$I$43</f>
        <v>2.8246900943761175</v>
      </c>
      <c r="E40" s="41">
        <f>BY_Demands_Drivers!$L$25*$I$43</f>
        <v>13.410168914907612</v>
      </c>
      <c r="F40" s="15" t="str">
        <f>BY_Demands_Drivers!$H$26</f>
        <v>IGDMT</v>
      </c>
      <c r="H40" s="10">
        <f>BY_Demands_Drivers!BA4</f>
        <v>2047</v>
      </c>
      <c r="I40" s="18">
        <f>BY_Demands_Drivers!BA24</f>
        <v>1.5437458347886894</v>
      </c>
    </row>
    <row r="41" spans="2:9" x14ac:dyDescent="0.3">
      <c r="B41" s="16" t="s">
        <v>231</v>
      </c>
      <c r="C41" s="16">
        <f>$H$5</f>
        <v>2012</v>
      </c>
      <c r="D41" s="40">
        <f>BY_Demands_Drivers!$K$26*$I$5</f>
        <v>1.3876013063648276</v>
      </c>
      <c r="E41" s="40">
        <f>BY_Demands_Drivers!$L$26*$I$5</f>
        <v>6.6436370343950077</v>
      </c>
      <c r="F41" s="16" t="str">
        <f>BY_Demands_Drivers!$H$27</f>
        <v>IGDHT</v>
      </c>
      <c r="H41" s="10">
        <f>BY_Demands_Drivers!BB4</f>
        <v>2048</v>
      </c>
      <c r="I41" s="18">
        <f>BY_Demands_Drivers!BB24</f>
        <v>1.5709723771673534</v>
      </c>
    </row>
    <row r="42" spans="2:9" x14ac:dyDescent="0.3">
      <c r="B42" s="16" t="s">
        <v>231</v>
      </c>
      <c r="C42" s="16">
        <f>$H$8</f>
        <v>2015</v>
      </c>
      <c r="D42" s="40">
        <f>BY_Demands_Drivers!$K$26*$I$8</f>
        <v>1.4278606512787206</v>
      </c>
      <c r="E42" s="40">
        <f>BY_Demands_Drivers!$L$26*$I$8</f>
        <v>6.8363930325506477</v>
      </c>
      <c r="F42" s="16" t="str">
        <f>BY_Demands_Drivers!$H$27</f>
        <v>IGDHT</v>
      </c>
      <c r="H42" s="10">
        <f>BY_Demands_Drivers!BC4</f>
        <v>2049</v>
      </c>
      <c r="I42" s="18">
        <f>BY_Demands_Drivers!BC24</f>
        <v>1.5990464131608901</v>
      </c>
    </row>
    <row r="43" spans="2:9" x14ac:dyDescent="0.3">
      <c r="B43" s="16" t="s">
        <v>231</v>
      </c>
      <c r="C43" s="16">
        <f>$H$9</f>
        <v>2016</v>
      </c>
      <c r="D43" s="40">
        <f>BY_Demands_Drivers!$K$26*$I$9</f>
        <v>1.4590319182832283</v>
      </c>
      <c r="E43" s="40">
        <f>BY_Demands_Drivers!$L$26*$I$9</f>
        <v>6.9856366106088794</v>
      </c>
      <c r="F43" s="16" t="str">
        <f>BY_Demands_Drivers!$H$27</f>
        <v>IGDHT</v>
      </c>
      <c r="H43" s="10">
        <f>BY_Demands_Drivers!BD4</f>
        <v>2050</v>
      </c>
      <c r="I43" s="18">
        <f>BY_Demands_Drivers!BD24</f>
        <v>1.6385839238597941</v>
      </c>
    </row>
    <row r="44" spans="2:9" x14ac:dyDescent="0.3">
      <c r="B44" s="16" t="s">
        <v>231</v>
      </c>
      <c r="C44" s="16">
        <f>$H$10</f>
        <v>2017</v>
      </c>
      <c r="D44" s="40">
        <f>BY_Demands_Drivers!$K$26*$I$10</f>
        <v>1.4855366840549433</v>
      </c>
      <c r="E44" s="40">
        <f>BY_Demands_Drivers!$L$26*$I$10</f>
        <v>7.1125376467070911</v>
      </c>
      <c r="F44" s="16" t="str">
        <f>BY_Demands_Drivers!$H$27</f>
        <v>IGDHT</v>
      </c>
    </row>
    <row r="45" spans="2:9" x14ac:dyDescent="0.3">
      <c r="B45" s="16" t="s">
        <v>231</v>
      </c>
      <c r="C45" s="16">
        <f>$H$11</f>
        <v>2018</v>
      </c>
      <c r="D45" s="40">
        <f>BY_Demands_Drivers!$K$26*$I$11</f>
        <v>1.5096292217266463</v>
      </c>
      <c r="E45" s="40">
        <f>BY_Demands_Drivers!$L$26*$I$11</f>
        <v>7.2278892789043878</v>
      </c>
      <c r="F45" s="16" t="str">
        <f>BY_Demands_Drivers!$H$27</f>
        <v>IGDHT</v>
      </c>
    </row>
    <row r="46" spans="2:9" x14ac:dyDescent="0.3">
      <c r="B46" s="16" t="s">
        <v>231</v>
      </c>
      <c r="C46" s="16">
        <f>$H$12</f>
        <v>2019</v>
      </c>
      <c r="D46" s="40">
        <f>BY_Demands_Drivers!$K$26*$I$12</f>
        <v>1.6020709422665291</v>
      </c>
      <c r="E46" s="40">
        <f>BY_Demands_Drivers!$L$26*$I$12</f>
        <v>7.6704870447647258</v>
      </c>
      <c r="F46" s="16" t="str">
        <f>BY_Demands_Drivers!$H$27</f>
        <v>IGDHT</v>
      </c>
    </row>
    <row r="47" spans="2:9" x14ac:dyDescent="0.3">
      <c r="B47" s="16" t="s">
        <v>231</v>
      </c>
      <c r="C47" s="16">
        <f>$H$13</f>
        <v>2020</v>
      </c>
      <c r="D47" s="40">
        <f>BY_Demands_Drivers!$K$26*$I$13</f>
        <v>1.6114618964743566</v>
      </c>
      <c r="E47" s="40">
        <f>BY_Demands_Drivers!$L$26*$I$13</f>
        <v>7.7154495933564951</v>
      </c>
      <c r="F47" s="16" t="str">
        <f>BY_Demands_Drivers!$H$27</f>
        <v>IGDHT</v>
      </c>
    </row>
    <row r="48" spans="2:9" x14ac:dyDescent="0.3">
      <c r="B48" s="16" t="s">
        <v>231</v>
      </c>
      <c r="C48" s="16">
        <f>$H$14</f>
        <v>2021</v>
      </c>
      <c r="D48" s="40">
        <f>BY_Demands_Drivers!$K$26*$I$14</f>
        <v>1.6372587952657058</v>
      </c>
      <c r="E48" s="40">
        <f>BY_Demands_Drivers!$L$26*$I$14</f>
        <v>7.8389614633703202</v>
      </c>
      <c r="F48" s="16" t="str">
        <f>BY_Demands_Drivers!$H$27</f>
        <v>IGDHT</v>
      </c>
    </row>
    <row r="49" spans="2:6" x14ac:dyDescent="0.3">
      <c r="B49" s="16" t="s">
        <v>231</v>
      </c>
      <c r="C49" s="16">
        <f>$H$15</f>
        <v>2022</v>
      </c>
      <c r="D49" s="40">
        <f>BY_Demands_Drivers!$K$26*$I$15</f>
        <v>1.6672836454460727</v>
      </c>
      <c r="E49" s="40">
        <f>BY_Demands_Drivers!$L$26*$I$15</f>
        <v>7.9827161612763202</v>
      </c>
      <c r="F49" s="16" t="str">
        <f>BY_Demands_Drivers!$H$27</f>
        <v>IGDHT</v>
      </c>
    </row>
    <row r="50" spans="2:6" x14ac:dyDescent="0.3">
      <c r="B50" s="16" t="s">
        <v>231</v>
      </c>
      <c r="C50" s="16">
        <f>$H$16</f>
        <v>2023</v>
      </c>
      <c r="D50" s="40">
        <f>BY_Demands_Drivers!$K$26*$I$16</f>
        <v>1.6954093776214492</v>
      </c>
      <c r="E50" s="40">
        <f>BY_Demands_Drivers!$L$26*$I$16</f>
        <v>8.1173781531919413</v>
      </c>
      <c r="F50" s="16" t="str">
        <f>BY_Demands_Drivers!$H$27</f>
        <v>IGDHT</v>
      </c>
    </row>
    <row r="51" spans="2:6" x14ac:dyDescent="0.3">
      <c r="B51" s="16" t="s">
        <v>231</v>
      </c>
      <c r="C51" s="16">
        <f>$H$17</f>
        <v>2024</v>
      </c>
      <c r="D51" s="40">
        <f>BY_Demands_Drivers!$K$26*$I$17</f>
        <v>1.7259516931779975</v>
      </c>
      <c r="E51" s="40">
        <f>BY_Demands_Drivers!$L$26*$I$17</f>
        <v>8.2636104014731444</v>
      </c>
      <c r="F51" s="16" t="str">
        <f>BY_Demands_Drivers!$H$27</f>
        <v>IGDHT</v>
      </c>
    </row>
    <row r="52" spans="2:6" x14ac:dyDescent="0.3">
      <c r="B52" s="16" t="s">
        <v>231</v>
      </c>
      <c r="C52" s="16">
        <f>$H$18</f>
        <v>2025</v>
      </c>
      <c r="D52" s="40">
        <f>BY_Demands_Drivers!$K$26*$I$18</f>
        <v>1.7495994487347941</v>
      </c>
      <c r="E52" s="40">
        <f>BY_Demands_Drivers!$L$26*$I$18</f>
        <v>8.3768324803778107</v>
      </c>
      <c r="F52" s="16" t="str">
        <f>BY_Demands_Drivers!$H$27</f>
        <v>IGDHT</v>
      </c>
    </row>
    <row r="53" spans="2:6" x14ac:dyDescent="0.3">
      <c r="B53" s="16" t="s">
        <v>231</v>
      </c>
      <c r="C53" s="16">
        <f>$H$19</f>
        <v>2026</v>
      </c>
      <c r="D53" s="40">
        <f>BY_Demands_Drivers!$K$26*$I$19</f>
        <v>1.7648679287586253</v>
      </c>
      <c r="E53" s="40">
        <f>BY_Demands_Drivers!$L$26*$I$19</f>
        <v>8.4499357838122719</v>
      </c>
      <c r="F53" s="16" t="str">
        <f>BY_Demands_Drivers!$H$27</f>
        <v>IGDHT</v>
      </c>
    </row>
    <row r="54" spans="2:6" x14ac:dyDescent="0.3">
      <c r="B54" s="16" t="s">
        <v>231</v>
      </c>
      <c r="C54" s="16">
        <f>$H$20</f>
        <v>2027</v>
      </c>
      <c r="D54" s="40">
        <f>BY_Demands_Drivers!$K$26*$I$20</f>
        <v>1.7914368508118792</v>
      </c>
      <c r="E54" s="40">
        <f>BY_Demands_Drivers!$L$26*$I$20</f>
        <v>8.5771439910309422</v>
      </c>
      <c r="F54" s="16" t="str">
        <f>BY_Demands_Drivers!$H$27</f>
        <v>IGDHT</v>
      </c>
    </row>
    <row r="55" spans="2:6" x14ac:dyDescent="0.3">
      <c r="B55" s="16" t="s">
        <v>231</v>
      </c>
      <c r="C55" s="16">
        <f>$H$21</f>
        <v>2028</v>
      </c>
      <c r="D55" s="40">
        <f>BY_Demands_Drivers!$K$26*$I$21</f>
        <v>1.8089917184433204</v>
      </c>
      <c r="E55" s="40">
        <f>BY_Demands_Drivers!$L$26*$I$21</f>
        <v>8.6611941920470255</v>
      </c>
      <c r="F55" s="16" t="str">
        <f>BY_Demands_Drivers!$H$27</f>
        <v>IGDHT</v>
      </c>
    </row>
    <row r="56" spans="2:6" x14ac:dyDescent="0.3">
      <c r="B56" s="16" t="s">
        <v>231</v>
      </c>
      <c r="C56" s="16">
        <f>$H$22</f>
        <v>2029</v>
      </c>
      <c r="D56" s="40">
        <f>BY_Demands_Drivers!$K$26*$I$22</f>
        <v>1.8262431647638684</v>
      </c>
      <c r="E56" s="40">
        <f>BY_Demands_Drivers!$L$26*$I$22</f>
        <v>8.7437916551269108</v>
      </c>
      <c r="F56" s="16" t="str">
        <f>BY_Demands_Drivers!$H$27</f>
        <v>IGDHT</v>
      </c>
    </row>
    <row r="57" spans="2:6" x14ac:dyDescent="0.3">
      <c r="B57" s="16" t="s">
        <v>231</v>
      </c>
      <c r="C57" s="16">
        <f>$H$23</f>
        <v>2030</v>
      </c>
      <c r="D57" s="40">
        <f>BY_Demands_Drivers!$K$26*$I$23</f>
        <v>1.857482794833655</v>
      </c>
      <c r="E57" s="40">
        <f>BY_Demands_Drivers!$L$26*$I$23</f>
        <v>8.8933625457858074</v>
      </c>
      <c r="F57" s="16" t="str">
        <f>BY_Demands_Drivers!$H$27</f>
        <v>IGDHT</v>
      </c>
    </row>
    <row r="58" spans="2:6" x14ac:dyDescent="0.3">
      <c r="B58" s="16" t="s">
        <v>231</v>
      </c>
      <c r="C58" s="16">
        <f>$H$24</f>
        <v>2031</v>
      </c>
      <c r="D58" s="40">
        <f>BY_Demands_Drivers!$K$26*$I$24</f>
        <v>1.8754131783291996</v>
      </c>
      <c r="E58" s="40">
        <f>BY_Demands_Drivers!$L$26*$I$24</f>
        <v>8.9792106631704609</v>
      </c>
      <c r="F58" s="16" t="str">
        <f>BY_Demands_Drivers!$H$27</f>
        <v>IGDHT</v>
      </c>
    </row>
    <row r="59" spans="2:6" x14ac:dyDescent="0.3">
      <c r="B59" s="16" t="s">
        <v>231</v>
      </c>
      <c r="C59" s="16">
        <f>$H$25</f>
        <v>2032</v>
      </c>
      <c r="D59" s="40">
        <f>BY_Demands_Drivers!$K$26*$I$25</f>
        <v>1.8931054775391221</v>
      </c>
      <c r="E59" s="40">
        <f>BY_Demands_Drivers!$L$26*$I$25</f>
        <v>9.0639188669718589</v>
      </c>
      <c r="F59" s="16" t="str">
        <f>BY_Demands_Drivers!$H$27</f>
        <v>IGDHT</v>
      </c>
    </row>
    <row r="60" spans="2:6" x14ac:dyDescent="0.3">
      <c r="B60" s="16" t="s">
        <v>231</v>
      </c>
      <c r="C60" s="16">
        <f>$H$26</f>
        <v>2033</v>
      </c>
      <c r="D60" s="40">
        <f>BY_Demands_Drivers!$K$26*$I$26</f>
        <v>1.9027526233318841</v>
      </c>
      <c r="E60" s="40">
        <f>BY_Demands_Drivers!$L$26*$I$26</f>
        <v>9.1101080243119501</v>
      </c>
      <c r="F60" s="16" t="str">
        <f>BY_Demands_Drivers!$H$27</f>
        <v>IGDHT</v>
      </c>
    </row>
    <row r="61" spans="2:6" x14ac:dyDescent="0.3">
      <c r="B61" s="16" t="s">
        <v>231</v>
      </c>
      <c r="C61" s="16">
        <f>$H$27</f>
        <v>2034</v>
      </c>
      <c r="D61" s="40">
        <f>BY_Demands_Drivers!$K$26*$I$27</f>
        <v>1.9134553285326552</v>
      </c>
      <c r="E61" s="40">
        <f>BY_Demands_Drivers!$L$26*$I$27</f>
        <v>9.1613510494618264</v>
      </c>
      <c r="F61" s="16" t="str">
        <f>BY_Demands_Drivers!$H$27</f>
        <v>IGDHT</v>
      </c>
    </row>
    <row r="62" spans="2:6" x14ac:dyDescent="0.3">
      <c r="B62" s="16" t="s">
        <v>231</v>
      </c>
      <c r="C62" s="16">
        <f>$H$28</f>
        <v>2035</v>
      </c>
      <c r="D62" s="40">
        <f>BY_Demands_Drivers!$K$26*$I$28</f>
        <v>1.9467687724516438</v>
      </c>
      <c r="E62" s="40">
        <f>BY_Demands_Drivers!$L$26*$I$28</f>
        <v>9.3208510648828575</v>
      </c>
      <c r="F62" s="16" t="str">
        <f>BY_Demands_Drivers!$H$27</f>
        <v>IGDHT</v>
      </c>
    </row>
    <row r="63" spans="2:6" x14ac:dyDescent="0.3">
      <c r="B63" s="16" t="s">
        <v>231</v>
      </c>
      <c r="C63" s="16">
        <f>$H$29</f>
        <v>2036</v>
      </c>
      <c r="D63" s="40">
        <f>BY_Demands_Drivers!$K$26*$I$29</f>
        <v>1.9660232910826896</v>
      </c>
      <c r="E63" s="40">
        <f>BY_Demands_Drivers!$L$26*$I$29</f>
        <v>9.4130389523328812</v>
      </c>
      <c r="F63" s="16" t="str">
        <f>BY_Demands_Drivers!$H$27</f>
        <v>IGDHT</v>
      </c>
    </row>
    <row r="64" spans="2:6" x14ac:dyDescent="0.3">
      <c r="B64" s="16" t="s">
        <v>231</v>
      </c>
      <c r="C64" s="16">
        <f>$H$30</f>
        <v>2037</v>
      </c>
      <c r="D64" s="40">
        <f>BY_Demands_Drivers!$K$26*$I$30</f>
        <v>1.988225224341259</v>
      </c>
      <c r="E64" s="40">
        <f>BY_Demands_Drivers!$L$26*$I$30</f>
        <v>9.5193386404026583</v>
      </c>
      <c r="F64" s="16" t="str">
        <f>BY_Demands_Drivers!$H$27</f>
        <v>IGDHT</v>
      </c>
    </row>
    <row r="65" spans="2:6" x14ac:dyDescent="0.3">
      <c r="B65" s="16" t="s">
        <v>231</v>
      </c>
      <c r="C65" s="16">
        <f>$H$31</f>
        <v>2038</v>
      </c>
      <c r="D65" s="40">
        <f>BY_Demands_Drivers!$K$26*$I$31</f>
        <v>2.0109763051906167</v>
      </c>
      <c r="E65" s="40">
        <f>BY_Demands_Drivers!$L$26*$I$31</f>
        <v>9.6282675687699015</v>
      </c>
      <c r="F65" s="16" t="str">
        <f>BY_Demands_Drivers!$H$27</f>
        <v>IGDHT</v>
      </c>
    </row>
    <row r="66" spans="2:6" x14ac:dyDescent="0.3">
      <c r="B66" s="16" t="s">
        <v>231</v>
      </c>
      <c r="C66" s="16">
        <f>$H$32</f>
        <v>2039</v>
      </c>
      <c r="D66" s="40">
        <f>BY_Demands_Drivers!$K$26*$I$32</f>
        <v>2.0355687537715403</v>
      </c>
      <c r="E66" s="40">
        <f>BY_Demands_Drivers!$L$26*$I$32</f>
        <v>9.7460127030597388</v>
      </c>
      <c r="F66" s="16" t="str">
        <f>BY_Demands_Drivers!$H$27</f>
        <v>IGDHT</v>
      </c>
    </row>
    <row r="67" spans="2:6" x14ac:dyDescent="0.3">
      <c r="B67" s="16" t="s">
        <v>231</v>
      </c>
      <c r="C67" s="16">
        <f>$H$33</f>
        <v>2040</v>
      </c>
      <c r="D67" s="40">
        <f>BY_Demands_Drivers!$K$26*$I$33</f>
        <v>2.0807666077290743</v>
      </c>
      <c r="E67" s="40">
        <f>BY_Demands_Drivers!$L$26*$I$33</f>
        <v>9.9624135777563065</v>
      </c>
      <c r="F67" s="16" t="str">
        <f>BY_Demands_Drivers!$H$27</f>
        <v>IGDHT</v>
      </c>
    </row>
    <row r="68" spans="2:6" x14ac:dyDescent="0.3">
      <c r="B68" s="16" t="s">
        <v>231</v>
      </c>
      <c r="C68" s="16">
        <f>$H$34</f>
        <v>2041</v>
      </c>
      <c r="D68" s="40">
        <f>BY_Demands_Drivers!$K$26*$I$34</f>
        <v>2.1152139953550164</v>
      </c>
      <c r="E68" s="40">
        <f>BY_Demands_Drivers!$L$26*$I$34</f>
        <v>10.127342753824479</v>
      </c>
      <c r="F68" s="16" t="str">
        <f>BY_Demands_Drivers!$H$27</f>
        <v>IGDHT</v>
      </c>
    </row>
    <row r="69" spans="2:6" x14ac:dyDescent="0.3">
      <c r="B69" s="16" t="s">
        <v>231</v>
      </c>
      <c r="C69" s="16">
        <f>$H$35</f>
        <v>2042</v>
      </c>
      <c r="D69" s="40">
        <f>BY_Demands_Drivers!$K$26*$I$35</f>
        <v>2.1493902296210163</v>
      </c>
      <c r="E69" s="40">
        <f>BY_Demands_Drivers!$L$26*$I$35</f>
        <v>10.290973686300742</v>
      </c>
      <c r="F69" s="16" t="str">
        <f>BY_Demands_Drivers!$H$27</f>
        <v>IGDHT</v>
      </c>
    </row>
    <row r="70" spans="2:6" x14ac:dyDescent="0.3">
      <c r="B70" s="16" t="s">
        <v>231</v>
      </c>
      <c r="C70" s="16">
        <f>$H$36</f>
        <v>2043</v>
      </c>
      <c r="D70" s="40">
        <f>BY_Demands_Drivers!$K$26*$I$36</f>
        <v>2.1814255455420462</v>
      </c>
      <c r="E70" s="40">
        <f>BY_Demands_Drivers!$L$26*$I$36</f>
        <v>10.444354207265414</v>
      </c>
      <c r="F70" s="16" t="str">
        <f>BY_Demands_Drivers!$H$27</f>
        <v>IGDHT</v>
      </c>
    </row>
    <row r="71" spans="2:6" x14ac:dyDescent="0.3">
      <c r="B71" s="16" t="s">
        <v>231</v>
      </c>
      <c r="C71" s="16">
        <f>$H$37</f>
        <v>2044</v>
      </c>
      <c r="D71" s="40">
        <f>BY_Demands_Drivers!$K$26*$I$37</f>
        <v>2.2152440841425345</v>
      </c>
      <c r="E71" s="40">
        <f>BY_Demands_Drivers!$L$26*$I$37</f>
        <v>10.606272543940898</v>
      </c>
      <c r="F71" s="16" t="str">
        <f>BY_Demands_Drivers!$H$27</f>
        <v>IGDHT</v>
      </c>
    </row>
    <row r="72" spans="2:6" x14ac:dyDescent="0.3">
      <c r="B72" s="16" t="s">
        <v>231</v>
      </c>
      <c r="C72" s="16">
        <f>$H$38</f>
        <v>2045</v>
      </c>
      <c r="D72" s="40">
        <f>BY_Demands_Drivers!$K$26*$I$38</f>
        <v>2.2713221592546917</v>
      </c>
      <c r="E72" s="40">
        <f>BY_Demands_Drivers!$L$26*$I$38</f>
        <v>10.87476636484161</v>
      </c>
      <c r="F72" s="16" t="str">
        <f>BY_Demands_Drivers!$H$27</f>
        <v>IGDHT</v>
      </c>
    </row>
    <row r="73" spans="2:6" x14ac:dyDescent="0.3">
      <c r="B73" s="16" t="s">
        <v>231</v>
      </c>
      <c r="C73" s="16">
        <f>$H$39</f>
        <v>2046</v>
      </c>
      <c r="D73" s="40">
        <f>BY_Demands_Drivers!$K$26*$I$39</f>
        <v>2.313038403970717</v>
      </c>
      <c r="E73" s="40">
        <f>BY_Demands_Drivers!$L$26*$I$39</f>
        <v>11.074497791339995</v>
      </c>
      <c r="F73" s="16" t="str">
        <f>BY_Demands_Drivers!$H$27</f>
        <v>IGDHT</v>
      </c>
    </row>
    <row r="74" spans="2:6" x14ac:dyDescent="0.3">
      <c r="B74" s="16" t="s">
        <v>231</v>
      </c>
      <c r="C74" s="16">
        <f>$H$40</f>
        <v>2047</v>
      </c>
      <c r="D74" s="40">
        <f>BY_Demands_Drivers!$K$26*$I$40</f>
        <v>2.355419375390424</v>
      </c>
      <c r="E74" s="40">
        <f>BY_Demands_Drivers!$L$26*$I$40</f>
        <v>11.277411834434428</v>
      </c>
      <c r="F74" s="16" t="str">
        <f>BY_Demands_Drivers!$H$27</f>
        <v>IGDHT</v>
      </c>
    </row>
    <row r="75" spans="2:6" x14ac:dyDescent="0.3">
      <c r="B75" s="16" t="s">
        <v>231</v>
      </c>
      <c r="C75" s="16">
        <f>$H$41</f>
        <v>2048</v>
      </c>
      <c r="D75" s="40">
        <f>BY_Demands_Drivers!$K$26*$I$41</f>
        <v>2.3969611395839916</v>
      </c>
      <c r="E75" s="40">
        <f>BY_Demands_Drivers!$L$26*$I$41</f>
        <v>11.476307873090885</v>
      </c>
      <c r="F75" s="16" t="str">
        <f>BY_Demands_Drivers!$H$27</f>
        <v>IGDHT</v>
      </c>
    </row>
    <row r="76" spans="2:6" x14ac:dyDescent="0.3">
      <c r="B76" s="16" t="s">
        <v>231</v>
      </c>
      <c r="C76" s="16">
        <f>$H$42</f>
        <v>2049</v>
      </c>
      <c r="D76" s="40">
        <f>BY_Demands_Drivers!$K$26*$I$42</f>
        <v>2.4397959941529339</v>
      </c>
      <c r="E76" s="40">
        <f>BY_Demands_Drivers!$L$26*$I$42</f>
        <v>11.681395043931534</v>
      </c>
      <c r="F76" s="16" t="str">
        <f>BY_Demands_Drivers!$H$27</f>
        <v>IGDHT</v>
      </c>
    </row>
    <row r="77" spans="2:6" x14ac:dyDescent="0.3">
      <c r="B77" s="15" t="s">
        <v>231</v>
      </c>
      <c r="C77" s="15">
        <f>$H$43</f>
        <v>2050</v>
      </c>
      <c r="D77" s="41">
        <f>BY_Demands_Drivers!$K$26*$I$43</f>
        <v>2.5001216103627115</v>
      </c>
      <c r="E77" s="41">
        <f>BY_Demands_Drivers!$L$26*$I$43</f>
        <v>11.97022548545362</v>
      </c>
      <c r="F77" s="15" t="str">
        <f>BY_Demands_Drivers!$H$27</f>
        <v>IGDHT</v>
      </c>
    </row>
    <row r="78" spans="2:6" x14ac:dyDescent="0.3">
      <c r="B78" s="16" t="s">
        <v>231</v>
      </c>
      <c r="C78" s="16">
        <f>$H$5</f>
        <v>2012</v>
      </c>
      <c r="D78" s="40">
        <f>BY_Demands_Drivers!$K$27*$I$5</f>
        <v>0.10217049296214895</v>
      </c>
      <c r="E78" s="40">
        <f>BY_Demands_Drivers!$L$27*$I$5</f>
        <v>0.48924574386765557</v>
      </c>
      <c r="F78" s="16" t="str">
        <f>BY_Demands_Drivers!$H$28</f>
        <v>IGDRH</v>
      </c>
    </row>
    <row r="79" spans="2:6" x14ac:dyDescent="0.3">
      <c r="B79" s="16" t="s">
        <v>231</v>
      </c>
      <c r="C79" s="16">
        <f>$H$8</f>
        <v>2015</v>
      </c>
      <c r="D79" s="40">
        <f>BY_Demands_Drivers!$K$27*$I$8</f>
        <v>0.10513482940181511</v>
      </c>
      <c r="E79" s="40">
        <f>BY_Demands_Drivers!$L$27*$I$8</f>
        <v>0.50344053675209199</v>
      </c>
      <c r="F79" s="16" t="str">
        <f>BY_Demands_Drivers!$H$28</f>
        <v>IGDRH</v>
      </c>
    </row>
    <row r="80" spans="2:6" x14ac:dyDescent="0.3">
      <c r="B80" s="16" t="s">
        <v>231</v>
      </c>
      <c r="C80" s="16">
        <f>$H$9</f>
        <v>2016</v>
      </c>
      <c r="D80" s="40">
        <f>BY_Demands_Drivers!$K$27*$I$9</f>
        <v>0.10743000143826172</v>
      </c>
      <c r="E80" s="40">
        <f>BY_Demands_Drivers!$L$27*$I$9</f>
        <v>0.51443102057692347</v>
      </c>
      <c r="F80" s="16" t="str">
        <f>BY_Demands_Drivers!$H$28</f>
        <v>IGDRH</v>
      </c>
    </row>
    <row r="81" spans="2:6" x14ac:dyDescent="0.3">
      <c r="B81" s="16" t="s">
        <v>231</v>
      </c>
      <c r="C81" s="16">
        <f>$H$10</f>
        <v>2017</v>
      </c>
      <c r="D81" s="40">
        <f>BY_Demands_Drivers!$K$27*$I$10</f>
        <v>0.1093815742512311</v>
      </c>
      <c r="E81" s="40">
        <f>BY_Demands_Drivers!$L$27*$I$10</f>
        <v>0.5237761716563728</v>
      </c>
      <c r="F81" s="16" t="str">
        <f>BY_Demands_Drivers!$H$28</f>
        <v>IGDRH</v>
      </c>
    </row>
    <row r="82" spans="2:6" x14ac:dyDescent="0.3">
      <c r="B82" s="16" t="s">
        <v>231</v>
      </c>
      <c r="C82" s="16">
        <f>$H$11</f>
        <v>2018</v>
      </c>
      <c r="D82" s="40">
        <f>BY_Demands_Drivers!$K$27*$I$11</f>
        <v>0.11115553226016069</v>
      </c>
      <c r="E82" s="40">
        <f>BY_Demands_Drivers!$L$27*$I$11</f>
        <v>0.53227081018170785</v>
      </c>
      <c r="F82" s="16" t="str">
        <f>BY_Demands_Drivers!$H$28</f>
        <v>IGDRH</v>
      </c>
    </row>
    <row r="83" spans="2:6" x14ac:dyDescent="0.3">
      <c r="B83" s="16" t="s">
        <v>231</v>
      </c>
      <c r="C83" s="16">
        <f>$H$12</f>
        <v>2019</v>
      </c>
      <c r="D83" s="40">
        <f>BY_Demands_Drivers!$K$27*$I$12</f>
        <v>0.11796210999578716</v>
      </c>
      <c r="E83" s="40">
        <f>BY_Demands_Drivers!$L$27*$I$12</f>
        <v>0.56486426344705809</v>
      </c>
      <c r="F83" s="16" t="str">
        <f>BY_Demands_Drivers!$H$28</f>
        <v>IGDRH</v>
      </c>
    </row>
    <row r="84" spans="2:6" x14ac:dyDescent="0.3">
      <c r="B84" s="16" t="s">
        <v>231</v>
      </c>
      <c r="C84" s="16">
        <f>$H$13</f>
        <v>2020</v>
      </c>
      <c r="D84" s="40">
        <f>BY_Demands_Drivers!$K$27*$I$13</f>
        <v>0.11865357548835886</v>
      </c>
      <c r="E84" s="40">
        <f>BY_Demands_Drivers!$L$27*$I$13</f>
        <v>0.56817536178341821</v>
      </c>
      <c r="F84" s="16" t="str">
        <f>BY_Demands_Drivers!$H$28</f>
        <v>IGDRH</v>
      </c>
    </row>
    <row r="85" spans="2:6" x14ac:dyDescent="0.3">
      <c r="B85" s="16" t="s">
        <v>231</v>
      </c>
      <c r="C85" s="16">
        <f>$H$14</f>
        <v>2021</v>
      </c>
      <c r="D85" s="40">
        <f>BY_Demands_Drivers!$K$27*$I$14</f>
        <v>0.12055302733689571</v>
      </c>
      <c r="E85" s="40">
        <f>BY_Demands_Drivers!$L$27*$I$14</f>
        <v>0.57727093043181921</v>
      </c>
      <c r="F85" s="16" t="str">
        <f>BY_Demands_Drivers!$H$28</f>
        <v>IGDRH</v>
      </c>
    </row>
    <row r="86" spans="2:6" x14ac:dyDescent="0.3">
      <c r="B86" s="16" t="s">
        <v>231</v>
      </c>
      <c r="C86" s="16">
        <f>$H$15</f>
        <v>2022</v>
      </c>
      <c r="D86" s="40">
        <f>BY_Demands_Drivers!$K$27*$I$15</f>
        <v>0.12276378753867098</v>
      </c>
      <c r="E86" s="40">
        <f>BY_Demands_Drivers!$L$27*$I$15</f>
        <v>0.58785720625444104</v>
      </c>
      <c r="F86" s="16" t="str">
        <f>BY_Demands_Drivers!$H$28</f>
        <v>IGDRH</v>
      </c>
    </row>
    <row r="87" spans="2:6" x14ac:dyDescent="0.3">
      <c r="B87" s="16" t="s">
        <v>231</v>
      </c>
      <c r="C87" s="16">
        <f>$H$16</f>
        <v>2023</v>
      </c>
      <c r="D87" s="40">
        <f>BY_Demands_Drivers!$K$27*$I$16</f>
        <v>0.12483471375364247</v>
      </c>
      <c r="E87" s="40">
        <f>BY_Demands_Drivers!$L$27*$I$16</f>
        <v>0.59777388383095142</v>
      </c>
      <c r="F87" s="16" t="str">
        <f>BY_Demands_Drivers!$H$28</f>
        <v>IGDRH</v>
      </c>
    </row>
    <row r="88" spans="2:6" x14ac:dyDescent="0.3">
      <c r="B88" s="16" t="s">
        <v>231</v>
      </c>
      <c r="C88" s="16">
        <f>$H$17</f>
        <v>2024</v>
      </c>
      <c r="D88" s="40">
        <f>BY_Demands_Drivers!$K$27*$I$17</f>
        <v>0.12708357545642729</v>
      </c>
      <c r="E88" s="40">
        <f>BY_Demands_Drivers!$L$27*$I$17</f>
        <v>0.60854260956316497</v>
      </c>
      <c r="F88" s="16" t="str">
        <f>BY_Demands_Drivers!$H$28</f>
        <v>IGDRH</v>
      </c>
    </row>
    <row r="89" spans="2:6" x14ac:dyDescent="0.3">
      <c r="B89" s="16" t="s">
        <v>231</v>
      </c>
      <c r="C89" s="16">
        <f>$H$18</f>
        <v>2025</v>
      </c>
      <c r="D89" s="40">
        <f>BY_Demands_Drivers!$K$27*$I$18</f>
        <v>0.12882478370666733</v>
      </c>
      <c r="E89" s="40">
        <f>BY_Demands_Drivers!$L$27*$I$18</f>
        <v>0.61688042511949004</v>
      </c>
      <c r="F89" s="16" t="str">
        <f>BY_Demands_Drivers!$H$28</f>
        <v>IGDRH</v>
      </c>
    </row>
    <row r="90" spans="2:6" x14ac:dyDescent="0.3">
      <c r="B90" s="16" t="s">
        <v>231</v>
      </c>
      <c r="C90" s="16">
        <f>$H$19</f>
        <v>2026</v>
      </c>
      <c r="D90" s="40">
        <f>BY_Demands_Drivers!$K$27*$I$19</f>
        <v>0.12994901739228149</v>
      </c>
      <c r="E90" s="40">
        <f>BY_Demands_Drivers!$L$27*$I$19</f>
        <v>0.62226384385275513</v>
      </c>
      <c r="F90" s="16" t="str">
        <f>BY_Demands_Drivers!$H$28</f>
        <v>IGDRH</v>
      </c>
    </row>
    <row r="91" spans="2:6" x14ac:dyDescent="0.3">
      <c r="B91" s="16" t="s">
        <v>231</v>
      </c>
      <c r="C91" s="16">
        <f>$H$20</f>
        <v>2027</v>
      </c>
      <c r="D91" s="40">
        <f>BY_Demands_Drivers!$K$27*$I$20</f>
        <v>0.13190531409739584</v>
      </c>
      <c r="E91" s="40">
        <f>BY_Demands_Drivers!$L$27*$I$20</f>
        <v>0.63163161539785373</v>
      </c>
      <c r="F91" s="16" t="str">
        <f>BY_Demands_Drivers!$H$28</f>
        <v>IGDRH</v>
      </c>
    </row>
    <row r="92" spans="2:6" x14ac:dyDescent="0.3">
      <c r="B92" s="16" t="s">
        <v>231</v>
      </c>
      <c r="C92" s="16">
        <f>$H$21</f>
        <v>2028</v>
      </c>
      <c r="D92" s="40">
        <f>BY_Demands_Drivers!$K$27*$I$21</f>
        <v>0.13319789682383359</v>
      </c>
      <c r="E92" s="40">
        <f>BY_Demands_Drivers!$L$27*$I$21</f>
        <v>0.63782117736601218</v>
      </c>
      <c r="F92" s="16" t="str">
        <f>BY_Demands_Drivers!$H$28</f>
        <v>IGDRH</v>
      </c>
    </row>
    <row r="93" spans="2:6" x14ac:dyDescent="0.3">
      <c r="B93" s="16" t="s">
        <v>231</v>
      </c>
      <c r="C93" s="16">
        <f>$H$22</f>
        <v>2029</v>
      </c>
      <c r="D93" s="40">
        <f>BY_Demands_Drivers!$K$27*$I$22</f>
        <v>0.13446813833109908</v>
      </c>
      <c r="E93" s="40">
        <f>BY_Demands_Drivers!$L$27*$I$22</f>
        <v>0.64390375789485343</v>
      </c>
      <c r="F93" s="16" t="str">
        <f>BY_Demands_Drivers!$H$28</f>
        <v>IGDRH</v>
      </c>
    </row>
    <row r="94" spans="2:6" x14ac:dyDescent="0.3">
      <c r="B94" s="16" t="s">
        <v>231</v>
      </c>
      <c r="C94" s="16">
        <f>$H$23</f>
        <v>2030</v>
      </c>
      <c r="D94" s="40">
        <f>BY_Demands_Drivers!$K$27*$I$23</f>
        <v>0.13676834400944837</v>
      </c>
      <c r="E94" s="40">
        <f>BY_Demands_Drivers!$L$27*$I$23</f>
        <v>0.65491834542913807</v>
      </c>
      <c r="F94" s="16" t="str">
        <f>BY_Demands_Drivers!$H$28</f>
        <v>IGDRH</v>
      </c>
    </row>
    <row r="95" spans="2:6" x14ac:dyDescent="0.3">
      <c r="B95" s="16" t="s">
        <v>231</v>
      </c>
      <c r="C95" s="16">
        <f>$H$24</f>
        <v>2031</v>
      </c>
      <c r="D95" s="40">
        <f>BY_Demands_Drivers!$K$27*$I$24</f>
        <v>0.13808857635020585</v>
      </c>
      <c r="E95" s="40">
        <f>BY_Demands_Drivers!$L$27*$I$24</f>
        <v>0.66124030820826774</v>
      </c>
      <c r="F95" s="16" t="str">
        <f>BY_Demands_Drivers!$H$28</f>
        <v>IGDRH</v>
      </c>
    </row>
    <row r="96" spans="2:6" x14ac:dyDescent="0.3">
      <c r="B96" s="16" t="s">
        <v>231</v>
      </c>
      <c r="C96" s="16">
        <f>$H$25</f>
        <v>2032</v>
      </c>
      <c r="D96" s="40">
        <f>BY_Demands_Drivers!$K$27*$I$25</f>
        <v>0.13939127830329578</v>
      </c>
      <c r="E96" s="40">
        <f>BY_Demands_Drivers!$L$27*$I$25</f>
        <v>0.66747832632484327</v>
      </c>
      <c r="F96" s="16" t="str">
        <f>BY_Demands_Drivers!$H$28</f>
        <v>IGDRH</v>
      </c>
    </row>
    <row r="97" spans="2:6" x14ac:dyDescent="0.3">
      <c r="B97" s="16" t="s">
        <v>231</v>
      </c>
      <c r="C97" s="16">
        <f>$H$26</f>
        <v>2033</v>
      </c>
      <c r="D97" s="40">
        <f>BY_Demands_Drivers!$K$27*$I$26</f>
        <v>0.14010160744236702</v>
      </c>
      <c r="E97" s="40">
        <f>BY_Demands_Drivers!$L$27*$I$26</f>
        <v>0.67087975366418784</v>
      </c>
      <c r="F97" s="16" t="str">
        <f>BY_Demands_Drivers!$H$28</f>
        <v>IGDRH</v>
      </c>
    </row>
    <row r="98" spans="2:6" x14ac:dyDescent="0.3">
      <c r="B98" s="16" t="s">
        <v>231</v>
      </c>
      <c r="C98" s="16">
        <f>$H$27</f>
        <v>2034</v>
      </c>
      <c r="D98" s="40">
        <f>BY_Demands_Drivers!$K$27*$I$27</f>
        <v>0.14088965849231597</v>
      </c>
      <c r="E98" s="40">
        <f>BY_Demands_Drivers!$L$27*$I$27</f>
        <v>0.6746533541525479</v>
      </c>
      <c r="F98" s="16" t="str">
        <f>BY_Demands_Drivers!$H$28</f>
        <v>IGDRH</v>
      </c>
    </row>
    <row r="99" spans="2:6" x14ac:dyDescent="0.3">
      <c r="B99" s="16" t="s">
        <v>231</v>
      </c>
      <c r="C99" s="16">
        <f>$H$28</f>
        <v>2035</v>
      </c>
      <c r="D99" s="40">
        <f>BY_Demands_Drivers!$K$27*$I$28</f>
        <v>0.14334256118983985</v>
      </c>
      <c r="E99" s="40">
        <f>BY_Demands_Drivers!$L$27*$I$28</f>
        <v>0.68639913485784065</v>
      </c>
      <c r="F99" s="16" t="str">
        <f>BY_Demands_Drivers!$H$28</f>
        <v>IGDRH</v>
      </c>
    </row>
    <row r="100" spans="2:6" x14ac:dyDescent="0.3">
      <c r="B100" s="16" t="s">
        <v>231</v>
      </c>
      <c r="C100" s="16">
        <f>$H$29</f>
        <v>2036</v>
      </c>
      <c r="D100" s="40">
        <f>BY_Demands_Drivers!$K$27*$I$29</f>
        <v>0.1447602909449642</v>
      </c>
      <c r="E100" s="40">
        <f>BY_Demands_Drivers!$L$27*$I$29</f>
        <v>0.69318796623703427</v>
      </c>
      <c r="F100" s="16" t="str">
        <f>BY_Demands_Drivers!$H$28</f>
        <v>IGDRH</v>
      </c>
    </row>
    <row r="101" spans="2:6" x14ac:dyDescent="0.3">
      <c r="B101" s="16" t="s">
        <v>231</v>
      </c>
      <c r="C101" s="16">
        <f>$H$30</f>
        <v>2037</v>
      </c>
      <c r="D101" s="40">
        <f>BY_Demands_Drivers!$K$27*$I$30</f>
        <v>0.1463950418315019</v>
      </c>
      <c r="E101" s="40">
        <f>BY_Demands_Drivers!$L$27*$I$30</f>
        <v>0.70101600827084098</v>
      </c>
      <c r="F101" s="16" t="str">
        <f>BY_Demands_Drivers!$H$28</f>
        <v>IGDRH</v>
      </c>
    </row>
    <row r="102" spans="2:6" x14ac:dyDescent="0.3">
      <c r="B102" s="16" t="s">
        <v>231</v>
      </c>
      <c r="C102" s="16">
        <f>$H$31</f>
        <v>2038</v>
      </c>
      <c r="D102" s="40">
        <f>BY_Demands_Drivers!$K$27*$I$31</f>
        <v>0.14807022701267628</v>
      </c>
      <c r="E102" s="40">
        <f>BY_Demands_Drivers!$L$27*$I$31</f>
        <v>0.70903767084991209</v>
      </c>
      <c r="F102" s="16" t="str">
        <f>BY_Demands_Drivers!$H$28</f>
        <v>IGDRH</v>
      </c>
    </row>
    <row r="103" spans="2:6" x14ac:dyDescent="0.3">
      <c r="B103" s="16" t="s">
        <v>231</v>
      </c>
      <c r="C103" s="16">
        <f>$H$32</f>
        <v>2039</v>
      </c>
      <c r="D103" s="40">
        <f>BY_Demands_Drivers!$K$27*$I$32</f>
        <v>0.14988099396939075</v>
      </c>
      <c r="E103" s="40">
        <f>BY_Demands_Drivers!$L$27*$I$32</f>
        <v>0.71770856986414078</v>
      </c>
      <c r="F103" s="16" t="str">
        <f>BY_Demands_Drivers!$H$28</f>
        <v>IGDRH</v>
      </c>
    </row>
    <row r="104" spans="2:6" x14ac:dyDescent="0.3">
      <c r="B104" s="16" t="s">
        <v>231</v>
      </c>
      <c r="C104" s="16">
        <f>$H$33</f>
        <v>2040</v>
      </c>
      <c r="D104" s="40">
        <f>BY_Demands_Drivers!$K$27*$I$33</f>
        <v>0.15320895784380523</v>
      </c>
      <c r="E104" s="40">
        <f>BY_Demands_Drivers!$L$27*$I$33</f>
        <v>0.73364460104200524</v>
      </c>
      <c r="F104" s="16" t="str">
        <f>BY_Demands_Drivers!$H$28</f>
        <v>IGDRH</v>
      </c>
    </row>
    <row r="105" spans="2:6" x14ac:dyDescent="0.3">
      <c r="B105" s="16" t="s">
        <v>231</v>
      </c>
      <c r="C105" s="16">
        <f>$H$34</f>
        <v>2041</v>
      </c>
      <c r="D105" s="40">
        <f>BY_Demands_Drivers!$K$27*$I$34</f>
        <v>0.15574535396771849</v>
      </c>
      <c r="E105" s="40">
        <f>BY_Demands_Drivers!$L$27*$I$34</f>
        <v>0.7457901919304305</v>
      </c>
      <c r="F105" s="16" t="str">
        <f>BY_Demands_Drivers!$H$28</f>
        <v>IGDRH</v>
      </c>
    </row>
    <row r="106" spans="2:6" x14ac:dyDescent="0.3">
      <c r="B106" s="16" t="s">
        <v>231</v>
      </c>
      <c r="C106" s="16">
        <f>$H$35</f>
        <v>2042</v>
      </c>
      <c r="D106" s="40">
        <f>BY_Demands_Drivers!$K$27*$I$35</f>
        <v>0.15826178479444838</v>
      </c>
      <c r="E106" s="40">
        <f>BY_Demands_Drivers!$L$27*$I$35</f>
        <v>0.75784017853635854</v>
      </c>
      <c r="F106" s="16" t="str">
        <f>BY_Demands_Drivers!$H$28</f>
        <v>IGDRH</v>
      </c>
    </row>
    <row r="107" spans="2:6" x14ac:dyDescent="0.3">
      <c r="B107" s="16" t="s">
        <v>231</v>
      </c>
      <c r="C107" s="16">
        <f>$H$36</f>
        <v>2043</v>
      </c>
      <c r="D107" s="40">
        <f>BY_Demands_Drivers!$K$27*$I$36</f>
        <v>0.16062057762985182</v>
      </c>
      <c r="E107" s="40">
        <f>BY_Demands_Drivers!$L$27*$I$36</f>
        <v>0.76913531201304819</v>
      </c>
      <c r="F107" s="16" t="str">
        <f>BY_Demands_Drivers!$H$28</f>
        <v>IGDRH</v>
      </c>
    </row>
    <row r="108" spans="2:6" x14ac:dyDescent="0.3">
      <c r="B108" s="16" t="s">
        <v>231</v>
      </c>
      <c r="C108" s="16">
        <f>$H$37</f>
        <v>2044</v>
      </c>
      <c r="D108" s="40">
        <f>BY_Demands_Drivers!$K$27*$I$37</f>
        <v>0.16311067096157636</v>
      </c>
      <c r="E108" s="40">
        <f>BY_Demands_Drivers!$L$27*$I$37</f>
        <v>0.78105918092137183</v>
      </c>
      <c r="F108" s="16" t="str">
        <f>BY_Demands_Drivers!$H$28</f>
        <v>IGDRH</v>
      </c>
    </row>
    <row r="109" spans="2:6" x14ac:dyDescent="0.3">
      <c r="B109" s="16" t="s">
        <v>231</v>
      </c>
      <c r="C109" s="16">
        <f>$H$38</f>
        <v>2045</v>
      </c>
      <c r="D109" s="40">
        <f>BY_Demands_Drivers!$K$27*$I$38</f>
        <v>0.16723975656584655</v>
      </c>
      <c r="E109" s="40">
        <f>BY_Demands_Drivers!$L$27*$I$38</f>
        <v>0.80083140183747137</v>
      </c>
      <c r="F109" s="16" t="str">
        <f>BY_Demands_Drivers!$H$28</f>
        <v>IGDRH</v>
      </c>
    </row>
    <row r="110" spans="2:6" x14ac:dyDescent="0.3">
      <c r="B110" s="16" t="s">
        <v>231</v>
      </c>
      <c r="C110" s="16">
        <f>$H$39</f>
        <v>2046</v>
      </c>
      <c r="D110" s="40">
        <f>BY_Demands_Drivers!$K$27*$I$39</f>
        <v>0.17031136601707414</v>
      </c>
      <c r="E110" s="40">
        <f>BY_Demands_Drivers!$L$27*$I$39</f>
        <v>0.81553987399286643</v>
      </c>
      <c r="F110" s="16" t="str">
        <f>BY_Demands_Drivers!$H$28</f>
        <v>IGDRH</v>
      </c>
    </row>
    <row r="111" spans="2:6" x14ac:dyDescent="0.3">
      <c r="B111" s="16" t="s">
        <v>231</v>
      </c>
      <c r="C111" s="16">
        <f>$H$40</f>
        <v>2047</v>
      </c>
      <c r="D111" s="40">
        <f>BY_Demands_Drivers!$K$27*$I$40</f>
        <v>0.17343191997036347</v>
      </c>
      <c r="E111" s="40">
        <f>BY_Demands_Drivers!$L$27*$I$40</f>
        <v>0.83048271801654938</v>
      </c>
      <c r="F111" s="16" t="str">
        <f>BY_Demands_Drivers!$H$28</f>
        <v>IGDRH</v>
      </c>
    </row>
    <row r="112" spans="2:6" x14ac:dyDescent="0.3">
      <c r="B112" s="16" t="s">
        <v>231</v>
      </c>
      <c r="C112" s="16">
        <f>$H$41</f>
        <v>2048</v>
      </c>
      <c r="D112" s="40">
        <f>BY_Demands_Drivers!$K$27*$I$41</f>
        <v>0.17649068224357958</v>
      </c>
      <c r="E112" s="40">
        <f>BY_Demands_Drivers!$L$27*$I$41</f>
        <v>0.84512967116601045</v>
      </c>
      <c r="F112" s="16" t="str">
        <f>BY_Demands_Drivers!$H$28</f>
        <v>IGDRH</v>
      </c>
    </row>
    <row r="113" spans="2:6" x14ac:dyDescent="0.3">
      <c r="B113" s="16" t="s">
        <v>231</v>
      </c>
      <c r="C113" s="16">
        <f>$H$42</f>
        <v>2049</v>
      </c>
      <c r="D113" s="40">
        <f>BY_Demands_Drivers!$K$27*$I$42</f>
        <v>0.17964465607395602</v>
      </c>
      <c r="E113" s="40">
        <f>BY_Demands_Drivers!$L$27*$I$42</f>
        <v>0.86023254703598695</v>
      </c>
      <c r="F113" s="16" t="str">
        <f>BY_Demands_Drivers!$H$28</f>
        <v>IGDRH</v>
      </c>
    </row>
    <row r="114" spans="2:6" x14ac:dyDescent="0.3">
      <c r="B114" s="15" t="s">
        <v>231</v>
      </c>
      <c r="C114" s="15">
        <f>$H$43</f>
        <v>2050</v>
      </c>
      <c r="D114" s="41">
        <f>BY_Demands_Drivers!$K$27*$I$43</f>
        <v>0.18408649244159767</v>
      </c>
      <c r="E114" s="41">
        <f>BY_Demands_Drivers!$L$27*$I$43</f>
        <v>0.8815023821402409</v>
      </c>
      <c r="F114" s="15" t="str">
        <f>BY_Demands_Drivers!$H$28</f>
        <v>IGDRH</v>
      </c>
    </row>
    <row r="115" spans="2:6" x14ac:dyDescent="0.3">
      <c r="B115" s="16" t="s">
        <v>231</v>
      </c>
      <c r="C115" s="16">
        <f>$H$5</f>
        <v>2012</v>
      </c>
      <c r="D115" s="40">
        <f>BY_Demands_Drivers!$K$28*$I$5</f>
        <v>3.9040206193398215E-2</v>
      </c>
      <c r="E115" s="40">
        <f>BY_Demands_Drivers!$L$28*$I$5</f>
        <v>0.18859952577523306</v>
      </c>
      <c r="F115" s="16" t="str">
        <f>BY_Demands_Drivers!$H$29</f>
        <v>IGDLA</v>
      </c>
    </row>
    <row r="116" spans="2:6" x14ac:dyDescent="0.3">
      <c r="B116" s="16" t="s">
        <v>231</v>
      </c>
      <c r="C116" s="16">
        <f>$H$8</f>
        <v>2015</v>
      </c>
      <c r="D116" s="40">
        <f>BY_Demands_Drivers!$K$28*$I$8</f>
        <v>4.0172904122868364E-2</v>
      </c>
      <c r="E116" s="40">
        <f>BY_Demands_Drivers!$L$28*$I$8</f>
        <v>0.19407148182194023</v>
      </c>
      <c r="F116" s="16" t="str">
        <f>BY_Demands_Drivers!$H$29</f>
        <v>IGDLA</v>
      </c>
    </row>
    <row r="117" spans="2:6" x14ac:dyDescent="0.3">
      <c r="B117" s="16" t="s">
        <v>231</v>
      </c>
      <c r="C117" s="16">
        <f>$H$9</f>
        <v>2016</v>
      </c>
      <c r="D117" s="40">
        <f>BY_Demands_Drivers!$K$28*$I$9</f>
        <v>4.1049908695855918E-2</v>
      </c>
      <c r="E117" s="40">
        <f>BY_Demands_Drivers!$L$28*$I$9</f>
        <v>0.19830820756433995</v>
      </c>
      <c r="F117" s="16" t="str">
        <f>BY_Demands_Drivers!$H$29</f>
        <v>IGDLA</v>
      </c>
    </row>
    <row r="118" spans="2:6" x14ac:dyDescent="0.3">
      <c r="B118" s="16" t="s">
        <v>231</v>
      </c>
      <c r="C118" s="16">
        <f>$H$10</f>
        <v>2017</v>
      </c>
      <c r="D118" s="40">
        <f>BY_Demands_Drivers!$K$28*$I$10</f>
        <v>4.1795621110574138E-2</v>
      </c>
      <c r="E118" s="40">
        <f>BY_Demands_Drivers!$L$28*$I$10</f>
        <v>0.20191067336802576</v>
      </c>
      <c r="F118" s="16" t="str">
        <f>BY_Demands_Drivers!$H$29</f>
        <v>IGDLA</v>
      </c>
    </row>
    <row r="119" spans="2:6" x14ac:dyDescent="0.3">
      <c r="B119" s="16" t="s">
        <v>231</v>
      </c>
      <c r="C119" s="16">
        <f>$H$11</f>
        <v>2018</v>
      </c>
      <c r="D119" s="40">
        <f>BY_Demands_Drivers!$K$28*$I$11</f>
        <v>4.2473465412183782E-2</v>
      </c>
      <c r="E119" s="40">
        <f>BY_Demands_Drivers!$L$28*$I$11</f>
        <v>0.20518527476740672</v>
      </c>
      <c r="F119" s="16" t="str">
        <f>BY_Demands_Drivers!$H$29</f>
        <v>IGDLA</v>
      </c>
    </row>
    <row r="120" spans="2:6" x14ac:dyDescent="0.3">
      <c r="B120" s="16" t="s">
        <v>231</v>
      </c>
      <c r="C120" s="16">
        <f>$H$12</f>
        <v>2019</v>
      </c>
      <c r="D120" s="40">
        <f>BY_Demands_Drivers!$K$28*$I$12</f>
        <v>4.5074316113459113E-2</v>
      </c>
      <c r="E120" s="40">
        <f>BY_Demands_Drivers!$L$28*$I$12</f>
        <v>0.21774973732282368</v>
      </c>
      <c r="F120" s="16" t="str">
        <f>BY_Demands_Drivers!$H$29</f>
        <v>IGDLA</v>
      </c>
    </row>
    <row r="121" spans="2:6" x14ac:dyDescent="0.3">
      <c r="B121" s="16" t="s">
        <v>231</v>
      </c>
      <c r="C121" s="16">
        <f>$H$13</f>
        <v>2020</v>
      </c>
      <c r="D121" s="40">
        <f>BY_Demands_Drivers!$K$28*$I$13</f>
        <v>4.5338530904079924E-2</v>
      </c>
      <c r="E121" s="40">
        <f>BY_Demands_Drivers!$L$28*$I$13</f>
        <v>0.21902613386558359</v>
      </c>
      <c r="F121" s="16" t="str">
        <f>BY_Demands_Drivers!$H$29</f>
        <v>IGDLA</v>
      </c>
    </row>
    <row r="122" spans="2:6" x14ac:dyDescent="0.3">
      <c r="B122" s="16" t="s">
        <v>231</v>
      </c>
      <c r="C122" s="16">
        <f>$H$14</f>
        <v>2021</v>
      </c>
      <c r="D122" s="40">
        <f>BY_Demands_Drivers!$K$28*$I$14</f>
        <v>4.6064327459145793E-2</v>
      </c>
      <c r="E122" s="40">
        <f>BY_Demands_Drivers!$L$28*$I$14</f>
        <v>0.2225323880440738</v>
      </c>
      <c r="F122" s="16" t="str">
        <f>BY_Demands_Drivers!$H$29</f>
        <v>IGDLA</v>
      </c>
    </row>
    <row r="123" spans="2:6" x14ac:dyDescent="0.3">
      <c r="B123" s="16" t="s">
        <v>231</v>
      </c>
      <c r="C123" s="16">
        <f>$H$15</f>
        <v>2022</v>
      </c>
      <c r="D123" s="40">
        <f>BY_Demands_Drivers!$K$28*$I$15</f>
        <v>4.6909077558897588E-2</v>
      </c>
      <c r="E123" s="40">
        <f>BY_Demands_Drivers!$L$28*$I$15</f>
        <v>0.22661329549170686</v>
      </c>
      <c r="F123" s="16" t="str">
        <f>BY_Demands_Drivers!$H$29</f>
        <v>IGDLA</v>
      </c>
    </row>
    <row r="124" spans="2:6" x14ac:dyDescent="0.3">
      <c r="B124" s="16" t="s">
        <v>231</v>
      </c>
      <c r="C124" s="16">
        <f>$H$16</f>
        <v>2023</v>
      </c>
      <c r="D124" s="40">
        <f>BY_Demands_Drivers!$K$28*$I$16</f>
        <v>4.7700395914127142E-2</v>
      </c>
      <c r="E124" s="40">
        <f>BY_Demands_Drivers!$L$28*$I$16</f>
        <v>0.23043607925965653</v>
      </c>
      <c r="F124" s="16" t="str">
        <f>BY_Demands_Drivers!$H$29</f>
        <v>IGDLA</v>
      </c>
    </row>
    <row r="125" spans="2:6" x14ac:dyDescent="0.3">
      <c r="B125" s="16" t="s">
        <v>231</v>
      </c>
      <c r="C125" s="16">
        <f>$H$17</f>
        <v>2024</v>
      </c>
      <c r="D125" s="40">
        <f>BY_Demands_Drivers!$K$28*$I$17</f>
        <v>4.8559704918437044E-2</v>
      </c>
      <c r="E125" s="40">
        <f>BY_Demands_Drivers!$L$28*$I$17</f>
        <v>0.23458731939154498</v>
      </c>
      <c r="F125" s="16" t="str">
        <f>BY_Demands_Drivers!$H$29</f>
        <v>IGDLA</v>
      </c>
    </row>
    <row r="126" spans="2:6" x14ac:dyDescent="0.3">
      <c r="B126" s="16" t="s">
        <v>231</v>
      </c>
      <c r="C126" s="16">
        <f>$H$18</f>
        <v>2025</v>
      </c>
      <c r="D126" s="40">
        <f>BY_Demands_Drivers!$K$28*$I$18</f>
        <v>4.922503526131991E-2</v>
      </c>
      <c r="E126" s="40">
        <f>BY_Demands_Drivers!$L$28*$I$18</f>
        <v>0.23780146704563196</v>
      </c>
      <c r="F126" s="16" t="str">
        <f>BY_Demands_Drivers!$H$29</f>
        <v>IGDLA</v>
      </c>
    </row>
    <row r="127" spans="2:6" x14ac:dyDescent="0.3">
      <c r="B127" s="16" t="s">
        <v>231</v>
      </c>
      <c r="C127" s="16">
        <f>$H$19</f>
        <v>2026</v>
      </c>
      <c r="D127" s="40">
        <f>BY_Demands_Drivers!$K$28*$I$19</f>
        <v>4.9654614424769775E-2</v>
      </c>
      <c r="E127" s="40">
        <f>BY_Demands_Drivers!$L$28*$I$19</f>
        <v>0.23987672315745204</v>
      </c>
      <c r="F127" s="16" t="str">
        <f>BY_Demands_Drivers!$H$29</f>
        <v>IGDLA</v>
      </c>
    </row>
    <row r="128" spans="2:6" x14ac:dyDescent="0.3">
      <c r="B128" s="16" t="s">
        <v>231</v>
      </c>
      <c r="C128" s="16">
        <f>$H$20</f>
        <v>2027</v>
      </c>
      <c r="D128" s="40">
        <f>BY_Demands_Drivers!$K$28*$I$20</f>
        <v>5.0402131878477516E-2</v>
      </c>
      <c r="E128" s="40">
        <f>BY_Demands_Drivers!$L$28*$I$20</f>
        <v>0.24348790893294697</v>
      </c>
      <c r="F128" s="16" t="str">
        <f>BY_Demands_Drivers!$H$29</f>
        <v>IGDLA</v>
      </c>
    </row>
    <row r="129" spans="2:6" x14ac:dyDescent="0.3">
      <c r="B129" s="16" t="s">
        <v>231</v>
      </c>
      <c r="C129" s="16">
        <f>$H$21</f>
        <v>2028</v>
      </c>
      <c r="D129" s="40">
        <f>BY_Demands_Drivers!$K$28*$I$21</f>
        <v>5.0896038628842795E-2</v>
      </c>
      <c r="E129" s="40">
        <f>BY_Demands_Drivers!$L$28*$I$21</f>
        <v>0.24587392550352111</v>
      </c>
      <c r="F129" s="16" t="str">
        <f>BY_Demands_Drivers!$H$29</f>
        <v>IGDLA</v>
      </c>
    </row>
    <row r="130" spans="2:6" x14ac:dyDescent="0.3">
      <c r="B130" s="16" t="s">
        <v>231</v>
      </c>
      <c r="C130" s="16">
        <f>$H$22</f>
        <v>2029</v>
      </c>
      <c r="D130" s="40">
        <f>BY_Demands_Drivers!$K$28*$I$22</f>
        <v>5.1381408611127499E-2</v>
      </c>
      <c r="E130" s="40">
        <f>BY_Demands_Drivers!$L$28*$I$22</f>
        <v>0.24821870175882449</v>
      </c>
      <c r="F130" s="16" t="str">
        <f>BY_Demands_Drivers!$H$29</f>
        <v>IGDLA</v>
      </c>
    </row>
    <row r="131" spans="2:6" x14ac:dyDescent="0.3">
      <c r="B131" s="16" t="s">
        <v>231</v>
      </c>
      <c r="C131" s="16">
        <f>$H$23</f>
        <v>2030</v>
      </c>
      <c r="D131" s="40">
        <f>BY_Demands_Drivers!$K$28*$I$23</f>
        <v>5.2260336581096779E-2</v>
      </c>
      <c r="E131" s="40">
        <f>BY_Demands_Drivers!$L$28*$I$23</f>
        <v>0.25246471924924507</v>
      </c>
      <c r="F131" s="16" t="str">
        <f>BY_Demands_Drivers!$H$29</f>
        <v>IGDLA</v>
      </c>
    </row>
    <row r="132" spans="2:6" x14ac:dyDescent="0.3">
      <c r="B132" s="16" t="s">
        <v>231</v>
      </c>
      <c r="C132" s="16">
        <f>$H$24</f>
        <v>2031</v>
      </c>
      <c r="D132" s="40">
        <f>BY_Demands_Drivers!$K$28*$I$24</f>
        <v>5.2764808482054129E-2</v>
      </c>
      <c r="E132" s="40">
        <f>BY_Demands_Drivers!$L$28*$I$24</f>
        <v>0.25490177505822736</v>
      </c>
      <c r="F132" s="16" t="str">
        <f>BY_Demands_Drivers!$H$29</f>
        <v>IGDLA</v>
      </c>
    </row>
    <row r="133" spans="2:6" x14ac:dyDescent="0.3">
      <c r="B133" s="16" t="s">
        <v>231</v>
      </c>
      <c r="C133" s="16">
        <f>$H$25</f>
        <v>2032</v>
      </c>
      <c r="D133" s="40">
        <f>BY_Demands_Drivers!$K$28*$I$25</f>
        <v>5.3262581874182278E-2</v>
      </c>
      <c r="E133" s="40">
        <f>BY_Demands_Drivers!$L$28*$I$25</f>
        <v>0.25730647100767579</v>
      </c>
      <c r="F133" s="16" t="str">
        <f>BY_Demands_Drivers!$H$29</f>
        <v>IGDLA</v>
      </c>
    </row>
    <row r="134" spans="2:6" x14ac:dyDescent="0.3">
      <c r="B134" s="16" t="s">
        <v>231</v>
      </c>
      <c r="C134" s="16">
        <f>$H$26</f>
        <v>2033</v>
      </c>
      <c r="D134" s="40">
        <f>BY_Demands_Drivers!$K$28*$I$26</f>
        <v>5.353400462306529E-2</v>
      </c>
      <c r="E134" s="40">
        <f>BY_Demands_Drivers!$L$28*$I$26</f>
        <v>0.25861768851176276</v>
      </c>
      <c r="F134" s="16" t="str">
        <f>BY_Demands_Drivers!$H$29</f>
        <v>IGDLA</v>
      </c>
    </row>
    <row r="135" spans="2:6" x14ac:dyDescent="0.3">
      <c r="B135" s="16" t="s">
        <v>231</v>
      </c>
      <c r="C135" s="16">
        <f>$H$27</f>
        <v>2034</v>
      </c>
      <c r="D135" s="40">
        <f>BY_Demands_Drivers!$K$28*$I$27</f>
        <v>5.3835125568936902E-2</v>
      </c>
      <c r="E135" s="40">
        <f>BY_Demands_Drivers!$L$28*$I$27</f>
        <v>0.26007237518301241</v>
      </c>
      <c r="F135" s="16" t="str">
        <f>BY_Demands_Drivers!$H$29</f>
        <v>IGDLA</v>
      </c>
    </row>
    <row r="136" spans="2:6" x14ac:dyDescent="0.3">
      <c r="B136" s="16" t="s">
        <v>231</v>
      </c>
      <c r="C136" s="16">
        <f>$H$28</f>
        <v>2035</v>
      </c>
      <c r="D136" s="40">
        <f>BY_Demands_Drivers!$K$28*$I$28</f>
        <v>5.4772400356474162E-2</v>
      </c>
      <c r="E136" s="40">
        <f>BY_Demands_Drivers!$L$28*$I$28</f>
        <v>0.26460026060387631</v>
      </c>
      <c r="F136" s="16" t="str">
        <f>BY_Demands_Drivers!$H$29</f>
        <v>IGDLA</v>
      </c>
    </row>
    <row r="137" spans="2:6" x14ac:dyDescent="0.3">
      <c r="B137" s="16" t="s">
        <v>231</v>
      </c>
      <c r="C137" s="16">
        <f>$H$29</f>
        <v>2036</v>
      </c>
      <c r="D137" s="40">
        <f>BY_Demands_Drivers!$K$28*$I$29</f>
        <v>5.5314126840920859E-2</v>
      </c>
      <c r="E137" s="40">
        <f>BY_Demands_Drivers!$L$28*$I$29</f>
        <v>0.26721728976505449</v>
      </c>
      <c r="F137" s="16" t="str">
        <f>BY_Demands_Drivers!$H$29</f>
        <v>IGDLA</v>
      </c>
    </row>
    <row r="138" spans="2:6" x14ac:dyDescent="0.3">
      <c r="B138" s="16" t="s">
        <v>231</v>
      </c>
      <c r="C138" s="16">
        <f>$H$30</f>
        <v>2037</v>
      </c>
      <c r="D138" s="40">
        <f>BY_Demands_Drivers!$K$28*$I$30</f>
        <v>5.5938778928181665E-2</v>
      </c>
      <c r="E138" s="40">
        <f>BY_Demands_Drivers!$L$28*$I$30</f>
        <v>0.27023492463225507</v>
      </c>
      <c r="F138" s="16" t="str">
        <f>BY_Demands_Drivers!$H$29</f>
        <v>IGDLA</v>
      </c>
    </row>
    <row r="139" spans="2:6" x14ac:dyDescent="0.3">
      <c r="B139" s="16" t="s">
        <v>231</v>
      </c>
      <c r="C139" s="16">
        <f>$H$31</f>
        <v>2038</v>
      </c>
      <c r="D139" s="40">
        <f>BY_Demands_Drivers!$K$28*$I$31</f>
        <v>5.6578881300100345E-2</v>
      </c>
      <c r="E139" s="40">
        <f>BY_Demands_Drivers!$L$28*$I$31</f>
        <v>0.27332719835625707</v>
      </c>
      <c r="F139" s="16" t="str">
        <f>BY_Demands_Drivers!$H$29</f>
        <v>IGDLA</v>
      </c>
    </row>
    <row r="140" spans="2:6" x14ac:dyDescent="0.3">
      <c r="B140" s="16" t="s">
        <v>231</v>
      </c>
      <c r="C140" s="16">
        <f>$H$32</f>
        <v>2039</v>
      </c>
      <c r="D140" s="40">
        <f>BY_Demands_Drivers!$K$28*$I$32</f>
        <v>5.7270790610790621E-2</v>
      </c>
      <c r="E140" s="40">
        <f>BY_Demands_Drivers!$L$28*$I$32</f>
        <v>0.27666974647778109</v>
      </c>
      <c r="F140" s="16" t="str">
        <f>BY_Demands_Drivers!$H$29</f>
        <v>IGDLA</v>
      </c>
    </row>
    <row r="141" spans="2:6" x14ac:dyDescent="0.3">
      <c r="B141" s="16" t="s">
        <v>231</v>
      </c>
      <c r="C141" s="16">
        <f>$H$33</f>
        <v>2040</v>
      </c>
      <c r="D141" s="40">
        <f>BY_Demands_Drivers!$K$28*$I$33</f>
        <v>5.8542433646803511E-2</v>
      </c>
      <c r="E141" s="40">
        <f>BY_Demands_Drivers!$L$28*$I$33</f>
        <v>0.28281293312898181</v>
      </c>
      <c r="F141" s="16" t="str">
        <f>BY_Demands_Drivers!$H$29</f>
        <v>IGDLA</v>
      </c>
    </row>
    <row r="142" spans="2:6" x14ac:dyDescent="0.3">
      <c r="B142" s="16" t="s">
        <v>231</v>
      </c>
      <c r="C142" s="16">
        <f>$H$34</f>
        <v>2041</v>
      </c>
      <c r="D142" s="40">
        <f>BY_Demands_Drivers!$K$28*$I$34</f>
        <v>5.9511611976033996E-2</v>
      </c>
      <c r="E142" s="40">
        <f>BY_Demands_Drivers!$L$28*$I$34</f>
        <v>0.28749494152768268</v>
      </c>
      <c r="F142" s="16" t="str">
        <f>BY_Demands_Drivers!$H$29</f>
        <v>IGDLA</v>
      </c>
    </row>
    <row r="143" spans="2:6" x14ac:dyDescent="0.3">
      <c r="B143" s="16" t="s">
        <v>231</v>
      </c>
      <c r="C143" s="16">
        <f>$H$35</f>
        <v>2042</v>
      </c>
      <c r="D143" s="40">
        <f>BY_Demands_Drivers!$K$28*$I$35</f>
        <v>6.0473161396994053E-2</v>
      </c>
      <c r="E143" s="40">
        <f>BY_Demands_Drivers!$L$28*$I$35</f>
        <v>0.2921400953955734</v>
      </c>
      <c r="F143" s="16" t="str">
        <f>BY_Demands_Drivers!$H$29</f>
        <v>IGDLA</v>
      </c>
    </row>
    <row r="144" spans="2:6" x14ac:dyDescent="0.3">
      <c r="B144" s="16" t="s">
        <v>231</v>
      </c>
      <c r="C144" s="16">
        <f>$H$36</f>
        <v>2043</v>
      </c>
      <c r="D144" s="40">
        <f>BY_Demands_Drivers!$K$28*$I$36</f>
        <v>6.1374476013296986E-2</v>
      </c>
      <c r="E144" s="40">
        <f>BY_Demands_Drivers!$L$28*$I$36</f>
        <v>0.29649426064682571</v>
      </c>
      <c r="F144" s="16" t="str">
        <f>BY_Demands_Drivers!$H$29</f>
        <v>IGDLA</v>
      </c>
    </row>
    <row r="145" spans="2:6" x14ac:dyDescent="0.3">
      <c r="B145" s="16" t="s">
        <v>231</v>
      </c>
      <c r="C145" s="16">
        <f>$H$37</f>
        <v>2044</v>
      </c>
      <c r="D145" s="40">
        <f>BY_Demands_Drivers!$K$28*$I$37</f>
        <v>6.2325961655510215E-2</v>
      </c>
      <c r="E145" s="40">
        <f>BY_Demands_Drivers!$L$28*$I$37</f>
        <v>0.30109079735604277</v>
      </c>
      <c r="F145" s="16" t="str">
        <f>BY_Demands_Drivers!$H$29</f>
        <v>IGDLA</v>
      </c>
    </row>
    <row r="146" spans="2:6" x14ac:dyDescent="0.3">
      <c r="B146" s="16" t="s">
        <v>231</v>
      </c>
      <c r="C146" s="16">
        <f>$H$38</f>
        <v>2045</v>
      </c>
      <c r="D146" s="40">
        <f>BY_Demands_Drivers!$K$28*$I$38</f>
        <v>6.3903720054313481E-2</v>
      </c>
      <c r="E146" s="40">
        <f>BY_Demands_Drivers!$L$28*$I$38</f>
        <v>0.30871279823196301</v>
      </c>
      <c r="F146" s="16" t="str">
        <f>BY_Demands_Drivers!$H$29</f>
        <v>IGDLA</v>
      </c>
    </row>
    <row r="147" spans="2:6" x14ac:dyDescent="0.3">
      <c r="B147" s="16" t="s">
        <v>231</v>
      </c>
      <c r="C147" s="16">
        <f>$H$39</f>
        <v>2046</v>
      </c>
      <c r="D147" s="40">
        <f>BY_Demands_Drivers!$K$28*$I$39</f>
        <v>6.5077407905324833E-2</v>
      </c>
      <c r="E147" s="40">
        <f>BY_Demands_Drivers!$L$28*$I$39</f>
        <v>0.31438277269399145</v>
      </c>
      <c r="F147" s="16" t="str">
        <f>BY_Demands_Drivers!$H$29</f>
        <v>IGDLA</v>
      </c>
    </row>
    <row r="148" spans="2:6" x14ac:dyDescent="0.3">
      <c r="B148" s="16" t="s">
        <v>231</v>
      </c>
      <c r="C148" s="16">
        <f>$H$40</f>
        <v>2047</v>
      </c>
      <c r="D148" s="40">
        <f>BY_Demands_Drivers!$K$28*$I$40</f>
        <v>6.6269797862953533E-2</v>
      </c>
      <c r="E148" s="40">
        <f>BY_Demands_Drivers!$L$28*$I$40</f>
        <v>0.32014309525565743</v>
      </c>
      <c r="F148" s="16" t="str">
        <f>BY_Demands_Drivers!$H$29</f>
        <v>IGDLA</v>
      </c>
    </row>
    <row r="149" spans="2:6" x14ac:dyDescent="0.3">
      <c r="B149" s="16" t="s">
        <v>231</v>
      </c>
      <c r="C149" s="16">
        <f>$H$41</f>
        <v>2048</v>
      </c>
      <c r="D149" s="40">
        <f>BY_Demands_Drivers!$K$28*$I$41</f>
        <v>6.7438576699003425E-2</v>
      </c>
      <c r="E149" s="40">
        <f>BY_Demands_Drivers!$L$28*$I$41</f>
        <v>0.32578935473295534</v>
      </c>
      <c r="F149" s="16" t="str">
        <f>BY_Demands_Drivers!$H$29</f>
        <v>IGDLA</v>
      </c>
    </row>
    <row r="150" spans="2:6" x14ac:dyDescent="0.3">
      <c r="B150" s="16" t="s">
        <v>231</v>
      </c>
      <c r="C150" s="16">
        <f>$H$42</f>
        <v>2049</v>
      </c>
      <c r="D150" s="40">
        <f>BY_Demands_Drivers!$K$28*$I$42</f>
        <v>6.8643736673244665E-2</v>
      </c>
      <c r="E150" s="40">
        <f>BY_Demands_Drivers!$L$28*$I$42</f>
        <v>0.33161136803122593</v>
      </c>
      <c r="F150" s="16" t="str">
        <f>BY_Demands_Drivers!$H$29</f>
        <v>IGDLA</v>
      </c>
    </row>
    <row r="151" spans="2:6" x14ac:dyDescent="0.3">
      <c r="B151" s="15" t="s">
        <v>231</v>
      </c>
      <c r="C151" s="15">
        <f>$H$43</f>
        <v>2050</v>
      </c>
      <c r="D151" s="41">
        <f>BY_Demands_Drivers!$K$28*$I$43</f>
        <v>7.0340999773798638E-2</v>
      </c>
      <c r="E151" s="41">
        <f>BY_Demands_Drivers!$L$28*$I$43</f>
        <v>0.33981068476368753</v>
      </c>
      <c r="F151" s="15" t="str">
        <f>BY_Demands_Drivers!$H$29</f>
        <v>IGDLA</v>
      </c>
    </row>
    <row r="152" spans="2:6" x14ac:dyDescent="0.3">
      <c r="B152" s="16" t="s">
        <v>231</v>
      </c>
      <c r="C152" s="16">
        <f>$H$5</f>
        <v>2012</v>
      </c>
      <c r="D152" s="40">
        <f>BY_Demands_Drivers!$K$29*$I$5</f>
        <v>0.41357453115880505</v>
      </c>
      <c r="E152" s="40">
        <f>BY_Demands_Drivers!$L$29*$I$5</f>
        <v>1.9979392542874244</v>
      </c>
      <c r="F152" s="16" t="str">
        <f>BY_Demands_Drivers!$H$30</f>
        <v>IGDEM</v>
      </c>
    </row>
    <row r="153" spans="2:6" x14ac:dyDescent="0.3">
      <c r="B153" s="16" t="s">
        <v>231</v>
      </c>
      <c r="C153" s="16">
        <f>$H$8</f>
        <v>2015</v>
      </c>
      <c r="D153" s="40">
        <f>BY_Demands_Drivers!$K$29*$I$8</f>
        <v>0.42557382780197661</v>
      </c>
      <c r="E153" s="40">
        <f>BY_Demands_Drivers!$L$29*$I$8</f>
        <v>2.0559067159685358</v>
      </c>
      <c r="F153" s="16" t="str">
        <f>BY_Demands_Drivers!$H$30</f>
        <v>IGDEM</v>
      </c>
    </row>
    <row r="154" spans="2:6" x14ac:dyDescent="0.3">
      <c r="B154" s="16" t="s">
        <v>231</v>
      </c>
      <c r="C154" s="16">
        <f>$H$9</f>
        <v>2016</v>
      </c>
      <c r="D154" s="40">
        <f>BY_Demands_Drivers!$K$29*$I$9</f>
        <v>0.43486442307446749</v>
      </c>
      <c r="E154" s="40">
        <f>BY_Demands_Drivers!$L$29*$I$9</f>
        <v>2.1007886987603612</v>
      </c>
      <c r="F154" s="16" t="str">
        <f>BY_Demands_Drivers!$H$30</f>
        <v>IGDEM</v>
      </c>
    </row>
    <row r="155" spans="2:6" x14ac:dyDescent="0.3">
      <c r="B155" s="16" t="s">
        <v>231</v>
      </c>
      <c r="C155" s="16">
        <f>$H$10</f>
        <v>2017</v>
      </c>
      <c r="D155" s="40">
        <f>BY_Demands_Drivers!$K$29*$I$10</f>
        <v>0.44276416778300187</v>
      </c>
      <c r="E155" s="40">
        <f>BY_Demands_Drivers!$L$29*$I$10</f>
        <v>2.1389516146628633</v>
      </c>
      <c r="F155" s="16" t="str">
        <f>BY_Demands_Drivers!$H$30</f>
        <v>IGDEM</v>
      </c>
    </row>
    <row r="156" spans="2:6" x14ac:dyDescent="0.3">
      <c r="B156" s="16" t="s">
        <v>231</v>
      </c>
      <c r="C156" s="16">
        <f>$H$11</f>
        <v>2018</v>
      </c>
      <c r="D156" s="40">
        <f>BY_Demands_Drivers!$K$29*$I$11</f>
        <v>0.44994494797274082</v>
      </c>
      <c r="E156" s="40">
        <f>BY_Demands_Drivers!$L$29*$I$11</f>
        <v>2.1736412813047874</v>
      </c>
      <c r="F156" s="16" t="str">
        <f>BY_Demands_Drivers!$H$30</f>
        <v>IGDEM</v>
      </c>
    </row>
    <row r="157" spans="2:6" x14ac:dyDescent="0.3">
      <c r="B157" s="16" t="s">
        <v>231</v>
      </c>
      <c r="C157" s="16">
        <f>$H$12</f>
        <v>2019</v>
      </c>
      <c r="D157" s="40">
        <f>BY_Demands_Drivers!$K$29*$I$12</f>
        <v>0.47749720023456127</v>
      </c>
      <c r="E157" s="40">
        <f>BY_Demands_Drivers!$L$29*$I$12</f>
        <v>2.3067435934410807</v>
      </c>
      <c r="F157" s="16" t="str">
        <f>BY_Demands_Drivers!$H$30</f>
        <v>IGDEM</v>
      </c>
    </row>
    <row r="158" spans="2:6" x14ac:dyDescent="0.3">
      <c r="B158" s="16" t="s">
        <v>231</v>
      </c>
      <c r="C158" s="16">
        <f>$H$13</f>
        <v>2020</v>
      </c>
      <c r="D158" s="40">
        <f>BY_Demands_Drivers!$K$29*$I$13</f>
        <v>0.48029617387765389</v>
      </c>
      <c r="E158" s="40">
        <f>BY_Demands_Drivers!$L$29*$I$13</f>
        <v>2.3202651690989962</v>
      </c>
      <c r="F158" s="16" t="str">
        <f>BY_Demands_Drivers!$H$30</f>
        <v>IGDEM</v>
      </c>
    </row>
    <row r="159" spans="2:6" x14ac:dyDescent="0.3">
      <c r="B159" s="16" t="s">
        <v>231</v>
      </c>
      <c r="C159" s="16">
        <f>$H$14</f>
        <v>2021</v>
      </c>
      <c r="D159" s="40">
        <f>BY_Demands_Drivers!$K$29*$I$14</f>
        <v>0.48798493885217914</v>
      </c>
      <c r="E159" s="40">
        <f>BY_Demands_Drivers!$L$29*$I$14</f>
        <v>2.3574088619578188</v>
      </c>
      <c r="F159" s="16" t="str">
        <f>BY_Demands_Drivers!$H$30</f>
        <v>IGDEM</v>
      </c>
    </row>
    <row r="160" spans="2:6" x14ac:dyDescent="0.3">
      <c r="B160" s="16" t="s">
        <v>231</v>
      </c>
      <c r="C160" s="16">
        <f>$H$15</f>
        <v>2022</v>
      </c>
      <c r="D160" s="40">
        <f>BY_Demands_Drivers!$K$29*$I$15</f>
        <v>0.49693384462179779</v>
      </c>
      <c r="E160" s="40">
        <f>BY_Demands_Drivers!$L$29*$I$15</f>
        <v>2.4006401752351225</v>
      </c>
      <c r="F160" s="16" t="str">
        <f>BY_Demands_Drivers!$H$30</f>
        <v>IGDEM</v>
      </c>
    </row>
    <row r="161" spans="2:6" x14ac:dyDescent="0.3">
      <c r="B161" s="16" t="s">
        <v>231</v>
      </c>
      <c r="C161" s="16">
        <f>$H$16</f>
        <v>2023</v>
      </c>
      <c r="D161" s="40">
        <f>BY_Demands_Drivers!$K$29*$I$16</f>
        <v>0.50531671832231528</v>
      </c>
      <c r="E161" s="40">
        <f>BY_Demands_Drivers!$L$29*$I$16</f>
        <v>2.4411370413817628</v>
      </c>
      <c r="F161" s="16" t="str">
        <f>BY_Demands_Drivers!$H$30</f>
        <v>IGDEM</v>
      </c>
    </row>
    <row r="162" spans="2:6" x14ac:dyDescent="0.3">
      <c r="B162" s="16" t="s">
        <v>231</v>
      </c>
      <c r="C162" s="16">
        <f>$H$17</f>
        <v>2024</v>
      </c>
      <c r="D162" s="40">
        <f>BY_Demands_Drivers!$K$29*$I$17</f>
        <v>0.51441985463305806</v>
      </c>
      <c r="E162" s="40">
        <f>BY_Demands_Drivers!$L$29*$I$17</f>
        <v>2.4851134277453091</v>
      </c>
      <c r="F162" s="16" t="str">
        <f>BY_Demands_Drivers!$H$30</f>
        <v>IGDEM</v>
      </c>
    </row>
    <row r="163" spans="2:6" x14ac:dyDescent="0.3">
      <c r="B163" s="16" t="s">
        <v>231</v>
      </c>
      <c r="C163" s="16">
        <f>$H$18</f>
        <v>2025</v>
      </c>
      <c r="D163" s="40">
        <f>BY_Demands_Drivers!$K$29*$I$18</f>
        <v>0.52146806752569486</v>
      </c>
      <c r="E163" s="40">
        <f>BY_Demands_Drivers!$L$29*$I$18</f>
        <v>2.5191626743740061</v>
      </c>
      <c r="F163" s="16" t="str">
        <f>BY_Demands_Drivers!$H$30</f>
        <v>IGDEM</v>
      </c>
    </row>
    <row r="164" spans="2:6" x14ac:dyDescent="0.3">
      <c r="B164" s="16" t="s">
        <v>231</v>
      </c>
      <c r="C164" s="16">
        <f>$H$19</f>
        <v>2026</v>
      </c>
      <c r="D164" s="40">
        <f>BY_Demands_Drivers!$K$29*$I$19</f>
        <v>0.5260188375764282</v>
      </c>
      <c r="E164" s="40">
        <f>BY_Demands_Drivers!$L$29*$I$19</f>
        <v>2.5411470119881239</v>
      </c>
      <c r="F164" s="16" t="str">
        <f>BY_Demands_Drivers!$H$30</f>
        <v>IGDEM</v>
      </c>
    </row>
    <row r="165" spans="2:6" x14ac:dyDescent="0.3">
      <c r="B165" s="16" t="s">
        <v>231</v>
      </c>
      <c r="C165" s="16">
        <f>$H$20</f>
        <v>2027</v>
      </c>
      <c r="D165" s="40">
        <f>BY_Demands_Drivers!$K$29*$I$20</f>
        <v>0.53393770406290897</v>
      </c>
      <c r="E165" s="40">
        <f>BY_Demands_Drivers!$L$29*$I$20</f>
        <v>2.5794023033825688</v>
      </c>
      <c r="F165" s="16" t="str">
        <f>BY_Demands_Drivers!$H$30</f>
        <v>IGDEM</v>
      </c>
    </row>
    <row r="166" spans="2:6" x14ac:dyDescent="0.3">
      <c r="B166" s="16" t="s">
        <v>231</v>
      </c>
      <c r="C166" s="16">
        <f>$H$21</f>
        <v>2028</v>
      </c>
      <c r="D166" s="40">
        <f>BY_Demands_Drivers!$K$29*$I$21</f>
        <v>0.53916993187714202</v>
      </c>
      <c r="E166" s="40">
        <f>BY_Demands_Drivers!$L$29*$I$21</f>
        <v>2.6046786986870387</v>
      </c>
      <c r="F166" s="16" t="str">
        <f>BY_Demands_Drivers!$H$30</f>
        <v>IGDEM</v>
      </c>
    </row>
    <row r="167" spans="2:6" x14ac:dyDescent="0.3">
      <c r="B167" s="16" t="s">
        <v>231</v>
      </c>
      <c r="C167" s="16">
        <f>$H$22</f>
        <v>2029</v>
      </c>
      <c r="D167" s="40">
        <f>BY_Demands_Drivers!$K$29*$I$22</f>
        <v>0.54431172497801705</v>
      </c>
      <c r="E167" s="40">
        <f>BY_Demands_Drivers!$L$29*$I$22</f>
        <v>2.6295182124861074</v>
      </c>
      <c r="F167" s="16" t="str">
        <f>BY_Demands_Drivers!$H$30</f>
        <v>IGDEM</v>
      </c>
    </row>
    <row r="168" spans="2:6" x14ac:dyDescent="0.3">
      <c r="B168" s="16" t="s">
        <v>231</v>
      </c>
      <c r="C168" s="16">
        <f>$H$23</f>
        <v>2030</v>
      </c>
      <c r="D168" s="40">
        <f>BY_Demands_Drivers!$K$29*$I$23</f>
        <v>0.55362269586023216</v>
      </c>
      <c r="E168" s="40">
        <f>BY_Demands_Drivers!$L$29*$I$23</f>
        <v>2.6744986279120311</v>
      </c>
      <c r="F168" s="16" t="str">
        <f>BY_Demands_Drivers!$H$30</f>
        <v>IGDEM</v>
      </c>
    </row>
    <row r="169" spans="2:6" x14ac:dyDescent="0.3">
      <c r="B169" s="16" t="s">
        <v>231</v>
      </c>
      <c r="C169" s="16">
        <f>$H$24</f>
        <v>2031</v>
      </c>
      <c r="D169" s="40">
        <f>BY_Demands_Drivers!$K$29*$I$24</f>
        <v>0.55896684616742265</v>
      </c>
      <c r="E169" s="40">
        <f>BY_Demands_Drivers!$L$29*$I$24</f>
        <v>2.7003157101429682</v>
      </c>
      <c r="F169" s="16" t="str">
        <f>BY_Demands_Drivers!$H$30</f>
        <v>IGDEM</v>
      </c>
    </row>
    <row r="170" spans="2:6" x14ac:dyDescent="0.3">
      <c r="B170" s="16" t="s">
        <v>231</v>
      </c>
      <c r="C170" s="16">
        <f>$H$25</f>
        <v>2032</v>
      </c>
      <c r="D170" s="40">
        <f>BY_Demands_Drivers!$K$29*$I$25</f>
        <v>0.56424003545983825</v>
      </c>
      <c r="E170" s="40">
        <f>BY_Demands_Drivers!$L$29*$I$25</f>
        <v>2.725789986455597</v>
      </c>
      <c r="F170" s="16" t="str">
        <f>BY_Demands_Drivers!$H$30</f>
        <v>IGDEM</v>
      </c>
    </row>
    <row r="171" spans="2:6" x14ac:dyDescent="0.3">
      <c r="B171" s="16" t="s">
        <v>231</v>
      </c>
      <c r="C171" s="16">
        <f>$H$26</f>
        <v>2033</v>
      </c>
      <c r="D171" s="40">
        <f>BY_Demands_Drivers!$K$29*$I$26</f>
        <v>0.56711536699776721</v>
      </c>
      <c r="E171" s="40">
        <f>BY_Demands_Drivers!$L$29*$I$26</f>
        <v>2.7396804398464827</v>
      </c>
      <c r="F171" s="16" t="str">
        <f>BY_Demands_Drivers!$H$30</f>
        <v>IGDEM</v>
      </c>
    </row>
    <row r="172" spans="2:6" x14ac:dyDescent="0.3">
      <c r="B172" s="16" t="s">
        <v>231</v>
      </c>
      <c r="C172" s="16">
        <f>$H$27</f>
        <v>2034</v>
      </c>
      <c r="D172" s="40">
        <f>BY_Demands_Drivers!$K$29*$I$27</f>
        <v>0.57030530798819168</v>
      </c>
      <c r="E172" s="40">
        <f>BY_Demands_Drivers!$L$29*$I$27</f>
        <v>2.7550907416021837</v>
      </c>
      <c r="F172" s="16" t="str">
        <f>BY_Demands_Drivers!$H$30</f>
        <v>IGDEM</v>
      </c>
    </row>
    <row r="173" spans="2:6" x14ac:dyDescent="0.3">
      <c r="B173" s="16" t="s">
        <v>231</v>
      </c>
      <c r="C173" s="16">
        <f>$H$28</f>
        <v>2035</v>
      </c>
      <c r="D173" s="40">
        <f>BY_Demands_Drivers!$K$29*$I$28</f>
        <v>0.58023437903106556</v>
      </c>
      <c r="E173" s="40">
        <f>BY_Demands_Drivers!$L$29*$I$28</f>
        <v>2.8030571401605822</v>
      </c>
      <c r="F173" s="16" t="str">
        <f>BY_Demands_Drivers!$H$30</f>
        <v>IGDEM</v>
      </c>
    </row>
    <row r="174" spans="2:6" x14ac:dyDescent="0.3">
      <c r="B174" s="16" t="s">
        <v>231</v>
      </c>
      <c r="C174" s="16">
        <f>$H$29</f>
        <v>2036</v>
      </c>
      <c r="D174" s="40">
        <f>BY_Demands_Drivers!$K$29*$I$29</f>
        <v>0.58597318777893614</v>
      </c>
      <c r="E174" s="40">
        <f>BY_Demands_Drivers!$L$29*$I$29</f>
        <v>2.830780779810472</v>
      </c>
      <c r="F174" s="16" t="str">
        <f>BY_Demands_Drivers!$H$30</f>
        <v>IGDEM</v>
      </c>
    </row>
    <row r="175" spans="2:6" x14ac:dyDescent="0.3">
      <c r="B175" s="16" t="s">
        <v>231</v>
      </c>
      <c r="C175" s="16">
        <f>$H$30</f>
        <v>2037</v>
      </c>
      <c r="D175" s="40">
        <f>BY_Demands_Drivers!$K$29*$I$30</f>
        <v>0.5925904733753925</v>
      </c>
      <c r="E175" s="40">
        <f>BY_Demands_Drivers!$L$29*$I$30</f>
        <v>2.8627482576262526</v>
      </c>
      <c r="F175" s="16" t="str">
        <f>BY_Demands_Drivers!$H$30</f>
        <v>IGDEM</v>
      </c>
    </row>
    <row r="176" spans="2:6" x14ac:dyDescent="0.3">
      <c r="B176" s="16" t="s">
        <v>231</v>
      </c>
      <c r="C176" s="16">
        <f>$H$31</f>
        <v>2038</v>
      </c>
      <c r="D176" s="40">
        <f>BY_Demands_Drivers!$K$29*$I$31</f>
        <v>0.59937143239616408</v>
      </c>
      <c r="E176" s="40">
        <f>BY_Demands_Drivers!$L$29*$I$31</f>
        <v>2.8955064261995291</v>
      </c>
      <c r="F176" s="16" t="str">
        <f>BY_Demands_Drivers!$H$30</f>
        <v>IGDEM</v>
      </c>
    </row>
    <row r="177" spans="2:6" x14ac:dyDescent="0.3">
      <c r="B177" s="16" t="s">
        <v>231</v>
      </c>
      <c r="C177" s="16">
        <f>$H$32</f>
        <v>2039</v>
      </c>
      <c r="D177" s="40">
        <f>BY_Demands_Drivers!$K$29*$I$32</f>
        <v>0.60670121101863284</v>
      </c>
      <c r="E177" s="40">
        <f>BY_Demands_Drivers!$L$29*$I$32</f>
        <v>2.9309158901092975</v>
      </c>
      <c r="F177" s="16" t="str">
        <f>BY_Demands_Drivers!$H$30</f>
        <v>IGDEM</v>
      </c>
    </row>
    <row r="178" spans="2:6" x14ac:dyDescent="0.3">
      <c r="B178" s="16" t="s">
        <v>231</v>
      </c>
      <c r="C178" s="16">
        <f>$H$33</f>
        <v>2040</v>
      </c>
      <c r="D178" s="40">
        <f>BY_Demands_Drivers!$K$29*$I$33</f>
        <v>0.62017243014629531</v>
      </c>
      <c r="E178" s="40">
        <f>BY_Demands_Drivers!$L$29*$I$33</f>
        <v>2.9959940694228337</v>
      </c>
      <c r="F178" s="16" t="str">
        <f>BY_Demands_Drivers!$H$30</f>
        <v>IGDEM</v>
      </c>
    </row>
    <row r="179" spans="2:6" x14ac:dyDescent="0.3">
      <c r="B179" s="16" t="s">
        <v>231</v>
      </c>
      <c r="C179" s="16">
        <f>$H$34</f>
        <v>2041</v>
      </c>
      <c r="D179" s="40">
        <f>BY_Demands_Drivers!$K$29*$I$34</f>
        <v>0.63043947307980708</v>
      </c>
      <c r="E179" s="40">
        <f>BY_Demands_Drivers!$L$29*$I$34</f>
        <v>3.0455931780643688</v>
      </c>
      <c r="F179" s="16" t="str">
        <f>BY_Demands_Drivers!$H$30</f>
        <v>IGDEM</v>
      </c>
    </row>
    <row r="180" spans="2:6" x14ac:dyDescent="0.3">
      <c r="B180" s="16" t="s">
        <v>231</v>
      </c>
      <c r="C180" s="16">
        <f>$H$35</f>
        <v>2042</v>
      </c>
      <c r="D180" s="40">
        <f>BY_Demands_Drivers!$K$29*$I$35</f>
        <v>0.64062569876185338</v>
      </c>
      <c r="E180" s="40">
        <f>BY_Demands_Drivers!$L$29*$I$35</f>
        <v>3.0948018662448709</v>
      </c>
      <c r="F180" s="16" t="str">
        <f>BY_Demands_Drivers!$H$30</f>
        <v>IGDEM</v>
      </c>
    </row>
    <row r="181" spans="2:6" x14ac:dyDescent="0.3">
      <c r="B181" s="16" t="s">
        <v>231</v>
      </c>
      <c r="C181" s="16">
        <f>$H$36</f>
        <v>2043</v>
      </c>
      <c r="D181" s="40">
        <f>BY_Demands_Drivers!$K$29*$I$36</f>
        <v>0.65017382379012478</v>
      </c>
      <c r="E181" s="40">
        <f>BY_Demands_Drivers!$L$29*$I$36</f>
        <v>3.1409279508114825</v>
      </c>
      <c r="F181" s="16" t="str">
        <f>BY_Demands_Drivers!$H$30</f>
        <v>IGDEM</v>
      </c>
    </row>
    <row r="182" spans="2:6" x14ac:dyDescent="0.3">
      <c r="B182" s="16" t="s">
        <v>231</v>
      </c>
      <c r="C182" s="16">
        <f>$H$37</f>
        <v>2044</v>
      </c>
      <c r="D182" s="40">
        <f>BY_Demands_Drivers!$K$29*$I$37</f>
        <v>0.66025343828891336</v>
      </c>
      <c r="E182" s="40">
        <f>BY_Demands_Drivers!$L$29*$I$37</f>
        <v>3.1896216104978943</v>
      </c>
      <c r="F182" s="16" t="str">
        <f>BY_Demands_Drivers!$H$30</f>
        <v>IGDEM</v>
      </c>
    </row>
    <row r="183" spans="2:6" x14ac:dyDescent="0.3">
      <c r="B183" s="16" t="s">
        <v>231</v>
      </c>
      <c r="C183" s="16">
        <f>$H$38</f>
        <v>2045</v>
      </c>
      <c r="D183" s="40">
        <f>BY_Demands_Drivers!$K$29*$I$38</f>
        <v>0.67696750703215869</v>
      </c>
      <c r="E183" s="40">
        <f>BY_Demands_Drivers!$L$29*$I$38</f>
        <v>3.2703656881068848</v>
      </c>
      <c r="F183" s="16" t="str">
        <f>BY_Demands_Drivers!$H$30</f>
        <v>IGDEM</v>
      </c>
    </row>
    <row r="184" spans="2:6" x14ac:dyDescent="0.3">
      <c r="B184" s="16" t="s">
        <v>231</v>
      </c>
      <c r="C184" s="16">
        <f>$H$39</f>
        <v>2046</v>
      </c>
      <c r="D184" s="40">
        <f>BY_Demands_Drivers!$K$29*$I$39</f>
        <v>0.68940103262124452</v>
      </c>
      <c r="E184" s="40">
        <f>BY_Demands_Drivers!$L$29*$I$39</f>
        <v>3.3304308685569914</v>
      </c>
      <c r="F184" s="16" t="str">
        <f>BY_Demands_Drivers!$H$30</f>
        <v>IGDEM</v>
      </c>
    </row>
    <row r="185" spans="2:6" x14ac:dyDescent="0.3">
      <c r="B185" s="16" t="s">
        <v>231</v>
      </c>
      <c r="C185" s="16">
        <f>$H$40</f>
        <v>2047</v>
      </c>
      <c r="D185" s="40">
        <f>BY_Demands_Drivers!$K$29*$I$40</f>
        <v>0.70203267998606167</v>
      </c>
      <c r="E185" s="40">
        <f>BY_Demands_Drivers!$L$29*$I$40</f>
        <v>3.391453156476345</v>
      </c>
      <c r="F185" s="16" t="str">
        <f>BY_Demands_Drivers!$H$30</f>
        <v>IGDEM</v>
      </c>
    </row>
    <row r="186" spans="2:6" x14ac:dyDescent="0.3">
      <c r="B186" s="16" t="s">
        <v>231</v>
      </c>
      <c r="C186" s="16">
        <f>$H$41</f>
        <v>2048</v>
      </c>
      <c r="D186" s="40">
        <f>BY_Demands_Drivers!$K$29*$I$41</f>
        <v>0.71441420166023273</v>
      </c>
      <c r="E186" s="40">
        <f>BY_Demands_Drivers!$L$29*$I$41</f>
        <v>3.4512671109559023</v>
      </c>
      <c r="F186" s="16" t="str">
        <f>BY_Demands_Drivers!$H$30</f>
        <v>IGDEM</v>
      </c>
    </row>
    <row r="187" spans="2:6" x14ac:dyDescent="0.3">
      <c r="B187" s="16" t="s">
        <v>231</v>
      </c>
      <c r="C187" s="16">
        <f>$H$42</f>
        <v>2049</v>
      </c>
      <c r="D187" s="40">
        <f>BY_Demands_Drivers!$K$29*$I$42</f>
        <v>0.72718112888518327</v>
      </c>
      <c r="E187" s="40">
        <f>BY_Demands_Drivers!$L$29*$I$42</f>
        <v>3.5129429230226883</v>
      </c>
      <c r="F187" s="16" t="str">
        <f>BY_Demands_Drivers!$H$30</f>
        <v>IGDEM</v>
      </c>
    </row>
    <row r="188" spans="2:6" x14ac:dyDescent="0.3">
      <c r="B188" s="15" t="s">
        <v>231</v>
      </c>
      <c r="C188" s="15">
        <f>$H$43</f>
        <v>2050</v>
      </c>
      <c r="D188" s="41">
        <f>BY_Demands_Drivers!$K$29*$I$43</f>
        <v>0.74516117713563157</v>
      </c>
      <c r="E188" s="41">
        <f>BY_Demands_Drivers!$L$29*$I$43</f>
        <v>3.599802827313455</v>
      </c>
      <c r="F188" s="15" t="str">
        <f>BY_Demands_Drivers!$H$30</f>
        <v>IGDEM</v>
      </c>
    </row>
    <row r="189" spans="2:6" x14ac:dyDescent="0.3">
      <c r="B189" s="16" t="s">
        <v>231</v>
      </c>
      <c r="C189" s="16">
        <f>$H$5</f>
        <v>2012</v>
      </c>
      <c r="D189" s="40">
        <f>BY_Demands_Drivers!$K$30*$I$5</f>
        <v>2.4430313840572416E-2</v>
      </c>
      <c r="E189" s="40">
        <f>BY_Demands_Drivers!$L$30*$I$5</f>
        <v>0.11802052432938295</v>
      </c>
      <c r="F189" s="16" t="str">
        <f>BY_Demands_Drivers!$H$31</f>
        <v>IGDTF</v>
      </c>
    </row>
    <row r="190" spans="2:6" x14ac:dyDescent="0.3">
      <c r="B190" s="16" t="s">
        <v>231</v>
      </c>
      <c r="C190" s="16">
        <f>$H$8</f>
        <v>2015</v>
      </c>
      <c r="D190" s="40">
        <f>BY_Demands_Drivers!$K$30*$I$8</f>
        <v>2.5139125821903648E-2</v>
      </c>
      <c r="E190" s="40">
        <f>BY_Demands_Drivers!$L$30*$I$8</f>
        <v>0.12144472764635927</v>
      </c>
      <c r="F190" s="16" t="str">
        <f>BY_Demands_Drivers!$H$31</f>
        <v>IGDTF</v>
      </c>
    </row>
    <row r="191" spans="2:6" x14ac:dyDescent="0.3">
      <c r="B191" s="16" t="s">
        <v>231</v>
      </c>
      <c r="C191" s="16">
        <f>$H$9</f>
        <v>2016</v>
      </c>
      <c r="D191" s="40">
        <f>BY_Demands_Drivers!$K$30*$I$9</f>
        <v>2.5687931759340685E-2</v>
      </c>
      <c r="E191" s="40">
        <f>BY_Demands_Drivers!$L$30*$I$9</f>
        <v>0.12409595697210911</v>
      </c>
      <c r="F191" s="16" t="str">
        <f>BY_Demands_Drivers!$H$31</f>
        <v>IGDTF</v>
      </c>
    </row>
    <row r="192" spans="2:6" x14ac:dyDescent="0.3">
      <c r="B192" s="16" t="s">
        <v>231</v>
      </c>
      <c r="C192" s="16">
        <f>$H$10</f>
        <v>2017</v>
      </c>
      <c r="D192" s="40">
        <f>BY_Demands_Drivers!$K$30*$I$10</f>
        <v>2.6154578585848937E-2</v>
      </c>
      <c r="E192" s="40">
        <f>BY_Demands_Drivers!$L$30*$I$10</f>
        <v>0.12635028344128788</v>
      </c>
      <c r="F192" s="16" t="str">
        <f>BY_Demands_Drivers!$H$31</f>
        <v>IGDTF</v>
      </c>
    </row>
    <row r="193" spans="2:6" x14ac:dyDescent="0.3">
      <c r="B193" s="16" t="s">
        <v>231</v>
      </c>
      <c r="C193" s="16">
        <f>$H$11</f>
        <v>2018</v>
      </c>
      <c r="D193" s="40">
        <f>BY_Demands_Drivers!$K$30*$I$11</f>
        <v>2.6578755367634675E-2</v>
      </c>
      <c r="E193" s="40">
        <f>BY_Demands_Drivers!$L$30*$I$11</f>
        <v>0.12839944116072594</v>
      </c>
      <c r="F193" s="16" t="str">
        <f>BY_Demands_Drivers!$H$31</f>
        <v>IGDTF</v>
      </c>
    </row>
    <row r="194" spans="2:6" x14ac:dyDescent="0.3">
      <c r="B194" s="16" t="s">
        <v>231</v>
      </c>
      <c r="C194" s="16">
        <f>$H$12</f>
        <v>2019</v>
      </c>
      <c r="D194" s="40">
        <f>BY_Demands_Drivers!$K$30*$I$12</f>
        <v>2.8206297972554979E-2</v>
      </c>
      <c r="E194" s="40">
        <f>BY_Demands_Drivers!$L$30*$I$12</f>
        <v>0.13626194480495268</v>
      </c>
      <c r="F194" s="16" t="str">
        <f>BY_Demands_Drivers!$H$31</f>
        <v>IGDTF</v>
      </c>
    </row>
    <row r="195" spans="2:6" x14ac:dyDescent="0.3">
      <c r="B195" s="16" t="s">
        <v>231</v>
      </c>
      <c r="C195" s="16">
        <f>$H$13</f>
        <v>2020</v>
      </c>
      <c r="D195" s="40">
        <f>BY_Demands_Drivers!$K$30*$I$13</f>
        <v>2.8371636501358113E-2</v>
      </c>
      <c r="E195" s="40">
        <f>BY_Demands_Drivers!$L$30*$I$13</f>
        <v>0.13706067952397982</v>
      </c>
      <c r="F195" s="16" t="str">
        <f>BY_Demands_Drivers!$H$31</f>
        <v>IGDTF</v>
      </c>
    </row>
    <row r="196" spans="2:6" x14ac:dyDescent="0.3">
      <c r="B196" s="16" t="s">
        <v>231</v>
      </c>
      <c r="C196" s="16">
        <f>$H$14</f>
        <v>2021</v>
      </c>
      <c r="D196" s="40">
        <f>BY_Demands_Drivers!$K$30*$I$14</f>
        <v>2.8825820517109139E-2</v>
      </c>
      <c r="E196" s="40">
        <f>BY_Demands_Drivers!$L$30*$I$14</f>
        <v>0.13925479933884441</v>
      </c>
      <c r="F196" s="16" t="str">
        <f>BY_Demands_Drivers!$H$31</f>
        <v>IGDTF</v>
      </c>
    </row>
    <row r="197" spans="2:6" x14ac:dyDescent="0.3">
      <c r="B197" s="16" t="s">
        <v>231</v>
      </c>
      <c r="C197" s="16">
        <f>$H$15</f>
        <v>2022</v>
      </c>
      <c r="D197" s="40">
        <f>BY_Demands_Drivers!$K$30*$I$15</f>
        <v>2.9354442470373335E-2</v>
      </c>
      <c r="E197" s="40">
        <f>BY_Demands_Drivers!$L$30*$I$15</f>
        <v>0.14180852175532244</v>
      </c>
      <c r="F197" s="16" t="str">
        <f>BY_Demands_Drivers!$H$31</f>
        <v>IGDTF</v>
      </c>
    </row>
    <row r="198" spans="2:6" x14ac:dyDescent="0.3">
      <c r="B198" s="16" t="s">
        <v>231</v>
      </c>
      <c r="C198" s="16">
        <f>$H$16</f>
        <v>2023</v>
      </c>
      <c r="D198" s="40">
        <f>BY_Demands_Drivers!$K$30*$I$16</f>
        <v>2.9849628271142306E-2</v>
      </c>
      <c r="E198" s="40">
        <f>BY_Demands_Drivers!$L$30*$I$16</f>
        <v>0.14420071729683701</v>
      </c>
      <c r="F198" s="16" t="str">
        <f>BY_Demands_Drivers!$H$31</f>
        <v>IGDTF</v>
      </c>
    </row>
    <row r="199" spans="2:6" x14ac:dyDescent="0.3">
      <c r="B199" s="16" t="s">
        <v>231</v>
      </c>
      <c r="C199" s="16">
        <f>$H$17</f>
        <v>2024</v>
      </c>
      <c r="D199" s="40">
        <f>BY_Demands_Drivers!$K$30*$I$17</f>
        <v>3.0387360796358082E-2</v>
      </c>
      <c r="E199" s="40">
        <f>BY_Demands_Drivers!$L$30*$I$17</f>
        <v>0.14679845202055281</v>
      </c>
      <c r="F199" s="16" t="str">
        <f>BY_Demands_Drivers!$H$31</f>
        <v>IGDTF</v>
      </c>
    </row>
    <row r="200" spans="2:6" x14ac:dyDescent="0.3">
      <c r="B200" s="16" t="s">
        <v>231</v>
      </c>
      <c r="C200" s="16">
        <f>$H$18</f>
        <v>2025</v>
      </c>
      <c r="D200" s="40">
        <f>BY_Demands_Drivers!$K$30*$I$18</f>
        <v>3.0803706678440866E-2</v>
      </c>
      <c r="E200" s="40">
        <f>BY_Demands_Drivers!$L$30*$I$18</f>
        <v>0.14880977940776732</v>
      </c>
      <c r="F200" s="16" t="str">
        <f>BY_Demands_Drivers!$H$31</f>
        <v>IGDTF</v>
      </c>
    </row>
    <row r="201" spans="2:6" x14ac:dyDescent="0.3">
      <c r="B201" s="16" t="s">
        <v>231</v>
      </c>
      <c r="C201" s="16">
        <f>$H$19</f>
        <v>2026</v>
      </c>
      <c r="D201" s="40">
        <f>BY_Demands_Drivers!$K$30*$I$19</f>
        <v>3.1072525796107961E-2</v>
      </c>
      <c r="E201" s="40">
        <f>BY_Demands_Drivers!$L$30*$I$19</f>
        <v>0.15010841901689687</v>
      </c>
      <c r="F201" s="16" t="str">
        <f>BY_Demands_Drivers!$H$31</f>
        <v>IGDTF</v>
      </c>
    </row>
    <row r="202" spans="2:6" x14ac:dyDescent="0.3">
      <c r="B202" s="16" t="s">
        <v>231</v>
      </c>
      <c r="C202" s="16">
        <f>$H$20</f>
        <v>2027</v>
      </c>
      <c r="D202" s="40">
        <f>BY_Demands_Drivers!$K$30*$I$20</f>
        <v>3.1540302167598379E-2</v>
      </c>
      <c r="E202" s="40">
        <f>BY_Demands_Drivers!$L$30*$I$20</f>
        <v>0.15236820221053354</v>
      </c>
      <c r="F202" s="16" t="str">
        <f>BY_Demands_Drivers!$H$31</f>
        <v>IGDTF</v>
      </c>
    </row>
    <row r="203" spans="2:6" x14ac:dyDescent="0.3">
      <c r="B203" s="16" t="s">
        <v>231</v>
      </c>
      <c r="C203" s="16">
        <f>$H$21</f>
        <v>2028</v>
      </c>
      <c r="D203" s="40">
        <f>BY_Demands_Drivers!$K$30*$I$21</f>
        <v>3.1849375763665644E-2</v>
      </c>
      <c r="E203" s="40">
        <f>BY_Demands_Drivers!$L$30*$I$21</f>
        <v>0.15386130737906592</v>
      </c>
      <c r="F203" s="16" t="str">
        <f>BY_Demands_Drivers!$H$31</f>
        <v>IGDTF</v>
      </c>
    </row>
    <row r="204" spans="2:6" x14ac:dyDescent="0.3">
      <c r="B204" s="16" t="s">
        <v>231</v>
      </c>
      <c r="C204" s="16">
        <f>$H$22</f>
        <v>2029</v>
      </c>
      <c r="D204" s="40">
        <f>BY_Demands_Drivers!$K$30*$I$22</f>
        <v>3.2153107279254148E-2</v>
      </c>
      <c r="E204" s="40">
        <f>BY_Demands_Drivers!$L$30*$I$22</f>
        <v>0.15532860546451177</v>
      </c>
      <c r="F204" s="16" t="str">
        <f>BY_Demands_Drivers!$H$31</f>
        <v>IGDTF</v>
      </c>
    </row>
    <row r="205" spans="2:6" x14ac:dyDescent="0.3">
      <c r="B205" s="16" t="s">
        <v>231</v>
      </c>
      <c r="C205" s="16">
        <f>$H$23</f>
        <v>2030</v>
      </c>
      <c r="D205" s="40">
        <f>BY_Demands_Drivers!$K$30*$I$23</f>
        <v>3.2703116826930091E-2</v>
      </c>
      <c r="E205" s="40">
        <f>BY_Demands_Drivers!$L$30*$I$23</f>
        <v>0.15798564931693576</v>
      </c>
      <c r="F205" s="16" t="str">
        <f>BY_Demands_Drivers!$H$31</f>
        <v>IGDTF</v>
      </c>
    </row>
    <row r="206" spans="2:6" x14ac:dyDescent="0.3">
      <c r="B206" s="16" t="s">
        <v>231</v>
      </c>
      <c r="C206" s="16">
        <f>$H$24</f>
        <v>2031</v>
      </c>
      <c r="D206" s="40">
        <f>BY_Demands_Drivers!$K$30*$I$24</f>
        <v>3.3018801810843483E-2</v>
      </c>
      <c r="E206" s="40">
        <f>BY_Demands_Drivers!$L$30*$I$24</f>
        <v>0.15951069347181257</v>
      </c>
      <c r="F206" s="16" t="str">
        <f>BY_Demands_Drivers!$H$31</f>
        <v>IGDTF</v>
      </c>
    </row>
    <row r="207" spans="2:6" x14ac:dyDescent="0.3">
      <c r="B207" s="16" t="s">
        <v>231</v>
      </c>
      <c r="C207" s="16">
        <f>$H$25</f>
        <v>2032</v>
      </c>
      <c r="D207" s="40">
        <f>BY_Demands_Drivers!$K$30*$I$25</f>
        <v>3.3330295047609051E-2</v>
      </c>
      <c r="E207" s="40">
        <f>BY_Demands_Drivers!$L$30*$I$25</f>
        <v>0.16101548769459806</v>
      </c>
      <c r="F207" s="16" t="str">
        <f>BY_Demands_Drivers!$H$31</f>
        <v>IGDTF</v>
      </c>
    </row>
    <row r="208" spans="2:6" x14ac:dyDescent="0.3">
      <c r="B208" s="16" t="s">
        <v>231</v>
      </c>
      <c r="C208" s="16">
        <f>$H$26</f>
        <v>2033</v>
      </c>
      <c r="D208" s="40">
        <f>BY_Demands_Drivers!$K$30*$I$26</f>
        <v>3.3500144123349958E-2</v>
      </c>
      <c r="E208" s="40">
        <f>BY_Demands_Drivers!$L$30*$I$26</f>
        <v>0.16183601243720336</v>
      </c>
      <c r="F208" s="16" t="str">
        <f>BY_Demands_Drivers!$H$31</f>
        <v>IGDTF</v>
      </c>
    </row>
    <row r="209" spans="2:6" x14ac:dyDescent="0.3">
      <c r="B209" s="16" t="s">
        <v>231</v>
      </c>
      <c r="C209" s="16">
        <f>$H$27</f>
        <v>2034</v>
      </c>
      <c r="D209" s="40">
        <f>BY_Demands_Drivers!$K$30*$I$27</f>
        <v>3.3688577534156515E-2</v>
      </c>
      <c r="E209" s="40">
        <f>BY_Demands_Drivers!$L$30*$I$27</f>
        <v>0.16274631633627284</v>
      </c>
      <c r="F209" s="16" t="str">
        <f>BY_Demands_Drivers!$H$31</f>
        <v>IGDTF</v>
      </c>
    </row>
    <row r="210" spans="2:6" x14ac:dyDescent="0.3">
      <c r="B210" s="16" t="s">
        <v>231</v>
      </c>
      <c r="C210" s="16">
        <f>$H$28</f>
        <v>2035</v>
      </c>
      <c r="D210" s="40">
        <f>BY_Demands_Drivers!$K$30*$I$28</f>
        <v>3.4275098955200221E-2</v>
      </c>
      <c r="E210" s="40">
        <f>BY_Demands_Drivers!$L$30*$I$28</f>
        <v>0.1655797455788818</v>
      </c>
      <c r="F210" s="16" t="str">
        <f>BY_Demands_Drivers!$H$31</f>
        <v>IGDTF</v>
      </c>
    </row>
    <row r="211" spans="2:6" x14ac:dyDescent="0.3">
      <c r="B211" s="16" t="s">
        <v>231</v>
      </c>
      <c r="C211" s="16">
        <f>$H$29</f>
        <v>2036</v>
      </c>
      <c r="D211" s="40">
        <f>BY_Demands_Drivers!$K$30*$I$29</f>
        <v>3.4614096858162642E-2</v>
      </c>
      <c r="E211" s="40">
        <f>BY_Demands_Drivers!$L$30*$I$29</f>
        <v>0.16721741223004627</v>
      </c>
      <c r="F211" s="16" t="str">
        <f>BY_Demands_Drivers!$H$31</f>
        <v>IGDTF</v>
      </c>
    </row>
    <row r="212" spans="2:6" x14ac:dyDescent="0.3">
      <c r="B212" s="16" t="s">
        <v>231</v>
      </c>
      <c r="C212" s="16">
        <f>$H$30</f>
        <v>2037</v>
      </c>
      <c r="D212" s="40">
        <f>BY_Demands_Drivers!$K$30*$I$30</f>
        <v>3.500498737901063E-2</v>
      </c>
      <c r="E212" s="40">
        <f>BY_Demands_Drivers!$L$30*$I$30</f>
        <v>0.16910576718638948</v>
      </c>
      <c r="F212" s="16" t="str">
        <f>BY_Demands_Drivers!$H$31</f>
        <v>IGDTF</v>
      </c>
    </row>
    <row r="213" spans="2:6" x14ac:dyDescent="0.3">
      <c r="B213" s="16" t="s">
        <v>231</v>
      </c>
      <c r="C213" s="16">
        <f>$H$31</f>
        <v>2038</v>
      </c>
      <c r="D213" s="40">
        <f>BY_Demands_Drivers!$K$30*$I$31</f>
        <v>3.5405546273566693E-2</v>
      </c>
      <c r="E213" s="40">
        <f>BY_Demands_Drivers!$L$30*$I$31</f>
        <v>0.17104082913724308</v>
      </c>
      <c r="F213" s="16" t="str">
        <f>BY_Demands_Drivers!$H$31</f>
        <v>IGDTF</v>
      </c>
    </row>
    <row r="214" spans="2:6" x14ac:dyDescent="0.3">
      <c r="B214" s="16" t="s">
        <v>231</v>
      </c>
      <c r="C214" s="16">
        <f>$H$32</f>
        <v>2039</v>
      </c>
      <c r="D214" s="40">
        <f>BY_Demands_Drivers!$K$30*$I$32</f>
        <v>3.5838524560762211E-2</v>
      </c>
      <c r="E214" s="40">
        <f>BY_Demands_Drivers!$L$30*$I$32</f>
        <v>0.17313250609282888</v>
      </c>
      <c r="F214" s="16" t="str">
        <f>BY_Demands_Drivers!$H$31</f>
        <v>IGDTF</v>
      </c>
    </row>
    <row r="215" spans="2:6" x14ac:dyDescent="0.3">
      <c r="B215" s="16" t="s">
        <v>231</v>
      </c>
      <c r="C215" s="16">
        <f>$H$33</f>
        <v>2040</v>
      </c>
      <c r="D215" s="40">
        <f>BY_Demands_Drivers!$K$30*$I$33</f>
        <v>3.6634284662772805E-2</v>
      </c>
      <c r="E215" s="40">
        <f>BY_Demands_Drivers!$L$30*$I$33</f>
        <v>0.17697674751733825</v>
      </c>
      <c r="F215" s="16" t="str">
        <f>BY_Demands_Drivers!$H$31</f>
        <v>IGDTF</v>
      </c>
    </row>
    <row r="216" spans="2:6" x14ac:dyDescent="0.3">
      <c r="B216" s="16" t="s">
        <v>231</v>
      </c>
      <c r="C216" s="16">
        <f>$H$34</f>
        <v>2041</v>
      </c>
      <c r="D216" s="40">
        <f>BY_Demands_Drivers!$K$30*$I$34</f>
        <v>3.7240770464443247E-2</v>
      </c>
      <c r="E216" s="40">
        <f>BY_Demands_Drivers!$L$30*$I$34</f>
        <v>0.17990662278535874</v>
      </c>
      <c r="F216" s="16" t="str">
        <f>BY_Demands_Drivers!$H$31</f>
        <v>IGDTF</v>
      </c>
    </row>
    <row r="217" spans="2:6" x14ac:dyDescent="0.3">
      <c r="B217" s="16" t="s">
        <v>231</v>
      </c>
      <c r="C217" s="16">
        <f>$H$35</f>
        <v>2042</v>
      </c>
      <c r="D217" s="40">
        <f>BY_Demands_Drivers!$K$30*$I$35</f>
        <v>3.7842482299952129E-2</v>
      </c>
      <c r="E217" s="40">
        <f>BY_Demands_Drivers!$L$30*$I$35</f>
        <v>0.18281343547656606</v>
      </c>
      <c r="F217" s="16" t="str">
        <f>BY_Demands_Drivers!$H$31</f>
        <v>IGDTF</v>
      </c>
    </row>
    <row r="218" spans="2:6" x14ac:dyDescent="0.3">
      <c r="B218" s="16" t="s">
        <v>231</v>
      </c>
      <c r="C218" s="16">
        <f>$H$36</f>
        <v>2043</v>
      </c>
      <c r="D218" s="40">
        <f>BY_Demands_Drivers!$K$30*$I$36</f>
        <v>3.8406500810415307E-2</v>
      </c>
      <c r="E218" s="40">
        <f>BY_Demands_Drivers!$L$30*$I$36</f>
        <v>0.1855381552968163</v>
      </c>
      <c r="F218" s="16" t="str">
        <f>BY_Demands_Drivers!$H$31</f>
        <v>IGDTF</v>
      </c>
    </row>
    <row r="219" spans="2:6" x14ac:dyDescent="0.3">
      <c r="B219" s="16" t="s">
        <v>231</v>
      </c>
      <c r="C219" s="16">
        <f>$H$37</f>
        <v>2044</v>
      </c>
      <c r="D219" s="40">
        <f>BY_Demands_Drivers!$K$30*$I$37</f>
        <v>3.9001915003130265E-2</v>
      </c>
      <c r="E219" s="40">
        <f>BY_Demands_Drivers!$L$30*$I$37</f>
        <v>0.18841454467420832</v>
      </c>
      <c r="F219" s="16" t="str">
        <f>BY_Demands_Drivers!$H$31</f>
        <v>IGDTF</v>
      </c>
    </row>
    <row r="220" spans="2:6" x14ac:dyDescent="0.3">
      <c r="B220" s="16" t="s">
        <v>231</v>
      </c>
      <c r="C220" s="16">
        <f>$H$38</f>
        <v>2045</v>
      </c>
      <c r="D220" s="40">
        <f>BY_Demands_Drivers!$K$30*$I$38</f>
        <v>3.9989233888087408E-2</v>
      </c>
      <c r="E220" s="40">
        <f>BY_Demands_Drivers!$L$30*$I$38</f>
        <v>0.19318418837356299</v>
      </c>
      <c r="F220" s="16" t="str">
        <f>BY_Demands_Drivers!$H$31</f>
        <v>IGDTF</v>
      </c>
    </row>
    <row r="221" spans="2:6" x14ac:dyDescent="0.3">
      <c r="B221" s="16" t="s">
        <v>231</v>
      </c>
      <c r="C221" s="16">
        <f>$H$39</f>
        <v>2046</v>
      </c>
      <c r="D221" s="40">
        <f>BY_Demands_Drivers!$K$30*$I$39</f>
        <v>4.0723696262825661E-2</v>
      </c>
      <c r="E221" s="40">
        <f>BY_Demands_Drivers!$L$30*$I$39</f>
        <v>0.19673230630329899</v>
      </c>
      <c r="F221" s="16" t="str">
        <f>BY_Demands_Drivers!$H$31</f>
        <v>IGDTF</v>
      </c>
    </row>
    <row r="222" spans="2:6" x14ac:dyDescent="0.3">
      <c r="B222" s="16" t="s">
        <v>231</v>
      </c>
      <c r="C222" s="16">
        <f>$H$40</f>
        <v>2047</v>
      </c>
      <c r="D222" s="40">
        <f>BY_Demands_Drivers!$K$30*$I$40</f>
        <v>4.1469861914228953E-2</v>
      </c>
      <c r="E222" s="40">
        <f>BY_Demands_Drivers!$L$30*$I$40</f>
        <v>0.20033696165033521</v>
      </c>
      <c r="F222" s="16" t="str">
        <f>BY_Demands_Drivers!$H$31</f>
        <v>IGDTF</v>
      </c>
    </row>
    <row r="223" spans="2:6" x14ac:dyDescent="0.3">
      <c r="B223" s="16" t="s">
        <v>231</v>
      </c>
      <c r="C223" s="16">
        <f>$H$41</f>
        <v>2048</v>
      </c>
      <c r="D223" s="40">
        <f>BY_Demands_Drivers!$K$30*$I$41</f>
        <v>4.2201252359081329E-2</v>
      </c>
      <c r="E223" s="40">
        <f>BY_Demands_Drivers!$L$30*$I$41</f>
        <v>0.2038702393787459</v>
      </c>
      <c r="F223" s="16" t="str">
        <f>BY_Demands_Drivers!$H$31</f>
        <v>IGDTF</v>
      </c>
    </row>
    <row r="224" spans="2:6" x14ac:dyDescent="0.3">
      <c r="B224" s="16" t="s">
        <v>231</v>
      </c>
      <c r="C224" s="16">
        <f>$H$42</f>
        <v>2049</v>
      </c>
      <c r="D224" s="40">
        <f>BY_Demands_Drivers!$K$30*$I$42</f>
        <v>4.295540914434412E-2</v>
      </c>
      <c r="E224" s="40">
        <f>BY_Demands_Drivers!$L$30*$I$42</f>
        <v>0.20751349913398739</v>
      </c>
      <c r="F224" s="16" t="str">
        <f>BY_Demands_Drivers!$H$31</f>
        <v>IGDTF</v>
      </c>
    </row>
    <row r="225" spans="2:6" x14ac:dyDescent="0.3">
      <c r="B225" s="15" t="s">
        <v>231</v>
      </c>
      <c r="C225" s="15">
        <f>$H$43</f>
        <v>2050</v>
      </c>
      <c r="D225" s="41">
        <f>BY_Demands_Drivers!$K$30*$I$43</f>
        <v>4.4017510866121615E-2</v>
      </c>
      <c r="E225" s="41">
        <f>BY_Demands_Drivers!$L$30*$I$43</f>
        <v>0.21264441161072956</v>
      </c>
      <c r="F225" s="15" t="str">
        <f>BY_Demands_Drivers!$H$31</f>
        <v>IGDTF</v>
      </c>
    </row>
    <row r="226" spans="2:6" x14ac:dyDescent="0.3">
      <c r="B226" s="16" t="s">
        <v>231</v>
      </c>
      <c r="C226" s="16">
        <f>$H$5</f>
        <v>2012</v>
      </c>
      <c r="D226" s="40">
        <f>BY_Demands_Drivers!$K$31*$I$5</f>
        <v>1.3855420995301317E-2</v>
      </c>
      <c r="E226" s="40">
        <f>BY_Demands_Drivers!$L$31*$I$5</f>
        <v>6.6934222021909254E-2</v>
      </c>
      <c r="F226" s="16" t="str">
        <f>BY_Demands_Drivers!$H$32</f>
        <v>IGDFL</v>
      </c>
    </row>
    <row r="227" spans="2:6" x14ac:dyDescent="0.3">
      <c r="B227" s="16" t="s">
        <v>231</v>
      </c>
      <c r="C227" s="16">
        <f>$H$8</f>
        <v>2015</v>
      </c>
      <c r="D227" s="40">
        <f>BY_Demands_Drivers!$K$31*$I$8</f>
        <v>1.4257416993876986E-2</v>
      </c>
      <c r="E227" s="40">
        <f>BY_Demands_Drivers!$L$31*$I$8</f>
        <v>6.8876226485700562E-2</v>
      </c>
      <c r="F227" s="16" t="str">
        <f>BY_Demands_Drivers!$H$32</f>
        <v>IGDFL</v>
      </c>
    </row>
    <row r="228" spans="2:6" x14ac:dyDescent="0.3">
      <c r="B228" s="16" t="s">
        <v>231</v>
      </c>
      <c r="C228" s="16">
        <f>$H$9</f>
        <v>2016</v>
      </c>
      <c r="D228" s="40">
        <f>BY_Demands_Drivers!$K$31*$I$9</f>
        <v>1.4568667080860435E-2</v>
      </c>
      <c r="E228" s="40">
        <f>BY_Demands_Drivers!$L$31*$I$9</f>
        <v>7.0379846074997324E-2</v>
      </c>
      <c r="F228" s="16" t="str">
        <f>BY_Demands_Drivers!$H$32</f>
        <v>IGDFL</v>
      </c>
    </row>
    <row r="229" spans="2:6" x14ac:dyDescent="0.3">
      <c r="B229" s="16" t="s">
        <v>231</v>
      </c>
      <c r="C229" s="16">
        <f>$H$10</f>
        <v>2017</v>
      </c>
      <c r="D229" s="40">
        <f>BY_Demands_Drivers!$K$31*$I$10</f>
        <v>1.4833321406612711E-2</v>
      </c>
      <c r="E229" s="40">
        <f>BY_Demands_Drivers!$L$31*$I$10</f>
        <v>7.1658365970204335E-2</v>
      </c>
      <c r="F229" s="16" t="str">
        <f>BY_Demands_Drivers!$H$32</f>
        <v>IGDFL</v>
      </c>
    </row>
    <row r="230" spans="2:6" x14ac:dyDescent="0.3">
      <c r="B230" s="16" t="s">
        <v>231</v>
      </c>
      <c r="C230" s="16">
        <f>$H$11</f>
        <v>2018</v>
      </c>
      <c r="D230" s="40">
        <f>BY_Demands_Drivers!$K$31*$I$11</f>
        <v>1.5073889248942802E-2</v>
      </c>
      <c r="E230" s="40">
        <f>BY_Demands_Drivers!$L$31*$I$11</f>
        <v>7.2820526353155862E-2</v>
      </c>
      <c r="F230" s="16" t="str">
        <f>BY_Demands_Drivers!$H$32</f>
        <v>IGDFL</v>
      </c>
    </row>
    <row r="231" spans="2:6" x14ac:dyDescent="0.3">
      <c r="B231" s="16" t="s">
        <v>231</v>
      </c>
      <c r="C231" s="16">
        <f>$H$12</f>
        <v>2019</v>
      </c>
      <c r="D231" s="40">
        <f>BY_Demands_Drivers!$K$31*$I$12</f>
        <v>1.5996934614881164E-2</v>
      </c>
      <c r="E231" s="40">
        <f>BY_Demands_Drivers!$L$31*$I$12</f>
        <v>7.7279670790626559E-2</v>
      </c>
      <c r="F231" s="16" t="str">
        <f>BY_Demands_Drivers!$H$32</f>
        <v>IGDFL</v>
      </c>
    </row>
    <row r="232" spans="2:6" x14ac:dyDescent="0.3">
      <c r="B232" s="16" t="s">
        <v>231</v>
      </c>
      <c r="C232" s="16">
        <f>$H$13</f>
        <v>2020</v>
      </c>
      <c r="D232" s="40">
        <f>BY_Demands_Drivers!$K$31*$I$13</f>
        <v>1.6090704794759356E-2</v>
      </c>
      <c r="E232" s="40">
        <f>BY_Demands_Drivers!$L$31*$I$13</f>
        <v>7.7732665617786981E-2</v>
      </c>
      <c r="F232" s="16" t="str">
        <f>BY_Demands_Drivers!$H$32</f>
        <v>IGDFL</v>
      </c>
    </row>
    <row r="233" spans="2:6" x14ac:dyDescent="0.3">
      <c r="B233" s="16" t="s">
        <v>231</v>
      </c>
      <c r="C233" s="16">
        <f>$H$14</f>
        <v>2021</v>
      </c>
      <c r="D233" s="40">
        <f>BY_Demands_Drivers!$K$31*$I$14</f>
        <v>1.6348290955487104E-2</v>
      </c>
      <c r="E233" s="40">
        <f>BY_Demands_Drivers!$L$31*$I$14</f>
        <v>7.8977039879512351E-2</v>
      </c>
      <c r="F233" s="16" t="str">
        <f>BY_Demands_Drivers!$H$32</f>
        <v>IGDFL</v>
      </c>
    </row>
    <row r="234" spans="2:6" x14ac:dyDescent="0.3">
      <c r="B234" s="16" t="s">
        <v>231</v>
      </c>
      <c r="C234" s="16">
        <f>$H$15</f>
        <v>2022</v>
      </c>
      <c r="D234" s="40">
        <f>BY_Demands_Drivers!$K$31*$I$15</f>
        <v>1.6648093887108483E-2</v>
      </c>
      <c r="E234" s="40">
        <f>BY_Demands_Drivers!$L$31*$I$15</f>
        <v>8.0425359349182005E-2</v>
      </c>
      <c r="F234" s="16" t="str">
        <f>BY_Demands_Drivers!$H$32</f>
        <v>IGDFL</v>
      </c>
    </row>
    <row r="235" spans="2:6" x14ac:dyDescent="0.3">
      <c r="B235" s="16" t="s">
        <v>231</v>
      </c>
      <c r="C235" s="16">
        <f>$H$16</f>
        <v>2023</v>
      </c>
      <c r="D235" s="40">
        <f>BY_Demands_Drivers!$K$31*$I$16</f>
        <v>1.6928933821680061E-2</v>
      </c>
      <c r="E235" s="40">
        <f>BY_Demands_Drivers!$L$31*$I$16</f>
        <v>8.1782070382329777E-2</v>
      </c>
      <c r="F235" s="16" t="str">
        <f>BY_Demands_Drivers!$H$32</f>
        <v>IGDFL</v>
      </c>
    </row>
    <row r="236" spans="2:6" x14ac:dyDescent="0.3">
      <c r="B236" s="16" t="s">
        <v>231</v>
      </c>
      <c r="C236" s="16">
        <f>$H$17</f>
        <v>2024</v>
      </c>
      <c r="D236" s="40">
        <f>BY_Demands_Drivers!$K$31*$I$17</f>
        <v>1.7233903727852846E-2</v>
      </c>
      <c r="E236" s="40">
        <f>BY_Demands_Drivers!$L$31*$I$17</f>
        <v>8.3255351014992804E-2</v>
      </c>
      <c r="F236" s="16" t="str">
        <f>BY_Demands_Drivers!$H$32</f>
        <v>IGDFL</v>
      </c>
    </row>
    <row r="237" spans="2:6" x14ac:dyDescent="0.3">
      <c r="B237" s="16" t="s">
        <v>231</v>
      </c>
      <c r="C237" s="16">
        <f>$H$18</f>
        <v>2025</v>
      </c>
      <c r="D237" s="40">
        <f>BY_Demands_Drivers!$K$31*$I$18</f>
        <v>1.7470030349621284E-2</v>
      </c>
      <c r="E237" s="40">
        <f>BY_Demands_Drivers!$L$31*$I$18</f>
        <v>8.4396056283500456E-2</v>
      </c>
      <c r="F237" s="16" t="str">
        <f>BY_Demands_Drivers!$H$32</f>
        <v>IGDFL</v>
      </c>
    </row>
    <row r="238" spans="2:6" x14ac:dyDescent="0.3">
      <c r="B238" s="16" t="s">
        <v>231</v>
      </c>
      <c r="C238" s="16">
        <f>$H$19</f>
        <v>2026</v>
      </c>
      <c r="D238" s="40">
        <f>BY_Demands_Drivers!$K$31*$I$19</f>
        <v>1.7622488564901246E-2</v>
      </c>
      <c r="E238" s="40">
        <f>BY_Demands_Drivers!$L$31*$I$19</f>
        <v>8.5132567432030251E-2</v>
      </c>
      <c r="F238" s="16" t="str">
        <f>BY_Demands_Drivers!$H$32</f>
        <v>IGDFL</v>
      </c>
    </row>
    <row r="239" spans="2:6" x14ac:dyDescent="0.3">
      <c r="B239" s="16" t="s">
        <v>231</v>
      </c>
      <c r="C239" s="16">
        <f>$H$20</f>
        <v>2027</v>
      </c>
      <c r="D239" s="40">
        <f>BY_Demands_Drivers!$K$31*$I$20</f>
        <v>1.7887783501386693E-2</v>
      </c>
      <c r="E239" s="40">
        <f>BY_Demands_Drivers!$L$31*$I$20</f>
        <v>8.6414182056806149E-2</v>
      </c>
      <c r="F239" s="16" t="str">
        <f>BY_Demands_Drivers!$H$32</f>
        <v>IGDFL</v>
      </c>
    </row>
    <row r="240" spans="2:6" x14ac:dyDescent="0.3">
      <c r="B240" s="16" t="s">
        <v>231</v>
      </c>
      <c r="C240" s="16">
        <f>$H$21</f>
        <v>2028</v>
      </c>
      <c r="D240" s="40">
        <f>BY_Demands_Drivers!$K$31*$I$21</f>
        <v>1.8063071662643624E-2</v>
      </c>
      <c r="E240" s="40">
        <f>BY_Demands_Drivers!$L$31*$I$21</f>
        <v>8.7260982504613727E-2</v>
      </c>
      <c r="F240" s="16" t="str">
        <f>BY_Demands_Drivers!$H$32</f>
        <v>IGDFL</v>
      </c>
    </row>
    <row r="241" spans="2:6" x14ac:dyDescent="0.3">
      <c r="B241" s="16" t="s">
        <v>231</v>
      </c>
      <c r="C241" s="16">
        <f>$H$22</f>
        <v>2029</v>
      </c>
      <c r="D241" s="40">
        <f>BY_Demands_Drivers!$K$31*$I$22</f>
        <v>1.8235330113578082E-2</v>
      </c>
      <c r="E241" s="40">
        <f>BY_Demands_Drivers!$L$31*$I$22</f>
        <v>8.809314670979429E-2</v>
      </c>
      <c r="F241" s="16" t="str">
        <f>BY_Demands_Drivers!$H$32</f>
        <v>IGDFL</v>
      </c>
    </row>
    <row r="242" spans="2:6" x14ac:dyDescent="0.3">
      <c r="B242" s="16" t="s">
        <v>231</v>
      </c>
      <c r="C242" s="16">
        <f>$H$23</f>
        <v>2030</v>
      </c>
      <c r="D242" s="40">
        <f>BY_Demands_Drivers!$K$31*$I$23</f>
        <v>1.8547262816703228E-2</v>
      </c>
      <c r="E242" s="40">
        <f>BY_Demands_Drivers!$L$31*$I$23</f>
        <v>8.9600063952796405E-2</v>
      </c>
      <c r="F242" s="16" t="str">
        <f>BY_Demands_Drivers!$H$32</f>
        <v>IGDFL</v>
      </c>
    </row>
    <row r="243" spans="2:6" x14ac:dyDescent="0.3">
      <c r="B243" s="16" t="s">
        <v>231</v>
      </c>
      <c r="C243" s="16">
        <f>$H$24</f>
        <v>2031</v>
      </c>
      <c r="D243" s="40">
        <f>BY_Demands_Drivers!$K$31*$I$24</f>
        <v>1.8726300563928194E-2</v>
      </c>
      <c r="E243" s="40">
        <f>BY_Demands_Drivers!$L$31*$I$24</f>
        <v>9.0464978294058362E-2</v>
      </c>
      <c r="F243" s="16" t="str">
        <f>BY_Demands_Drivers!$H$32</f>
        <v>IGDFL</v>
      </c>
    </row>
    <row r="244" spans="2:6" x14ac:dyDescent="0.3">
      <c r="B244" s="16" t="s">
        <v>231</v>
      </c>
      <c r="C244" s="16">
        <f>$H$25</f>
        <v>2032</v>
      </c>
      <c r="D244" s="40">
        <f>BY_Demands_Drivers!$K$31*$I$25</f>
        <v>1.8902961001478875E-2</v>
      </c>
      <c r="E244" s="40">
        <f>BY_Demands_Drivers!$L$31*$I$25</f>
        <v>9.1318408078221183E-2</v>
      </c>
      <c r="F244" s="16" t="str">
        <f>BY_Demands_Drivers!$H$32</f>
        <v>IGDFL</v>
      </c>
    </row>
    <row r="245" spans="2:6" x14ac:dyDescent="0.3">
      <c r="B245" s="16" t="s">
        <v>231</v>
      </c>
      <c r="C245" s="16">
        <f>$H$26</f>
        <v>2033</v>
      </c>
      <c r="D245" s="40">
        <f>BY_Demands_Drivers!$K$31*$I$26</f>
        <v>1.8999289295311302E-2</v>
      </c>
      <c r="E245" s="40">
        <f>BY_Demands_Drivers!$L$31*$I$26</f>
        <v>9.1783760910773712E-2</v>
      </c>
      <c r="F245" s="16" t="str">
        <f>BY_Demands_Drivers!$H$32</f>
        <v>IGDFL</v>
      </c>
    </row>
    <row r="246" spans="2:6" x14ac:dyDescent="0.3">
      <c r="B246" s="16" t="s">
        <v>231</v>
      </c>
      <c r="C246" s="16">
        <f>$H$27</f>
        <v>2034</v>
      </c>
      <c r="D246" s="40">
        <f>BY_Demands_Drivers!$K$31*$I$27</f>
        <v>1.9106157518672787E-2</v>
      </c>
      <c r="E246" s="40">
        <f>BY_Demands_Drivers!$L$31*$I$27</f>
        <v>9.2300031141175978E-2</v>
      </c>
      <c r="F246" s="16" t="str">
        <f>BY_Demands_Drivers!$H$32</f>
        <v>IGDFL</v>
      </c>
    </row>
    <row r="247" spans="2:6" x14ac:dyDescent="0.3">
      <c r="B247" s="16" t="s">
        <v>231</v>
      </c>
      <c r="C247" s="16">
        <f>$H$28</f>
        <v>2035</v>
      </c>
      <c r="D247" s="40">
        <f>BY_Demands_Drivers!$K$31*$I$28</f>
        <v>1.9438797584795345E-2</v>
      </c>
      <c r="E247" s="40">
        <f>BY_Demands_Drivers!$L$31*$I$28</f>
        <v>9.3906983686809969E-2</v>
      </c>
      <c r="F247" s="16" t="str">
        <f>BY_Demands_Drivers!$H$32</f>
        <v>IGDFL</v>
      </c>
    </row>
    <row r="248" spans="2:6" x14ac:dyDescent="0.3">
      <c r="B248" s="16" t="s">
        <v>231</v>
      </c>
      <c r="C248" s="16">
        <f>$H$29</f>
        <v>2036</v>
      </c>
      <c r="D248" s="40">
        <f>BY_Demands_Drivers!$K$31*$I$29</f>
        <v>1.9631057033147919E-2</v>
      </c>
      <c r="E248" s="40">
        <f>BY_Demands_Drivers!$L$31*$I$29</f>
        <v>9.4835770809641173E-2</v>
      </c>
      <c r="F248" s="16" t="str">
        <f>BY_Demands_Drivers!$H$32</f>
        <v>IGDFL</v>
      </c>
    </row>
    <row r="249" spans="2:6" x14ac:dyDescent="0.3">
      <c r="B249" s="16" t="s">
        <v>231</v>
      </c>
      <c r="C249" s="16">
        <f>$H$30</f>
        <v>2037</v>
      </c>
      <c r="D249" s="40">
        <f>BY_Demands_Drivers!$K$31*$I$30</f>
        <v>1.9852746888004674E-2</v>
      </c>
      <c r="E249" s="40">
        <f>BY_Demands_Drivers!$L$31*$I$30</f>
        <v>9.5906733429255472E-2</v>
      </c>
      <c r="F249" s="16" t="str">
        <f>BY_Demands_Drivers!$H$32</f>
        <v>IGDFL</v>
      </c>
    </row>
    <row r="250" spans="2:6" x14ac:dyDescent="0.3">
      <c r="B250" s="16" t="s">
        <v>231</v>
      </c>
      <c r="C250" s="16">
        <f>$H$31</f>
        <v>2038</v>
      </c>
      <c r="D250" s="40">
        <f>BY_Demands_Drivers!$K$31*$I$31</f>
        <v>2.0079920069393353E-2</v>
      </c>
      <c r="E250" s="40">
        <f>BY_Demands_Drivers!$L$31*$I$31</f>
        <v>9.700418547821521E-2</v>
      </c>
      <c r="F250" s="16" t="str">
        <f>BY_Demands_Drivers!$H$32</f>
        <v>IGDFL</v>
      </c>
    </row>
    <row r="251" spans="2:6" x14ac:dyDescent="0.3">
      <c r="B251" s="16" t="s">
        <v>231</v>
      </c>
      <c r="C251" s="16">
        <f>$H$32</f>
        <v>2039</v>
      </c>
      <c r="D251" s="40">
        <f>BY_Demands_Drivers!$K$31*$I$32</f>
        <v>2.0325479602114355E-2</v>
      </c>
      <c r="E251" s="40">
        <f>BY_Demands_Drivers!$L$31*$I$32</f>
        <v>9.8190460243039596E-2</v>
      </c>
      <c r="F251" s="16" t="str">
        <f>BY_Demands_Drivers!$H$32</f>
        <v>IGDFL</v>
      </c>
    </row>
    <row r="252" spans="2:6" x14ac:dyDescent="0.3">
      <c r="B252" s="16" t="s">
        <v>231</v>
      </c>
      <c r="C252" s="16">
        <f>$H$33</f>
        <v>2040</v>
      </c>
      <c r="D252" s="40">
        <f>BY_Demands_Drivers!$K$31*$I$33</f>
        <v>2.0776787403421031E-2</v>
      </c>
      <c r="E252" s="40">
        <f>BY_Demands_Drivers!$L$31*$I$33</f>
        <v>0.10037068533927629</v>
      </c>
      <c r="F252" s="16" t="str">
        <f>BY_Demands_Drivers!$H$32</f>
        <v>IGDFL</v>
      </c>
    </row>
    <row r="253" spans="2:6" x14ac:dyDescent="0.3">
      <c r="B253" s="16" t="s">
        <v>231</v>
      </c>
      <c r="C253" s="16">
        <f>$H$34</f>
        <v>2041</v>
      </c>
      <c r="D253" s="40">
        <f>BY_Demands_Drivers!$K$31*$I$34</f>
        <v>2.1120750078835432E-2</v>
      </c>
      <c r="E253" s="40">
        <f>BY_Demands_Drivers!$L$31*$I$34</f>
        <v>0.10203233633430885</v>
      </c>
      <c r="F253" s="16" t="str">
        <f>BY_Demands_Drivers!$H$32</f>
        <v>IGDFL</v>
      </c>
    </row>
    <row r="254" spans="2:6" x14ac:dyDescent="0.3">
      <c r="B254" s="16" t="s">
        <v>231</v>
      </c>
      <c r="C254" s="16">
        <f>$H$35</f>
        <v>2042</v>
      </c>
      <c r="D254" s="40">
        <f>BY_Demands_Drivers!$K$31*$I$35</f>
        <v>2.1462005244578964E-2</v>
      </c>
      <c r="E254" s="40">
        <f>BY_Demands_Drivers!$L$31*$I$35</f>
        <v>0.10368090760744064</v>
      </c>
      <c r="F254" s="16" t="str">
        <f>BY_Demands_Drivers!$H$32</f>
        <v>IGDFL</v>
      </c>
    </row>
    <row r="255" spans="2:6" x14ac:dyDescent="0.3">
      <c r="B255" s="16" t="s">
        <v>231</v>
      </c>
      <c r="C255" s="16">
        <f>$H$36</f>
        <v>2043</v>
      </c>
      <c r="D255" s="40">
        <f>BY_Demands_Drivers!$K$31*$I$36</f>
        <v>2.1781882998201264E-2</v>
      </c>
      <c r="E255" s="40">
        <f>BY_Demands_Drivers!$L$31*$I$36</f>
        <v>0.10522620663430424</v>
      </c>
      <c r="F255" s="16" t="str">
        <f>BY_Demands_Drivers!$H$32</f>
        <v>IGDFL</v>
      </c>
    </row>
    <row r="256" spans="2:6" x14ac:dyDescent="0.3">
      <c r="B256" s="16" t="s">
        <v>231</v>
      </c>
      <c r="C256" s="16">
        <f>$H$37</f>
        <v>2044</v>
      </c>
      <c r="D256" s="40">
        <f>BY_Demands_Drivers!$K$31*$I$37</f>
        <v>2.21195665155101E-2</v>
      </c>
      <c r="E256" s="40">
        <f>BY_Demands_Drivers!$L$31*$I$37</f>
        <v>0.10685752361329419</v>
      </c>
      <c r="F256" s="16" t="str">
        <f>BY_Demands_Drivers!$H$32</f>
        <v>IGDFL</v>
      </c>
    </row>
    <row r="257" spans="2:6" x14ac:dyDescent="0.3">
      <c r="B257" s="16" t="s">
        <v>231</v>
      </c>
      <c r="C257" s="16">
        <f>$H$38</f>
        <v>2045</v>
      </c>
      <c r="D257" s="40">
        <f>BY_Demands_Drivers!$K$31*$I$38</f>
        <v>2.2679515065371716E-2</v>
      </c>
      <c r="E257" s="40">
        <f>BY_Demands_Drivers!$L$31*$I$38</f>
        <v>0.10956258184068358</v>
      </c>
      <c r="F257" s="16" t="str">
        <f>BY_Demands_Drivers!$H$32</f>
        <v>IGDFL</v>
      </c>
    </row>
    <row r="258" spans="2:6" x14ac:dyDescent="0.3">
      <c r="B258" s="16" t="s">
        <v>231</v>
      </c>
      <c r="C258" s="16">
        <f>$H$39</f>
        <v>2046</v>
      </c>
      <c r="D258" s="40">
        <f>BY_Demands_Drivers!$K$31*$I$39</f>
        <v>2.3096058441507437E-2</v>
      </c>
      <c r="E258" s="40">
        <f>BY_Demands_Drivers!$L$31*$I$39</f>
        <v>0.1115748633028982</v>
      </c>
      <c r="F258" s="16" t="str">
        <f>BY_Demands_Drivers!$H$32</f>
        <v>IGDFL</v>
      </c>
    </row>
    <row r="259" spans="2:6" x14ac:dyDescent="0.3">
      <c r="B259" s="16" t="s">
        <v>231</v>
      </c>
      <c r="C259" s="16">
        <f>$H$40</f>
        <v>2047</v>
      </c>
      <c r="D259" s="40">
        <f>BY_Demands_Drivers!$K$31*$I$40</f>
        <v>2.3519239220104574E-2</v>
      </c>
      <c r="E259" s="40">
        <f>BY_Demands_Drivers!$L$31*$I$40</f>
        <v>0.11361920942559134</v>
      </c>
      <c r="F259" s="16" t="str">
        <f>BY_Demands_Drivers!$H$32</f>
        <v>IGDFL</v>
      </c>
    </row>
    <row r="260" spans="2:6" x14ac:dyDescent="0.3">
      <c r="B260" s="16" t="s">
        <v>231</v>
      </c>
      <c r="C260" s="16">
        <f>$H$41</f>
        <v>2048</v>
      </c>
      <c r="D260" s="40">
        <f>BY_Demands_Drivers!$K$31*$I$41</f>
        <v>2.3934040380314839E-2</v>
      </c>
      <c r="E260" s="40">
        <f>BY_Demands_Drivers!$L$31*$I$41</f>
        <v>0.11562307440824866</v>
      </c>
      <c r="F260" s="16" t="str">
        <f>BY_Demands_Drivers!$H$32</f>
        <v>IGDFL</v>
      </c>
    </row>
    <row r="261" spans="2:6" x14ac:dyDescent="0.3">
      <c r="B261" s="16" t="s">
        <v>231</v>
      </c>
      <c r="C261" s="16">
        <f>$H$42</f>
        <v>2049</v>
      </c>
      <c r="D261" s="40">
        <f>BY_Demands_Drivers!$K$31*$I$42</f>
        <v>2.4361753254757153E-2</v>
      </c>
      <c r="E261" s="40">
        <f>BY_Demands_Drivers!$L$31*$I$42</f>
        <v>0.11768931465524363</v>
      </c>
      <c r="F261" s="16" t="str">
        <f>BY_Demands_Drivers!$H$32</f>
        <v>IGDFL</v>
      </c>
    </row>
    <row r="262" spans="2:6" x14ac:dyDescent="0.3">
      <c r="B262" s="15" t="s">
        <v>231</v>
      </c>
      <c r="C262" s="15">
        <f>$H$43</f>
        <v>2050</v>
      </c>
      <c r="D262" s="41">
        <f>BY_Demands_Drivers!$K$31*$I$43</f>
        <v>2.4964114181886227E-2</v>
      </c>
      <c r="E262" s="41">
        <f>BY_Demands_Drivers!$L$31*$I$43</f>
        <v>0.12059926304637904</v>
      </c>
      <c r="F262" s="15" t="str">
        <f>BY_Demands_Drivers!$H$32</f>
        <v>IGDFL</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B2:AX262"/>
  <sheetViews>
    <sheetView zoomScaleNormal="100" workbookViewId="0">
      <selection activeCell="X35" sqref="X35"/>
    </sheetView>
  </sheetViews>
  <sheetFormatPr defaultRowHeight="14.4" x14ac:dyDescent="0.3"/>
  <cols>
    <col min="1" max="1" width="4.6640625" customWidth="1"/>
    <col min="2" max="2" width="11" bestFit="1" customWidth="1"/>
    <col min="3" max="3" width="5" bestFit="1" customWidth="1"/>
    <col min="4" max="4" width="4.5546875" bestFit="1" customWidth="1"/>
    <col min="5" max="5" width="5" bestFit="1" customWidth="1"/>
    <col min="6" max="6" width="8.33203125" bestFit="1" customWidth="1"/>
  </cols>
  <sheetData>
    <row r="2" spans="2:50" x14ac:dyDescent="0.3">
      <c r="B2" s="1" t="s">
        <v>90</v>
      </c>
    </row>
    <row r="3" spans="2:50" ht="15" thickBot="1" x14ac:dyDescent="0.35">
      <c r="B3" s="2" t="s">
        <v>2</v>
      </c>
      <c r="C3" s="2" t="s">
        <v>0</v>
      </c>
      <c r="D3" s="3" t="s">
        <v>10</v>
      </c>
      <c r="E3" s="3" t="s">
        <v>11</v>
      </c>
      <c r="F3" s="14" t="s">
        <v>1</v>
      </c>
      <c r="I3" s="10" t="s">
        <v>89</v>
      </c>
    </row>
    <row r="4" spans="2:50" ht="15.75" customHeight="1" x14ac:dyDescent="0.3">
      <c r="B4" t="s">
        <v>231</v>
      </c>
      <c r="C4">
        <f>$H$5</f>
        <v>2012</v>
      </c>
      <c r="D4" s="18">
        <f>BY_Demands_Drivers!$K$32*$I$5</f>
        <v>0.28266061487839567</v>
      </c>
      <c r="E4" s="18">
        <f>BY_Demands_Drivers!$L$32*$I$5</f>
        <v>0.53659841472655068</v>
      </c>
      <c r="F4" t="str">
        <f>BY_Demands_Drivers!$H$33</f>
        <v>IMDMT</v>
      </c>
      <c r="H4" s="10">
        <f>BY_Demands_Drivers!Q4</f>
        <v>2011</v>
      </c>
      <c r="I4" s="18">
        <f>BY_Demands_Drivers!Q25</f>
        <v>0.86950276868507248</v>
      </c>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row>
    <row r="5" spans="2:50" ht="15.75" customHeight="1" x14ac:dyDescent="0.3">
      <c r="B5" t="s">
        <v>231</v>
      </c>
      <c r="C5">
        <f>$H$8</f>
        <v>2015</v>
      </c>
      <c r="D5" s="18">
        <f>BY_Demands_Drivers!$K$32*$I$8</f>
        <v>0.29086162415661154</v>
      </c>
      <c r="E5" s="18">
        <f>BY_Demands_Drivers!$L$32*$I$8</f>
        <v>0.55216708027884764</v>
      </c>
      <c r="F5" t="str">
        <f>BY_Demands_Drivers!$H$33</f>
        <v>IMDMT</v>
      </c>
      <c r="H5" s="10">
        <f>BY_Demands_Drivers!R4</f>
        <v>2012</v>
      </c>
      <c r="I5" s="18">
        <f>BY_Demands_Drivers!R25</f>
        <v>0.90943623858616729</v>
      </c>
    </row>
    <row r="6" spans="2:50" ht="15.75" customHeight="1" x14ac:dyDescent="0.3">
      <c r="B6" t="s">
        <v>231</v>
      </c>
      <c r="C6">
        <f>$H$9</f>
        <v>2016</v>
      </c>
      <c r="D6" s="18">
        <f>BY_Demands_Drivers!$K$32*$I$9</f>
        <v>0.29721135116941982</v>
      </c>
      <c r="E6" s="18">
        <f>BY_Demands_Drivers!$L$32*$I$9</f>
        <v>0.56422130102865087</v>
      </c>
      <c r="F6" t="str">
        <f>BY_Demands_Drivers!$H$33</f>
        <v>IMDMT</v>
      </c>
      <c r="H6" s="10">
        <f>BY_Demands_Drivers!S4</f>
        <v>2013</v>
      </c>
      <c r="I6" s="18">
        <f>BY_Demands_Drivers!S25</f>
        <v>0.92718429449754436</v>
      </c>
    </row>
    <row r="7" spans="2:50" ht="15.75" customHeight="1" x14ac:dyDescent="0.3">
      <c r="B7" t="s">
        <v>231</v>
      </c>
      <c r="C7">
        <f>$H$10</f>
        <v>2017</v>
      </c>
      <c r="D7" s="18">
        <f>BY_Demands_Drivers!$K$32*$I$10</f>
        <v>0.30261049093375719</v>
      </c>
      <c r="E7" s="18">
        <f>BY_Demands_Drivers!$L$32*$I$10</f>
        <v>0.57447094206787697</v>
      </c>
      <c r="F7" t="str">
        <f>BY_Demands_Drivers!$H$33</f>
        <v>IMDMT</v>
      </c>
      <c r="H7" s="10">
        <f>BY_Demands_Drivers!T4</f>
        <v>2014</v>
      </c>
      <c r="I7" s="18">
        <f>BY_Demands_Drivers!T25</f>
        <v>0.92113314557116655</v>
      </c>
    </row>
    <row r="8" spans="2:50" ht="15.75" customHeight="1" x14ac:dyDescent="0.3">
      <c r="B8" t="s">
        <v>231</v>
      </c>
      <c r="C8">
        <f>$H$11</f>
        <v>2018</v>
      </c>
      <c r="D8" s="40">
        <f>BY_Demands_Drivers!$K$32*$I$11</f>
        <v>0.30751824900592639</v>
      </c>
      <c r="E8" s="40">
        <f>BY_Demands_Drivers!$L$32*$I$11</f>
        <v>0.58378775191957977</v>
      </c>
      <c r="F8" t="str">
        <f>BY_Demands_Drivers!$H$33</f>
        <v>IMDMT</v>
      </c>
      <c r="H8" s="10">
        <f>BY_Demands_Drivers!U4</f>
        <v>2015</v>
      </c>
      <c r="I8" s="18">
        <f>BY_Demands_Drivers!U25</f>
        <v>0.93582228120409461</v>
      </c>
    </row>
    <row r="9" spans="2:50" ht="15.75" customHeight="1" x14ac:dyDescent="0.3">
      <c r="B9" t="s">
        <v>231</v>
      </c>
      <c r="C9">
        <f>$H$12</f>
        <v>2019</v>
      </c>
      <c r="D9" s="40">
        <f>BY_Demands_Drivers!$K$32*$I$12</f>
        <v>0.32634904243943308</v>
      </c>
      <c r="E9" s="40">
        <f>BY_Demands_Drivers!$L$32*$I$12</f>
        <v>0.6195358306139177</v>
      </c>
      <c r="F9" t="str">
        <f>BY_Demands_Drivers!$H$33</f>
        <v>IMDMT</v>
      </c>
      <c r="H9" s="10">
        <f>BY_Demands_Drivers!V4</f>
        <v>2016</v>
      </c>
      <c r="I9" s="18">
        <f>BY_Demands_Drivers!V25</f>
        <v>0.95625198221872554</v>
      </c>
    </row>
    <row r="10" spans="2:50" ht="15.75" customHeight="1" x14ac:dyDescent="0.3">
      <c r="B10" t="s">
        <v>231</v>
      </c>
      <c r="C10">
        <f>$H$13</f>
        <v>2020</v>
      </c>
      <c r="D10" s="40">
        <f>BY_Demands_Drivers!$K$32*$I$13</f>
        <v>0.32826202196640786</v>
      </c>
      <c r="E10" s="40">
        <f>BY_Demands_Drivers!$L$32*$I$13</f>
        <v>0.62316740051629205</v>
      </c>
      <c r="F10" t="str">
        <f>BY_Demands_Drivers!$H$33</f>
        <v>IMDMT</v>
      </c>
      <c r="H10" s="10">
        <f>BY_Demands_Drivers!W4</f>
        <v>2017</v>
      </c>
      <c r="I10" s="18">
        <f>BY_Demands_Drivers!W25</f>
        <v>0.97362325044791398</v>
      </c>
    </row>
    <row r="11" spans="2:50" ht="15.75" customHeight="1" x14ac:dyDescent="0.3">
      <c r="B11" t="s">
        <v>231</v>
      </c>
      <c r="C11">
        <f>$H$14</f>
        <v>2021</v>
      </c>
      <c r="D11" s="40">
        <f>BY_Demands_Drivers!$K$32*$I$14</f>
        <v>0.33351696604931674</v>
      </c>
      <c r="E11" s="40">
        <f>BY_Demands_Drivers!$L$32*$I$14</f>
        <v>0.6331433027677561</v>
      </c>
      <c r="F11" t="str">
        <f>BY_Demands_Drivers!$H$33</f>
        <v>IMDMT</v>
      </c>
      <c r="H11" s="10">
        <f>BY_Demands_Drivers!X4</f>
        <v>2018</v>
      </c>
      <c r="I11" s="18">
        <f>BY_Demands_Drivers!X25</f>
        <v>0.98941354030829876</v>
      </c>
    </row>
    <row r="12" spans="2:50" ht="15.75" customHeight="1" x14ac:dyDescent="0.3">
      <c r="B12" t="s">
        <v>231</v>
      </c>
      <c r="C12">
        <f>$H$15</f>
        <v>2022</v>
      </c>
      <c r="D12" s="40">
        <f>BY_Demands_Drivers!$K$32*$I$15</f>
        <v>0.33963316280892314</v>
      </c>
      <c r="E12" s="40">
        <f>BY_Demands_Drivers!$L$32*$I$15</f>
        <v>0.64475419339987472</v>
      </c>
      <c r="F12" t="str">
        <f>BY_Demands_Drivers!$H$33</f>
        <v>IMDMT</v>
      </c>
      <c r="H12" s="10">
        <f>BY_Demands_Drivers!Y4</f>
        <v>2019</v>
      </c>
      <c r="I12" s="18">
        <f>BY_Demands_Drivers!Y25</f>
        <v>1.05</v>
      </c>
    </row>
    <row r="13" spans="2:50" ht="15.75" customHeight="1" x14ac:dyDescent="0.3">
      <c r="B13" t="s">
        <v>231</v>
      </c>
      <c r="C13">
        <f>$H$16</f>
        <v>2023</v>
      </c>
      <c r="D13" s="18">
        <f>BY_Demands_Drivers!$K$32*$I$16</f>
        <v>0.34536250070600549</v>
      </c>
      <c r="E13" s="18">
        <f>BY_Demands_Drivers!$L$32*$I$16</f>
        <v>0.65563067732151969</v>
      </c>
      <c r="F13" t="str">
        <f>BY_Demands_Drivers!$H$33</f>
        <v>IMDMT</v>
      </c>
      <c r="H13" s="10">
        <f>BY_Demands_Drivers!Z4</f>
        <v>2020</v>
      </c>
      <c r="I13" s="18">
        <f>BY_Demands_Drivers!Z25</f>
        <v>1.0561548472405777</v>
      </c>
    </row>
    <row r="14" spans="2:50" ht="15.75" customHeight="1" x14ac:dyDescent="0.3">
      <c r="B14" t="s">
        <v>231</v>
      </c>
      <c r="C14">
        <f>$H$17</f>
        <v>2024</v>
      </c>
      <c r="D14" s="18">
        <f>BY_Demands_Drivers!$K$32*$I$17</f>
        <v>0.35158410748557861</v>
      </c>
      <c r="E14" s="18">
        <f>BY_Demands_Drivers!$L$32*$I$17</f>
        <v>0.66744167665868293</v>
      </c>
      <c r="F14" t="str">
        <f>BY_Demands_Drivers!$H$33</f>
        <v>IMDMT</v>
      </c>
      <c r="H14" s="10">
        <f>BY_Demands_Drivers!AA4</f>
        <v>2021</v>
      </c>
      <c r="I14" s="18">
        <f>BY_Demands_Drivers!AA25</f>
        <v>1.073062178255892</v>
      </c>
    </row>
    <row r="15" spans="2:50" ht="15.75" customHeight="1" x14ac:dyDescent="0.3">
      <c r="B15" t="s">
        <v>231</v>
      </c>
      <c r="C15">
        <f>$H$18</f>
        <v>2025</v>
      </c>
      <c r="D15" s="18">
        <f>BY_Demands_Drivers!$K$32*$I$18</f>
        <v>0.35640126144436912</v>
      </c>
      <c r="E15" s="18">
        <f>BY_Demands_Drivers!$L$32*$I$18</f>
        <v>0.67658648510287578</v>
      </c>
      <c r="F15" t="str">
        <f>BY_Demands_Drivers!$H$33</f>
        <v>IMDMT</v>
      </c>
      <c r="H15" s="10">
        <f>BY_Demands_Drivers!AB4</f>
        <v>2022</v>
      </c>
      <c r="I15" s="18">
        <f>BY_Demands_Drivers!AB25</f>
        <v>1.0927405157487271</v>
      </c>
    </row>
    <row r="16" spans="2:50" ht="15.75" customHeight="1" x14ac:dyDescent="0.3">
      <c r="B16" t="s">
        <v>231</v>
      </c>
      <c r="C16">
        <f>$H$19</f>
        <v>2026</v>
      </c>
      <c r="D16" s="18">
        <f>BY_Demands_Drivers!$K$32*$I$19</f>
        <v>0.35951151936355552</v>
      </c>
      <c r="E16" s="18">
        <f>BY_Demands_Drivers!$L$32*$I$19</f>
        <v>0.68249094925874743</v>
      </c>
      <c r="F16" t="str">
        <f>BY_Demands_Drivers!$H$33</f>
        <v>IMDMT</v>
      </c>
      <c r="H16" s="10">
        <f>BY_Demands_Drivers!AC4</f>
        <v>2023</v>
      </c>
      <c r="I16" s="18">
        <f>BY_Demands_Drivers!AC25</f>
        <v>1.1111741680952112</v>
      </c>
    </row>
    <row r="17" spans="2:9" ht="15.75" customHeight="1" x14ac:dyDescent="0.3">
      <c r="B17" t="s">
        <v>231</v>
      </c>
      <c r="C17">
        <f>$H$20</f>
        <v>2027</v>
      </c>
      <c r="D17" s="18">
        <f>BY_Demands_Drivers!$K$32*$I$20</f>
        <v>0.36492372805043205</v>
      </c>
      <c r="E17" s="18">
        <f>BY_Demands_Drivers!$L$32*$I$20</f>
        <v>0.69276540013262189</v>
      </c>
      <c r="F17" t="str">
        <f>BY_Demands_Drivers!$H$33</f>
        <v>IMDMT</v>
      </c>
      <c r="H17" s="10">
        <f>BY_Demands_Drivers!AD4</f>
        <v>2024</v>
      </c>
      <c r="I17" s="18">
        <f>BY_Demands_Drivers!AD25</f>
        <v>1.1311916532691233</v>
      </c>
    </row>
    <row r="18" spans="2:9" ht="15.75" customHeight="1" x14ac:dyDescent="0.3">
      <c r="B18" t="s">
        <v>231</v>
      </c>
      <c r="C18">
        <f>$H$21</f>
        <v>2028</v>
      </c>
      <c r="D18" s="18">
        <f>BY_Demands_Drivers!$K$32*$I$21</f>
        <v>0.36849973338860181</v>
      </c>
      <c r="E18" s="18">
        <f>BY_Demands_Drivers!$L$32*$I$21</f>
        <v>0.6995540317795923</v>
      </c>
      <c r="F18" t="str">
        <f>BY_Demands_Drivers!$H$33</f>
        <v>IMDMT</v>
      </c>
      <c r="H18" s="10">
        <f>BY_Demands_Drivers!AE4</f>
        <v>2025</v>
      </c>
      <c r="I18" s="18">
        <f>BY_Demands_Drivers!AE25</f>
        <v>1.1466904321805667</v>
      </c>
    </row>
    <row r="19" spans="2:9" ht="15.75" customHeight="1" x14ac:dyDescent="0.3">
      <c r="B19" t="s">
        <v>231</v>
      </c>
      <c r="C19">
        <f>$H$22</f>
        <v>2029</v>
      </c>
      <c r="D19" s="18">
        <f>BY_Demands_Drivers!$K$32*$I$22</f>
        <v>0.37201393044372166</v>
      </c>
      <c r="E19" s="18">
        <f>BY_Demands_Drivers!$L$32*$I$22</f>
        <v>0.70622532756526546</v>
      </c>
      <c r="F19" t="str">
        <f>BY_Demands_Drivers!$H$33</f>
        <v>IMDMT</v>
      </c>
      <c r="H19" s="10">
        <f>BY_Demands_Drivers!AF4</f>
        <v>2026</v>
      </c>
      <c r="I19" s="18">
        <f>BY_Demands_Drivers!AF25</f>
        <v>1.1566974197627404</v>
      </c>
    </row>
    <row r="20" spans="2:9" ht="15.75" customHeight="1" x14ac:dyDescent="0.3">
      <c r="B20" t="s">
        <v>231</v>
      </c>
      <c r="C20">
        <f>$H$23</f>
        <v>2030</v>
      </c>
      <c r="D20" s="18">
        <f>BY_Demands_Drivers!$K$32*$I$23</f>
        <v>0.37837758331980065</v>
      </c>
      <c r="E20" s="18">
        <f>BY_Demands_Drivers!$L$32*$I$23</f>
        <v>0.71830598495236941</v>
      </c>
      <c r="F20" t="str">
        <f>BY_Demands_Drivers!$H$33</f>
        <v>IMDMT</v>
      </c>
      <c r="H20" s="10">
        <f>BY_Demands_Drivers!AG4</f>
        <v>2027</v>
      </c>
      <c r="I20" s="18">
        <f>BY_Demands_Drivers!AG25</f>
        <v>1.1741107361271512</v>
      </c>
    </row>
    <row r="21" spans="2:9" ht="15.75" customHeight="1" x14ac:dyDescent="0.3">
      <c r="B21" t="s">
        <v>231</v>
      </c>
      <c r="C21">
        <f>$H$24</f>
        <v>2031</v>
      </c>
      <c r="D21" s="18">
        <f>BY_Demands_Drivers!$K$32*$I$24</f>
        <v>0.38203008292513296</v>
      </c>
      <c r="E21" s="18">
        <f>BY_Demands_Drivers!$L$32*$I$24</f>
        <v>0.72523983209925202</v>
      </c>
      <c r="F21" t="str">
        <f>BY_Demands_Drivers!$H$33</f>
        <v>IMDMT</v>
      </c>
      <c r="H21" s="10">
        <f>BY_Demands_Drivers!AH4</f>
        <v>2028</v>
      </c>
      <c r="I21" s="18">
        <f>BY_Demands_Drivers!AH25</f>
        <v>1.1856162260069787</v>
      </c>
    </row>
    <row r="22" spans="2:9" ht="15.75" customHeight="1" x14ac:dyDescent="0.3">
      <c r="B22" t="s">
        <v>231</v>
      </c>
      <c r="C22">
        <f>$H$25</f>
        <v>2032</v>
      </c>
      <c r="D22" s="18">
        <f>BY_Demands_Drivers!$K$32*$I$25</f>
        <v>0.38563408369275287</v>
      </c>
      <c r="E22" s="18">
        <f>BY_Demands_Drivers!$L$32*$I$25</f>
        <v>0.73208160982413994</v>
      </c>
      <c r="F22" t="str">
        <f>BY_Demands_Drivers!$H$33</f>
        <v>IMDMT</v>
      </c>
      <c r="H22" s="10">
        <f>BY_Demands_Drivers!AI4</f>
        <v>2029</v>
      </c>
      <c r="I22" s="18">
        <f>BY_Demands_Drivers!AI25</f>
        <v>1.1969228530474445</v>
      </c>
    </row>
    <row r="23" spans="2:9" ht="15.75" customHeight="1" x14ac:dyDescent="0.3">
      <c r="B23" t="s">
        <v>231</v>
      </c>
      <c r="C23">
        <f>$H$26</f>
        <v>2033</v>
      </c>
      <c r="D23" s="18">
        <f>BY_Demands_Drivers!$K$32*$I$26</f>
        <v>0.38759925059559136</v>
      </c>
      <c r="E23" s="18">
        <f>BY_Demands_Drivers!$L$32*$I$26</f>
        <v>0.73581225141065842</v>
      </c>
      <c r="F23" t="str">
        <f>BY_Demands_Drivers!$H$33</f>
        <v>IMDMT</v>
      </c>
      <c r="H23" s="10">
        <f>BY_Demands_Drivers!AJ4</f>
        <v>2030</v>
      </c>
      <c r="I23" s="18">
        <f>BY_Demands_Drivers!AJ25</f>
        <v>1.2173973593304621</v>
      </c>
    </row>
    <row r="24" spans="2:9" ht="15.75" customHeight="1" x14ac:dyDescent="0.3">
      <c r="B24" t="s">
        <v>231</v>
      </c>
      <c r="C24">
        <f>$H$27</f>
        <v>2034</v>
      </c>
      <c r="D24" s="18">
        <f>BY_Demands_Drivers!$K$32*$I$27</f>
        <v>0.3897794396881179</v>
      </c>
      <c r="E24" s="18">
        <f>BY_Demands_Drivers!$L$32*$I$27</f>
        <v>0.73995108770151252</v>
      </c>
      <c r="F24" t="str">
        <f>BY_Demands_Drivers!$H$33</f>
        <v>IMDMT</v>
      </c>
      <c r="H24" s="10">
        <f>BY_Demands_Drivers!AK4</f>
        <v>2031</v>
      </c>
      <c r="I24" s="18">
        <f>BY_Demands_Drivers!AK25</f>
        <v>1.2291489629415273</v>
      </c>
    </row>
    <row r="25" spans="2:9" ht="15.75" customHeight="1" x14ac:dyDescent="0.3">
      <c r="B25" t="s">
        <v>231</v>
      </c>
      <c r="C25">
        <f>$H$28</f>
        <v>2035</v>
      </c>
      <c r="D25" s="18">
        <f>BY_Demands_Drivers!$K$32*$I$28</f>
        <v>0.39656553775437503</v>
      </c>
      <c r="E25" s="18">
        <f>BY_Demands_Drivers!$L$32*$I$28</f>
        <v>0.75283370831740226</v>
      </c>
      <c r="F25" t="str">
        <f>BY_Demands_Drivers!$H$33</f>
        <v>IMDMT</v>
      </c>
      <c r="H25" s="10">
        <f>BY_Demands_Drivers!AL4</f>
        <v>2032</v>
      </c>
      <c r="I25" s="18">
        <f>BY_Demands_Drivers!AL25</f>
        <v>1.2407445257098881</v>
      </c>
    </row>
    <row r="26" spans="2:9" ht="15.75" customHeight="1" x14ac:dyDescent="0.3">
      <c r="B26" t="s">
        <v>231</v>
      </c>
      <c r="C26">
        <f>$H$29</f>
        <v>2036</v>
      </c>
      <c r="D26" s="18">
        <f>BY_Demands_Drivers!$K$32*$I$29</f>
        <v>0.40048776963068894</v>
      </c>
      <c r="E26" s="18">
        <f>BY_Demands_Drivers!$L$32*$I$29</f>
        <v>0.76027961091662166</v>
      </c>
      <c r="F26" t="str">
        <f>BY_Demands_Drivers!$H$33</f>
        <v>IMDMT</v>
      </c>
      <c r="H26" s="10">
        <f>BY_Demands_Drivers!AM4</f>
        <v>2033</v>
      </c>
      <c r="I26" s="18">
        <f>BY_Demands_Drivers!AM25</f>
        <v>1.2470672813477062</v>
      </c>
    </row>
    <row r="27" spans="2:9" ht="15.75" customHeight="1" x14ac:dyDescent="0.3">
      <c r="B27" t="s">
        <v>231</v>
      </c>
      <c r="C27">
        <f>$H$30</f>
        <v>2037</v>
      </c>
      <c r="D27" s="18">
        <f>BY_Demands_Drivers!$K$32*$I$30</f>
        <v>0.40501040309721176</v>
      </c>
      <c r="E27" s="18">
        <f>BY_Demands_Drivers!$L$32*$I$30</f>
        <v>0.7688653063435188</v>
      </c>
      <c r="F27" t="str">
        <f>BY_Demands_Drivers!$H$33</f>
        <v>IMDMT</v>
      </c>
      <c r="H27" s="10">
        <f>BY_Demands_Drivers!AN4</f>
        <v>2034</v>
      </c>
      <c r="I27" s="18">
        <f>BY_Demands_Drivers!AN25</f>
        <v>1.2540818524034116</v>
      </c>
    </row>
    <row r="28" spans="2:9" ht="15.75" customHeight="1" x14ac:dyDescent="0.3">
      <c r="B28" t="s">
        <v>231</v>
      </c>
      <c r="C28">
        <f>$H$31</f>
        <v>2038</v>
      </c>
      <c r="D28" s="18">
        <f>BY_Demands_Drivers!$K$32*$I$31</f>
        <v>0.40964490039303419</v>
      </c>
      <c r="E28" s="18">
        <f>BY_Demands_Drivers!$L$32*$I$31</f>
        <v>0.77766336228443111</v>
      </c>
      <c r="F28" t="str">
        <f>BY_Demands_Drivers!$H$33</f>
        <v>IMDMT</v>
      </c>
      <c r="H28" s="10">
        <f>BY_Demands_Drivers!AO4</f>
        <v>2035</v>
      </c>
      <c r="I28" s="18">
        <f>BY_Demands_Drivers!AO25</f>
        <v>1.2759155397839788</v>
      </c>
    </row>
    <row r="29" spans="2:9" ht="15.75" customHeight="1" x14ac:dyDescent="0.3">
      <c r="B29" t="s">
        <v>231</v>
      </c>
      <c r="C29">
        <f>$H$32</f>
        <v>2039</v>
      </c>
      <c r="D29" s="18">
        <f>BY_Demands_Drivers!$K$32*$I$32</f>
        <v>0.41465449256145037</v>
      </c>
      <c r="E29" s="18">
        <f>BY_Demands_Drivers!$L$32*$I$32</f>
        <v>0.78717349236447476</v>
      </c>
      <c r="F29" t="str">
        <f>BY_Demands_Drivers!$H$33</f>
        <v>IMDMT</v>
      </c>
      <c r="H29" s="10">
        <f>BY_Demands_Drivers!AP4</f>
        <v>2036</v>
      </c>
      <c r="I29" s="18">
        <f>BY_Demands_Drivers!AP25</f>
        <v>1.2885349837981095</v>
      </c>
    </row>
    <row r="30" spans="2:9" ht="15.75" customHeight="1" x14ac:dyDescent="0.3">
      <c r="B30" t="s">
        <v>231</v>
      </c>
      <c r="C30">
        <f>$H$33</f>
        <v>2040</v>
      </c>
      <c r="D30" s="18">
        <f>BY_Demands_Drivers!$K$32*$I$33</f>
        <v>0.42386149830021658</v>
      </c>
      <c r="E30" s="18">
        <f>BY_Demands_Drivers!$L$32*$I$33</f>
        <v>0.80465192559411192</v>
      </c>
      <c r="F30" t="str">
        <f>BY_Demands_Drivers!$H$33</f>
        <v>IMDMT</v>
      </c>
      <c r="H30" s="10">
        <f>BY_Demands_Drivers!AQ4</f>
        <v>2037</v>
      </c>
      <c r="I30" s="18">
        <f>BY_Demands_Drivers!AQ25</f>
        <v>1.3030861683346178</v>
      </c>
    </row>
    <row r="31" spans="2:9" ht="15.75" customHeight="1" x14ac:dyDescent="0.3">
      <c r="B31" t="s">
        <v>231</v>
      </c>
      <c r="C31">
        <f>$H$34</f>
        <v>2041</v>
      </c>
      <c r="D31" s="18">
        <f>BY_Demands_Drivers!$K$32*$I$34</f>
        <v>0.43087858578971427</v>
      </c>
      <c r="E31" s="18">
        <f>BY_Demands_Drivers!$L$32*$I$34</f>
        <v>0.81797305285650701</v>
      </c>
      <c r="F31" t="str">
        <f>BY_Demands_Drivers!$H$33</f>
        <v>IMDMT</v>
      </c>
      <c r="H31" s="10">
        <f>BY_Demands_Drivers!AR4</f>
        <v>2038</v>
      </c>
      <c r="I31" s="18">
        <f>BY_Demands_Drivers!AR25</f>
        <v>1.3179972651291385</v>
      </c>
    </row>
    <row r="32" spans="2:9" ht="15.75" customHeight="1" x14ac:dyDescent="0.3">
      <c r="B32" t="s">
        <v>231</v>
      </c>
      <c r="C32">
        <f>$H$35</f>
        <v>2042</v>
      </c>
      <c r="D32" s="18">
        <f>BY_Demands_Drivers!$K$32*$I$35</f>
        <v>0.43784043812261753</v>
      </c>
      <c r="E32" s="18">
        <f>BY_Demands_Drivers!$L$32*$I$35</f>
        <v>0.83118932257630296</v>
      </c>
      <c r="F32" t="str">
        <f>BY_Demands_Drivers!$H$33</f>
        <v>IMDMT</v>
      </c>
      <c r="H32" s="10">
        <f>BY_Demands_Drivers!AS4</f>
        <v>2039</v>
      </c>
      <c r="I32" s="18">
        <f>BY_Demands_Drivers!AS25</f>
        <v>1.3341151974433207</v>
      </c>
    </row>
    <row r="33" spans="2:9" ht="15.75" customHeight="1" x14ac:dyDescent="0.3">
      <c r="B33" t="s">
        <v>231</v>
      </c>
      <c r="C33">
        <f>$H$36</f>
        <v>2043</v>
      </c>
      <c r="D33" s="18">
        <f>BY_Demands_Drivers!$K$32*$I$36</f>
        <v>0.44436617577833087</v>
      </c>
      <c r="E33" s="18">
        <f>BY_Demands_Drivers!$L$32*$I$36</f>
        <v>0.84357767913062387</v>
      </c>
      <c r="F33" t="str">
        <f>BY_Demands_Drivers!$H$33</f>
        <v>IMDMT</v>
      </c>
      <c r="H33" s="10">
        <f>BY_Demands_Drivers!AT4</f>
        <v>2040</v>
      </c>
      <c r="I33" s="18">
        <f>BY_Demands_Drivers!AT25</f>
        <v>1.3637379472250937</v>
      </c>
    </row>
    <row r="34" spans="2:9" ht="15.75" customHeight="1" x14ac:dyDescent="0.3">
      <c r="B34" t="s">
        <v>231</v>
      </c>
      <c r="C34">
        <f>$H$37</f>
        <v>2044</v>
      </c>
      <c r="D34" s="18">
        <f>BY_Demands_Drivers!$K$32*$I$37</f>
        <v>0.4512551638985175</v>
      </c>
      <c r="E34" s="18">
        <f>BY_Demands_Drivers!$L$32*$I$37</f>
        <v>0.85665562458812072</v>
      </c>
      <c r="F34" t="str">
        <f>BY_Demands_Drivers!$H$33</f>
        <v>IMDMT</v>
      </c>
      <c r="H34" s="10">
        <f>BY_Demands_Drivers!AU4</f>
        <v>2041</v>
      </c>
      <c r="I34" s="18">
        <f>BY_Demands_Drivers!AU25</f>
        <v>1.3863148232253963</v>
      </c>
    </row>
    <row r="35" spans="2:9" ht="15.75" customHeight="1" x14ac:dyDescent="0.3">
      <c r="B35" t="s">
        <v>231</v>
      </c>
      <c r="C35">
        <f>$H$38</f>
        <v>2045</v>
      </c>
      <c r="D35" s="18">
        <f>BY_Demands_Drivers!$K$32*$I$38</f>
        <v>0.46267851952645728</v>
      </c>
      <c r="E35" s="18">
        <f>BY_Demands_Drivers!$L$32*$I$38</f>
        <v>0.87834154118972152</v>
      </c>
      <c r="F35" t="str">
        <f>BY_Demands_Drivers!$H$33</f>
        <v>IMDMT</v>
      </c>
      <c r="H35" s="10">
        <f>BY_Demands_Drivers!AV4</f>
        <v>2042</v>
      </c>
      <c r="I35" s="18">
        <f>BY_Demands_Drivers!AV25</f>
        <v>1.4087139848558616</v>
      </c>
    </row>
    <row r="36" spans="2:9" x14ac:dyDescent="0.3">
      <c r="B36" t="s">
        <v>231</v>
      </c>
      <c r="C36">
        <f>$H$39</f>
        <v>2046</v>
      </c>
      <c r="D36" s="18">
        <f>BY_Demands_Drivers!$K$32*$I$39</f>
        <v>0.47117630583421177</v>
      </c>
      <c r="E36" s="18">
        <f>BY_Demands_Drivers!$L$32*$I$39</f>
        <v>0.89447360353377248</v>
      </c>
      <c r="F36" t="str">
        <f>BY_Demands_Drivers!$H$33</f>
        <v>IMDMT</v>
      </c>
      <c r="H36" s="10">
        <f>BY_Demands_Drivers!AW4</f>
        <v>2043</v>
      </c>
      <c r="I36" s="18">
        <f>BY_Demands_Drivers!AW25</f>
        <v>1.4297099849889727</v>
      </c>
    </row>
    <row r="37" spans="2:9" x14ac:dyDescent="0.3">
      <c r="B37" t="s">
        <v>231</v>
      </c>
      <c r="C37">
        <f>$H$40</f>
        <v>2047</v>
      </c>
      <c r="D37" s="18">
        <f>BY_Demands_Drivers!$K$32*$I$40</f>
        <v>0.47980949995538286</v>
      </c>
      <c r="E37" s="18">
        <f>BY_Demands_Drivers!$L$32*$I$40</f>
        <v>0.910862721916749</v>
      </c>
      <c r="F37" t="str">
        <f>BY_Demands_Drivers!$H$33</f>
        <v>IMDMT</v>
      </c>
      <c r="H37" s="10">
        <f>BY_Demands_Drivers!AX4</f>
        <v>2044</v>
      </c>
      <c r="I37" s="18">
        <f>BY_Demands_Drivers!AX25</f>
        <v>1.4518747122764395</v>
      </c>
    </row>
    <row r="38" spans="2:9" x14ac:dyDescent="0.3">
      <c r="B38" t="s">
        <v>231</v>
      </c>
      <c r="C38">
        <f>$H$41</f>
        <v>2048</v>
      </c>
      <c r="D38" s="18">
        <f>BY_Demands_Drivers!$K$32*$I$41</f>
        <v>0.48827174379749105</v>
      </c>
      <c r="E38" s="18">
        <f>BY_Demands_Drivers!$L$32*$I$41</f>
        <v>0.92692731100942583</v>
      </c>
      <c r="F38" t="str">
        <f>BY_Demands_Drivers!$H$33</f>
        <v>IMDMT</v>
      </c>
      <c r="H38" s="10">
        <f>BY_Demands_Drivers!AY4</f>
        <v>2045</v>
      </c>
      <c r="I38" s="18">
        <f>BY_Demands_Drivers!AY25</f>
        <v>1.4886283773697355</v>
      </c>
    </row>
    <row r="39" spans="2:9" x14ac:dyDescent="0.3">
      <c r="B39" s="16" t="s">
        <v>231</v>
      </c>
      <c r="C39" s="16">
        <f>$H$42</f>
        <v>2049</v>
      </c>
      <c r="D39" s="40">
        <f>BY_Demands_Drivers!$K$32*$I$42</f>
        <v>0.49699739595358716</v>
      </c>
      <c r="E39" s="40">
        <f>BY_Demands_Drivers!$L$32*$I$42</f>
        <v>0.9434919502550837</v>
      </c>
      <c r="F39" s="16" t="str">
        <f>BY_Demands_Drivers!$H$33</f>
        <v>IMDMT</v>
      </c>
      <c r="H39" s="10">
        <f>BY_Demands_Drivers!AZ4</f>
        <v>2046</v>
      </c>
      <c r="I39" s="18">
        <f>BY_Demands_Drivers!AZ25</f>
        <v>1.515969274577357</v>
      </c>
    </row>
    <row r="40" spans="2:9" x14ac:dyDescent="0.3">
      <c r="B40" s="15" t="s">
        <v>231</v>
      </c>
      <c r="C40" s="15">
        <f>$H$43</f>
        <v>2050</v>
      </c>
      <c r="D40" s="41">
        <f>BY_Demands_Drivers!$K$32*$I$43</f>
        <v>0.50928599476980252</v>
      </c>
      <c r="E40" s="41">
        <f>BY_Demands_Drivers!$L$32*$I$43</f>
        <v>0.96682043076103807</v>
      </c>
      <c r="F40" s="15" t="str">
        <f>BY_Demands_Drivers!$H$33</f>
        <v>IMDMT</v>
      </c>
      <c r="H40" s="10">
        <f>BY_Demands_Drivers!BA4</f>
        <v>2047</v>
      </c>
      <c r="I40" s="18">
        <f>BY_Demands_Drivers!BA25</f>
        <v>1.5437458347886894</v>
      </c>
    </row>
    <row r="41" spans="2:9" x14ac:dyDescent="0.3">
      <c r="B41" s="16" t="s">
        <v>231</v>
      </c>
      <c r="C41" s="16">
        <f>$H$5</f>
        <v>2012</v>
      </c>
      <c r="D41" s="40">
        <f>BY_Demands_Drivers!$K$33*$I$5</f>
        <v>0.59400178982136365</v>
      </c>
      <c r="E41" s="40">
        <f>BY_Demands_Drivers!$L$33*$I$5</f>
        <v>1.1276435484299883</v>
      </c>
      <c r="F41" s="16" t="str">
        <f>BY_Demands_Drivers!$H$34</f>
        <v>IMDHT</v>
      </c>
      <c r="H41" s="10">
        <f>BY_Demands_Drivers!BB4</f>
        <v>2048</v>
      </c>
      <c r="I41" s="18">
        <f>BY_Demands_Drivers!BB25</f>
        <v>1.5709723771673534</v>
      </c>
    </row>
    <row r="42" spans="2:9" x14ac:dyDescent="0.3">
      <c r="B42" s="16" t="s">
        <v>231</v>
      </c>
      <c r="C42" s="16">
        <f>$H$8</f>
        <v>2015</v>
      </c>
      <c r="D42" s="40">
        <f>BY_Demands_Drivers!$K$33*$I$8</f>
        <v>0.61123593541217247</v>
      </c>
      <c r="E42" s="40">
        <f>BY_Demands_Drivers!$L$33*$I$8</f>
        <v>1.160360576259186</v>
      </c>
      <c r="F42" s="16" t="str">
        <f>BY_Demands_Drivers!$H$34</f>
        <v>IMDHT</v>
      </c>
      <c r="H42" s="10">
        <f>BY_Demands_Drivers!BC4</f>
        <v>2049</v>
      </c>
      <c r="I42" s="18">
        <f>BY_Demands_Drivers!BC25</f>
        <v>1.5990464131608901</v>
      </c>
    </row>
    <row r="43" spans="2:9" x14ac:dyDescent="0.3">
      <c r="B43" s="16" t="s">
        <v>231</v>
      </c>
      <c r="C43" s="16">
        <f>$H$9</f>
        <v>2016</v>
      </c>
      <c r="D43" s="40">
        <f>BY_Demands_Drivers!$K$33*$I$9</f>
        <v>0.62457967349222954</v>
      </c>
      <c r="E43" s="40">
        <f>BY_Demands_Drivers!$L$33*$I$9</f>
        <v>1.1856921163584861</v>
      </c>
      <c r="F43" s="16" t="str">
        <f>BY_Demands_Drivers!$H$34</f>
        <v>IMDHT</v>
      </c>
      <c r="H43" s="10">
        <f>BY_Demands_Drivers!BD4</f>
        <v>2050</v>
      </c>
      <c r="I43" s="18">
        <f>BY_Demands_Drivers!BD25</f>
        <v>1.6385839238597941</v>
      </c>
    </row>
    <row r="44" spans="2:9" x14ac:dyDescent="0.3">
      <c r="B44" s="16" t="s">
        <v>231</v>
      </c>
      <c r="C44" s="16">
        <f>$H$10</f>
        <v>2017</v>
      </c>
      <c r="D44" s="40">
        <f>BY_Demands_Drivers!$K$33*$I$10</f>
        <v>0.63592578439236969</v>
      </c>
      <c r="E44" s="40">
        <f>BY_Demands_Drivers!$L$33*$I$10</f>
        <v>1.2072313927976392</v>
      </c>
      <c r="F44" s="16" t="str">
        <f>BY_Demands_Drivers!$H$34</f>
        <v>IMDHT</v>
      </c>
    </row>
    <row r="45" spans="2:9" x14ac:dyDescent="0.3">
      <c r="B45" s="16" t="s">
        <v>231</v>
      </c>
      <c r="C45" s="16">
        <f>$H$11</f>
        <v>2018</v>
      </c>
      <c r="D45" s="40">
        <f>BY_Demands_Drivers!$K$33*$I$11</f>
        <v>0.6462392731680624</v>
      </c>
      <c r="E45" s="40">
        <f>BY_Demands_Drivers!$L$33*$I$11</f>
        <v>1.2268103558226708</v>
      </c>
      <c r="F45" s="16" t="str">
        <f>BY_Demands_Drivers!$H$34</f>
        <v>IMDHT</v>
      </c>
    </row>
    <row r="46" spans="2:9" x14ac:dyDescent="0.3">
      <c r="B46" s="16" t="s">
        <v>231</v>
      </c>
      <c r="C46" s="16">
        <f>$H$12</f>
        <v>2019</v>
      </c>
      <c r="D46" s="40">
        <f>BY_Demands_Drivers!$K$33*$I$12</f>
        <v>0.68581155319041898</v>
      </c>
      <c r="E46" s="40">
        <f>BY_Demands_Drivers!$L$33*$I$12</f>
        <v>1.3019337427021869</v>
      </c>
      <c r="F46" s="16" t="str">
        <f>BY_Demands_Drivers!$H$34</f>
        <v>IMDHT</v>
      </c>
    </row>
    <row r="47" spans="2:9" x14ac:dyDescent="0.3">
      <c r="B47" s="16" t="s">
        <v>231</v>
      </c>
      <c r="C47" s="16">
        <f>$H$13</f>
        <v>2020</v>
      </c>
      <c r="D47" s="40">
        <f>BY_Demands_Drivers!$K$33*$I$13</f>
        <v>0.68983161542442883</v>
      </c>
      <c r="E47" s="40">
        <f>BY_Demands_Drivers!$L$33*$I$13</f>
        <v>1.3095653648961731</v>
      </c>
      <c r="F47" s="16" t="str">
        <f>BY_Demands_Drivers!$H$34</f>
        <v>IMDHT</v>
      </c>
    </row>
    <row r="48" spans="2:9" x14ac:dyDescent="0.3">
      <c r="B48" s="16" t="s">
        <v>231</v>
      </c>
      <c r="C48" s="16">
        <f>$H$14</f>
        <v>2021</v>
      </c>
      <c r="D48" s="40">
        <f>BY_Demands_Drivers!$K$33*$I$14</f>
        <v>0.70087470394244522</v>
      </c>
      <c r="E48" s="40">
        <f>BY_Demands_Drivers!$L$33*$I$14</f>
        <v>1.330529388465576</v>
      </c>
      <c r="F48" s="16" t="str">
        <f>BY_Demands_Drivers!$H$34</f>
        <v>IMDHT</v>
      </c>
    </row>
    <row r="49" spans="2:6" x14ac:dyDescent="0.3">
      <c r="B49" s="16" t="s">
        <v>231</v>
      </c>
      <c r="C49" s="16">
        <f>$H$15</f>
        <v>2022</v>
      </c>
      <c r="D49" s="40">
        <f>BY_Demands_Drivers!$K$33*$I$15</f>
        <v>0.71372768603784187</v>
      </c>
      <c r="E49" s="40">
        <f>BY_Demands_Drivers!$L$33*$I$15</f>
        <v>1.3549292852105317</v>
      </c>
      <c r="F49" s="16" t="str">
        <f>BY_Demands_Drivers!$H$34</f>
        <v>IMDHT</v>
      </c>
    </row>
    <row r="50" spans="2:6" x14ac:dyDescent="0.3">
      <c r="B50" s="16" t="s">
        <v>231</v>
      </c>
      <c r="C50" s="16">
        <f>$H$16</f>
        <v>2023</v>
      </c>
      <c r="D50" s="40">
        <f>BY_Demands_Drivers!$K$33*$I$16</f>
        <v>0.72576769722518897</v>
      </c>
      <c r="E50" s="40">
        <f>BY_Demands_Drivers!$L$33*$I$16</f>
        <v>1.3777858509163687</v>
      </c>
      <c r="F50" s="16" t="str">
        <f>BY_Demands_Drivers!$H$34</f>
        <v>IMDHT</v>
      </c>
    </row>
    <row r="51" spans="2:6" x14ac:dyDescent="0.3">
      <c r="B51" s="16" t="s">
        <v>231</v>
      </c>
      <c r="C51" s="16">
        <f>$H$17</f>
        <v>2024</v>
      </c>
      <c r="D51" s="40">
        <f>BY_Demands_Drivers!$K$33*$I$17</f>
        <v>0.73884219493765269</v>
      </c>
      <c r="E51" s="40">
        <f>BY_Demands_Drivers!$L$33*$I$17</f>
        <v>1.4026062693848993</v>
      </c>
      <c r="F51" s="16" t="str">
        <f>BY_Demands_Drivers!$H$34</f>
        <v>IMDHT</v>
      </c>
    </row>
    <row r="52" spans="2:6" x14ac:dyDescent="0.3">
      <c r="B52" s="16" t="s">
        <v>231</v>
      </c>
      <c r="C52" s="16">
        <f>$H$18</f>
        <v>2025</v>
      </c>
      <c r="D52" s="40">
        <f>BY_Demands_Drivers!$K$33*$I$18</f>
        <v>0.74896528221175918</v>
      </c>
      <c r="E52" s="40">
        <f>BY_Demands_Drivers!$L$33*$I$18</f>
        <v>1.4218237772282223</v>
      </c>
      <c r="F52" s="16" t="str">
        <f>BY_Demands_Drivers!$H$34</f>
        <v>IMDHT</v>
      </c>
    </row>
    <row r="53" spans="2:6" x14ac:dyDescent="0.3">
      <c r="B53" s="16" t="s">
        <v>231</v>
      </c>
      <c r="C53" s="16">
        <f>$H$19</f>
        <v>2026</v>
      </c>
      <c r="D53" s="40">
        <f>BY_Demands_Drivers!$K$33*$I$19</f>
        <v>0.75550138477984286</v>
      </c>
      <c r="E53" s="40">
        <f>BY_Demands_Drivers!$L$33*$I$19</f>
        <v>1.434231810367302</v>
      </c>
      <c r="F53" s="16" t="str">
        <f>BY_Demands_Drivers!$H$34</f>
        <v>IMDHT</v>
      </c>
    </row>
    <row r="54" spans="2:6" x14ac:dyDescent="0.3">
      <c r="B54" s="16" t="s">
        <v>231</v>
      </c>
      <c r="C54" s="16">
        <f>$H$20</f>
        <v>2027</v>
      </c>
      <c r="D54" s="40">
        <f>BY_Demands_Drivers!$K$33*$I$20</f>
        <v>0.76687495958181684</v>
      </c>
      <c r="E54" s="40">
        <f>BY_Demands_Drivers!$L$33*$I$20</f>
        <v>1.4558232238408015</v>
      </c>
      <c r="F54" s="16" t="str">
        <f>BY_Demands_Drivers!$H$34</f>
        <v>IMDHT</v>
      </c>
    </row>
    <row r="55" spans="2:6" x14ac:dyDescent="0.3">
      <c r="B55" s="16" t="s">
        <v>231</v>
      </c>
      <c r="C55" s="16">
        <f>$H$21</f>
        <v>2028</v>
      </c>
      <c r="D55" s="40">
        <f>BY_Demands_Drivers!$K$33*$I$21</f>
        <v>0.7743898147101036</v>
      </c>
      <c r="E55" s="40">
        <f>BY_Demands_Drivers!$L$33*$I$21</f>
        <v>1.4700893052701978</v>
      </c>
      <c r="F55" s="16" t="str">
        <f>BY_Demands_Drivers!$H$34</f>
        <v>IMDHT</v>
      </c>
    </row>
    <row r="56" spans="2:6" x14ac:dyDescent="0.3">
      <c r="B56" s="16" t="s">
        <v>231</v>
      </c>
      <c r="C56" s="16">
        <f>$H$22</f>
        <v>2029</v>
      </c>
      <c r="D56" s="40">
        <f>BY_Demands_Drivers!$K$33*$I$22</f>
        <v>0.78177478180721471</v>
      </c>
      <c r="E56" s="40">
        <f>BY_Demands_Drivers!$L$33*$I$22</f>
        <v>1.4841088093274657</v>
      </c>
      <c r="F56" s="16" t="str">
        <f>BY_Demands_Drivers!$H$34</f>
        <v>IMDHT</v>
      </c>
    </row>
    <row r="57" spans="2:6" x14ac:dyDescent="0.3">
      <c r="B57" s="16" t="s">
        <v>231</v>
      </c>
      <c r="C57" s="16">
        <f>$H$23</f>
        <v>2030</v>
      </c>
      <c r="D57" s="40">
        <f>BY_Demands_Drivers!$K$33*$I$23</f>
        <v>0.795147784621275</v>
      </c>
      <c r="E57" s="40">
        <f>BY_Demands_Drivers!$L$33*$I$23</f>
        <v>1.509495905132255</v>
      </c>
      <c r="F57" s="16" t="str">
        <f>BY_Demands_Drivers!$H$34</f>
        <v>IMDHT</v>
      </c>
    </row>
    <row r="58" spans="2:6" x14ac:dyDescent="0.3">
      <c r="B58" s="16" t="s">
        <v>231</v>
      </c>
      <c r="C58" s="16">
        <f>$H$24</f>
        <v>2031</v>
      </c>
      <c r="D58" s="40">
        <f>BY_Demands_Drivers!$K$33*$I$24</f>
        <v>0.80282338988316337</v>
      </c>
      <c r="E58" s="40">
        <f>BY_Demands_Drivers!$L$33*$I$24</f>
        <v>1.5240671520580706</v>
      </c>
      <c r="F58" s="16" t="str">
        <f>BY_Demands_Drivers!$H$34</f>
        <v>IMDHT</v>
      </c>
    </row>
    <row r="59" spans="2:6" x14ac:dyDescent="0.3">
      <c r="B59" s="16" t="s">
        <v>231</v>
      </c>
      <c r="C59" s="16">
        <f>$H$25</f>
        <v>2032</v>
      </c>
      <c r="D59" s="40">
        <f>BY_Demands_Drivers!$K$33*$I$25</f>
        <v>0.81039707646629333</v>
      </c>
      <c r="E59" s="40">
        <f>BY_Demands_Drivers!$L$33*$I$25</f>
        <v>1.5384449181854518</v>
      </c>
      <c r="F59" s="16" t="str">
        <f>BY_Demands_Drivers!$H$34</f>
        <v>IMDHT</v>
      </c>
    </row>
    <row r="60" spans="2:6" x14ac:dyDescent="0.3">
      <c r="B60" s="16" t="s">
        <v>231</v>
      </c>
      <c r="C60" s="16">
        <f>$H$26</f>
        <v>2033</v>
      </c>
      <c r="D60" s="40">
        <f>BY_Demands_Drivers!$K$33*$I$26</f>
        <v>0.81452680871811767</v>
      </c>
      <c r="E60" s="40">
        <f>BY_Demands_Drivers!$L$33*$I$26</f>
        <v>1.5462847361966288</v>
      </c>
      <c r="F60" s="16" t="str">
        <f>BY_Demands_Drivers!$H$34</f>
        <v>IMDHT</v>
      </c>
    </row>
    <row r="61" spans="2:6" x14ac:dyDescent="0.3">
      <c r="B61" s="16" t="s">
        <v>231</v>
      </c>
      <c r="C61" s="16">
        <f>$H$27</f>
        <v>2034</v>
      </c>
      <c r="D61" s="40">
        <f>BY_Demands_Drivers!$K$33*$I$27</f>
        <v>0.819108402880668</v>
      </c>
      <c r="E61" s="40">
        <f>BY_Demands_Drivers!$L$33*$I$27</f>
        <v>1.5549823616709193</v>
      </c>
      <c r="F61" s="16" t="str">
        <f>BY_Demands_Drivers!$H$34</f>
        <v>IMDHT</v>
      </c>
    </row>
    <row r="62" spans="2:6" x14ac:dyDescent="0.3">
      <c r="B62" s="16" t="s">
        <v>231</v>
      </c>
      <c r="C62" s="16">
        <f>$H$28</f>
        <v>2035</v>
      </c>
      <c r="D62" s="40">
        <f>BY_Demands_Drivers!$K$33*$I$28</f>
        <v>0.83336916007527828</v>
      </c>
      <c r="E62" s="40">
        <f>BY_Demands_Drivers!$L$33*$I$28</f>
        <v>1.5820547562693681</v>
      </c>
      <c r="F62" s="16" t="str">
        <f>BY_Demands_Drivers!$H$34</f>
        <v>IMDHT</v>
      </c>
    </row>
    <row r="63" spans="2:6" x14ac:dyDescent="0.3">
      <c r="B63" s="16" t="s">
        <v>231</v>
      </c>
      <c r="C63" s="16">
        <f>$H$29</f>
        <v>2036</v>
      </c>
      <c r="D63" s="40">
        <f>BY_Demands_Drivers!$K$33*$I$29</f>
        <v>0.84161159864645019</v>
      </c>
      <c r="E63" s="40">
        <f>BY_Demands_Drivers!$L$33*$I$29</f>
        <v>1.5977020705323566</v>
      </c>
      <c r="F63" s="16" t="str">
        <f>BY_Demands_Drivers!$H$34</f>
        <v>IMDHT</v>
      </c>
    </row>
    <row r="64" spans="2:6" x14ac:dyDescent="0.3">
      <c r="B64" s="16" t="s">
        <v>231</v>
      </c>
      <c r="C64" s="16">
        <f>$H$30</f>
        <v>2037</v>
      </c>
      <c r="D64" s="40">
        <f>BY_Demands_Drivers!$K$33*$I$30</f>
        <v>0.85111576099668185</v>
      </c>
      <c r="E64" s="40">
        <f>BY_Demands_Drivers!$L$33*$I$30</f>
        <v>1.6157446211460389</v>
      </c>
      <c r="F64" s="16" t="str">
        <f>BY_Demands_Drivers!$H$34</f>
        <v>IMDHT</v>
      </c>
    </row>
    <row r="65" spans="2:6" x14ac:dyDescent="0.3">
      <c r="B65" s="16" t="s">
        <v>231</v>
      </c>
      <c r="C65" s="16">
        <f>$H$31</f>
        <v>2038</v>
      </c>
      <c r="D65" s="40">
        <f>BY_Demands_Drivers!$K$33*$I$31</f>
        <v>0.86085500142756077</v>
      </c>
      <c r="E65" s="40">
        <f>BY_Demands_Drivers!$L$33*$I$31</f>
        <v>1.6342334402484056</v>
      </c>
      <c r="F65" s="16" t="str">
        <f>BY_Demands_Drivers!$H$34</f>
        <v>IMDHT</v>
      </c>
    </row>
    <row r="66" spans="2:6" x14ac:dyDescent="0.3">
      <c r="B66" s="16" t="s">
        <v>231</v>
      </c>
      <c r="C66" s="16">
        <f>$H$32</f>
        <v>2039</v>
      </c>
      <c r="D66" s="40">
        <f>BY_Demands_Drivers!$K$33*$I$32</f>
        <v>0.87138249113671062</v>
      </c>
      <c r="E66" s="40">
        <f>BY_Demands_Drivers!$L$33*$I$32</f>
        <v>1.65421865924119</v>
      </c>
      <c r="F66" s="16" t="str">
        <f>BY_Demands_Drivers!$H$34</f>
        <v>IMDHT</v>
      </c>
    </row>
    <row r="67" spans="2:6" x14ac:dyDescent="0.3">
      <c r="B67" s="16" t="s">
        <v>231</v>
      </c>
      <c r="C67" s="16">
        <f>$H$33</f>
        <v>2040</v>
      </c>
      <c r="D67" s="40">
        <f>BY_Demands_Drivers!$K$33*$I$33</f>
        <v>0.89073070450586189</v>
      </c>
      <c r="E67" s="40">
        <f>BY_Demands_Drivers!$L$33*$I$33</f>
        <v>1.6909489997102511</v>
      </c>
      <c r="F67" s="16" t="str">
        <f>BY_Demands_Drivers!$H$34</f>
        <v>IMDHT</v>
      </c>
    </row>
    <row r="68" spans="2:6" x14ac:dyDescent="0.3">
      <c r="B68" s="16" t="s">
        <v>231</v>
      </c>
      <c r="C68" s="16">
        <f>$H$34</f>
        <v>2041</v>
      </c>
      <c r="D68" s="40">
        <f>BY_Demands_Drivers!$K$33*$I$34</f>
        <v>0.9054768782162953</v>
      </c>
      <c r="E68" s="40">
        <f>BY_Demands_Drivers!$L$33*$I$34</f>
        <v>1.7189429013003437</v>
      </c>
      <c r="F68" s="16" t="str">
        <f>BY_Demands_Drivers!$H$34</f>
        <v>IMDHT</v>
      </c>
    </row>
    <row r="69" spans="2:6" x14ac:dyDescent="0.3">
      <c r="B69" s="16" t="s">
        <v>231</v>
      </c>
      <c r="C69" s="16">
        <f>$H$35</f>
        <v>2042</v>
      </c>
      <c r="D69" s="40">
        <f>BY_Demands_Drivers!$K$33*$I$35</f>
        <v>0.92010697710005973</v>
      </c>
      <c r="E69" s="40">
        <f>BY_Demands_Drivers!$L$33*$I$35</f>
        <v>1.7467164482860036</v>
      </c>
      <c r="F69" s="16" t="str">
        <f>BY_Demands_Drivers!$H$34</f>
        <v>IMDHT</v>
      </c>
    </row>
    <row r="70" spans="2:6" x14ac:dyDescent="0.3">
      <c r="B70" s="16" t="s">
        <v>231</v>
      </c>
      <c r="C70" s="16">
        <f>$H$36</f>
        <v>2043</v>
      </c>
      <c r="D70" s="40">
        <f>BY_Demands_Drivers!$K$33*$I$36</f>
        <v>0.93382059563536945</v>
      </c>
      <c r="E70" s="40">
        <f>BY_Demands_Drivers!$L$33*$I$36</f>
        <v>1.7727501635575054</v>
      </c>
      <c r="F70" s="16" t="str">
        <f>BY_Demands_Drivers!$H$34</f>
        <v>IMDHT</v>
      </c>
    </row>
    <row r="71" spans="2:6" x14ac:dyDescent="0.3">
      <c r="B71" s="16" t="s">
        <v>231</v>
      </c>
      <c r="C71" s="16">
        <f>$H$37</f>
        <v>2044</v>
      </c>
      <c r="D71" s="40">
        <f>BY_Demands_Drivers!$K$33*$I$37</f>
        <v>0.94829757282304528</v>
      </c>
      <c r="E71" s="40">
        <f>BY_Demands_Drivers!$L$33*$I$37</f>
        <v>1.8002330267511673</v>
      </c>
      <c r="F71" s="16" t="str">
        <f>BY_Demands_Drivers!$H$34</f>
        <v>IMDHT</v>
      </c>
    </row>
    <row r="72" spans="2:6" x14ac:dyDescent="0.3">
      <c r="B72" s="16" t="s">
        <v>231</v>
      </c>
      <c r="C72" s="16">
        <f>$H$38</f>
        <v>2045</v>
      </c>
      <c r="D72" s="40">
        <f>BY_Demands_Drivers!$K$33*$I$38</f>
        <v>0.97230337105454423</v>
      </c>
      <c r="E72" s="40">
        <f>BY_Demands_Drivers!$L$33*$I$38</f>
        <v>1.8458052522301553</v>
      </c>
      <c r="F72" s="16" t="str">
        <f>BY_Demands_Drivers!$H$34</f>
        <v>IMDHT</v>
      </c>
    </row>
    <row r="73" spans="2:6" x14ac:dyDescent="0.3">
      <c r="B73" s="16" t="s">
        <v>231</v>
      </c>
      <c r="C73" s="16">
        <f>$H$39</f>
        <v>2046</v>
      </c>
      <c r="D73" s="40">
        <f>BY_Demands_Drivers!$K$33*$I$39</f>
        <v>0.99016118360652361</v>
      </c>
      <c r="E73" s="40">
        <f>BY_Demands_Drivers!$L$33*$I$39</f>
        <v>1.8797062394971595</v>
      </c>
      <c r="F73" s="16" t="str">
        <f>BY_Demands_Drivers!$H$34</f>
        <v>IMDHT</v>
      </c>
    </row>
    <row r="74" spans="2:6" x14ac:dyDescent="0.3">
      <c r="B74" s="16" t="s">
        <v>231</v>
      </c>
      <c r="C74" s="16">
        <f>$H$40</f>
        <v>2047</v>
      </c>
      <c r="D74" s="40">
        <f>BY_Demands_Drivers!$K$33*$I$40</f>
        <v>1.0083035511311151</v>
      </c>
      <c r="E74" s="40">
        <f>BY_Demands_Drivers!$L$33*$I$40</f>
        <v>1.9141474213974765</v>
      </c>
      <c r="F74" s="16" t="str">
        <f>BY_Demands_Drivers!$H$34</f>
        <v>IMDHT</v>
      </c>
    </row>
    <row r="75" spans="2:6" x14ac:dyDescent="0.3">
      <c r="B75" s="16" t="s">
        <v>231</v>
      </c>
      <c r="C75" s="16">
        <f>$H$41</f>
        <v>2048</v>
      </c>
      <c r="D75" s="40">
        <f>BY_Demands_Drivers!$K$33*$I$41</f>
        <v>1.0260866723851307</v>
      </c>
      <c r="E75" s="40">
        <f>BY_Demands_Drivers!$L$33*$I$41</f>
        <v>1.9479066158926133</v>
      </c>
      <c r="F75" s="16" t="str">
        <f>BY_Demands_Drivers!$H$34</f>
        <v>IMDHT</v>
      </c>
    </row>
    <row r="76" spans="2:6" x14ac:dyDescent="0.3">
      <c r="B76" s="16" t="s">
        <v>231</v>
      </c>
      <c r="C76" s="16">
        <f>$H$42</f>
        <v>2049</v>
      </c>
      <c r="D76" s="40">
        <f>BY_Demands_Drivers!$K$33*$I$42</f>
        <v>1.0444233373651794</v>
      </c>
      <c r="E76" s="40">
        <f>BY_Demands_Drivers!$L$33*$I$42</f>
        <v>1.9827166489914907</v>
      </c>
      <c r="F76" s="16" t="str">
        <f>BY_Demands_Drivers!$H$34</f>
        <v>IMDHT</v>
      </c>
    </row>
    <row r="77" spans="2:6" x14ac:dyDescent="0.3">
      <c r="B77" s="15" t="s">
        <v>231</v>
      </c>
      <c r="C77" s="15">
        <f>$H$43</f>
        <v>2050</v>
      </c>
      <c r="D77" s="41">
        <f>BY_Demands_Drivers!$K$33*$I$43</f>
        <v>1.07024741510013</v>
      </c>
      <c r="E77" s="41">
        <f>BY_Demands_Drivers!$L$33*$I$43</f>
        <v>2.0317406673546827</v>
      </c>
      <c r="F77" s="15" t="str">
        <f>BY_Demands_Drivers!$H$34</f>
        <v>IMDHT</v>
      </c>
    </row>
    <row r="78" spans="2:6" x14ac:dyDescent="0.3">
      <c r="B78" s="16" t="s">
        <v>231</v>
      </c>
      <c r="C78" s="16">
        <f>$H$5</f>
        <v>2012</v>
      </c>
      <c r="D78" s="40">
        <f>BY_Demands_Drivers!$K$34*$I$5</f>
        <v>0.6010595653035713</v>
      </c>
      <c r="E78" s="40">
        <f>BY_Demands_Drivers!$L$34*$I$5</f>
        <v>1.141734041042666</v>
      </c>
      <c r="F78" s="16" t="str">
        <f>BY_Demands_Drivers!$H$35</f>
        <v>IMDRH</v>
      </c>
    </row>
    <row r="79" spans="2:6" x14ac:dyDescent="0.3">
      <c r="B79" s="16" t="s">
        <v>231</v>
      </c>
      <c r="C79" s="16">
        <f>$H$8</f>
        <v>2015</v>
      </c>
      <c r="D79" s="40">
        <f>BY_Demands_Drivers!$K$34*$I$8</f>
        <v>0.61849848255044571</v>
      </c>
      <c r="E79" s="40">
        <f>BY_Demands_Drivers!$L$34*$I$8</f>
        <v>1.1748598851503569</v>
      </c>
      <c r="F79" s="16" t="str">
        <f>BY_Demands_Drivers!$H$35</f>
        <v>IMDRH</v>
      </c>
    </row>
    <row r="80" spans="2:6" x14ac:dyDescent="0.3">
      <c r="B80" s="16" t="s">
        <v>231</v>
      </c>
      <c r="C80" s="16">
        <f>$H$9</f>
        <v>2016</v>
      </c>
      <c r="D80" s="40">
        <f>BY_Demands_Drivers!$K$34*$I$9</f>
        <v>0.63200076747173495</v>
      </c>
      <c r="E80" s="40">
        <f>BY_Demands_Drivers!$L$34*$I$9</f>
        <v>1.200507956017854</v>
      </c>
      <c r="F80" s="16" t="str">
        <f>BY_Demands_Drivers!$H$35</f>
        <v>IMDRH</v>
      </c>
    </row>
    <row r="81" spans="2:6" x14ac:dyDescent="0.3">
      <c r="B81" s="16" t="s">
        <v>231</v>
      </c>
      <c r="C81" s="16">
        <f>$H$10</f>
        <v>2017</v>
      </c>
      <c r="D81" s="40">
        <f>BY_Demands_Drivers!$K$34*$I$10</f>
        <v>0.64348168992413235</v>
      </c>
      <c r="E81" s="40">
        <f>BY_Demands_Drivers!$L$34*$I$10</f>
        <v>1.222316376918456</v>
      </c>
      <c r="F81" s="16" t="str">
        <f>BY_Demands_Drivers!$H$35</f>
        <v>IMDRH</v>
      </c>
    </row>
    <row r="82" spans="2:6" x14ac:dyDescent="0.3">
      <c r="B82" s="16" t="s">
        <v>231</v>
      </c>
      <c r="C82" s="16">
        <f>$H$11</f>
        <v>2018</v>
      </c>
      <c r="D82" s="40">
        <f>BY_Demands_Drivers!$K$34*$I$11</f>
        <v>0.65391772090334099</v>
      </c>
      <c r="E82" s="40">
        <f>BY_Demands_Drivers!$L$34*$I$11</f>
        <v>1.2421399892692893</v>
      </c>
      <c r="F82" s="16" t="str">
        <f>BY_Demands_Drivers!$H$35</f>
        <v>IMDRH</v>
      </c>
    </row>
    <row r="83" spans="2:6" x14ac:dyDescent="0.3">
      <c r="B83" s="16" t="s">
        <v>231</v>
      </c>
      <c r="C83" s="16">
        <f>$H$12</f>
        <v>2019</v>
      </c>
      <c r="D83" s="40">
        <f>BY_Demands_Drivers!$K$34*$I$12</f>
        <v>0.69396018851183405</v>
      </c>
      <c r="E83" s="40">
        <f>BY_Demands_Drivers!$L$34*$I$12</f>
        <v>1.3182020819387146</v>
      </c>
      <c r="F83" s="16" t="str">
        <f>BY_Demands_Drivers!$H$35</f>
        <v>IMDRH</v>
      </c>
    </row>
    <row r="84" spans="2:6" x14ac:dyDescent="0.3">
      <c r="B84" s="16" t="s">
        <v>231</v>
      </c>
      <c r="C84" s="16">
        <f>$H$13</f>
        <v>2020</v>
      </c>
      <c r="D84" s="40">
        <f>BY_Demands_Drivers!$K$34*$I$13</f>
        <v>0.69802801608453191</v>
      </c>
      <c r="E84" s="40">
        <f>BY_Demands_Drivers!$L$34*$I$13</f>
        <v>1.3259290652211377</v>
      </c>
      <c r="F84" s="16" t="str">
        <f>BY_Demands_Drivers!$H$35</f>
        <v>IMDRH</v>
      </c>
    </row>
    <row r="85" spans="2:6" x14ac:dyDescent="0.3">
      <c r="B85" s="16" t="s">
        <v>231</v>
      </c>
      <c r="C85" s="16">
        <f>$H$14</f>
        <v>2021</v>
      </c>
      <c r="D85" s="40">
        <f>BY_Demands_Drivers!$K$34*$I$14</f>
        <v>0.70920231572131243</v>
      </c>
      <c r="E85" s="40">
        <f>BY_Demands_Drivers!$L$34*$I$14</f>
        <v>1.3471550451681988</v>
      </c>
      <c r="F85" s="16" t="str">
        <f>BY_Demands_Drivers!$H$35</f>
        <v>IMDRH</v>
      </c>
    </row>
    <row r="86" spans="2:6" x14ac:dyDescent="0.3">
      <c r="B86" s="16" t="s">
        <v>231</v>
      </c>
      <c r="C86" s="16">
        <f>$H$15</f>
        <v>2022</v>
      </c>
      <c r="D86" s="40">
        <f>BY_Demands_Drivers!$K$34*$I$15</f>
        <v>0.72220801362238607</v>
      </c>
      <c r="E86" s="40">
        <f>BY_Demands_Drivers!$L$34*$I$15</f>
        <v>1.3718598313131016</v>
      </c>
      <c r="F86" s="16" t="str">
        <f>BY_Demands_Drivers!$H$35</f>
        <v>IMDRH</v>
      </c>
    </row>
    <row r="87" spans="2:6" x14ac:dyDescent="0.3">
      <c r="B87" s="16" t="s">
        <v>231</v>
      </c>
      <c r="C87" s="16">
        <f>$H$16</f>
        <v>2023</v>
      </c>
      <c r="D87" s="40">
        <f>BY_Demands_Drivers!$K$34*$I$16</f>
        <v>0.73439108110555529</v>
      </c>
      <c r="E87" s="40">
        <f>BY_Demands_Drivers!$L$34*$I$16</f>
        <v>1.3950020016948823</v>
      </c>
      <c r="F87" s="16" t="str">
        <f>BY_Demands_Drivers!$H$35</f>
        <v>IMDRH</v>
      </c>
    </row>
    <row r="88" spans="2:6" x14ac:dyDescent="0.3">
      <c r="B88" s="16" t="s">
        <v>231</v>
      </c>
      <c r="C88" s="16">
        <f>$H$17</f>
        <v>2024</v>
      </c>
      <c r="D88" s="40">
        <f>BY_Demands_Drivers!$K$34*$I$17</f>
        <v>0.74762092661490853</v>
      </c>
      <c r="E88" s="40">
        <f>BY_Demands_Drivers!$L$34*$I$17</f>
        <v>1.4201325642010045</v>
      </c>
      <c r="F88" s="16" t="str">
        <f>BY_Demands_Drivers!$H$35</f>
        <v>IMDRH</v>
      </c>
    </row>
    <row r="89" spans="2:6" x14ac:dyDescent="0.3">
      <c r="B89" s="16" t="s">
        <v>231</v>
      </c>
      <c r="C89" s="16">
        <f>$H$18</f>
        <v>2025</v>
      </c>
      <c r="D89" s="40">
        <f>BY_Demands_Drivers!$K$34*$I$18</f>
        <v>0.75786429379118325</v>
      </c>
      <c r="E89" s="40">
        <f>BY_Demands_Drivers!$L$34*$I$18</f>
        <v>1.4395902047996449</v>
      </c>
      <c r="F89" s="16" t="str">
        <f>BY_Demands_Drivers!$H$35</f>
        <v>IMDRH</v>
      </c>
    </row>
    <row r="90" spans="2:6" x14ac:dyDescent="0.3">
      <c r="B90" s="16" t="s">
        <v>231</v>
      </c>
      <c r="C90" s="16">
        <f>$H$19</f>
        <v>2026</v>
      </c>
      <c r="D90" s="40">
        <f>BY_Demands_Drivers!$K$34*$I$19</f>
        <v>0.76447805663781265</v>
      </c>
      <c r="E90" s="40">
        <f>BY_Demands_Drivers!$L$34*$I$19</f>
        <v>1.4521532827660797</v>
      </c>
      <c r="F90" s="16" t="str">
        <f>BY_Demands_Drivers!$H$35</f>
        <v>IMDRH</v>
      </c>
    </row>
    <row r="91" spans="2:6" x14ac:dyDescent="0.3">
      <c r="B91" s="16" t="s">
        <v>231</v>
      </c>
      <c r="C91" s="16">
        <f>$H$20</f>
        <v>2027</v>
      </c>
      <c r="D91" s="40">
        <f>BY_Demands_Drivers!$K$34*$I$20</f>
        <v>0.77598676931101529</v>
      </c>
      <c r="E91" s="40">
        <f>BY_Demands_Drivers!$L$34*$I$20</f>
        <v>1.4740144921803879</v>
      </c>
      <c r="F91" s="16" t="str">
        <f>BY_Demands_Drivers!$H$35</f>
        <v>IMDRH</v>
      </c>
    </row>
    <row r="92" spans="2:6" x14ac:dyDescent="0.3">
      <c r="B92" s="16" t="s">
        <v>231</v>
      </c>
      <c r="C92" s="16">
        <f>$H$21</f>
        <v>2028</v>
      </c>
      <c r="D92" s="40">
        <f>BY_Demands_Drivers!$K$34*$I$21</f>
        <v>0.78359091400237346</v>
      </c>
      <c r="E92" s="40">
        <f>BY_Demands_Drivers!$L$34*$I$21</f>
        <v>1.4884588357168769</v>
      </c>
      <c r="F92" s="16" t="str">
        <f>BY_Demands_Drivers!$H$35</f>
        <v>IMDRH</v>
      </c>
    </row>
    <row r="93" spans="2:6" x14ac:dyDescent="0.3">
      <c r="B93" s="16" t="s">
        <v>231</v>
      </c>
      <c r="C93" s="16">
        <f>$H$22</f>
        <v>2029</v>
      </c>
      <c r="D93" s="40">
        <f>BY_Demands_Drivers!$K$34*$I$22</f>
        <v>0.79106362736659686</v>
      </c>
      <c r="E93" s="40">
        <f>BY_Demands_Drivers!$L$34*$I$22</f>
        <v>1.5026535207687308</v>
      </c>
      <c r="F93" s="16" t="str">
        <f>BY_Demands_Drivers!$H$35</f>
        <v>IMDRH</v>
      </c>
    </row>
    <row r="94" spans="2:6" x14ac:dyDescent="0.3">
      <c r="B94" s="16" t="s">
        <v>231</v>
      </c>
      <c r="C94" s="16">
        <f>$H$23</f>
        <v>2030</v>
      </c>
      <c r="D94" s="40">
        <f>BY_Demands_Drivers!$K$34*$I$23</f>
        <v>0.80459552473788232</v>
      </c>
      <c r="E94" s="40">
        <f>BY_Demands_Drivers!$L$34*$I$23</f>
        <v>1.528357841539151</v>
      </c>
      <c r="F94" s="16" t="str">
        <f>BY_Demands_Drivers!$H$35</f>
        <v>IMDRH</v>
      </c>
    </row>
    <row r="95" spans="2:6" x14ac:dyDescent="0.3">
      <c r="B95" s="16" t="s">
        <v>231</v>
      </c>
      <c r="C95" s="16">
        <f>$H$24</f>
        <v>2031</v>
      </c>
      <c r="D95" s="40">
        <f>BY_Demands_Drivers!$K$34*$I$24</f>
        <v>0.81236232955431198</v>
      </c>
      <c r="E95" s="40">
        <f>BY_Demands_Drivers!$L$34*$I$24</f>
        <v>1.5431111637736505</v>
      </c>
      <c r="F95" s="16" t="str">
        <f>BY_Demands_Drivers!$H$35</f>
        <v>IMDRH</v>
      </c>
    </row>
    <row r="96" spans="2:6" x14ac:dyDescent="0.3">
      <c r="B96" s="16" t="s">
        <v>231</v>
      </c>
      <c r="C96" s="16">
        <f>$H$25</f>
        <v>2032</v>
      </c>
      <c r="D96" s="40">
        <f>BY_Demands_Drivers!$K$34*$I$25</f>
        <v>0.82002600472062859</v>
      </c>
      <c r="E96" s="40">
        <f>BY_Demands_Drivers!$L$34*$I$25</f>
        <v>1.5576685875665119</v>
      </c>
      <c r="F96" s="16" t="str">
        <f>BY_Demands_Drivers!$H$35</f>
        <v>IMDRH</v>
      </c>
    </row>
    <row r="97" spans="2:6" x14ac:dyDescent="0.3">
      <c r="B97" s="16" t="s">
        <v>231</v>
      </c>
      <c r="C97" s="16">
        <f>$H$26</f>
        <v>2033</v>
      </c>
      <c r="D97" s="40">
        <f>BY_Demands_Drivers!$K$34*$I$26</f>
        <v>0.82420480538189955</v>
      </c>
      <c r="E97" s="40">
        <f>BY_Demands_Drivers!$L$34*$I$26</f>
        <v>1.5656063681811418</v>
      </c>
      <c r="F97" s="16" t="str">
        <f>BY_Demands_Drivers!$H$35</f>
        <v>IMDRH</v>
      </c>
    </row>
    <row r="98" spans="2:6" x14ac:dyDescent="0.3">
      <c r="B98" s="16" t="s">
        <v>231</v>
      </c>
      <c r="C98" s="16">
        <f>$H$27</f>
        <v>2034</v>
      </c>
      <c r="D98" s="40">
        <f>BY_Demands_Drivers!$K$34*$I$27</f>
        <v>0.82884083686013477</v>
      </c>
      <c r="E98" s="40">
        <f>BY_Demands_Drivers!$L$34*$I$27</f>
        <v>1.5744126750092733</v>
      </c>
      <c r="F98" s="16" t="str">
        <f>BY_Demands_Drivers!$H$35</f>
        <v>IMDRH</v>
      </c>
    </row>
    <row r="99" spans="2:6" x14ac:dyDescent="0.3">
      <c r="B99" s="16" t="s">
        <v>231</v>
      </c>
      <c r="C99" s="16">
        <f>$H$28</f>
        <v>2035</v>
      </c>
      <c r="D99" s="40">
        <f>BY_Demands_Drivers!$K$34*$I$28</f>
        <v>0.84327103667968406</v>
      </c>
      <c r="E99" s="40">
        <f>BY_Demands_Drivers!$L$34*$I$28</f>
        <v>1.6018233532582853</v>
      </c>
      <c r="F99" s="16" t="str">
        <f>BY_Demands_Drivers!$H$35</f>
        <v>IMDRH</v>
      </c>
    </row>
    <row r="100" spans="2:6" x14ac:dyDescent="0.3">
      <c r="B100" s="16" t="s">
        <v>231</v>
      </c>
      <c r="C100" s="16">
        <f>$H$29</f>
        <v>2036</v>
      </c>
      <c r="D100" s="40">
        <f>BY_Demands_Drivers!$K$34*$I$29</f>
        <v>0.85161140977202765</v>
      </c>
      <c r="E100" s="40">
        <f>BY_Demands_Drivers!$L$34*$I$29</f>
        <v>1.6176661888509865</v>
      </c>
      <c r="F100" s="16" t="str">
        <f>BY_Demands_Drivers!$H$35</f>
        <v>IMDRH</v>
      </c>
    </row>
    <row r="101" spans="2:6" x14ac:dyDescent="0.3">
      <c r="B101" s="16" t="s">
        <v>231</v>
      </c>
      <c r="C101" s="16">
        <f>$H$30</f>
        <v>2037</v>
      </c>
      <c r="D101" s="40">
        <f>BY_Demands_Drivers!$K$34*$I$30</f>
        <v>0.86122849811871882</v>
      </c>
      <c r="E101" s="40">
        <f>BY_Demands_Drivers!$L$34*$I$30</f>
        <v>1.6359341905183193</v>
      </c>
      <c r="F101" s="16" t="str">
        <f>BY_Demands_Drivers!$H$35</f>
        <v>IMDRH</v>
      </c>
    </row>
    <row r="102" spans="2:6" x14ac:dyDescent="0.3">
      <c r="B102" s="16" t="s">
        <v>231</v>
      </c>
      <c r="C102" s="16">
        <f>$H$31</f>
        <v>2038</v>
      </c>
      <c r="D102" s="40">
        <f>BY_Demands_Drivers!$K$34*$I$31</f>
        <v>0.87108345768295103</v>
      </c>
      <c r="E102" s="40">
        <f>BY_Demands_Drivers!$L$34*$I$31</f>
        <v>1.6546540370312022</v>
      </c>
      <c r="F102" s="16" t="str">
        <f>BY_Demands_Drivers!$H$35</f>
        <v>IMDRH</v>
      </c>
    </row>
    <row r="103" spans="2:6" x14ac:dyDescent="0.3">
      <c r="B103" s="16" t="s">
        <v>231</v>
      </c>
      <c r="C103" s="16">
        <f>$H$32</f>
        <v>2039</v>
      </c>
      <c r="D103" s="40">
        <f>BY_Demands_Drivers!$K$34*$I$32</f>
        <v>0.88173603229930431</v>
      </c>
      <c r="E103" s="40">
        <f>BY_Demands_Drivers!$L$34*$I$32</f>
        <v>1.6748889817293948</v>
      </c>
      <c r="F103" s="16" t="str">
        <f>BY_Demands_Drivers!$H$35</f>
        <v>IMDRH</v>
      </c>
    </row>
    <row r="104" spans="2:6" x14ac:dyDescent="0.3">
      <c r="B104" s="16" t="s">
        <v>231</v>
      </c>
      <c r="C104" s="16">
        <f>$H$33</f>
        <v>2040</v>
      </c>
      <c r="D104" s="40">
        <f>BY_Demands_Drivers!$K$34*$I$33</f>
        <v>0.90131413613054046</v>
      </c>
      <c r="E104" s="40">
        <f>BY_Demands_Drivers!$L$34*$I$33</f>
        <v>1.7120782869056641</v>
      </c>
      <c r="F104" s="16" t="str">
        <f>BY_Demands_Drivers!$H$35</f>
        <v>IMDRH</v>
      </c>
    </row>
    <row r="105" spans="2:6" x14ac:dyDescent="0.3">
      <c r="B105" s="16" t="s">
        <v>231</v>
      </c>
      <c r="C105" s="16">
        <f>$H$34</f>
        <v>2041</v>
      </c>
      <c r="D105" s="40">
        <f>BY_Demands_Drivers!$K$34*$I$34</f>
        <v>0.91623552005928177</v>
      </c>
      <c r="E105" s="40">
        <f>BY_Demands_Drivers!$L$34*$I$34</f>
        <v>1.7404219868554462</v>
      </c>
      <c r="F105" s="16" t="str">
        <f>BY_Demands_Drivers!$H$35</f>
        <v>IMDRH</v>
      </c>
    </row>
    <row r="106" spans="2:6" x14ac:dyDescent="0.3">
      <c r="B106" s="16" t="s">
        <v>231</v>
      </c>
      <c r="C106" s="16">
        <f>$H$35</f>
        <v>2042</v>
      </c>
      <c r="D106" s="40">
        <f>BY_Demands_Drivers!$K$34*$I$35</f>
        <v>0.93103944999031485</v>
      </c>
      <c r="E106" s="40">
        <f>BY_Demands_Drivers!$L$34*$I$35</f>
        <v>1.7685425787554092</v>
      </c>
      <c r="F106" s="16" t="str">
        <f>BY_Demands_Drivers!$H$35</f>
        <v>IMDRH</v>
      </c>
    </row>
    <row r="107" spans="2:6" x14ac:dyDescent="0.3">
      <c r="B107" s="16" t="s">
        <v>231</v>
      </c>
      <c r="C107" s="16">
        <f>$H$36</f>
        <v>2043</v>
      </c>
      <c r="D107" s="40">
        <f>BY_Demands_Drivers!$K$34*$I$36</f>
        <v>0.94491601019066562</v>
      </c>
      <c r="E107" s="40">
        <f>BY_Demands_Drivers!$L$34*$I$36</f>
        <v>1.7949015988390782</v>
      </c>
      <c r="F107" s="16" t="str">
        <f>BY_Demands_Drivers!$H$35</f>
        <v>IMDRH</v>
      </c>
    </row>
    <row r="108" spans="2:6" x14ac:dyDescent="0.3">
      <c r="B108" s="16" t="s">
        <v>231</v>
      </c>
      <c r="C108" s="16">
        <f>$H$37</f>
        <v>2044</v>
      </c>
      <c r="D108" s="40">
        <f>BY_Demands_Drivers!$K$34*$I$37</f>
        <v>0.95956499907325965</v>
      </c>
      <c r="E108" s="40">
        <f>BY_Demands_Drivers!$L$34*$I$37</f>
        <v>1.8227278747018807</v>
      </c>
      <c r="F108" s="16" t="str">
        <f>BY_Demands_Drivers!$H$35</f>
        <v>IMDRH</v>
      </c>
    </row>
    <row r="109" spans="2:6" x14ac:dyDescent="0.3">
      <c r="B109" s="16" t="s">
        <v>231</v>
      </c>
      <c r="C109" s="16">
        <f>$H$38</f>
        <v>2045</v>
      </c>
      <c r="D109" s="40">
        <f>BY_Demands_Drivers!$K$34*$I$38</f>
        <v>0.98385602798434968</v>
      </c>
      <c r="E109" s="40">
        <f>BY_Demands_Drivers!$L$34*$I$38</f>
        <v>1.8688695488398437</v>
      </c>
      <c r="F109" s="16" t="str">
        <f>BY_Demands_Drivers!$H$35</f>
        <v>IMDRH</v>
      </c>
    </row>
    <row r="110" spans="2:6" x14ac:dyDescent="0.3">
      <c r="B110" s="16" t="s">
        <v>231</v>
      </c>
      <c r="C110" s="16">
        <f>$H$39</f>
        <v>2046</v>
      </c>
      <c r="D110" s="40">
        <f>BY_Demands_Drivers!$K$34*$I$39</f>
        <v>1.0019260224417628</v>
      </c>
      <c r="E110" s="40">
        <f>BY_Demands_Drivers!$L$34*$I$39</f>
        <v>1.9031941465742808</v>
      </c>
      <c r="F110" s="16" t="str">
        <f>BY_Demands_Drivers!$H$35</f>
        <v>IMDRH</v>
      </c>
    </row>
    <row r="111" spans="2:6" x14ac:dyDescent="0.3">
      <c r="B111" s="16" t="s">
        <v>231</v>
      </c>
      <c r="C111" s="16">
        <f>$H$40</f>
        <v>2047</v>
      </c>
      <c r="D111" s="40">
        <f>BY_Demands_Drivers!$K$34*$I$40</f>
        <v>1.0202839528803023</v>
      </c>
      <c r="E111" s="40">
        <f>BY_Demands_Drivers!$L$34*$I$40</f>
        <v>1.938065688954923</v>
      </c>
      <c r="F111" s="16" t="str">
        <f>BY_Demands_Drivers!$H$35</f>
        <v>IMDRH</v>
      </c>
    </row>
    <row r="112" spans="2:6" x14ac:dyDescent="0.3">
      <c r="B112" s="16" t="s">
        <v>231</v>
      </c>
      <c r="C112" s="16">
        <f>$H$41</f>
        <v>2048</v>
      </c>
      <c r="D112" s="40">
        <f>BY_Demands_Drivers!$K$34*$I$41</f>
        <v>1.0382783685770862</v>
      </c>
      <c r="E112" s="40">
        <f>BY_Demands_Drivers!$L$34*$I$41</f>
        <v>1.9722467221430635</v>
      </c>
      <c r="F112" s="16" t="str">
        <f>BY_Demands_Drivers!$H$35</f>
        <v>IMDRH</v>
      </c>
    </row>
    <row r="113" spans="2:6" x14ac:dyDescent="0.3">
      <c r="B113" s="16" t="s">
        <v>231</v>
      </c>
      <c r="C113" s="16">
        <f>$H$42</f>
        <v>2049</v>
      </c>
      <c r="D113" s="40">
        <f>BY_Demands_Drivers!$K$34*$I$42</f>
        <v>1.056832905063146</v>
      </c>
      <c r="E113" s="40">
        <f>BY_Demands_Drivers!$L$34*$I$42</f>
        <v>2.0074917247098281</v>
      </c>
      <c r="F113" s="16" t="str">
        <f>BY_Demands_Drivers!$H$35</f>
        <v>IMDRH</v>
      </c>
    </row>
    <row r="114" spans="2:6" x14ac:dyDescent="0.3">
      <c r="B114" s="15" t="s">
        <v>231</v>
      </c>
      <c r="C114" s="15">
        <f>$H$43</f>
        <v>2050</v>
      </c>
      <c r="D114" s="41">
        <f>BY_Demands_Drivers!$K$34*$I$43</f>
        <v>1.0829638178040033</v>
      </c>
      <c r="E114" s="41">
        <f>BY_Demands_Drivers!$L$34*$I$43</f>
        <v>2.0571283236793225</v>
      </c>
      <c r="F114" s="15" t="str">
        <f>BY_Demands_Drivers!$H$35</f>
        <v>IMDRH</v>
      </c>
    </row>
    <row r="115" spans="2:6" x14ac:dyDescent="0.3">
      <c r="B115" s="16" t="s">
        <v>231</v>
      </c>
      <c r="C115" s="16">
        <f>$H$5</f>
        <v>2012</v>
      </c>
      <c r="D115" s="40">
        <f>BY_Demands_Drivers!$K$35*$I$5</f>
        <v>0.25048459135058837</v>
      </c>
      <c r="E115" s="40">
        <f>BY_Demands_Drivers!$L$35*$I$5</f>
        <v>0.47979133182015482</v>
      </c>
      <c r="F115" s="16" t="str">
        <f>BY_Demands_Drivers!$H$36</f>
        <v>IMDLA</v>
      </c>
    </row>
    <row r="116" spans="2:6" x14ac:dyDescent="0.3">
      <c r="B116" s="16" t="s">
        <v>231</v>
      </c>
      <c r="C116" s="16">
        <f>$H$8</f>
        <v>2015</v>
      </c>
      <c r="D116" s="40">
        <f>BY_Demands_Drivers!$K$35*$I$8</f>
        <v>0.25775205752588143</v>
      </c>
      <c r="E116" s="40">
        <f>BY_Demands_Drivers!$L$35*$I$8</f>
        <v>0.49371181793229829</v>
      </c>
      <c r="F116" s="16" t="str">
        <f>BY_Demands_Drivers!$H$36</f>
        <v>IMDLA</v>
      </c>
    </row>
    <row r="117" spans="2:6" x14ac:dyDescent="0.3">
      <c r="B117" s="16" t="s">
        <v>231</v>
      </c>
      <c r="C117" s="16">
        <f>$H$9</f>
        <v>2016</v>
      </c>
      <c r="D117" s="40">
        <f>BY_Demands_Drivers!$K$35*$I$9</f>
        <v>0.26337897791121828</v>
      </c>
      <c r="E117" s="40">
        <f>BY_Demands_Drivers!$L$35*$I$9</f>
        <v>0.50448991654175745</v>
      </c>
      <c r="F117" s="16" t="str">
        <f>BY_Demands_Drivers!$H$36</f>
        <v>IMDLA</v>
      </c>
    </row>
    <row r="118" spans="2:6" x14ac:dyDescent="0.3">
      <c r="B118" s="16" t="s">
        <v>231</v>
      </c>
      <c r="C118" s="16">
        <f>$H$10</f>
        <v>2017</v>
      </c>
      <c r="D118" s="40">
        <f>BY_Demands_Drivers!$K$35*$I$10</f>
        <v>0.26816351896974727</v>
      </c>
      <c r="E118" s="40">
        <f>BY_Demands_Drivers!$L$35*$I$10</f>
        <v>0.51365447758019223</v>
      </c>
      <c r="F118" s="16" t="str">
        <f>BY_Demands_Drivers!$H$36</f>
        <v>IMDLA</v>
      </c>
    </row>
    <row r="119" spans="2:6" x14ac:dyDescent="0.3">
      <c r="B119" s="16" t="s">
        <v>231</v>
      </c>
      <c r="C119" s="16">
        <f>$H$11</f>
        <v>2018</v>
      </c>
      <c r="D119" s="40">
        <f>BY_Demands_Drivers!$K$35*$I$11</f>
        <v>0.27251261364529566</v>
      </c>
      <c r="E119" s="40">
        <f>BY_Demands_Drivers!$L$35*$I$11</f>
        <v>0.52198496176423814</v>
      </c>
      <c r="F119" s="16" t="str">
        <f>BY_Demands_Drivers!$H$36</f>
        <v>IMDLA</v>
      </c>
    </row>
    <row r="120" spans="2:6" x14ac:dyDescent="0.3">
      <c r="B120" s="16" t="s">
        <v>231</v>
      </c>
      <c r="C120" s="16">
        <f>$H$12</f>
        <v>2019</v>
      </c>
      <c r="D120" s="40">
        <f>BY_Demands_Drivers!$K$35*$I$12</f>
        <v>0.28919984684907435</v>
      </c>
      <c r="E120" s="40">
        <f>BY_Demands_Drivers!$L$35*$I$12</f>
        <v>0.55394856399647452</v>
      </c>
      <c r="F120" s="16" t="str">
        <f>BY_Demands_Drivers!$H$36</f>
        <v>IMDLA</v>
      </c>
    </row>
    <row r="121" spans="2:6" x14ac:dyDescent="0.3">
      <c r="B121" s="16" t="s">
        <v>231</v>
      </c>
      <c r="C121" s="16">
        <f>$H$13</f>
        <v>2020</v>
      </c>
      <c r="D121" s="40">
        <f>BY_Demands_Drivers!$K$35*$I$13</f>
        <v>0.29089506673417387</v>
      </c>
      <c r="E121" s="40">
        <f>BY_Demands_Drivers!$L$35*$I$13</f>
        <v>0.55719567713031803</v>
      </c>
      <c r="F121" s="16" t="str">
        <f>BY_Demands_Drivers!$H$36</f>
        <v>IMDLA</v>
      </c>
    </row>
    <row r="122" spans="2:6" x14ac:dyDescent="0.3">
      <c r="B122" s="16" t="s">
        <v>231</v>
      </c>
      <c r="C122" s="16">
        <f>$H$14</f>
        <v>2021</v>
      </c>
      <c r="D122" s="40">
        <f>BY_Demands_Drivers!$K$35*$I$14</f>
        <v>0.29555182629632198</v>
      </c>
      <c r="E122" s="40">
        <f>BY_Demands_Drivers!$L$35*$I$14</f>
        <v>0.56611547878455271</v>
      </c>
      <c r="F122" s="16" t="str">
        <f>BY_Demands_Drivers!$H$36</f>
        <v>IMDLA</v>
      </c>
    </row>
    <row r="123" spans="2:6" x14ac:dyDescent="0.3">
      <c r="B123" s="16" t="s">
        <v>231</v>
      </c>
      <c r="C123" s="16">
        <f>$H$15</f>
        <v>2022</v>
      </c>
      <c r="D123" s="40">
        <f>BY_Demands_Drivers!$K$35*$I$15</f>
        <v>0.30097179980981942</v>
      </c>
      <c r="E123" s="40">
        <f>BY_Demands_Drivers!$L$35*$I$15</f>
        <v>0.57649718049502319</v>
      </c>
      <c r="F123" s="16" t="str">
        <f>BY_Demands_Drivers!$H$36</f>
        <v>IMDLA</v>
      </c>
    </row>
    <row r="124" spans="2:6" x14ac:dyDescent="0.3">
      <c r="B124" s="16" t="s">
        <v>231</v>
      </c>
      <c r="C124" s="16">
        <f>$H$16</f>
        <v>2023</v>
      </c>
      <c r="D124" s="40">
        <f>BY_Demands_Drivers!$K$35*$I$16</f>
        <v>0.30604895165312634</v>
      </c>
      <c r="E124" s="40">
        <f>BY_Demands_Drivers!$L$35*$I$16</f>
        <v>0.58622222358697096</v>
      </c>
      <c r="F124" s="16" t="str">
        <f>BY_Demands_Drivers!$H$36</f>
        <v>IMDLA</v>
      </c>
    </row>
    <row r="125" spans="2:6" x14ac:dyDescent="0.3">
      <c r="B125" s="16" t="s">
        <v>231</v>
      </c>
      <c r="C125" s="16">
        <f>$H$17</f>
        <v>2024</v>
      </c>
      <c r="D125" s="40">
        <f>BY_Demands_Drivers!$K$35*$I$17</f>
        <v>0.31156233607845873</v>
      </c>
      <c r="E125" s="40">
        <f>BY_Demands_Drivers!$L$35*$I$17</f>
        <v>0.59678284946021787</v>
      </c>
      <c r="F125" s="16" t="str">
        <f>BY_Demands_Drivers!$H$36</f>
        <v>IMDLA</v>
      </c>
    </row>
    <row r="126" spans="2:6" x14ac:dyDescent="0.3">
      <c r="B126" s="16" t="s">
        <v>231</v>
      </c>
      <c r="C126" s="16">
        <f>$H$18</f>
        <v>2025</v>
      </c>
      <c r="D126" s="40">
        <f>BY_Demands_Drivers!$K$35*$I$18</f>
        <v>0.31583114035230353</v>
      </c>
      <c r="E126" s="40">
        <f>BY_Demands_Drivers!$L$35*$I$18</f>
        <v>0.60495954119516349</v>
      </c>
      <c r="F126" s="16" t="str">
        <f>BY_Demands_Drivers!$H$36</f>
        <v>IMDLA</v>
      </c>
    </row>
    <row r="127" spans="2:6" x14ac:dyDescent="0.3">
      <c r="B127" s="16" t="s">
        <v>231</v>
      </c>
      <c r="C127" s="16">
        <f>$H$19</f>
        <v>2026</v>
      </c>
      <c r="D127" s="40">
        <f>BY_Demands_Drivers!$K$35*$I$19</f>
        <v>0.31858734918676568</v>
      </c>
      <c r="E127" s="40">
        <f>BY_Demands_Drivers!$L$35*$I$19</f>
        <v>0.61023892824380699</v>
      </c>
      <c r="F127" s="16" t="str">
        <f>BY_Demands_Drivers!$H$36</f>
        <v>IMDLA</v>
      </c>
    </row>
    <row r="128" spans="2:6" x14ac:dyDescent="0.3">
      <c r="B128" s="16" t="s">
        <v>231</v>
      </c>
      <c r="C128" s="16">
        <f>$H$20</f>
        <v>2027</v>
      </c>
      <c r="D128" s="40">
        <f>BY_Demands_Drivers!$K$35*$I$20</f>
        <v>0.32338347149697722</v>
      </c>
      <c r="E128" s="40">
        <f>BY_Demands_Drivers!$L$35*$I$20</f>
        <v>0.61942567261950388</v>
      </c>
      <c r="F128" s="16" t="str">
        <f>BY_Demands_Drivers!$H$36</f>
        <v>IMDLA</v>
      </c>
    </row>
    <row r="129" spans="2:6" x14ac:dyDescent="0.3">
      <c r="B129" s="16" t="s">
        <v>231</v>
      </c>
      <c r="C129" s="16">
        <f>$H$21</f>
        <v>2028</v>
      </c>
      <c r="D129" s="40">
        <f>BY_Demands_Drivers!$K$35*$I$21</f>
        <v>0.32655241045999595</v>
      </c>
      <c r="E129" s="40">
        <f>BY_Demands_Drivers!$L$35*$I$21</f>
        <v>0.62549562461665276</v>
      </c>
      <c r="F129" s="16" t="str">
        <f>BY_Demands_Drivers!$H$36</f>
        <v>IMDLA</v>
      </c>
    </row>
    <row r="130" spans="2:6" x14ac:dyDescent="0.3">
      <c r="B130" s="16" t="s">
        <v>231</v>
      </c>
      <c r="C130" s="16">
        <f>$H$22</f>
        <v>2029</v>
      </c>
      <c r="D130" s="40">
        <f>BY_Demands_Drivers!$K$35*$I$22</f>
        <v>0.32966657694426482</v>
      </c>
      <c r="E130" s="40">
        <f>BY_Demands_Drivers!$L$35*$I$22</f>
        <v>0.63146066253351929</v>
      </c>
      <c r="F130" s="16" t="str">
        <f>BY_Demands_Drivers!$H$36</f>
        <v>IMDLA</v>
      </c>
    </row>
    <row r="131" spans="2:6" x14ac:dyDescent="0.3">
      <c r="B131" s="16" t="s">
        <v>231</v>
      </c>
      <c r="C131" s="16">
        <f>$H$23</f>
        <v>2030</v>
      </c>
      <c r="D131" s="40">
        <f>BY_Demands_Drivers!$K$35*$I$23</f>
        <v>0.3353058379741306</v>
      </c>
      <c r="E131" s="40">
        <f>BY_Demands_Drivers!$L$35*$I$23</f>
        <v>0.64226239906115201</v>
      </c>
      <c r="F131" s="16" t="str">
        <f>BY_Demands_Drivers!$H$36</f>
        <v>IMDLA</v>
      </c>
    </row>
    <row r="132" spans="2:6" x14ac:dyDescent="0.3">
      <c r="B132" s="16" t="s">
        <v>231</v>
      </c>
      <c r="C132" s="16">
        <f>$H$24</f>
        <v>2031</v>
      </c>
      <c r="D132" s="40">
        <f>BY_Demands_Drivers!$K$35*$I$24</f>
        <v>0.33854256365465546</v>
      </c>
      <c r="E132" s="40">
        <f>BY_Demands_Drivers!$L$35*$I$24</f>
        <v>0.6484621932944904</v>
      </c>
      <c r="F132" s="16" t="str">
        <f>BY_Demands_Drivers!$H$36</f>
        <v>IMDLA</v>
      </c>
    </row>
    <row r="133" spans="2:6" x14ac:dyDescent="0.3">
      <c r="B133" s="16" t="s">
        <v>231</v>
      </c>
      <c r="C133" s="16">
        <f>$H$25</f>
        <v>2032</v>
      </c>
      <c r="D133" s="40">
        <f>BY_Demands_Drivers!$K$35*$I$25</f>
        <v>0.34173631125154952</v>
      </c>
      <c r="E133" s="40">
        <f>BY_Demands_Drivers!$L$35*$I$25</f>
        <v>0.65457966505093279</v>
      </c>
      <c r="F133" s="16" t="str">
        <f>BY_Demands_Drivers!$H$36</f>
        <v>IMDLA</v>
      </c>
    </row>
    <row r="134" spans="2:6" x14ac:dyDescent="0.3">
      <c r="B134" s="16" t="s">
        <v>231</v>
      </c>
      <c r="C134" s="16">
        <f>$H$26</f>
        <v>2033</v>
      </c>
      <c r="D134" s="40">
        <f>BY_Demands_Drivers!$K$35*$I$26</f>
        <v>0.34347777788214107</v>
      </c>
      <c r="E134" s="40">
        <f>BY_Demands_Drivers!$L$35*$I$26</f>
        <v>0.65791536162814224</v>
      </c>
      <c r="F134" s="16" t="str">
        <f>BY_Demands_Drivers!$H$36</f>
        <v>IMDLA</v>
      </c>
    </row>
    <row r="135" spans="2:6" x14ac:dyDescent="0.3">
      <c r="B135" s="16" t="s">
        <v>231</v>
      </c>
      <c r="C135" s="16">
        <f>$H$27</f>
        <v>2034</v>
      </c>
      <c r="D135" s="40">
        <f>BY_Demands_Drivers!$K$35*$I$27</f>
        <v>0.34540979014406675</v>
      </c>
      <c r="E135" s="40">
        <f>BY_Demands_Drivers!$L$35*$I$27</f>
        <v>0.66161603930753199</v>
      </c>
      <c r="F135" s="16" t="str">
        <f>BY_Demands_Drivers!$H$36</f>
        <v>IMDLA</v>
      </c>
    </row>
    <row r="136" spans="2:6" x14ac:dyDescent="0.3">
      <c r="B136" s="16" t="s">
        <v>231</v>
      </c>
      <c r="C136" s="16">
        <f>$H$28</f>
        <v>2035</v>
      </c>
      <c r="D136" s="40">
        <f>BY_Demands_Drivers!$K$35*$I$28</f>
        <v>0.35142340828369584</v>
      </c>
      <c r="E136" s="40">
        <f>BY_Demands_Drivers!$L$35*$I$28</f>
        <v>0.67313483908963967</v>
      </c>
      <c r="F136" s="16" t="str">
        <f>BY_Demands_Drivers!$H$36</f>
        <v>IMDLA</v>
      </c>
    </row>
    <row r="137" spans="2:6" x14ac:dyDescent="0.3">
      <c r="B137" s="16" t="s">
        <v>231</v>
      </c>
      <c r="C137" s="16">
        <f>$H$29</f>
        <v>2036</v>
      </c>
      <c r="D137" s="40">
        <f>BY_Demands_Drivers!$K$35*$I$29</f>
        <v>0.35489916188008352</v>
      </c>
      <c r="E137" s="40">
        <f>BY_Demands_Drivers!$L$35*$I$29</f>
        <v>0.67979247993731751</v>
      </c>
      <c r="F137" s="16" t="str">
        <f>BY_Demands_Drivers!$H$36</f>
        <v>IMDLA</v>
      </c>
    </row>
    <row r="138" spans="2:6" x14ac:dyDescent="0.3">
      <c r="B138" s="16" t="s">
        <v>231</v>
      </c>
      <c r="C138" s="16">
        <f>$H$30</f>
        <v>2037</v>
      </c>
      <c r="D138" s="40">
        <f>BY_Demands_Drivers!$K$35*$I$30</f>
        <v>0.35890697172716052</v>
      </c>
      <c r="E138" s="40">
        <f>BY_Demands_Drivers!$L$35*$I$30</f>
        <v>0.68746924925012365</v>
      </c>
      <c r="F138" s="16" t="str">
        <f>BY_Demands_Drivers!$H$36</f>
        <v>IMDLA</v>
      </c>
    </row>
    <row r="139" spans="2:6" x14ac:dyDescent="0.3">
      <c r="B139" s="16" t="s">
        <v>231</v>
      </c>
      <c r="C139" s="16">
        <f>$H$31</f>
        <v>2038</v>
      </c>
      <c r="D139" s="40">
        <f>BY_Demands_Drivers!$K$35*$I$31</f>
        <v>0.36301391164080538</v>
      </c>
      <c r="E139" s="40">
        <f>BY_Demands_Drivers!$L$35*$I$31</f>
        <v>0.69533589749482572</v>
      </c>
      <c r="F139" s="16" t="str">
        <f>BY_Demands_Drivers!$H$36</f>
        <v>IMDLA</v>
      </c>
    </row>
    <row r="140" spans="2:6" x14ac:dyDescent="0.3">
      <c r="B140" s="16" t="s">
        <v>231</v>
      </c>
      <c r="C140" s="16">
        <f>$H$32</f>
        <v>2039</v>
      </c>
      <c r="D140" s="40">
        <f>BY_Demands_Drivers!$K$35*$I$32</f>
        <v>0.36745324836155324</v>
      </c>
      <c r="E140" s="40">
        <f>BY_Demands_Drivers!$L$35*$I$32</f>
        <v>0.7038392360281911</v>
      </c>
      <c r="F140" s="16" t="str">
        <f>BY_Demands_Drivers!$H$36</f>
        <v>IMDLA</v>
      </c>
    </row>
    <row r="141" spans="2:6" x14ac:dyDescent="0.3">
      <c r="B141" s="16" t="s">
        <v>231</v>
      </c>
      <c r="C141" s="16">
        <f>$H$33</f>
        <v>2040</v>
      </c>
      <c r="D141" s="40">
        <f>BY_Demands_Drivers!$K$35*$I$33</f>
        <v>0.37561219569501725</v>
      </c>
      <c r="E141" s="40">
        <f>BY_Demands_Drivers!$L$35*$I$33</f>
        <v>0.71946731193603863</v>
      </c>
      <c r="F141" s="16" t="str">
        <f>BY_Demands_Drivers!$H$36</f>
        <v>IMDLA</v>
      </c>
    </row>
    <row r="142" spans="2:6" x14ac:dyDescent="0.3">
      <c r="B142" s="16" t="s">
        <v>231</v>
      </c>
      <c r="C142" s="16">
        <f>$H$34</f>
        <v>2041</v>
      </c>
      <c r="D142" s="40">
        <f>BY_Demands_Drivers!$K$35*$I$34</f>
        <v>0.38183050910608207</v>
      </c>
      <c r="E142" s="40">
        <f>BY_Demands_Drivers!$L$35*$I$34</f>
        <v>0.73137819578355689</v>
      </c>
      <c r="F142" s="16" t="str">
        <f>BY_Demands_Drivers!$H$36</f>
        <v>IMDLA</v>
      </c>
    </row>
    <row r="143" spans="2:6" x14ac:dyDescent="0.3">
      <c r="B143" s="16" t="s">
        <v>231</v>
      </c>
      <c r="C143" s="16">
        <f>$H$35</f>
        <v>2042</v>
      </c>
      <c r="D143" s="40">
        <f>BY_Demands_Drivers!$K$35*$I$35</f>
        <v>0.38799987492806132</v>
      </c>
      <c r="E143" s="40">
        <f>BY_Demands_Drivers!$L$35*$I$35</f>
        <v>0.74319532285014855</v>
      </c>
      <c r="F143" s="16" t="str">
        <f>BY_Demands_Drivers!$H$36</f>
        <v>IMDLA</v>
      </c>
    </row>
    <row r="144" spans="2:6" x14ac:dyDescent="0.3">
      <c r="B144" s="16" t="s">
        <v>231</v>
      </c>
      <c r="C144" s="16">
        <f>$H$36</f>
        <v>2043</v>
      </c>
      <c r="D144" s="40">
        <f>BY_Demands_Drivers!$K$35*$I$36</f>
        <v>0.39378277018800312</v>
      </c>
      <c r="E144" s="40">
        <f>BY_Demands_Drivers!$L$35*$I$36</f>
        <v>0.75427218392005968</v>
      </c>
      <c r="F144" s="16" t="str">
        <f>BY_Demands_Drivers!$H$36</f>
        <v>IMDLA</v>
      </c>
    </row>
    <row r="145" spans="2:6" x14ac:dyDescent="0.3">
      <c r="B145" s="16" t="s">
        <v>231</v>
      </c>
      <c r="C145" s="16">
        <f>$H$37</f>
        <v>2044</v>
      </c>
      <c r="D145" s="40">
        <f>BY_Demands_Drivers!$K$35*$I$37</f>
        <v>0.39988756612799065</v>
      </c>
      <c r="E145" s="40">
        <f>BY_Demands_Drivers!$L$35*$I$37</f>
        <v>0.76596563044602695</v>
      </c>
      <c r="F145" s="16" t="str">
        <f>BY_Demands_Drivers!$H$36</f>
        <v>IMDLA</v>
      </c>
    </row>
    <row r="146" spans="2:6" x14ac:dyDescent="0.3">
      <c r="B146" s="16" t="s">
        <v>231</v>
      </c>
      <c r="C146" s="16">
        <f>$H$38</f>
        <v>2045</v>
      </c>
      <c r="D146" s="40">
        <f>BY_Demands_Drivers!$K$35*$I$38</f>
        <v>0.41001057023858434</v>
      </c>
      <c r="E146" s="40">
        <f>BY_Demands_Drivers!$L$35*$I$38</f>
        <v>0.78535576377939709</v>
      </c>
      <c r="F146" s="16" t="str">
        <f>BY_Demands_Drivers!$H$36</f>
        <v>IMDLA</v>
      </c>
    </row>
    <row r="147" spans="2:6" x14ac:dyDescent="0.3">
      <c r="B147" s="16" t="s">
        <v>231</v>
      </c>
      <c r="C147" s="16">
        <f>$H$39</f>
        <v>2046</v>
      </c>
      <c r="D147" s="40">
        <f>BY_Demands_Drivers!$K$35*$I$39</f>
        <v>0.41754103051016567</v>
      </c>
      <c r="E147" s="40">
        <f>BY_Demands_Drivers!$L$35*$I$39</f>
        <v>0.79978000258562298</v>
      </c>
      <c r="F147" s="16" t="str">
        <f>BY_Demands_Drivers!$H$36</f>
        <v>IMDLA</v>
      </c>
    </row>
    <row r="148" spans="2:6" x14ac:dyDescent="0.3">
      <c r="B148" s="16" t="s">
        <v>231</v>
      </c>
      <c r="C148" s="16">
        <f>$H$40</f>
        <v>2047</v>
      </c>
      <c r="D148" s="40">
        <f>BY_Demands_Drivers!$K$35*$I$40</f>
        <v>0.42519148475693846</v>
      </c>
      <c r="E148" s="40">
        <f>BY_Demands_Drivers!$L$35*$I$40</f>
        <v>0.81443408414926988</v>
      </c>
      <c r="F148" s="16" t="str">
        <f>BY_Demands_Drivers!$H$36</f>
        <v>IMDLA</v>
      </c>
    </row>
    <row r="149" spans="2:6" x14ac:dyDescent="0.3">
      <c r="B149" s="16" t="s">
        <v>231</v>
      </c>
      <c r="C149" s="16">
        <f>$H$41</f>
        <v>2048</v>
      </c>
      <c r="D149" s="40">
        <f>BY_Demands_Drivers!$K$35*$I$41</f>
        <v>0.43269044845802362</v>
      </c>
      <c r="E149" s="40">
        <f>BY_Demands_Drivers!$L$35*$I$41</f>
        <v>0.82879799277141275</v>
      </c>
      <c r="F149" s="16" t="str">
        <f>BY_Demands_Drivers!$H$36</f>
        <v>IMDLA</v>
      </c>
    </row>
    <row r="150" spans="2:6" x14ac:dyDescent="0.3">
      <c r="B150" s="16" t="s">
        <v>231</v>
      </c>
      <c r="C150" s="16">
        <f>$H$42</f>
        <v>2049</v>
      </c>
      <c r="D150" s="40">
        <f>BY_Demands_Drivers!$K$35*$I$42</f>
        <v>0.44042283599113435</v>
      </c>
      <c r="E150" s="40">
        <f>BY_Demands_Drivers!$L$35*$I$42</f>
        <v>0.84360901365160801</v>
      </c>
      <c r="F150" s="16" t="str">
        <f>BY_Demands_Drivers!$H$36</f>
        <v>IMDLA</v>
      </c>
    </row>
    <row r="151" spans="2:6" x14ac:dyDescent="0.3">
      <c r="B151" s="15" t="s">
        <v>231</v>
      </c>
      <c r="C151" s="15">
        <f>$H$43</f>
        <v>2050</v>
      </c>
      <c r="D151" s="41">
        <f>BY_Demands_Drivers!$K$35*$I$43</f>
        <v>0.45131259031391213</v>
      </c>
      <c r="E151" s="41">
        <f>BY_Demands_Drivers!$L$35*$I$43</f>
        <v>0.8644678205808014</v>
      </c>
      <c r="F151" s="15" t="str">
        <f>BY_Demands_Drivers!$H$36</f>
        <v>IMDLA</v>
      </c>
    </row>
    <row r="152" spans="2:6" x14ac:dyDescent="0.3">
      <c r="B152" s="16" t="s">
        <v>231</v>
      </c>
      <c r="C152" s="16">
        <f>$H$5</f>
        <v>2012</v>
      </c>
      <c r="D152" s="40">
        <f>BY_Demands_Drivers!$K$36*$I$5</f>
        <v>0.99445307756684576</v>
      </c>
      <c r="E152" s="40">
        <f>BY_Demands_Drivers!$L$36*$I$5</f>
        <v>1.9048276141291205</v>
      </c>
      <c r="F152" s="16" t="str">
        <f>BY_Demands_Drivers!$H$37</f>
        <v>IMDEM</v>
      </c>
    </row>
    <row r="153" spans="2:6" x14ac:dyDescent="0.3">
      <c r="B153" s="16" t="s">
        <v>231</v>
      </c>
      <c r="C153" s="16">
        <f>$H$8</f>
        <v>2015</v>
      </c>
      <c r="D153" s="40">
        <f>BY_Demands_Drivers!$K$36*$I$8</f>
        <v>1.0233057669285548</v>
      </c>
      <c r="E153" s="40">
        <f>BY_Demands_Drivers!$L$36*$I$8</f>
        <v>1.9600935695350241</v>
      </c>
      <c r="F153" s="16" t="str">
        <f>BY_Demands_Drivers!$H$37</f>
        <v>IMDEM</v>
      </c>
    </row>
    <row r="154" spans="2:6" x14ac:dyDescent="0.3">
      <c r="B154" s="16" t="s">
        <v>231</v>
      </c>
      <c r="C154" s="16">
        <f>$H$9</f>
        <v>2016</v>
      </c>
      <c r="D154" s="40">
        <f>BY_Demands_Drivers!$K$36*$I$9</f>
        <v>1.0456452979322397</v>
      </c>
      <c r="E154" s="40">
        <f>BY_Demands_Drivers!$L$36*$I$9</f>
        <v>2.0028838796084041</v>
      </c>
      <c r="F154" s="16" t="str">
        <f>BY_Demands_Drivers!$H$37</f>
        <v>IMDEM</v>
      </c>
    </row>
    <row r="155" spans="2:6" x14ac:dyDescent="0.3">
      <c r="B155" s="16" t="s">
        <v>231</v>
      </c>
      <c r="C155" s="16">
        <f>$H$10</f>
        <v>2017</v>
      </c>
      <c r="D155" s="40">
        <f>BY_Demands_Drivers!$K$36*$I$10</f>
        <v>1.0646404846411086</v>
      </c>
      <c r="E155" s="40">
        <f>BY_Demands_Drivers!$L$36*$I$10</f>
        <v>2.039268257106758</v>
      </c>
      <c r="F155" s="16" t="str">
        <f>BY_Demands_Drivers!$H$37</f>
        <v>IMDEM</v>
      </c>
    </row>
    <row r="156" spans="2:6" x14ac:dyDescent="0.3">
      <c r="B156" s="16" t="s">
        <v>231</v>
      </c>
      <c r="C156" s="16">
        <f>$H$11</f>
        <v>2018</v>
      </c>
      <c r="D156" s="40">
        <f>BY_Demands_Drivers!$K$36*$I$11</f>
        <v>1.0819068983610456</v>
      </c>
      <c r="E156" s="40">
        <f>BY_Demands_Drivers!$L$36*$I$11</f>
        <v>2.0723412520953057</v>
      </c>
      <c r="F156" s="16" t="str">
        <f>BY_Demands_Drivers!$H$37</f>
        <v>IMDEM</v>
      </c>
    </row>
    <row r="157" spans="2:6" x14ac:dyDescent="0.3">
      <c r="B157" s="16" t="s">
        <v>231</v>
      </c>
      <c r="C157" s="16">
        <f>$H$12</f>
        <v>2019</v>
      </c>
      <c r="D157" s="40">
        <f>BY_Demands_Drivers!$K$36*$I$12</f>
        <v>1.1481571628028484</v>
      </c>
      <c r="E157" s="40">
        <f>BY_Demands_Drivers!$L$36*$I$12</f>
        <v>2.1992404854516625</v>
      </c>
      <c r="F157" s="16" t="str">
        <f>BY_Demands_Drivers!$H$37</f>
        <v>IMDEM</v>
      </c>
    </row>
    <row r="158" spans="2:6" x14ac:dyDescent="0.3">
      <c r="B158" s="16" t="s">
        <v>231</v>
      </c>
      <c r="C158" s="16">
        <f>$H$13</f>
        <v>2020</v>
      </c>
      <c r="D158" s="40">
        <f>BY_Demands_Drivers!$K$36*$I$13</f>
        <v>1.1548873837030642</v>
      </c>
      <c r="E158" s="40">
        <f>BY_Demands_Drivers!$L$36*$I$13</f>
        <v>2.2121319037690426</v>
      </c>
      <c r="F158" s="16" t="str">
        <f>BY_Demands_Drivers!$H$37</f>
        <v>IMDEM</v>
      </c>
    </row>
    <row r="159" spans="2:6" x14ac:dyDescent="0.3">
      <c r="B159" s="16" t="s">
        <v>231</v>
      </c>
      <c r="C159" s="16">
        <f>$H$14</f>
        <v>2021</v>
      </c>
      <c r="D159" s="40">
        <f>BY_Demands_Drivers!$K$36*$I$14</f>
        <v>1.1733752629498373</v>
      </c>
      <c r="E159" s="40">
        <f>BY_Demands_Drivers!$L$36*$I$14</f>
        <v>2.2475445579307678</v>
      </c>
      <c r="F159" s="16" t="str">
        <f>BY_Demands_Drivers!$H$37</f>
        <v>IMDEM</v>
      </c>
    </row>
    <row r="160" spans="2:6" x14ac:dyDescent="0.3">
      <c r="B160" s="16" t="s">
        <v>231</v>
      </c>
      <c r="C160" s="16">
        <f>$H$15</f>
        <v>2022</v>
      </c>
      <c r="D160" s="40">
        <f>BY_Demands_Drivers!$K$36*$I$15</f>
        <v>1.1948931907064568</v>
      </c>
      <c r="E160" s="40">
        <f>BY_Demands_Drivers!$L$36*$I$15</f>
        <v>2.2887611260266008</v>
      </c>
      <c r="F160" s="16" t="str">
        <f>BY_Demands_Drivers!$H$37</f>
        <v>IMDEM</v>
      </c>
    </row>
    <row r="161" spans="2:6" x14ac:dyDescent="0.3">
      <c r="B161" s="16" t="s">
        <v>231</v>
      </c>
      <c r="C161" s="16">
        <f>$H$16</f>
        <v>2023</v>
      </c>
      <c r="D161" s="40">
        <f>BY_Demands_Drivers!$K$36*$I$16</f>
        <v>1.2150500764000123</v>
      </c>
      <c r="E161" s="40">
        <f>BY_Demands_Drivers!$L$36*$I$16</f>
        <v>2.3273706827267233</v>
      </c>
      <c r="F161" s="16" t="str">
        <f>BY_Demands_Drivers!$H$37</f>
        <v>IMDEM</v>
      </c>
    </row>
    <row r="162" spans="2:6" x14ac:dyDescent="0.3">
      <c r="B162" s="16" t="s">
        <v>231</v>
      </c>
      <c r="C162" s="16">
        <f>$H$17</f>
        <v>2024</v>
      </c>
      <c r="D162" s="40">
        <f>BY_Demands_Drivers!$K$36*$I$17</f>
        <v>1.2369388563845143</v>
      </c>
      <c r="E162" s="40">
        <f>BY_Demands_Drivers!$L$36*$I$17</f>
        <v>2.3692976006423385</v>
      </c>
      <c r="F162" s="16" t="str">
        <f>BY_Demands_Drivers!$H$37</f>
        <v>IMDEM</v>
      </c>
    </row>
    <row r="163" spans="2:6" x14ac:dyDescent="0.3">
      <c r="B163" s="16" t="s">
        <v>231</v>
      </c>
      <c r="C163" s="16">
        <f>$H$18</f>
        <v>2025</v>
      </c>
      <c r="D163" s="40">
        <f>BY_Demands_Drivers!$K$36*$I$18</f>
        <v>1.2538865078339156</v>
      </c>
      <c r="E163" s="40">
        <f>BY_Demands_Drivers!$L$36*$I$18</f>
        <v>2.4017600216491104</v>
      </c>
      <c r="F163" s="16" t="str">
        <f>BY_Demands_Drivers!$H$37</f>
        <v>IMDEM</v>
      </c>
    </row>
    <row r="164" spans="2:6" x14ac:dyDescent="0.3">
      <c r="B164" s="16" t="s">
        <v>231</v>
      </c>
      <c r="C164" s="16">
        <f>$H$19</f>
        <v>2026</v>
      </c>
      <c r="D164" s="40">
        <f>BY_Demands_Drivers!$K$36*$I$19</f>
        <v>1.2648289787582507</v>
      </c>
      <c r="E164" s="40">
        <f>BY_Demands_Drivers!$L$36*$I$19</f>
        <v>2.4227198047235188</v>
      </c>
      <c r="F164" s="16" t="str">
        <f>BY_Demands_Drivers!$H$37</f>
        <v>IMDEM</v>
      </c>
    </row>
    <row r="165" spans="2:6" x14ac:dyDescent="0.3">
      <c r="B165" s="16" t="s">
        <v>231</v>
      </c>
      <c r="C165" s="16">
        <f>$H$20</f>
        <v>2027</v>
      </c>
      <c r="D165" s="40">
        <f>BY_Demands_Drivers!$K$36*$I$20</f>
        <v>1.2838701443886797</v>
      </c>
      <c r="E165" s="40">
        <f>BY_Demands_Drivers!$L$36*$I$20</f>
        <v>2.4591922526612238</v>
      </c>
      <c r="F165" s="16" t="str">
        <f>BY_Demands_Drivers!$H$37</f>
        <v>IMDEM</v>
      </c>
    </row>
    <row r="166" spans="2:6" x14ac:dyDescent="0.3">
      <c r="B166" s="16" t="s">
        <v>231</v>
      </c>
      <c r="C166" s="16">
        <f>$H$21</f>
        <v>2028</v>
      </c>
      <c r="D166" s="40">
        <f>BY_Demands_Drivers!$K$36*$I$21</f>
        <v>1.2964512021192316</v>
      </c>
      <c r="E166" s="40">
        <f>BY_Demands_Drivers!$L$36*$I$21</f>
        <v>2.4832906708980533</v>
      </c>
      <c r="F166" s="16" t="str">
        <f>BY_Demands_Drivers!$H$37</f>
        <v>IMDEM</v>
      </c>
    </row>
    <row r="167" spans="2:6" x14ac:dyDescent="0.3">
      <c r="B167" s="16" t="s">
        <v>231</v>
      </c>
      <c r="C167" s="16">
        <f>$H$22</f>
        <v>2029</v>
      </c>
      <c r="D167" s="40">
        <f>BY_Demands_Drivers!$K$36*$I$22</f>
        <v>1.3088148067131853</v>
      </c>
      <c r="E167" s="40">
        <f>BY_Demands_Drivers!$L$36*$I$22</f>
        <v>2.5069725679850006</v>
      </c>
      <c r="F167" s="16" t="str">
        <f>BY_Demands_Drivers!$H$37</f>
        <v>IMDEM</v>
      </c>
    </row>
    <row r="168" spans="2:6" x14ac:dyDescent="0.3">
      <c r="B168" s="16" t="s">
        <v>231</v>
      </c>
      <c r="C168" s="16">
        <f>$H$23</f>
        <v>2030</v>
      </c>
      <c r="D168" s="40">
        <f>BY_Demands_Drivers!$K$36*$I$23</f>
        <v>1.3312033315167076</v>
      </c>
      <c r="E168" s="40">
        <f>BY_Demands_Drivers!$L$36*$I$23</f>
        <v>2.5498567233538072</v>
      </c>
      <c r="F168" s="16" t="str">
        <f>BY_Demands_Drivers!$H$37</f>
        <v>IMDEM</v>
      </c>
    </row>
    <row r="169" spans="2:6" x14ac:dyDescent="0.3">
      <c r="B169" s="16" t="s">
        <v>231</v>
      </c>
      <c r="C169" s="16">
        <f>$H$24</f>
        <v>2031</v>
      </c>
      <c r="D169" s="40">
        <f>BY_Demands_Drivers!$K$36*$I$24</f>
        <v>1.3440535104314355</v>
      </c>
      <c r="E169" s="40">
        <f>BY_Demands_Drivers!$L$36*$I$24</f>
        <v>2.5744706304304112</v>
      </c>
      <c r="F169" s="16" t="str">
        <f>BY_Demands_Drivers!$H$37</f>
        <v>IMDEM</v>
      </c>
    </row>
    <row r="170" spans="2:6" x14ac:dyDescent="0.3">
      <c r="B170" s="16" t="s">
        <v>231</v>
      </c>
      <c r="C170" s="16">
        <f>$H$25</f>
        <v>2032</v>
      </c>
      <c r="D170" s="40">
        <f>BY_Demands_Drivers!$K$36*$I$25</f>
        <v>1.356733061335458</v>
      </c>
      <c r="E170" s="40">
        <f>BY_Demands_Drivers!$L$36*$I$25</f>
        <v>2.5987577076606736</v>
      </c>
      <c r="F170" s="16" t="str">
        <f>BY_Demands_Drivers!$H$37</f>
        <v>IMDEM</v>
      </c>
    </row>
    <row r="171" spans="2:6" x14ac:dyDescent="0.3">
      <c r="B171" s="16" t="s">
        <v>231</v>
      </c>
      <c r="C171" s="16">
        <f>$H$26</f>
        <v>2033</v>
      </c>
      <c r="D171" s="40">
        <f>BY_Demands_Drivers!$K$36*$I$26</f>
        <v>1.3636468872156606</v>
      </c>
      <c r="E171" s="40">
        <f>BY_Demands_Drivers!$L$36*$I$26</f>
        <v>2.6120008125923944</v>
      </c>
      <c r="F171" s="16" t="str">
        <f>BY_Demands_Drivers!$H$37</f>
        <v>IMDEM</v>
      </c>
    </row>
    <row r="172" spans="2:6" x14ac:dyDescent="0.3">
      <c r="B172" s="16" t="s">
        <v>231</v>
      </c>
      <c r="C172" s="16">
        <f>$H$27</f>
        <v>2034</v>
      </c>
      <c r="D172" s="40">
        <f>BY_Demands_Drivers!$K$36*$I$27</f>
        <v>1.3713172015028967</v>
      </c>
      <c r="E172" s="40">
        <f>BY_Demands_Drivers!$L$36*$I$27</f>
        <v>2.6266929351198085</v>
      </c>
      <c r="F172" s="16" t="str">
        <f>BY_Demands_Drivers!$H$37</f>
        <v>IMDEM</v>
      </c>
    </row>
    <row r="173" spans="2:6" x14ac:dyDescent="0.3">
      <c r="B173" s="16" t="s">
        <v>231</v>
      </c>
      <c r="C173" s="16">
        <f>$H$28</f>
        <v>2035</v>
      </c>
      <c r="D173" s="40">
        <f>BY_Demands_Drivers!$K$36*$I$28</f>
        <v>1.3951919677470837</v>
      </c>
      <c r="E173" s="40">
        <f>BY_Demands_Drivers!$L$36*$I$28</f>
        <v>2.6724239153427023</v>
      </c>
      <c r="F173" s="16" t="str">
        <f>BY_Demands_Drivers!$H$37</f>
        <v>IMDEM</v>
      </c>
    </row>
    <row r="174" spans="2:6" x14ac:dyDescent="0.3">
      <c r="B174" s="16" t="s">
        <v>231</v>
      </c>
      <c r="C174" s="16">
        <f>$H$29</f>
        <v>2036</v>
      </c>
      <c r="D174" s="40">
        <f>BY_Demands_Drivers!$K$36*$I$29</f>
        <v>1.4089911153998587</v>
      </c>
      <c r="E174" s="40">
        <f>BY_Demands_Drivers!$L$36*$I$29</f>
        <v>2.6988555269424803</v>
      </c>
      <c r="F174" s="16" t="str">
        <f>BY_Demands_Drivers!$H$37</f>
        <v>IMDEM</v>
      </c>
    </row>
    <row r="175" spans="2:6" x14ac:dyDescent="0.3">
      <c r="B175" s="16" t="s">
        <v>231</v>
      </c>
      <c r="C175" s="16">
        <f>$H$30</f>
        <v>2037</v>
      </c>
      <c r="D175" s="40">
        <f>BY_Demands_Drivers!$K$36*$I$30</f>
        <v>1.4249025884978186</v>
      </c>
      <c r="E175" s="40">
        <f>BY_Demands_Drivers!$L$36*$I$30</f>
        <v>2.7293331975557824</v>
      </c>
      <c r="F175" s="16" t="str">
        <f>BY_Demands_Drivers!$H$37</f>
        <v>IMDEM</v>
      </c>
    </row>
    <row r="176" spans="2:6" x14ac:dyDescent="0.3">
      <c r="B176" s="16" t="s">
        <v>231</v>
      </c>
      <c r="C176" s="16">
        <f>$H$31</f>
        <v>2038</v>
      </c>
      <c r="D176" s="40">
        <f>BY_Demands_Drivers!$K$36*$I$31</f>
        <v>1.4412076195357955</v>
      </c>
      <c r="E176" s="40">
        <f>BY_Demands_Drivers!$L$36*$I$31</f>
        <v>2.7605647097014954</v>
      </c>
      <c r="F176" s="16" t="str">
        <f>BY_Demands_Drivers!$H$37</f>
        <v>IMDEM</v>
      </c>
    </row>
    <row r="177" spans="2:6" x14ac:dyDescent="0.3">
      <c r="B177" s="16" t="s">
        <v>231</v>
      </c>
      <c r="C177" s="16">
        <f>$H$32</f>
        <v>2039</v>
      </c>
      <c r="D177" s="40">
        <f>BY_Demands_Drivers!$K$36*$I$32</f>
        <v>1.4588323047130334</v>
      </c>
      <c r="E177" s="40">
        <f>BY_Demands_Drivers!$L$36*$I$32</f>
        <v>2.7943239566416089</v>
      </c>
      <c r="F177" s="16" t="str">
        <f>BY_Demands_Drivers!$H$37</f>
        <v>IMDEM</v>
      </c>
    </row>
    <row r="178" spans="2:6" x14ac:dyDescent="0.3">
      <c r="B178" s="16" t="s">
        <v>231</v>
      </c>
      <c r="C178" s="16">
        <f>$H$33</f>
        <v>2040</v>
      </c>
      <c r="D178" s="40">
        <f>BY_Demands_Drivers!$K$36*$I$33</f>
        <v>1.4912242783738514</v>
      </c>
      <c r="E178" s="40">
        <f>BY_Demands_Drivers!$L$36*$I$33</f>
        <v>2.8563692429373035</v>
      </c>
      <c r="F178" s="16" t="str">
        <f>BY_Demands_Drivers!$H$37</f>
        <v>IMDEM</v>
      </c>
    </row>
    <row r="179" spans="2:6" x14ac:dyDescent="0.3">
      <c r="B179" s="16" t="s">
        <v>231</v>
      </c>
      <c r="C179" s="16">
        <f>$H$34</f>
        <v>2041</v>
      </c>
      <c r="D179" s="40">
        <f>BY_Demands_Drivers!$K$36*$I$34</f>
        <v>1.5159117087485745</v>
      </c>
      <c r="E179" s="40">
        <f>BY_Demands_Drivers!$L$36*$I$34</f>
        <v>2.9036568426848155</v>
      </c>
      <c r="F179" s="16" t="str">
        <f>BY_Demands_Drivers!$H$37</f>
        <v>IMDEM</v>
      </c>
    </row>
    <row r="180" spans="2:6" x14ac:dyDescent="0.3">
      <c r="B180" s="16" t="s">
        <v>231</v>
      </c>
      <c r="C180" s="16">
        <f>$H$35</f>
        <v>2042</v>
      </c>
      <c r="D180" s="40">
        <f>BY_Demands_Drivers!$K$36*$I$35</f>
        <v>1.5404048114788578</v>
      </c>
      <c r="E180" s="40">
        <f>BY_Demands_Drivers!$L$36*$I$35</f>
        <v>2.9505722170637627</v>
      </c>
      <c r="F180" s="16" t="str">
        <f>BY_Demands_Drivers!$H$37</f>
        <v>IMDEM</v>
      </c>
    </row>
    <row r="181" spans="2:6" x14ac:dyDescent="0.3">
      <c r="B181" s="16" t="s">
        <v>231</v>
      </c>
      <c r="C181" s="16">
        <f>$H$36</f>
        <v>2043</v>
      </c>
      <c r="D181" s="40">
        <f>BY_Demands_Drivers!$K$36*$I$36</f>
        <v>1.5633635809484208</v>
      </c>
      <c r="E181" s="40">
        <f>BY_Demands_Drivers!$L$36*$I$36</f>
        <v>2.9945486489926072</v>
      </c>
      <c r="F181" s="16" t="str">
        <f>BY_Demands_Drivers!$H$37</f>
        <v>IMDEM</v>
      </c>
    </row>
    <row r="182" spans="2:6" x14ac:dyDescent="0.3">
      <c r="B182" s="16" t="s">
        <v>231</v>
      </c>
      <c r="C182" s="16">
        <f>$H$37</f>
        <v>2044</v>
      </c>
      <c r="D182" s="40">
        <f>BY_Demands_Drivers!$K$36*$I$37</f>
        <v>1.5876003337071605</v>
      </c>
      <c r="E182" s="40">
        <f>BY_Demands_Drivers!$L$36*$I$37</f>
        <v>3.0409729971826946</v>
      </c>
      <c r="F182" s="16" t="str">
        <f>BY_Demands_Drivers!$H$37</f>
        <v>IMDEM</v>
      </c>
    </row>
    <row r="183" spans="2:6" x14ac:dyDescent="0.3">
      <c r="B183" s="16" t="s">
        <v>231</v>
      </c>
      <c r="C183" s="16">
        <f>$H$38</f>
        <v>2045</v>
      </c>
      <c r="D183" s="40">
        <f>BY_Demands_Drivers!$K$36*$I$38</f>
        <v>1.6277898421225174</v>
      </c>
      <c r="E183" s="40">
        <f>BY_Demands_Drivers!$L$36*$I$38</f>
        <v>3.1179540907654646</v>
      </c>
      <c r="F183" s="16" t="str">
        <f>BY_Demands_Drivers!$H$37</f>
        <v>IMDEM</v>
      </c>
    </row>
    <row r="184" spans="2:6" x14ac:dyDescent="0.3">
      <c r="B184" s="16" t="s">
        <v>231</v>
      </c>
      <c r="C184" s="16">
        <f>$H$39</f>
        <v>2046</v>
      </c>
      <c r="D184" s="40">
        <f>BY_Demands_Drivers!$K$36*$I$39</f>
        <v>1.6576866487571718</v>
      </c>
      <c r="E184" s="40">
        <f>BY_Demands_Drivers!$L$36*$I$39</f>
        <v>3.175220003191725</v>
      </c>
      <c r="F184" s="16" t="str">
        <f>BY_Demands_Drivers!$H$37</f>
        <v>IMDEM</v>
      </c>
    </row>
    <row r="185" spans="2:6" x14ac:dyDescent="0.3">
      <c r="B185" s="16" t="s">
        <v>231</v>
      </c>
      <c r="C185" s="16">
        <f>$H$40</f>
        <v>2047</v>
      </c>
      <c r="D185" s="40">
        <f>BY_Demands_Drivers!$K$36*$I$40</f>
        <v>1.688059845485425</v>
      </c>
      <c r="E185" s="40">
        <f>BY_Demands_Drivers!$L$36*$I$40</f>
        <v>3.2333984182044375</v>
      </c>
      <c r="F185" s="16" t="str">
        <f>BY_Demands_Drivers!$H$37</f>
        <v>IMDEM</v>
      </c>
    </row>
    <row r="186" spans="2:6" x14ac:dyDescent="0.3">
      <c r="B186" s="16" t="s">
        <v>231</v>
      </c>
      <c r="C186" s="16">
        <f>$H$41</f>
        <v>2048</v>
      </c>
      <c r="D186" s="40">
        <f>BY_Demands_Drivers!$K$36*$I$41</f>
        <v>1.7178316070572519</v>
      </c>
      <c r="E186" s="40">
        <f>BY_Demands_Drivers!$L$36*$I$41</f>
        <v>3.2904248127549356</v>
      </c>
      <c r="F186" s="16" t="str">
        <f>BY_Demands_Drivers!$H$37</f>
        <v>IMDEM</v>
      </c>
    </row>
    <row r="187" spans="2:6" x14ac:dyDescent="0.3">
      <c r="B187" s="16" t="s">
        <v>231</v>
      </c>
      <c r="C187" s="16">
        <f>$H$42</f>
        <v>2049</v>
      </c>
      <c r="D187" s="40">
        <f>BY_Demands_Drivers!$K$36*$I$42</f>
        <v>1.7485300884998847</v>
      </c>
      <c r="E187" s="40">
        <f>BY_Demands_Drivers!$L$36*$I$42</f>
        <v>3.3492262951806624</v>
      </c>
      <c r="F187" s="16" t="str">
        <f>BY_Demands_Drivers!$H$37</f>
        <v>IMDEM</v>
      </c>
    </row>
    <row r="188" spans="2:6" x14ac:dyDescent="0.3">
      <c r="B188" s="15" t="s">
        <v>231</v>
      </c>
      <c r="C188" s="15">
        <f>$H$43</f>
        <v>2050</v>
      </c>
      <c r="D188" s="41">
        <f>BY_Demands_Drivers!$K$36*$I$43</f>
        <v>1.7917636847935425</v>
      </c>
      <c r="E188" s="41">
        <f>BY_Demands_Drivers!$L$36*$I$43</f>
        <v>3.4320381944406702</v>
      </c>
      <c r="F188" s="15" t="str">
        <f>BY_Demands_Drivers!$H$37</f>
        <v>IMDEM</v>
      </c>
    </row>
    <row r="189" spans="2:6" x14ac:dyDescent="0.3">
      <c r="B189" s="16" t="s">
        <v>231</v>
      </c>
      <c r="C189" s="16">
        <f>$H$5</f>
        <v>2012</v>
      </c>
      <c r="D189" s="40">
        <f>BY_Demands_Drivers!$K$37*$I$5</f>
        <v>0.11566934567345165</v>
      </c>
      <c r="E189" s="40">
        <f>BY_Demands_Drivers!$L$37*$I$5</f>
        <v>0.22155913508370387</v>
      </c>
      <c r="F189" s="16" t="str">
        <f>BY_Demands_Drivers!$H$38</f>
        <v>IMDTF</v>
      </c>
    </row>
    <row r="190" spans="2:6" x14ac:dyDescent="0.3">
      <c r="B190" s="16" t="s">
        <v>231</v>
      </c>
      <c r="C190" s="16">
        <f>$H$8</f>
        <v>2015</v>
      </c>
      <c r="D190" s="40">
        <f>BY_Demands_Drivers!$K$37*$I$8</f>
        <v>0.11902533277296758</v>
      </c>
      <c r="E190" s="40">
        <f>BY_Demands_Drivers!$L$37*$I$8</f>
        <v>0.22798736889787227</v>
      </c>
      <c r="F190" s="16" t="str">
        <f>BY_Demands_Drivers!$H$38</f>
        <v>IMDTF</v>
      </c>
    </row>
    <row r="191" spans="2:6" x14ac:dyDescent="0.3">
      <c r="B191" s="16" t="s">
        <v>231</v>
      </c>
      <c r="C191" s="16">
        <f>$H$9</f>
        <v>2016</v>
      </c>
      <c r="D191" s="40">
        <f>BY_Demands_Drivers!$K$37*$I$9</f>
        <v>0.12162374489731874</v>
      </c>
      <c r="E191" s="40">
        <f>BY_Demands_Drivers!$L$37*$I$9</f>
        <v>0.2329645038467249</v>
      </c>
      <c r="F191" s="16" t="str">
        <f>BY_Demands_Drivers!$H$38</f>
        <v>IMDTF</v>
      </c>
    </row>
    <row r="192" spans="2:6" x14ac:dyDescent="0.3">
      <c r="B192" s="16" t="s">
        <v>231</v>
      </c>
      <c r="C192" s="16">
        <f>$H$10</f>
        <v>2017</v>
      </c>
      <c r="D192" s="40">
        <f>BY_Demands_Drivers!$K$37*$I$10</f>
        <v>0.1238331611755968</v>
      </c>
      <c r="E192" s="40">
        <f>BY_Demands_Drivers!$L$37*$I$10</f>
        <v>0.23719653573732716</v>
      </c>
      <c r="F192" s="16" t="str">
        <f>BY_Demands_Drivers!$H$38</f>
        <v>IMDTF</v>
      </c>
    </row>
    <row r="193" spans="2:6" x14ac:dyDescent="0.3">
      <c r="B193" s="16" t="s">
        <v>231</v>
      </c>
      <c r="C193" s="16">
        <f>$H$11</f>
        <v>2018</v>
      </c>
      <c r="D193" s="40">
        <f>BY_Demands_Drivers!$K$37*$I$11</f>
        <v>0.12584149603036823</v>
      </c>
      <c r="E193" s="40">
        <f>BY_Demands_Drivers!$L$37*$I$11</f>
        <v>0.24104340571649871</v>
      </c>
      <c r="F193" s="16" t="str">
        <f>BY_Demands_Drivers!$H$38</f>
        <v>IMDTF</v>
      </c>
    </row>
    <row r="194" spans="2:6" x14ac:dyDescent="0.3">
      <c r="B194" s="16" t="s">
        <v>231</v>
      </c>
      <c r="C194" s="16">
        <f>$H$12</f>
        <v>2019</v>
      </c>
      <c r="D194" s="40">
        <f>BY_Demands_Drivers!$K$37*$I$12</f>
        <v>0.13354736462441597</v>
      </c>
      <c r="E194" s="40">
        <f>BY_Demands_Drivers!$L$37*$I$12</f>
        <v>0.25580363082908664</v>
      </c>
      <c r="F194" s="16" t="str">
        <f>BY_Demands_Drivers!$H$38</f>
        <v>IMDTF</v>
      </c>
    </row>
    <row r="195" spans="2:6" x14ac:dyDescent="0.3">
      <c r="B195" s="16" t="s">
        <v>231</v>
      </c>
      <c r="C195" s="16">
        <f>$H$13</f>
        <v>2020</v>
      </c>
      <c r="D195" s="40">
        <f>BY_Demands_Drivers!$K$37*$I$13</f>
        <v>0.13433018712788741</v>
      </c>
      <c r="E195" s="40">
        <f>BY_Demands_Drivers!$L$37*$I$13</f>
        <v>0.25730309013512292</v>
      </c>
      <c r="F195" s="16" t="str">
        <f>BY_Demands_Drivers!$H$38</f>
        <v>IMDTF</v>
      </c>
    </row>
    <row r="196" spans="2:6" x14ac:dyDescent="0.3">
      <c r="B196" s="16" t="s">
        <v>231</v>
      </c>
      <c r="C196" s="16">
        <f>$H$14</f>
        <v>2021</v>
      </c>
      <c r="D196" s="40">
        <f>BY_Demands_Drivers!$K$37*$I$14</f>
        <v>0.13648059617543776</v>
      </c>
      <c r="E196" s="40">
        <f>BY_Demands_Drivers!$L$37*$I$14</f>
        <v>0.26142209647926257</v>
      </c>
      <c r="F196" s="16" t="str">
        <f>BY_Demands_Drivers!$H$38</f>
        <v>IMDTF</v>
      </c>
    </row>
    <row r="197" spans="2:6" x14ac:dyDescent="0.3">
      <c r="B197" s="16" t="s">
        <v>231</v>
      </c>
      <c r="C197" s="16">
        <f>$H$15</f>
        <v>2022</v>
      </c>
      <c r="D197" s="40">
        <f>BY_Demands_Drivers!$K$37*$I$15</f>
        <v>0.13898344390149298</v>
      </c>
      <c r="E197" s="40">
        <f>BY_Demands_Drivers!$L$37*$I$15</f>
        <v>0.26621618236435529</v>
      </c>
      <c r="F197" s="16" t="str">
        <f>BY_Demands_Drivers!$H$38</f>
        <v>IMDTF</v>
      </c>
    </row>
    <row r="198" spans="2:6" x14ac:dyDescent="0.3">
      <c r="B198" s="16" t="s">
        <v>231</v>
      </c>
      <c r="C198" s="16">
        <f>$H$16</f>
        <v>2023</v>
      </c>
      <c r="D198" s="40">
        <f>BY_Demands_Drivers!$K$37*$I$16</f>
        <v>0.14132798265508881</v>
      </c>
      <c r="E198" s="40">
        <f>BY_Demands_Drivers!$L$37*$I$16</f>
        <v>0.27070703493547127</v>
      </c>
      <c r="F198" s="16" t="str">
        <f>BY_Demands_Drivers!$H$38</f>
        <v>IMDTF</v>
      </c>
    </row>
    <row r="199" spans="2:6" x14ac:dyDescent="0.3">
      <c r="B199" s="16" t="s">
        <v>231</v>
      </c>
      <c r="C199" s="16">
        <f>$H$17</f>
        <v>2024</v>
      </c>
      <c r="D199" s="40">
        <f>BY_Demands_Drivers!$K$37*$I$17</f>
        <v>0.14387396588497861</v>
      </c>
      <c r="E199" s="40">
        <f>BY_Demands_Drivers!$L$37*$I$17</f>
        <v>0.27558374482837994</v>
      </c>
      <c r="F199" s="16" t="str">
        <f>BY_Demands_Drivers!$H$38</f>
        <v>IMDTF</v>
      </c>
    </row>
    <row r="200" spans="2:6" x14ac:dyDescent="0.3">
      <c r="B200" s="16" t="s">
        <v>231</v>
      </c>
      <c r="C200" s="16">
        <f>$H$18</f>
        <v>2025</v>
      </c>
      <c r="D200" s="40">
        <f>BY_Demands_Drivers!$K$37*$I$18</f>
        <v>0.14584522405499739</v>
      </c>
      <c r="E200" s="40">
        <f>BY_Demands_Drivers!$L$37*$I$18</f>
        <v>0.27935959617977468</v>
      </c>
      <c r="F200" s="16" t="str">
        <f>BY_Demands_Drivers!$H$38</f>
        <v>IMDTF</v>
      </c>
    </row>
    <row r="201" spans="2:6" x14ac:dyDescent="0.3">
      <c r="B201" s="16" t="s">
        <v>231</v>
      </c>
      <c r="C201" s="16">
        <f>$H$19</f>
        <v>2026</v>
      </c>
      <c r="D201" s="40">
        <f>BY_Demands_Drivers!$K$37*$I$19</f>
        <v>0.14711799245445317</v>
      </c>
      <c r="E201" s="40">
        <f>BY_Demands_Drivers!$L$37*$I$19</f>
        <v>0.28179752356756671</v>
      </c>
      <c r="F201" s="16" t="str">
        <f>BY_Demands_Drivers!$H$38</f>
        <v>IMDTF</v>
      </c>
    </row>
    <row r="202" spans="2:6" x14ac:dyDescent="0.3">
      <c r="B202" s="16" t="s">
        <v>231</v>
      </c>
      <c r="C202" s="16">
        <f>$H$20</f>
        <v>2027</v>
      </c>
      <c r="D202" s="40">
        <f>BY_Demands_Drivers!$K$37*$I$20</f>
        <v>0.14933275674953725</v>
      </c>
      <c r="E202" s="40">
        <f>BY_Demands_Drivers!$L$37*$I$20</f>
        <v>0.28603979933022561</v>
      </c>
      <c r="F202" s="16" t="str">
        <f>BY_Demands_Drivers!$H$38</f>
        <v>IMDTF</v>
      </c>
    </row>
    <row r="203" spans="2:6" x14ac:dyDescent="0.3">
      <c r="B203" s="16" t="s">
        <v>231</v>
      </c>
      <c r="C203" s="16">
        <f>$H$21</f>
        <v>2028</v>
      </c>
      <c r="D203" s="40">
        <f>BY_Demands_Drivers!$K$37*$I$21</f>
        <v>0.1507961166087409</v>
      </c>
      <c r="E203" s="40">
        <f>BY_Demands_Drivers!$L$37*$I$21</f>
        <v>0.28884279560234677</v>
      </c>
      <c r="F203" s="16" t="str">
        <f>BY_Demands_Drivers!$H$38</f>
        <v>IMDTF</v>
      </c>
    </row>
    <row r="204" spans="2:6" x14ac:dyDescent="0.3">
      <c r="B204" s="16" t="s">
        <v>231</v>
      </c>
      <c r="C204" s="16">
        <f>$H$22</f>
        <v>2029</v>
      </c>
      <c r="D204" s="40">
        <f>BY_Demands_Drivers!$K$37*$I$22</f>
        <v>0.15223418350783174</v>
      </c>
      <c r="E204" s="40">
        <f>BY_Demands_Drivers!$L$37*$I$22</f>
        <v>0.29159734441128149</v>
      </c>
      <c r="F204" s="16" t="str">
        <f>BY_Demands_Drivers!$H$38</f>
        <v>IMDTF</v>
      </c>
    </row>
    <row r="205" spans="2:6" x14ac:dyDescent="0.3">
      <c r="B205" s="16" t="s">
        <v>231</v>
      </c>
      <c r="C205" s="16">
        <f>$H$23</f>
        <v>2030</v>
      </c>
      <c r="D205" s="40">
        <f>BY_Demands_Drivers!$K$37*$I$23</f>
        <v>0.15483829432314891</v>
      </c>
      <c r="E205" s="40">
        <f>BY_Demands_Drivers!$L$37*$I$23</f>
        <v>0.29658539493188041</v>
      </c>
      <c r="F205" s="16" t="str">
        <f>BY_Demands_Drivers!$H$38</f>
        <v>IMDTF</v>
      </c>
    </row>
    <row r="206" spans="2:6" x14ac:dyDescent="0.3">
      <c r="B206" s="16" t="s">
        <v>231</v>
      </c>
      <c r="C206" s="16">
        <f>$H$24</f>
        <v>2031</v>
      </c>
      <c r="D206" s="40">
        <f>BY_Demands_Drivers!$K$37*$I$24</f>
        <v>0.15633295688730942</v>
      </c>
      <c r="E206" s="40">
        <f>BY_Demands_Drivers!$L$37*$I$24</f>
        <v>0.2994483500478563</v>
      </c>
      <c r="F206" s="16" t="str">
        <f>BY_Demands_Drivers!$H$38</f>
        <v>IMDTF</v>
      </c>
    </row>
    <row r="207" spans="2:6" x14ac:dyDescent="0.3">
      <c r="B207" s="16" t="s">
        <v>231</v>
      </c>
      <c r="C207" s="16">
        <f>$H$25</f>
        <v>2032</v>
      </c>
      <c r="D207" s="40">
        <f>BY_Demands_Drivers!$K$37*$I$25</f>
        <v>0.15780777293402523</v>
      </c>
      <c r="E207" s="40">
        <f>BY_Demands_Drivers!$L$37*$I$25</f>
        <v>0.30227329010276416</v>
      </c>
      <c r="F207" s="16" t="str">
        <f>BY_Demands_Drivers!$H$38</f>
        <v>IMDTF</v>
      </c>
    </row>
    <row r="208" spans="2:6" x14ac:dyDescent="0.3">
      <c r="B208" s="16" t="s">
        <v>231</v>
      </c>
      <c r="C208" s="16">
        <f>$H$26</f>
        <v>2033</v>
      </c>
      <c r="D208" s="40">
        <f>BY_Demands_Drivers!$K$37*$I$26</f>
        <v>0.15861195136506787</v>
      </c>
      <c r="E208" s="40">
        <f>BY_Demands_Drivers!$L$37*$I$26</f>
        <v>0.30381365567323931</v>
      </c>
      <c r="F208" s="16" t="str">
        <f>BY_Demands_Drivers!$H$38</f>
        <v>IMDTF</v>
      </c>
    </row>
    <row r="209" spans="2:6" x14ac:dyDescent="0.3">
      <c r="B209" s="16" t="s">
        <v>231</v>
      </c>
      <c r="C209" s="16">
        <f>$H$27</f>
        <v>2034</v>
      </c>
      <c r="D209" s="40">
        <f>BY_Demands_Drivers!$K$37*$I$27</f>
        <v>0.15950412039217279</v>
      </c>
      <c r="E209" s="40">
        <f>BY_Demands_Drivers!$L$37*$I$27</f>
        <v>0.30552256304919939</v>
      </c>
      <c r="F209" s="16" t="str">
        <f>BY_Demands_Drivers!$H$38</f>
        <v>IMDTF</v>
      </c>
    </row>
    <row r="210" spans="2:6" x14ac:dyDescent="0.3">
      <c r="B210" s="16" t="s">
        <v>231</v>
      </c>
      <c r="C210" s="16">
        <f>$H$28</f>
        <v>2035</v>
      </c>
      <c r="D210" s="40">
        <f>BY_Demands_Drivers!$K$37*$I$28</f>
        <v>0.16228110268713289</v>
      </c>
      <c r="E210" s="40">
        <f>BY_Demands_Drivers!$L$37*$I$28</f>
        <v>0.31084174067428161</v>
      </c>
      <c r="F210" s="16" t="str">
        <f>BY_Demands_Drivers!$H$38</f>
        <v>IMDTF</v>
      </c>
    </row>
    <row r="211" spans="2:6" x14ac:dyDescent="0.3">
      <c r="B211" s="16" t="s">
        <v>231</v>
      </c>
      <c r="C211" s="16">
        <f>$H$29</f>
        <v>2036</v>
      </c>
      <c r="D211" s="40">
        <f>BY_Demands_Drivers!$K$37*$I$29</f>
        <v>0.16388614410724003</v>
      </c>
      <c r="E211" s="40">
        <f>BY_Demands_Drivers!$L$37*$I$29</f>
        <v>0.31391612124367113</v>
      </c>
      <c r="F211" s="16" t="str">
        <f>BY_Demands_Drivers!$H$38</f>
        <v>IMDTF</v>
      </c>
    </row>
    <row r="212" spans="2:6" x14ac:dyDescent="0.3">
      <c r="B212" s="16" t="s">
        <v>231</v>
      </c>
      <c r="C212" s="16">
        <f>$H$30</f>
        <v>2037</v>
      </c>
      <c r="D212" s="40">
        <f>BY_Demands_Drivers!$K$37*$I$30</f>
        <v>0.16573687967582504</v>
      </c>
      <c r="E212" s="40">
        <f>BY_Demands_Drivers!$L$37*$I$30</f>
        <v>0.31746111727919768</v>
      </c>
      <c r="F212" s="16" t="str">
        <f>BY_Demands_Drivers!$H$38</f>
        <v>IMDTF</v>
      </c>
    </row>
    <row r="213" spans="2:6" x14ac:dyDescent="0.3">
      <c r="B213" s="16" t="s">
        <v>231</v>
      </c>
      <c r="C213" s="16">
        <f>$H$31</f>
        <v>2038</v>
      </c>
      <c r="D213" s="40">
        <f>BY_Demands_Drivers!$K$37*$I$31</f>
        <v>0.16763339175255629</v>
      </c>
      <c r="E213" s="40">
        <f>BY_Demands_Drivers!$L$37*$I$31</f>
        <v>0.32109379604079991</v>
      </c>
      <c r="F213" s="16" t="str">
        <f>BY_Demands_Drivers!$H$38</f>
        <v>IMDTF</v>
      </c>
    </row>
    <row r="214" spans="2:6" x14ac:dyDescent="0.3">
      <c r="B214" s="16" t="s">
        <v>231</v>
      </c>
      <c r="C214" s="16">
        <f>$H$32</f>
        <v>2039</v>
      </c>
      <c r="D214" s="40">
        <f>BY_Demands_Drivers!$K$37*$I$32</f>
        <v>0.16968339878470273</v>
      </c>
      <c r="E214" s="40">
        <f>BY_Demands_Drivers!$L$37*$I$32</f>
        <v>0.32502048709549064</v>
      </c>
      <c r="F214" s="16" t="str">
        <f>BY_Demands_Drivers!$H$38</f>
        <v>IMDTF</v>
      </c>
    </row>
    <row r="215" spans="2:6" x14ac:dyDescent="0.3">
      <c r="B215" s="16" t="s">
        <v>231</v>
      </c>
      <c r="C215" s="16">
        <f>$H$33</f>
        <v>2040</v>
      </c>
      <c r="D215" s="40">
        <f>BY_Demands_Drivers!$K$37*$I$33</f>
        <v>0.17345105608592584</v>
      </c>
      <c r="E215" s="40">
        <f>BY_Demands_Drivers!$L$37*$I$33</f>
        <v>0.33223725561865164</v>
      </c>
      <c r="F215" s="16" t="str">
        <f>BY_Demands_Drivers!$H$38</f>
        <v>IMDTF</v>
      </c>
    </row>
    <row r="216" spans="2:6" x14ac:dyDescent="0.3">
      <c r="B216" s="16" t="s">
        <v>231</v>
      </c>
      <c r="C216" s="16">
        <f>$H$34</f>
        <v>2041</v>
      </c>
      <c r="D216" s="40">
        <f>BY_Demands_Drivers!$K$37*$I$34</f>
        <v>0.17632256303001406</v>
      </c>
      <c r="E216" s="40">
        <f>BY_Demands_Drivers!$L$37*$I$34</f>
        <v>0.33773749071737119</v>
      </c>
      <c r="F216" s="16" t="str">
        <f>BY_Demands_Drivers!$H$38</f>
        <v>IMDTF</v>
      </c>
    </row>
    <row r="217" spans="2:6" x14ac:dyDescent="0.3">
      <c r="B217" s="16" t="s">
        <v>231</v>
      </c>
      <c r="C217" s="16">
        <f>$H$35</f>
        <v>2042</v>
      </c>
      <c r="D217" s="40">
        <f>BY_Demands_Drivers!$K$37*$I$35</f>
        <v>0.1791714668448188</v>
      </c>
      <c r="E217" s="40">
        <f>BY_Demands_Drivers!$L$37*$I$35</f>
        <v>0.34319443059603838</v>
      </c>
      <c r="F217" s="16" t="str">
        <f>BY_Demands_Drivers!$H$38</f>
        <v>IMDTF</v>
      </c>
    </row>
    <row r="218" spans="2:6" x14ac:dyDescent="0.3">
      <c r="B218" s="16" t="s">
        <v>231</v>
      </c>
      <c r="C218" s="16">
        <f>$H$36</f>
        <v>2043</v>
      </c>
      <c r="D218" s="40">
        <f>BY_Demands_Drivers!$K$37*$I$36</f>
        <v>0.18184190540237202</v>
      </c>
      <c r="E218" s="40">
        <f>BY_Demands_Drivers!$L$37*$I$36</f>
        <v>0.3483095287550268</v>
      </c>
      <c r="F218" s="16" t="str">
        <f>BY_Demands_Drivers!$H$38</f>
        <v>IMDTF</v>
      </c>
    </row>
    <row r="219" spans="2:6" x14ac:dyDescent="0.3">
      <c r="B219" s="16" t="s">
        <v>231</v>
      </c>
      <c r="C219" s="16">
        <f>$H$37</f>
        <v>2044</v>
      </c>
      <c r="D219" s="40">
        <f>BY_Demands_Drivers!$K$37*$I$37</f>
        <v>0.1846609919898578</v>
      </c>
      <c r="E219" s="40">
        <f>BY_Demands_Drivers!$L$37*$I$37</f>
        <v>0.35370935515166541</v>
      </c>
      <c r="F219" s="16" t="str">
        <f>BY_Demands_Drivers!$H$38</f>
        <v>IMDTF</v>
      </c>
    </row>
    <row r="220" spans="2:6" x14ac:dyDescent="0.3">
      <c r="B220" s="16" t="s">
        <v>231</v>
      </c>
      <c r="C220" s="16">
        <f>$H$38</f>
        <v>2045</v>
      </c>
      <c r="D220" s="40">
        <f>BY_Demands_Drivers!$K$37*$I$38</f>
        <v>0.189335615907475</v>
      </c>
      <c r="E220" s="40">
        <f>BY_Demands_Drivers!$L$37*$I$38</f>
        <v>0.36266337512989527</v>
      </c>
      <c r="F220" s="16" t="str">
        <f>BY_Demands_Drivers!$H$38</f>
        <v>IMDTF</v>
      </c>
    </row>
    <row r="221" spans="2:6" x14ac:dyDescent="0.3">
      <c r="B221" s="16" t="s">
        <v>231</v>
      </c>
      <c r="C221" s="16">
        <f>$H$39</f>
        <v>2046</v>
      </c>
      <c r="D221" s="40">
        <f>BY_Demands_Drivers!$K$37*$I$39</f>
        <v>0.19281304902037491</v>
      </c>
      <c r="E221" s="40">
        <f>BY_Demands_Drivers!$L$37*$I$39</f>
        <v>0.3693242330116423</v>
      </c>
      <c r="F221" s="16" t="str">
        <f>BY_Demands_Drivers!$H$38</f>
        <v>IMDTF</v>
      </c>
    </row>
    <row r="222" spans="2:6" x14ac:dyDescent="0.3">
      <c r="B222" s="16" t="s">
        <v>231</v>
      </c>
      <c r="C222" s="16">
        <f>$H$40</f>
        <v>2047</v>
      </c>
      <c r="D222" s="40">
        <f>BY_Demands_Drivers!$K$37*$I$40</f>
        <v>0.19634589322471288</v>
      </c>
      <c r="E222" s="40">
        <f>BY_Demands_Drivers!$L$37*$I$40</f>
        <v>0.37609122820592955</v>
      </c>
      <c r="F222" s="16" t="str">
        <f>BY_Demands_Drivers!$H$38</f>
        <v>IMDTF</v>
      </c>
    </row>
    <row r="223" spans="2:6" x14ac:dyDescent="0.3">
      <c r="B223" s="16" t="s">
        <v>231</v>
      </c>
      <c r="C223" s="16">
        <f>$H$41</f>
        <v>2048</v>
      </c>
      <c r="D223" s="40">
        <f>BY_Demands_Drivers!$K$37*$I$41</f>
        <v>0.19980878177948005</v>
      </c>
      <c r="E223" s="40">
        <f>BY_Demands_Drivers!$L$37*$I$41</f>
        <v>0.38272422667772404</v>
      </c>
      <c r="F223" s="16" t="str">
        <f>BY_Demands_Drivers!$H$38</f>
        <v>IMDTF</v>
      </c>
    </row>
    <row r="224" spans="2:6" x14ac:dyDescent="0.3">
      <c r="B224" s="16" t="s">
        <v>231</v>
      </c>
      <c r="C224" s="16">
        <f>$H$42</f>
        <v>2049</v>
      </c>
      <c r="D224" s="40">
        <f>BY_Demands_Drivers!$K$37*$I$42</f>
        <v>0.20337946132358276</v>
      </c>
      <c r="E224" s="40">
        <f>BY_Demands_Drivers!$L$37*$I$42</f>
        <v>0.38956369366741278</v>
      </c>
      <c r="F224" s="16" t="str">
        <f>BY_Demands_Drivers!$H$38</f>
        <v>IMDTF</v>
      </c>
    </row>
    <row r="225" spans="2:6" x14ac:dyDescent="0.3">
      <c r="B225" s="15" t="s">
        <v>231</v>
      </c>
      <c r="C225" s="15">
        <f>$H$43</f>
        <v>2050</v>
      </c>
      <c r="D225" s="41">
        <f>BY_Demands_Drivers!$K$37*$I$43</f>
        <v>0.20840815690229542</v>
      </c>
      <c r="E225" s="41">
        <f>BY_Demands_Drivers!$L$37*$I$43</f>
        <v>0.39919592108714946</v>
      </c>
      <c r="F225" s="15" t="str">
        <f>BY_Demands_Drivers!$H$38</f>
        <v>IMDTF</v>
      </c>
    </row>
    <row r="226" spans="2:6" x14ac:dyDescent="0.3">
      <c r="B226" s="16" t="s">
        <v>231</v>
      </c>
      <c r="C226" s="16">
        <f>$H$5</f>
        <v>2012</v>
      </c>
      <c r="D226" s="40">
        <f>BY_Demands_Drivers!$K$38*$I$5</f>
        <v>1.2936702553966603E-2</v>
      </c>
      <c r="E226" s="40">
        <f>BY_Demands_Drivers!$L$38*$I$5</f>
        <v>2.4779638996002711E-2</v>
      </c>
      <c r="F226" s="16" t="str">
        <f>BY_Demands_Drivers!$H$39</f>
        <v>IMDFL</v>
      </c>
    </row>
    <row r="227" spans="2:6" x14ac:dyDescent="0.3">
      <c r="B227" s="16" t="s">
        <v>231</v>
      </c>
      <c r="C227" s="16">
        <f>$H$8</f>
        <v>2015</v>
      </c>
      <c r="D227" s="40">
        <f>BY_Demands_Drivers!$K$38*$I$8</f>
        <v>1.3312043199568191E-2</v>
      </c>
      <c r="E227" s="40">
        <f>BY_Demands_Drivers!$L$38*$I$8</f>
        <v>2.549858616663872E-2</v>
      </c>
      <c r="F227" s="16" t="str">
        <f>BY_Demands_Drivers!$H$39</f>
        <v>IMDFL</v>
      </c>
    </row>
    <row r="228" spans="2:6" x14ac:dyDescent="0.3">
      <c r="B228" s="16" t="s">
        <v>231</v>
      </c>
      <c r="C228" s="16">
        <f>$H$9</f>
        <v>2016</v>
      </c>
      <c r="D228" s="40">
        <f>BY_Demands_Drivers!$K$38*$I$9</f>
        <v>1.3602655068855066E-2</v>
      </c>
      <c r="E228" s="40">
        <f>BY_Demands_Drivers!$L$38*$I$9</f>
        <v>2.6055239392516149E-2</v>
      </c>
      <c r="F228" s="16" t="str">
        <f>BY_Demands_Drivers!$H$39</f>
        <v>IMDFL</v>
      </c>
    </row>
    <row r="229" spans="2:6" x14ac:dyDescent="0.3">
      <c r="B229" s="16" t="s">
        <v>231</v>
      </c>
      <c r="C229" s="16">
        <f>$H$10</f>
        <v>2017</v>
      </c>
      <c r="D229" s="40">
        <f>BY_Demands_Drivers!$K$38*$I$10</f>
        <v>1.3849760825730938E-2</v>
      </c>
      <c r="E229" s="40">
        <f>BY_Demands_Drivers!$L$38*$I$10</f>
        <v>2.6528558727460638E-2</v>
      </c>
      <c r="F229" s="16" t="str">
        <f>BY_Demands_Drivers!$H$39</f>
        <v>IMDFL</v>
      </c>
    </row>
    <row r="230" spans="2:6" x14ac:dyDescent="0.3">
      <c r="B230" s="16" t="s">
        <v>231</v>
      </c>
      <c r="C230" s="16">
        <f>$H$11</f>
        <v>2018</v>
      </c>
      <c r="D230" s="40">
        <f>BY_Demands_Drivers!$K$38*$I$11</f>
        <v>1.4074377213881779E-2</v>
      </c>
      <c r="E230" s="40">
        <f>BY_Demands_Drivers!$L$38*$I$11</f>
        <v>2.6958800745296729E-2</v>
      </c>
      <c r="F230" s="16" t="str">
        <f>BY_Demands_Drivers!$H$39</f>
        <v>IMDFL</v>
      </c>
    </row>
    <row r="231" spans="2:6" x14ac:dyDescent="0.3">
      <c r="B231" s="16" t="s">
        <v>231</v>
      </c>
      <c r="C231" s="16">
        <f>$H$12</f>
        <v>2019</v>
      </c>
      <c r="D231" s="40">
        <f>BY_Demands_Drivers!$K$38*$I$12</f>
        <v>1.4936217741644258E-2</v>
      </c>
      <c r="E231" s="40">
        <f>BY_Demands_Drivers!$L$38*$I$12</f>
        <v>2.86096153219626E-2</v>
      </c>
      <c r="F231" s="16" t="str">
        <f>BY_Demands_Drivers!$H$39</f>
        <v>IMDFL</v>
      </c>
    </row>
    <row r="232" spans="2:6" x14ac:dyDescent="0.3">
      <c r="B232" s="16" t="s">
        <v>231</v>
      </c>
      <c r="C232" s="16">
        <f>$H$13</f>
        <v>2020</v>
      </c>
      <c r="D232" s="40">
        <f>BY_Demands_Drivers!$K$38*$I$13</f>
        <v>1.5023770254550761E-2</v>
      </c>
      <c r="E232" s="40">
        <f>BY_Demands_Drivers!$L$38*$I$13</f>
        <v>2.8777317999980095E-2</v>
      </c>
      <c r="F232" s="16" t="str">
        <f>BY_Demands_Drivers!$H$39</f>
        <v>IMDFL</v>
      </c>
    </row>
    <row r="233" spans="2:6" x14ac:dyDescent="0.3">
      <c r="B233" s="16" t="s">
        <v>231</v>
      </c>
      <c r="C233" s="16">
        <f>$H$14</f>
        <v>2021</v>
      </c>
      <c r="D233" s="40">
        <f>BY_Demands_Drivers!$K$38*$I$14</f>
        <v>1.5264276518812464E-2</v>
      </c>
      <c r="E233" s="40">
        <f>BY_Demands_Drivers!$L$38*$I$14</f>
        <v>2.9237996320426979E-2</v>
      </c>
      <c r="F233" s="16" t="str">
        <f>BY_Demands_Drivers!$H$39</f>
        <v>IMDFL</v>
      </c>
    </row>
    <row r="234" spans="2:6" x14ac:dyDescent="0.3">
      <c r="B234" s="16" t="s">
        <v>231</v>
      </c>
      <c r="C234" s="16">
        <f>$H$15</f>
        <v>2022</v>
      </c>
      <c r="D234" s="40">
        <f>BY_Demands_Drivers!$K$38*$I$15</f>
        <v>1.5544200265085366E-2</v>
      </c>
      <c r="E234" s="40">
        <f>BY_Demands_Drivers!$L$38*$I$15</f>
        <v>2.9774176954565804E-2</v>
      </c>
      <c r="F234" s="16" t="str">
        <f>BY_Demands_Drivers!$H$39</f>
        <v>IMDFL</v>
      </c>
    </row>
    <row r="235" spans="2:6" x14ac:dyDescent="0.3">
      <c r="B235" s="16" t="s">
        <v>231</v>
      </c>
      <c r="C235" s="16">
        <f>$H$16</f>
        <v>2023</v>
      </c>
      <c r="D235" s="40">
        <f>BY_Demands_Drivers!$K$38*$I$16</f>
        <v>1.5806418403390945E-2</v>
      </c>
      <c r="E235" s="40">
        <f>BY_Demands_Drivers!$L$38*$I$16</f>
        <v>3.0276443338005523E-2</v>
      </c>
      <c r="F235" s="16" t="str">
        <f>BY_Demands_Drivers!$H$39</f>
        <v>IMDFL</v>
      </c>
    </row>
    <row r="236" spans="2:6" x14ac:dyDescent="0.3">
      <c r="B236" s="16" t="s">
        <v>231</v>
      </c>
      <c r="C236" s="16">
        <f>$H$17</f>
        <v>2024</v>
      </c>
      <c r="D236" s="40">
        <f>BY_Demands_Drivers!$K$38*$I$17</f>
        <v>1.609116651500779E-2</v>
      </c>
      <c r="E236" s="40">
        <f>BY_Demands_Drivers!$L$38*$I$17</f>
        <v>3.0821864814709062E-2</v>
      </c>
      <c r="F236" s="16" t="str">
        <f>BY_Demands_Drivers!$H$39</f>
        <v>IMDFL</v>
      </c>
    </row>
    <row r="237" spans="2:6" x14ac:dyDescent="0.3">
      <c r="B237" s="16" t="s">
        <v>231</v>
      </c>
      <c r="C237" s="16">
        <f>$H$18</f>
        <v>2025</v>
      </c>
      <c r="D237" s="40">
        <f>BY_Demands_Drivers!$K$38*$I$18</f>
        <v>1.6311636168865811E-2</v>
      </c>
      <c r="E237" s="40">
        <f>BY_Demands_Drivers!$L$38*$I$18</f>
        <v>3.1244163960058146E-2</v>
      </c>
      <c r="F237" s="16" t="str">
        <f>BY_Demands_Drivers!$H$39</f>
        <v>IMDFL</v>
      </c>
    </row>
    <row r="238" spans="2:6" x14ac:dyDescent="0.3">
      <c r="B238" s="16" t="s">
        <v>231</v>
      </c>
      <c r="C238" s="16">
        <f>$H$19</f>
        <v>2026</v>
      </c>
      <c r="D238" s="40">
        <f>BY_Demands_Drivers!$K$38*$I$19</f>
        <v>1.6453985259785125E-2</v>
      </c>
      <c r="E238" s="40">
        <f>BY_Demands_Drivers!$L$38*$I$19</f>
        <v>3.1516826879351145E-2</v>
      </c>
      <c r="F238" s="16" t="str">
        <f>BY_Demands_Drivers!$H$39</f>
        <v>IMDFL</v>
      </c>
    </row>
    <row r="239" spans="2:6" x14ac:dyDescent="0.3">
      <c r="B239" s="16" t="s">
        <v>231</v>
      </c>
      <c r="C239" s="16">
        <f>$H$20</f>
        <v>2027</v>
      </c>
      <c r="D239" s="40">
        <f>BY_Demands_Drivers!$K$38*$I$20</f>
        <v>1.6701689150092722E-2</v>
      </c>
      <c r="E239" s="40">
        <f>BY_Demands_Drivers!$L$38*$I$20</f>
        <v>3.199129191046108E-2</v>
      </c>
      <c r="F239" s="16" t="str">
        <f>BY_Demands_Drivers!$H$39</f>
        <v>IMDFL</v>
      </c>
    </row>
    <row r="240" spans="2:6" x14ac:dyDescent="0.3">
      <c r="B240" s="16" t="s">
        <v>231</v>
      </c>
      <c r="C240" s="16">
        <f>$H$21</f>
        <v>2028</v>
      </c>
      <c r="D240" s="40">
        <f>BY_Demands_Drivers!$K$38*$I$21</f>
        <v>1.6865354390158804E-2</v>
      </c>
      <c r="E240" s="40">
        <f>BY_Demands_Drivers!$L$38*$I$21</f>
        <v>3.2304784900511169E-2</v>
      </c>
      <c r="F240" s="16" t="str">
        <f>BY_Demands_Drivers!$H$39</f>
        <v>IMDFL</v>
      </c>
    </row>
    <row r="241" spans="2:6" x14ac:dyDescent="0.3">
      <c r="B241" s="16" t="s">
        <v>231</v>
      </c>
      <c r="C241" s="16">
        <f>$H$22</f>
        <v>2029</v>
      </c>
      <c r="D241" s="40">
        <f>BY_Demands_Drivers!$K$38*$I$22</f>
        <v>1.702619081244448E-2</v>
      </c>
      <c r="E241" s="40">
        <f>BY_Demands_Drivers!$L$38*$I$22</f>
        <v>3.2612859424527005E-2</v>
      </c>
      <c r="F241" s="16" t="str">
        <f>BY_Demands_Drivers!$H$39</f>
        <v>IMDFL</v>
      </c>
    </row>
    <row r="242" spans="2:6" x14ac:dyDescent="0.3">
      <c r="B242" s="16" t="s">
        <v>231</v>
      </c>
      <c r="C242" s="16">
        <f>$H$23</f>
        <v>2030</v>
      </c>
      <c r="D242" s="40">
        <f>BY_Demands_Drivers!$K$38*$I$23</f>
        <v>1.7317440035297636E-2</v>
      </c>
      <c r="E242" s="40">
        <f>BY_Demands_Drivers!$L$38*$I$23</f>
        <v>3.3170733470873903E-2</v>
      </c>
      <c r="F242" s="16" t="str">
        <f>BY_Demands_Drivers!$H$39</f>
        <v>IMDFL</v>
      </c>
    </row>
    <row r="243" spans="2:6" x14ac:dyDescent="0.3">
      <c r="B243" s="16" t="s">
        <v>231</v>
      </c>
      <c r="C243" s="16">
        <f>$H$24</f>
        <v>2031</v>
      </c>
      <c r="D243" s="40">
        <f>BY_Demands_Drivers!$K$38*$I$24</f>
        <v>1.7484606235629412E-2</v>
      </c>
      <c r="E243" s="40">
        <f>BY_Demands_Drivers!$L$38*$I$24</f>
        <v>3.3490932383948915E-2</v>
      </c>
      <c r="F243" s="16" t="str">
        <f>BY_Demands_Drivers!$H$39</f>
        <v>IMDFL</v>
      </c>
    </row>
    <row r="244" spans="2:6" x14ac:dyDescent="0.3">
      <c r="B244" s="16" t="s">
        <v>231</v>
      </c>
      <c r="C244" s="16">
        <f>$H$25</f>
        <v>2032</v>
      </c>
      <c r="D244" s="40">
        <f>BY_Demands_Drivers!$K$38*$I$25</f>
        <v>1.764955275976764E-2</v>
      </c>
      <c r="E244" s="40">
        <f>BY_Demands_Drivers!$L$38*$I$25</f>
        <v>3.3806879612753173E-2</v>
      </c>
      <c r="F244" s="16" t="str">
        <f>BY_Demands_Drivers!$H$39</f>
        <v>IMDFL</v>
      </c>
    </row>
    <row r="245" spans="2:6" x14ac:dyDescent="0.3">
      <c r="B245" s="16" t="s">
        <v>231</v>
      </c>
      <c r="C245" s="16">
        <f>$H$26</f>
        <v>2033</v>
      </c>
      <c r="D245" s="40">
        <f>BY_Demands_Drivers!$K$38*$I$26</f>
        <v>1.7739493764466364E-2</v>
      </c>
      <c r="E245" s="40">
        <f>BY_Demands_Drivers!$L$38*$I$26</f>
        <v>3.3979157333298642E-2</v>
      </c>
      <c r="F245" s="16" t="str">
        <f>BY_Demands_Drivers!$H$39</f>
        <v>IMDFL</v>
      </c>
    </row>
    <row r="246" spans="2:6" x14ac:dyDescent="0.3">
      <c r="B246" s="16" t="s">
        <v>231</v>
      </c>
      <c r="C246" s="16">
        <f>$H$27</f>
        <v>2034</v>
      </c>
      <c r="D246" s="40">
        <f>BY_Demands_Drivers!$K$38*$I$27</f>
        <v>1.7839275822230414E-2</v>
      </c>
      <c r="E246" s="40">
        <f>BY_Demands_Drivers!$L$38*$I$27</f>
        <v>3.4170285123348458E-2</v>
      </c>
      <c r="F246" s="16" t="str">
        <f>BY_Demands_Drivers!$H$39</f>
        <v>IMDFL</v>
      </c>
    </row>
    <row r="247" spans="2:6" x14ac:dyDescent="0.3">
      <c r="B247" s="16" t="s">
        <v>231</v>
      </c>
      <c r="C247" s="16">
        <f>$H$28</f>
        <v>2035</v>
      </c>
      <c r="D247" s="40">
        <f>BY_Demands_Drivers!$K$38*$I$28</f>
        <v>1.8149859354439118E-2</v>
      </c>
      <c r="E247" s="40">
        <f>BY_Demands_Drivers!$L$38*$I$28</f>
        <v>3.4765193120508478E-2</v>
      </c>
      <c r="F247" s="16" t="str">
        <f>BY_Demands_Drivers!$H$39</f>
        <v>IMDFL</v>
      </c>
    </row>
    <row r="248" spans="2:6" x14ac:dyDescent="0.3">
      <c r="B248" s="16" t="s">
        <v>231</v>
      </c>
      <c r="C248" s="16">
        <f>$H$29</f>
        <v>2036</v>
      </c>
      <c r="D248" s="40">
        <f>BY_Demands_Drivers!$K$38*$I$29</f>
        <v>1.8329370557842495E-2</v>
      </c>
      <c r="E248" s="40">
        <f>BY_Demands_Drivers!$L$38*$I$29</f>
        <v>3.5109038300338305E-2</v>
      </c>
      <c r="F248" s="16" t="str">
        <f>BY_Demands_Drivers!$H$39</f>
        <v>IMDFL</v>
      </c>
    </row>
    <row r="249" spans="2:6" x14ac:dyDescent="0.3">
      <c r="B249" s="16" t="s">
        <v>231</v>
      </c>
      <c r="C249" s="16">
        <f>$H$30</f>
        <v>2037</v>
      </c>
      <c r="D249" s="40">
        <f>BY_Demands_Drivers!$K$38*$I$30</f>
        <v>1.853636071082929E-2</v>
      </c>
      <c r="E249" s="40">
        <f>BY_Demands_Drivers!$L$38*$I$30</f>
        <v>3.5505518102308203E-2</v>
      </c>
      <c r="F249" s="16" t="str">
        <f>BY_Demands_Drivers!$H$39</f>
        <v>IMDFL</v>
      </c>
    </row>
    <row r="250" spans="2:6" x14ac:dyDescent="0.3">
      <c r="B250" s="16" t="s">
        <v>231</v>
      </c>
      <c r="C250" s="16">
        <f>$H$31</f>
        <v>2038</v>
      </c>
      <c r="D250" s="40">
        <f>BY_Demands_Drivers!$K$38*$I$31</f>
        <v>1.8748470604628999E-2</v>
      </c>
      <c r="E250" s="40">
        <f>BY_Demands_Drivers!$L$38*$I$31</f>
        <v>3.5911804524517525E-2</v>
      </c>
      <c r="F250" s="16" t="str">
        <f>BY_Demands_Drivers!$H$39</f>
        <v>IMDFL</v>
      </c>
    </row>
    <row r="251" spans="2:6" x14ac:dyDescent="0.3">
      <c r="B251" s="16" t="s">
        <v>231</v>
      </c>
      <c r="C251" s="16">
        <f>$H$32</f>
        <v>2039</v>
      </c>
      <c r="D251" s="40">
        <f>BY_Demands_Drivers!$K$38*$I$32</f>
        <v>1.8977747696619199E-2</v>
      </c>
      <c r="E251" s="40">
        <f>BY_Demands_Drivers!$L$38*$I$32</f>
        <v>3.6350973899083414E-2</v>
      </c>
      <c r="F251" s="16" t="str">
        <f>BY_Demands_Drivers!$H$39</f>
        <v>IMDFL</v>
      </c>
    </row>
    <row r="252" spans="2:6" x14ac:dyDescent="0.3">
      <c r="B252" s="16" t="s">
        <v>231</v>
      </c>
      <c r="C252" s="16">
        <f>$H$33</f>
        <v>2040</v>
      </c>
      <c r="D252" s="40">
        <f>BY_Demands_Drivers!$K$38*$I$33</f>
        <v>1.9399130402187586E-2</v>
      </c>
      <c r="E252" s="40">
        <f>BY_Demands_Drivers!$L$38*$I$33</f>
        <v>3.7158112447688442E-2</v>
      </c>
      <c r="F252" s="16" t="str">
        <f>BY_Demands_Drivers!$H$39</f>
        <v>IMDFL</v>
      </c>
    </row>
    <row r="253" spans="2:6" x14ac:dyDescent="0.3">
      <c r="B253" s="16" t="s">
        <v>231</v>
      </c>
      <c r="C253" s="16">
        <f>$H$34</f>
        <v>2041</v>
      </c>
      <c r="D253" s="40">
        <f>BY_Demands_Drivers!$K$38*$I$34</f>
        <v>1.9720285769679609E-2</v>
      </c>
      <c r="E253" s="40">
        <f>BY_Demands_Drivers!$L$38*$I$34</f>
        <v>3.7773270292964928E-2</v>
      </c>
      <c r="F253" s="16" t="str">
        <f>BY_Demands_Drivers!$H$39</f>
        <v>IMDFL</v>
      </c>
    </row>
    <row r="254" spans="2:6" x14ac:dyDescent="0.3">
      <c r="B254" s="16" t="s">
        <v>231</v>
      </c>
      <c r="C254" s="16">
        <f>$H$35</f>
        <v>2042</v>
      </c>
      <c r="D254" s="40">
        <f>BY_Demands_Drivers!$K$38*$I$35</f>
        <v>2.0038913155720477E-2</v>
      </c>
      <c r="E254" s="40">
        <f>BY_Demands_Drivers!$L$38*$I$35</f>
        <v>3.8383585909900236E-2</v>
      </c>
      <c r="F254" s="16" t="str">
        <f>BY_Demands_Drivers!$H$39</f>
        <v>IMDFL</v>
      </c>
    </row>
    <row r="255" spans="2:6" x14ac:dyDescent="0.3">
      <c r="B255" s="16" t="s">
        <v>231</v>
      </c>
      <c r="C255" s="16">
        <f>$H$36</f>
        <v>2043</v>
      </c>
      <c r="D255" s="40">
        <f>BY_Demands_Drivers!$K$38*$I$36</f>
        <v>2.0337580612569753E-2</v>
      </c>
      <c r="E255" s="40">
        <f>BY_Demands_Drivers!$L$38*$I$36</f>
        <v>3.8955669230955649E-2</v>
      </c>
      <c r="F255" s="16" t="str">
        <f>BY_Demands_Drivers!$H$39</f>
        <v>IMDFL</v>
      </c>
    </row>
    <row r="256" spans="2:6" x14ac:dyDescent="0.3">
      <c r="B256" s="16" t="s">
        <v>231</v>
      </c>
      <c r="C256" s="16">
        <f>$H$37</f>
        <v>2044</v>
      </c>
      <c r="D256" s="40">
        <f>BY_Demands_Drivers!$K$38*$I$37</f>
        <v>2.0652873177283818E-2</v>
      </c>
      <c r="E256" s="40">
        <f>BY_Demands_Drivers!$L$38*$I$37</f>
        <v>3.9559597156108628E-2</v>
      </c>
      <c r="F256" s="16" t="str">
        <f>BY_Demands_Drivers!$H$39</f>
        <v>IMDFL</v>
      </c>
    </row>
    <row r="257" spans="2:6" x14ac:dyDescent="0.3">
      <c r="B257" s="16" t="s">
        <v>231</v>
      </c>
      <c r="C257" s="16">
        <f>$H$38</f>
        <v>2045</v>
      </c>
      <c r="D257" s="40">
        <f>BY_Demands_Drivers!$K$38*$I$38</f>
        <v>2.1175692934080902E-2</v>
      </c>
      <c r="E257" s="40">
        <f>BY_Demands_Drivers!$L$38*$I$38</f>
        <v>4.0561033556100481E-2</v>
      </c>
      <c r="F257" s="16" t="str">
        <f>BY_Demands_Drivers!$H$39</f>
        <v>IMDFL</v>
      </c>
    </row>
    <row r="258" spans="2:6" x14ac:dyDescent="0.3">
      <c r="B258" s="16" t="s">
        <v>231</v>
      </c>
      <c r="C258" s="16">
        <f>$H$39</f>
        <v>2046</v>
      </c>
      <c r="D258" s="40">
        <f>BY_Demands_Drivers!$K$38*$I$39</f>
        <v>2.1564616356885613E-2</v>
      </c>
      <c r="E258" s="40">
        <f>BY_Demands_Drivers!$L$38*$I$39</f>
        <v>4.1305997891021788E-2</v>
      </c>
      <c r="F258" s="16" t="str">
        <f>BY_Demands_Drivers!$H$39</f>
        <v>IMDFL</v>
      </c>
    </row>
    <row r="259" spans="2:6" x14ac:dyDescent="0.3">
      <c r="B259" s="16" t="s">
        <v>231</v>
      </c>
      <c r="C259" s="16">
        <f>$H$40</f>
        <v>2047</v>
      </c>
      <c r="D259" s="40">
        <f>BY_Demands_Drivers!$K$38*$I$40</f>
        <v>2.1959737072533569E-2</v>
      </c>
      <c r="E259" s="40">
        <f>BY_Demands_Drivers!$L$38*$I$40</f>
        <v>4.2062832845891837E-2</v>
      </c>
      <c r="F259" s="16" t="str">
        <f>BY_Demands_Drivers!$H$39</f>
        <v>IMDFL</v>
      </c>
    </row>
    <row r="260" spans="2:6" x14ac:dyDescent="0.3">
      <c r="B260" s="16" t="s">
        <v>231</v>
      </c>
      <c r="C260" s="16">
        <f>$H$41</f>
        <v>2048</v>
      </c>
      <c r="D260" s="40">
        <f>BY_Demands_Drivers!$K$38*$I$41</f>
        <v>2.2347033801409597E-2</v>
      </c>
      <c r="E260" s="40">
        <f>BY_Demands_Drivers!$L$38*$I$41</f>
        <v>4.2804681325892498E-2</v>
      </c>
      <c r="F260" s="16" t="str">
        <f>BY_Demands_Drivers!$H$39</f>
        <v>IMDFL</v>
      </c>
    </row>
    <row r="261" spans="2:6" x14ac:dyDescent="0.3">
      <c r="B261" s="16" t="s">
        <v>231</v>
      </c>
      <c r="C261" s="16">
        <f>$H$42</f>
        <v>2049</v>
      </c>
      <c r="D261" s="40">
        <f>BY_Demands_Drivers!$K$38*$I$42</f>
        <v>2.2746386100920286E-2</v>
      </c>
      <c r="E261" s="40">
        <f>BY_Demands_Drivers!$L$38*$I$42</f>
        <v>4.3569621678568704E-2</v>
      </c>
      <c r="F261" s="16" t="str">
        <f>BY_Demands_Drivers!$H$39</f>
        <v>IMDFL</v>
      </c>
    </row>
    <row r="262" spans="2:6" x14ac:dyDescent="0.3">
      <c r="B262" s="15" t="s">
        <v>231</v>
      </c>
      <c r="C262" s="15">
        <f>$H$43</f>
        <v>2050</v>
      </c>
      <c r="D262" s="41">
        <f>BY_Demands_Drivers!$K$38*$I$43</f>
        <v>2.3308805975931164E-2</v>
      </c>
      <c r="E262" s="41">
        <f>BY_Demands_Drivers!$L$38*$I$43</f>
        <v>4.4646910223219774E-2</v>
      </c>
      <c r="F262" s="15" t="str">
        <f>BY_Demands_Drivers!$H$39</f>
        <v>IMDFL</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LOG</vt:lpstr>
      <vt:lpstr>Intro</vt:lpstr>
      <vt:lpstr>DEM_Agriculture</vt:lpstr>
      <vt:lpstr>DEM_Construction</vt:lpstr>
      <vt:lpstr>DEM_OtherUtilities</vt:lpstr>
      <vt:lpstr>DEM_FOOD</vt:lpstr>
      <vt:lpstr>DEM_Chemical</vt:lpstr>
      <vt:lpstr>DEM_Glass&amp;Concrete</vt:lpstr>
      <vt:lpstr>DEM_Metal</vt:lpstr>
      <vt:lpstr>DEM_OtherCommodity</vt:lpstr>
      <vt:lpstr>DEM_MotorVehicles</vt:lpstr>
      <vt:lpstr>DEM_Wholesale&amp;Retail</vt:lpstr>
      <vt:lpstr>DEM_PrivateService</vt:lpstr>
      <vt:lpstr>DEM_PublicService</vt:lpstr>
      <vt:lpstr>DEM_Datacenter</vt:lpstr>
      <vt:lpstr>BY_Demands_Drivers</vt:lpstr>
      <vt:lpstr>Convergence programme</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2009-05-27T15:40:55Z</dcterms:created>
  <dcterms:modified xsi:type="dcterms:W3CDTF">2021-10-07T08:25:59Z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30326485633850</vt:r8>
  </property>
</Properties>
</file>