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defaultThemeVersion="124226"/>
  <mc:AlternateContent xmlns:mc="http://schemas.openxmlformats.org/markup-compatibility/2006">
    <mc:Choice Requires="x15">
      <x15ac:absPath xmlns:x15ac="http://schemas.microsoft.com/office/spreadsheetml/2010/11/ac" url="C:\TIMES models\TIMES-tom\SuppXLS\"/>
    </mc:Choice>
  </mc:AlternateContent>
  <xr:revisionPtr revIDLastSave="0" documentId="13_ncr:1_{EC2C590F-98B3-4948-B94D-FFC568EA6526}" xr6:coauthVersionLast="47" xr6:coauthVersionMax="47" xr10:uidLastSave="{00000000-0000-0000-0000-000000000000}"/>
  <bookViews>
    <workbookView xWindow="16008" yWindow="1212" windowWidth="21012" windowHeight="14256" activeTab="2" xr2:uid="{00000000-000D-0000-FFFF-FFFF00000000}"/>
  </bookViews>
  <sheets>
    <sheet name="LOG" sheetId="17" r:id="rId1"/>
    <sheet name="Intro" sheetId="30" r:id="rId2"/>
    <sheet name="BY_Demands" sheetId="6" r:id="rId3"/>
    <sheet name="Mm2_PROJ" sheetId="27" r:id="rId4"/>
    <sheet name="APP_PROJ" sheetId="23" r:id="rId5"/>
    <sheet name="Data Fremskriv_m2" sheetId="28" r:id="rId6"/>
    <sheet name="Shares of buildings" sheetId="29" r:id="rId7"/>
  </sheets>
  <externalReferences>
    <externalReference r:id="rId8"/>
    <externalReference r:id="rId9"/>
    <externalReference r:id="rId10"/>
    <externalReference r:id="rId11"/>
  </externalReferences>
  <definedNames>
    <definedName name="_xlnm._FilterDatabase" localSheetId="2" hidden="1">BY_Demands!$L$10:$L$23</definedName>
    <definedName name="_xlnm._FilterDatabase" localSheetId="5" hidden="1">'Data Fremskriv_m2'!#REF!</definedName>
    <definedName name="_xlnm._FilterDatabase" localSheetId="6" hidden="1">'Shares of buildings'!$A$1:$F$405</definedName>
    <definedName name="dkkPerEUR">'[1]Centrale data'!$C$34</definedName>
    <definedName name="FID_1" localSheetId="0">[2]AGR_Fuels!$A$2</definedName>
    <definedName name="FID_1">[3]AGR_Fuels!$A$2</definedName>
    <definedName name="Fremskriv_m2" localSheetId="5">'Data Fremskriv_m2'!#REF!</definedName>
    <definedName name="Provinces_CDI_m2_3" localSheetId="6">'Shares of buildings'!$A$1:$F$405</definedName>
    <definedName name="rSØK">'[1]Centrale data'!$C$32</definedName>
    <definedName name="x">[4]AGR_Fuels!$A$2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17" l="1"/>
  <c r="G118" i="23" l="1"/>
  <c r="F118" i="23"/>
  <c r="G117" i="23"/>
  <c r="F117" i="23"/>
  <c r="G116" i="23"/>
  <c r="F116" i="23"/>
  <c r="G115" i="23"/>
  <c r="F115" i="23"/>
  <c r="G114" i="23"/>
  <c r="F114" i="23"/>
  <c r="G113" i="23"/>
  <c r="F113" i="23"/>
  <c r="G112" i="23"/>
  <c r="F112" i="23"/>
  <c r="G111" i="23"/>
  <c r="F111" i="23"/>
  <c r="G110" i="23"/>
  <c r="F110" i="23"/>
  <c r="G109" i="23"/>
  <c r="F109" i="23"/>
  <c r="G108" i="23"/>
  <c r="F108" i="23"/>
  <c r="G107" i="23"/>
  <c r="F107" i="23"/>
  <c r="G106" i="23"/>
  <c r="F106" i="23"/>
  <c r="G105" i="23"/>
  <c r="F105" i="23"/>
  <c r="G104" i="23"/>
  <c r="F104" i="23"/>
  <c r="G103" i="23"/>
  <c r="F103" i="23"/>
  <c r="G102" i="23"/>
  <c r="F102" i="23"/>
  <c r="G101" i="23"/>
  <c r="F101" i="23"/>
  <c r="G100" i="23"/>
  <c r="F100" i="23"/>
  <c r="G99" i="23"/>
  <c r="F99" i="23"/>
  <c r="G98" i="23"/>
  <c r="F98" i="23"/>
  <c r="G97" i="23"/>
  <c r="F97" i="23"/>
  <c r="G96" i="23"/>
  <c r="F96" i="23"/>
  <c r="G95" i="23"/>
  <c r="F95" i="23"/>
  <c r="G94" i="23"/>
  <c r="F94" i="23"/>
  <c r="G93" i="23"/>
  <c r="F93" i="23"/>
  <c r="G92" i="23"/>
  <c r="F92" i="23"/>
  <c r="G91" i="23"/>
  <c r="F91" i="23"/>
  <c r="G90" i="23"/>
  <c r="F90" i="23"/>
  <c r="G89" i="23"/>
  <c r="F89" i="23"/>
  <c r="G88" i="23"/>
  <c r="F88" i="23"/>
  <c r="G87" i="23"/>
  <c r="F87" i="23"/>
  <c r="G86" i="23"/>
  <c r="F86" i="23"/>
  <c r="G85" i="23"/>
  <c r="F85" i="23"/>
  <c r="G84" i="23"/>
  <c r="F84" i="23"/>
  <c r="G83" i="23"/>
  <c r="F83" i="23"/>
  <c r="G82" i="23"/>
  <c r="F82" i="23"/>
  <c r="G81" i="23"/>
  <c r="F81" i="23"/>
  <c r="G80" i="23"/>
  <c r="F80" i="23"/>
  <c r="G79" i="23"/>
  <c r="F79" i="23"/>
  <c r="G78" i="23"/>
  <c r="F78" i="23"/>
  <c r="G77" i="23"/>
  <c r="F77" i="23"/>
  <c r="G76" i="23"/>
  <c r="F76" i="23"/>
  <c r="G75" i="23"/>
  <c r="F75" i="23"/>
  <c r="G74" i="23"/>
  <c r="F74" i="23"/>
  <c r="G73" i="23"/>
  <c r="F73" i="23"/>
  <c r="G72" i="23"/>
  <c r="F72" i="23"/>
  <c r="G71" i="23"/>
  <c r="F71" i="23"/>
  <c r="G70" i="23"/>
  <c r="F70" i="23"/>
  <c r="G69" i="23"/>
  <c r="F69" i="23"/>
  <c r="G68" i="23"/>
  <c r="F68" i="23"/>
  <c r="G67" i="23"/>
  <c r="F67" i="23"/>
  <c r="G66" i="23"/>
  <c r="F66" i="23"/>
  <c r="G65" i="23"/>
  <c r="F65" i="23"/>
  <c r="G64" i="23"/>
  <c r="F64" i="23"/>
  <c r="G63" i="23"/>
  <c r="F63" i="23"/>
  <c r="G62" i="23"/>
  <c r="F62" i="23"/>
  <c r="G61" i="23"/>
  <c r="F61" i="23"/>
  <c r="G60" i="23"/>
  <c r="F60" i="23"/>
  <c r="G59" i="23"/>
  <c r="F59" i="23"/>
  <c r="G58" i="23"/>
  <c r="F58" i="23"/>
  <c r="G57" i="23"/>
  <c r="F57" i="23"/>
  <c r="G56" i="23"/>
  <c r="F56" i="23"/>
  <c r="G55" i="23"/>
  <c r="F55" i="23"/>
  <c r="G54" i="23"/>
  <c r="F54" i="23"/>
  <c r="G53" i="23"/>
  <c r="F53" i="23"/>
  <c r="G52" i="23"/>
  <c r="F52" i="23"/>
  <c r="G51" i="23"/>
  <c r="F51" i="23"/>
  <c r="G50" i="23"/>
  <c r="F50" i="23"/>
  <c r="G49" i="23"/>
  <c r="F49" i="23"/>
  <c r="G48" i="23"/>
  <c r="F48" i="23"/>
  <c r="G47" i="23"/>
  <c r="F47" i="23"/>
  <c r="G46" i="23"/>
  <c r="F46" i="23"/>
  <c r="G45" i="23"/>
  <c r="F45" i="23"/>
  <c r="G44" i="23"/>
  <c r="F44" i="23"/>
  <c r="G43" i="23"/>
  <c r="F43" i="23"/>
  <c r="G42" i="23"/>
  <c r="F42" i="23"/>
  <c r="G41" i="23"/>
  <c r="F41" i="23"/>
  <c r="G40" i="23"/>
  <c r="F40" i="23"/>
  <c r="G39" i="23"/>
  <c r="F39" i="23"/>
  <c r="G38" i="23"/>
  <c r="F38" i="23"/>
  <c r="G37" i="23"/>
  <c r="F37" i="23"/>
  <c r="G36" i="23"/>
  <c r="F36" i="23"/>
  <c r="G35" i="23"/>
  <c r="F35" i="23"/>
  <c r="G34" i="23"/>
  <c r="F34" i="23"/>
  <c r="G33" i="23"/>
  <c r="F33" i="23"/>
  <c r="G32" i="23"/>
  <c r="F32" i="23"/>
  <c r="G31" i="23"/>
  <c r="F31" i="23"/>
  <c r="G30" i="23"/>
  <c r="F30" i="23"/>
  <c r="G29" i="23"/>
  <c r="F29" i="23"/>
  <c r="G28" i="23"/>
  <c r="F28" i="23"/>
  <c r="G27" i="23"/>
  <c r="F27" i="23"/>
  <c r="G26" i="23"/>
  <c r="F26" i="23"/>
  <c r="G25" i="23"/>
  <c r="F25" i="23"/>
  <c r="G24" i="23"/>
  <c r="F24" i="23"/>
  <c r="G23" i="23"/>
  <c r="F23" i="23"/>
  <c r="G22" i="23"/>
  <c r="F22" i="23"/>
  <c r="G21" i="23"/>
  <c r="F21" i="23"/>
  <c r="G20" i="23"/>
  <c r="F20" i="23"/>
  <c r="G19" i="23"/>
  <c r="F19" i="23"/>
  <c r="G18" i="23"/>
  <c r="F18" i="23"/>
  <c r="G17" i="23"/>
  <c r="F17" i="23"/>
  <c r="G16" i="23"/>
  <c r="F16" i="23"/>
  <c r="G15" i="23"/>
  <c r="F15" i="23"/>
  <c r="G14" i="23"/>
  <c r="F14" i="23"/>
  <c r="G13" i="23"/>
  <c r="F13" i="23"/>
  <c r="G12" i="23"/>
  <c r="F12" i="23"/>
  <c r="G11" i="23"/>
  <c r="F11" i="23"/>
  <c r="G10" i="23"/>
  <c r="F10" i="23"/>
  <c r="G9" i="23"/>
  <c r="F9" i="23"/>
  <c r="G8" i="23"/>
  <c r="F8" i="23"/>
  <c r="G7" i="23"/>
  <c r="F7" i="23"/>
  <c r="U25" i="29" l="1"/>
  <c r="T25" i="29"/>
  <c r="S25" i="29"/>
  <c r="R25" i="29"/>
  <c r="Q25" i="29"/>
  <c r="P25" i="29"/>
  <c r="O25" i="29"/>
  <c r="N25" i="29"/>
  <c r="M25" i="29"/>
  <c r="U24" i="29"/>
  <c r="T24" i="29"/>
  <c r="S24" i="29"/>
  <c r="R24" i="29"/>
  <c r="Q24" i="29"/>
  <c r="P24" i="29"/>
  <c r="O24" i="29"/>
  <c r="N24" i="29"/>
  <c r="M24" i="29"/>
  <c r="U23" i="29"/>
  <c r="T23" i="29"/>
  <c r="S23" i="29"/>
  <c r="R23" i="29"/>
  <c r="Q23" i="29"/>
  <c r="P23" i="29"/>
  <c r="O23" i="29"/>
  <c r="N23" i="29"/>
  <c r="M23" i="29"/>
  <c r="U22" i="29"/>
  <c r="T22" i="29"/>
  <c r="S22" i="29"/>
  <c r="R22" i="29"/>
  <c r="Q22" i="29"/>
  <c r="P22" i="29"/>
  <c r="O22" i="29"/>
  <c r="N22" i="29"/>
  <c r="M22" i="29"/>
  <c r="U21" i="29"/>
  <c r="T21" i="29"/>
  <c r="S21" i="29"/>
  <c r="R21" i="29"/>
  <c r="Q21" i="29"/>
  <c r="P21" i="29"/>
  <c r="O21" i="29"/>
  <c r="N21" i="29"/>
  <c r="M21" i="29"/>
  <c r="U20" i="29"/>
  <c r="T20" i="29"/>
  <c r="S20" i="29"/>
  <c r="R20" i="29"/>
  <c r="Q20" i="29"/>
  <c r="P20" i="29"/>
  <c r="O20" i="29"/>
  <c r="N20" i="29"/>
  <c r="M20" i="29"/>
  <c r="U19" i="29"/>
  <c r="T19" i="29"/>
  <c r="S19" i="29"/>
  <c r="R19" i="29"/>
  <c r="Q19" i="29"/>
  <c r="P19" i="29"/>
  <c r="O19" i="29"/>
  <c r="N19" i="29"/>
  <c r="M19" i="29"/>
  <c r="U18" i="29"/>
  <c r="T18" i="29"/>
  <c r="S18" i="29"/>
  <c r="R18" i="29"/>
  <c r="Q18" i="29"/>
  <c r="P18" i="29"/>
  <c r="P35" i="29" s="1"/>
  <c r="J7" i="28" s="1"/>
  <c r="O18" i="29"/>
  <c r="N18" i="29"/>
  <c r="M18" i="29"/>
  <c r="U17" i="29"/>
  <c r="T17" i="29"/>
  <c r="S17" i="29"/>
  <c r="R17" i="29"/>
  <c r="Q17" i="29"/>
  <c r="P17" i="29"/>
  <c r="O17" i="29"/>
  <c r="N17" i="29"/>
  <c r="M17" i="29"/>
  <c r="U16" i="29"/>
  <c r="T16" i="29"/>
  <c r="S16" i="29"/>
  <c r="R16" i="29"/>
  <c r="Q16" i="29"/>
  <c r="P16" i="29"/>
  <c r="O16" i="29"/>
  <c r="N16" i="29"/>
  <c r="M16" i="29"/>
  <c r="U15" i="29"/>
  <c r="T15" i="29"/>
  <c r="S15" i="29"/>
  <c r="R15" i="29"/>
  <c r="Q15" i="29"/>
  <c r="P15" i="29"/>
  <c r="O15" i="29"/>
  <c r="N15" i="29"/>
  <c r="M15" i="29"/>
  <c r="I76" i="28"/>
  <c r="H76" i="28"/>
  <c r="G76" i="28"/>
  <c r="I75" i="28"/>
  <c r="H75" i="28"/>
  <c r="G75" i="28"/>
  <c r="I74" i="28"/>
  <c r="H74" i="28"/>
  <c r="G74" i="28"/>
  <c r="I73" i="28"/>
  <c r="H73" i="28"/>
  <c r="G73" i="28"/>
  <c r="T34" i="29" l="1"/>
  <c r="N6" i="28" s="1"/>
  <c r="N59" i="28" s="1"/>
  <c r="M34" i="29"/>
  <c r="G6" i="28" s="1"/>
  <c r="AE37" i="28" s="1"/>
  <c r="M41" i="29"/>
  <c r="G13" i="28" s="1"/>
  <c r="P44" i="28" s="1"/>
  <c r="S42" i="29"/>
  <c r="M14" i="28" s="1"/>
  <c r="Y67" i="28" s="1"/>
  <c r="P39" i="29"/>
  <c r="J11" i="28" s="1"/>
  <c r="AE53" i="28" s="1"/>
  <c r="Q37" i="29"/>
  <c r="K9" i="28" s="1"/>
  <c r="AF51" i="28" s="1"/>
  <c r="S40" i="29"/>
  <c r="M12" i="28" s="1"/>
  <c r="S65" i="28" s="1"/>
  <c r="M33" i="29"/>
  <c r="G5" i="28" s="1"/>
  <c r="P36" i="28" s="1"/>
  <c r="N36" i="29"/>
  <c r="H8" i="28" s="1"/>
  <c r="W39" i="28" s="1"/>
  <c r="S39" i="29"/>
  <c r="M11" i="28" s="1"/>
  <c r="P64" i="28" s="1"/>
  <c r="P34" i="29"/>
  <c r="J6" i="28" s="1"/>
  <c r="P48" i="28" s="1"/>
  <c r="M37" i="29"/>
  <c r="G9" i="28" s="1"/>
  <c r="Y40" i="28" s="1"/>
  <c r="N40" i="29"/>
  <c r="H12" i="28" s="1"/>
  <c r="N43" i="28" s="1"/>
  <c r="Q41" i="29"/>
  <c r="K13" i="28" s="1"/>
  <c r="AC55" i="28" s="1"/>
  <c r="O35" i="29"/>
  <c r="I7" i="28" s="1"/>
  <c r="X38" i="28" s="1"/>
  <c r="N32" i="29"/>
  <c r="H4" i="28" s="1"/>
  <c r="T35" i="28" s="1"/>
  <c r="S35" i="29"/>
  <c r="M7" i="28" s="1"/>
  <c r="G60" i="28" s="1"/>
  <c r="T38" i="29"/>
  <c r="N10" i="28" s="1"/>
  <c r="AC63" i="28" s="1"/>
  <c r="S32" i="29"/>
  <c r="M4" i="28" s="1"/>
  <c r="M57" i="28" s="1"/>
  <c r="N42" i="29"/>
  <c r="H14" i="28" s="1"/>
  <c r="T45" i="28" s="1"/>
  <c r="P42" i="29"/>
  <c r="J14" i="28" s="1"/>
  <c r="M56" i="28" s="1"/>
  <c r="R36" i="29"/>
  <c r="L8" i="28" s="1"/>
  <c r="AJ50" i="28" s="1"/>
  <c r="M38" i="29"/>
  <c r="G10" i="28" s="1"/>
  <c r="S41" i="28" s="1"/>
  <c r="Q33" i="29"/>
  <c r="K5" i="28" s="1"/>
  <c r="H47" i="28" s="1"/>
  <c r="R32" i="29"/>
  <c r="L4" i="28" s="1"/>
  <c r="I46" i="28" s="1"/>
  <c r="M32" i="29"/>
  <c r="G4" i="28" s="1"/>
  <c r="Y35" i="28" s="1"/>
  <c r="Q32" i="29"/>
  <c r="K4" i="28" s="1"/>
  <c r="Q46" i="28" s="1"/>
  <c r="U32" i="29"/>
  <c r="O4" i="28" s="1"/>
  <c r="I57" i="28" s="1"/>
  <c r="P33" i="29"/>
  <c r="J5" i="28" s="1"/>
  <c r="AH47" i="28" s="1"/>
  <c r="T33" i="29"/>
  <c r="N5" i="28" s="1"/>
  <c r="W58" i="28" s="1"/>
  <c r="O34" i="29"/>
  <c r="I6" i="28" s="1"/>
  <c r="AD37" i="28" s="1"/>
  <c r="S34" i="29"/>
  <c r="M6" i="28" s="1"/>
  <c r="AH59" i="28" s="1"/>
  <c r="N35" i="29"/>
  <c r="H7" i="28" s="1"/>
  <c r="T38" i="28" s="1"/>
  <c r="R35" i="29"/>
  <c r="L7" i="28" s="1"/>
  <c r="X49" i="28" s="1"/>
  <c r="M36" i="29"/>
  <c r="G8" i="28" s="1"/>
  <c r="Y39" i="28" s="1"/>
  <c r="Q36" i="29"/>
  <c r="K8" i="28" s="1"/>
  <c r="Z50" i="28" s="1"/>
  <c r="U36" i="29"/>
  <c r="O8" i="28" s="1"/>
  <c r="AG61" i="28" s="1"/>
  <c r="P37" i="29"/>
  <c r="J9" i="28" s="1"/>
  <c r="S51" i="28" s="1"/>
  <c r="T37" i="29"/>
  <c r="N9" i="28" s="1"/>
  <c r="T62" i="28" s="1"/>
  <c r="O38" i="29"/>
  <c r="I10" i="28" s="1"/>
  <c r="I41" i="28" s="1"/>
  <c r="S38" i="29"/>
  <c r="M10" i="28" s="1"/>
  <c r="AE63" i="28" s="1"/>
  <c r="N39" i="29"/>
  <c r="H11" i="28" s="1"/>
  <c r="Z42" i="28" s="1"/>
  <c r="R39" i="29"/>
  <c r="L11" i="28" s="1"/>
  <c r="AJ53" i="28" s="1"/>
  <c r="M40" i="29"/>
  <c r="G12" i="28" s="1"/>
  <c r="S43" i="28" s="1"/>
  <c r="Q40" i="29"/>
  <c r="K12" i="28" s="1"/>
  <c r="Q54" i="28" s="1"/>
  <c r="U40" i="29"/>
  <c r="O12" i="28" s="1"/>
  <c r="U65" i="28" s="1"/>
  <c r="P41" i="29"/>
  <c r="J13" i="28" s="1"/>
  <c r="AE55" i="28" s="1"/>
  <c r="T41" i="29"/>
  <c r="N13" i="28" s="1"/>
  <c r="AF66" i="28" s="1"/>
  <c r="O42" i="29"/>
  <c r="I14" i="28" s="1"/>
  <c r="AJ45" i="28" s="1"/>
  <c r="U37" i="29"/>
  <c r="O9" i="28" s="1"/>
  <c r="O62" i="28" s="1"/>
  <c r="P38" i="29"/>
  <c r="J10" i="28" s="1"/>
  <c r="P52" i="28" s="1"/>
  <c r="O39" i="29"/>
  <c r="I11" i="28" s="1"/>
  <c r="X42" i="28" s="1"/>
  <c r="R40" i="29"/>
  <c r="L12" i="28" s="1"/>
  <c r="X54" i="28" s="1"/>
  <c r="U41" i="29"/>
  <c r="O13" i="28" s="1"/>
  <c r="AA66" i="28" s="1"/>
  <c r="T42" i="29"/>
  <c r="N14" i="28" s="1"/>
  <c r="AC67" i="28" s="1"/>
  <c r="U33" i="29"/>
  <c r="O5" i="28" s="1"/>
  <c r="AA58" i="28" s="1"/>
  <c r="T32" i="29"/>
  <c r="N4" i="28" s="1"/>
  <c r="T57" i="28" s="1"/>
  <c r="N34" i="29"/>
  <c r="H6" i="28" s="1"/>
  <c r="T37" i="28" s="1"/>
  <c r="Q35" i="29"/>
  <c r="K7" i="28" s="1"/>
  <c r="H49" i="28" s="1"/>
  <c r="T36" i="29"/>
  <c r="N8" i="28" s="1"/>
  <c r="AC61" i="28" s="1"/>
  <c r="N38" i="29"/>
  <c r="H10" i="28" s="1"/>
  <c r="AC41" i="28" s="1"/>
  <c r="Q39" i="29"/>
  <c r="K11" i="28" s="1"/>
  <c r="AF53" i="28" s="1"/>
  <c r="T40" i="29"/>
  <c r="N12" i="28" s="1"/>
  <c r="AC65" i="28" s="1"/>
  <c r="S36" i="29"/>
  <c r="M8" i="28" s="1"/>
  <c r="AE61" i="28" s="1"/>
  <c r="M42" i="29"/>
  <c r="G14" i="28" s="1"/>
  <c r="AH45" i="28" s="1"/>
  <c r="R33" i="29"/>
  <c r="L5" i="28" s="1"/>
  <c r="AJ47" i="28" s="1"/>
  <c r="Q34" i="29"/>
  <c r="K6" i="28" s="1"/>
  <c r="Q48" i="28" s="1"/>
  <c r="O36" i="29"/>
  <c r="I8" i="28" s="1"/>
  <c r="AG39" i="28" s="1"/>
  <c r="N37" i="29"/>
  <c r="H9" i="28" s="1"/>
  <c r="T40" i="28" s="1"/>
  <c r="O40" i="29"/>
  <c r="I12" i="28" s="1"/>
  <c r="X43" i="28" s="1"/>
  <c r="N41" i="29"/>
  <c r="H13" i="28" s="1"/>
  <c r="AF44" i="28" s="1"/>
  <c r="Q42" i="29"/>
  <c r="K14" i="28" s="1"/>
  <c r="Z56" i="28" s="1"/>
  <c r="P32" i="29"/>
  <c r="J4" i="28" s="1"/>
  <c r="M46" i="28" s="1"/>
  <c r="O33" i="29"/>
  <c r="I5" i="28" s="1"/>
  <c r="R36" i="28" s="1"/>
  <c r="S33" i="29"/>
  <c r="M5" i="28" s="1"/>
  <c r="Y58" i="28" s="1"/>
  <c r="R34" i="29"/>
  <c r="L6" i="28" s="1"/>
  <c r="R48" i="28" s="1"/>
  <c r="M35" i="29"/>
  <c r="G7" i="28" s="1"/>
  <c r="S38" i="28" s="1"/>
  <c r="U35" i="29"/>
  <c r="O7" i="28" s="1"/>
  <c r="X60" i="28" s="1"/>
  <c r="P36" i="29"/>
  <c r="J8" i="28" s="1"/>
  <c r="AH50" i="28" s="1"/>
  <c r="O37" i="29"/>
  <c r="I9" i="28" s="1"/>
  <c r="AD40" i="28" s="1"/>
  <c r="S37" i="29"/>
  <c r="M9" i="28" s="1"/>
  <c r="S62" i="28" s="1"/>
  <c r="R38" i="29"/>
  <c r="L10" i="28" s="1"/>
  <c r="AD52" i="28" s="1"/>
  <c r="M39" i="29"/>
  <c r="G11" i="28" s="1"/>
  <c r="Y42" i="28" s="1"/>
  <c r="U39" i="29"/>
  <c r="O11" i="28" s="1"/>
  <c r="AG64" i="28" s="1"/>
  <c r="P40" i="29"/>
  <c r="J12" i="28" s="1"/>
  <c r="V54" i="28" s="1"/>
  <c r="O41" i="29"/>
  <c r="I13" i="28" s="1"/>
  <c r="AD44" i="28" s="1"/>
  <c r="S41" i="29"/>
  <c r="M13" i="28" s="1"/>
  <c r="AE66" i="28" s="1"/>
  <c r="R42" i="29"/>
  <c r="L14" i="28" s="1"/>
  <c r="AA56" i="28" s="1"/>
  <c r="O32" i="29"/>
  <c r="I4" i="28" s="1"/>
  <c r="O35" i="28" s="1"/>
  <c r="N33" i="29"/>
  <c r="H5" i="28" s="1"/>
  <c r="AC36" i="28" s="1"/>
  <c r="U34" i="29"/>
  <c r="O6" i="28" s="1"/>
  <c r="AG59" i="28" s="1"/>
  <c r="T35" i="29"/>
  <c r="N7" i="28" s="1"/>
  <c r="Q60" i="28" s="1"/>
  <c r="R37" i="29"/>
  <c r="L9" i="28" s="1"/>
  <c r="R51" i="28" s="1"/>
  <c r="Q38" i="29"/>
  <c r="K10" i="28" s="1"/>
  <c r="T52" i="28" s="1"/>
  <c r="U38" i="29"/>
  <c r="O10" i="28" s="1"/>
  <c r="AD63" i="28" s="1"/>
  <c r="T39" i="29"/>
  <c r="N11" i="28" s="1"/>
  <c r="AF64" i="28" s="1"/>
  <c r="R41" i="29"/>
  <c r="L13" i="28" s="1"/>
  <c r="O55" i="28" s="1"/>
  <c r="U42" i="29"/>
  <c r="O14" i="28" s="1"/>
  <c r="AG67" i="28" s="1"/>
  <c r="AA47" i="28"/>
  <c r="AH36" i="28"/>
  <c r="S48" i="28"/>
  <c r="M49" i="28"/>
  <c r="AF43" i="28"/>
  <c r="N35" i="28"/>
  <c r="Z35" i="28"/>
  <c r="M58" i="28"/>
  <c r="S36" i="28"/>
  <c r="AE36" i="28"/>
  <c r="H59" i="28"/>
  <c r="O37" i="28"/>
  <c r="T59" i="28"/>
  <c r="S59" i="28"/>
  <c r="AF59" i="28"/>
  <c r="T61" i="28"/>
  <c r="H40" i="28"/>
  <c r="N62" i="28"/>
  <c r="Z62" i="28"/>
  <c r="G63" i="28"/>
  <c r="U63" i="28"/>
  <c r="AA41" i="28"/>
  <c r="W53" i="28"/>
  <c r="H65" i="28"/>
  <c r="G65" i="28"/>
  <c r="M43" i="28"/>
  <c r="AE65" i="28"/>
  <c r="AE44" i="28"/>
  <c r="P37" i="28"/>
  <c r="AE48" i="28"/>
  <c r="AF48" i="28"/>
  <c r="V49" i="28"/>
  <c r="AH49" i="28"/>
  <c r="X51" i="28"/>
  <c r="W51" i="28"/>
  <c r="AJ51" i="28"/>
  <c r="AI51" i="28"/>
  <c r="Q52" i="28"/>
  <c r="T53" i="28"/>
  <c r="H35" i="28"/>
  <c r="G39" i="28"/>
  <c r="O47" i="28"/>
  <c r="H48" i="28"/>
  <c r="Y49" i="28"/>
  <c r="P39" i="28"/>
  <c r="AB39" i="28"/>
  <c r="O51" i="28"/>
  <c r="Q62" i="28"/>
  <c r="V40" i="28"/>
  <c r="AA51" i="28"/>
  <c r="AC62" i="28"/>
  <c r="AJ40" i="28"/>
  <c r="AH40" i="28"/>
  <c r="AH63" i="28"/>
  <c r="M53" i="28"/>
  <c r="N53" i="28"/>
  <c r="O53" i="28"/>
  <c r="Y53" i="28"/>
  <c r="AB36" i="28"/>
  <c r="AG47" i="28"/>
  <c r="Y48" i="28"/>
  <c r="I49" i="28"/>
  <c r="G49" i="28"/>
  <c r="R38" i="28"/>
  <c r="S49" i="28"/>
  <c r="AD38" i="28"/>
  <c r="AG49" i="28"/>
  <c r="AE49" i="28"/>
  <c r="AH60" i="28"/>
  <c r="AJ41" i="28"/>
  <c r="X37" i="28"/>
  <c r="AD47" i="28"/>
  <c r="P49" i="28"/>
  <c r="R49" i="28"/>
  <c r="AB49" i="28"/>
  <c r="U39" i="28"/>
  <c r="M40" i="28"/>
  <c r="N42" i="28"/>
  <c r="M65" i="28"/>
  <c r="AA38" i="28"/>
  <c r="H39" i="28"/>
  <c r="W65" i="28"/>
  <c r="V65" i="28"/>
  <c r="AC43" i="28"/>
  <c r="AI65" i="28"/>
  <c r="AH65" i="28"/>
  <c r="W44" i="28"/>
  <c r="V44" i="28"/>
  <c r="AJ44" i="28"/>
  <c r="AH44" i="28"/>
  <c r="I56" i="28"/>
  <c r="AJ67" i="28"/>
  <c r="V39" i="28"/>
  <c r="P40" i="28"/>
  <c r="W62" i="28"/>
  <c r="AB40" i="28"/>
  <c r="AG51" i="28"/>
  <c r="AI62" i="28"/>
  <c r="V41" i="28"/>
  <c r="Z52" i="28"/>
  <c r="I53" i="28"/>
  <c r="H53" i="28"/>
  <c r="G53" i="28"/>
  <c r="S53" i="28"/>
  <c r="P65" i="28"/>
  <c r="AB65" i="28"/>
  <c r="AB44" i="28"/>
  <c r="P67" i="28"/>
  <c r="AB67" i="28"/>
  <c r="R44" i="28"/>
  <c r="Z61" i="28"/>
  <c r="AI50" i="28"/>
  <c r="H62" i="28"/>
  <c r="Q51" i="28"/>
  <c r="AC51" i="28"/>
  <c r="W52" i="28"/>
  <c r="AI52" i="28"/>
  <c r="Z65" i="28"/>
  <c r="Y65" i="28"/>
  <c r="AG43" i="28"/>
  <c r="R55" i="28"/>
  <c r="AD55" i="28"/>
  <c r="O67" i="28"/>
  <c r="AC40" i="28"/>
  <c r="X41" i="28"/>
  <c r="AI43" i="28"/>
  <c r="M44" i="28"/>
  <c r="H51" i="28"/>
  <c r="AD51" i="28"/>
  <c r="N52" i="28"/>
  <c r="P53" i="28"/>
  <c r="U55" i="28"/>
  <c r="S44" i="28" l="1"/>
  <c r="T49" i="28"/>
  <c r="Y44" i="28"/>
  <c r="AC59" i="28"/>
  <c r="AI38" i="28"/>
  <c r="AJ62" i="28"/>
  <c r="Q59" i="28"/>
  <c r="AI59" i="28"/>
  <c r="AD35" i="28"/>
  <c r="AC44" i="28"/>
  <c r="M67" i="28"/>
  <c r="G44" i="28"/>
  <c r="W59" i="28"/>
  <c r="AH53" i="28"/>
  <c r="V53" i="28"/>
  <c r="AB53" i="28"/>
  <c r="AB57" i="28"/>
  <c r="U51" i="28"/>
  <c r="W35" i="28"/>
  <c r="X53" i="28"/>
  <c r="V52" i="28"/>
  <c r="X35" i="28"/>
  <c r="T42" i="28"/>
  <c r="I51" i="28"/>
  <c r="AG37" i="28"/>
  <c r="T58" i="28"/>
  <c r="M63" i="28"/>
  <c r="J63" i="28" s="1"/>
  <c r="Z59" i="28"/>
  <c r="AE67" i="28"/>
  <c r="AG35" i="28"/>
  <c r="AF62" i="28"/>
  <c r="P61" i="28"/>
  <c r="W48" i="28"/>
  <c r="U67" i="28"/>
  <c r="U35" i="28"/>
  <c r="O41" i="28"/>
  <c r="AH37" i="28"/>
  <c r="N58" i="28"/>
  <c r="S67" i="28"/>
  <c r="U62" i="28"/>
  <c r="M59" i="28"/>
  <c r="AG56" i="28"/>
  <c r="G67" i="28"/>
  <c r="J67" i="28" s="1"/>
  <c r="O40" i="28"/>
  <c r="AH67" i="28"/>
  <c r="U37" i="28"/>
  <c r="R56" i="28"/>
  <c r="V67" i="28"/>
  <c r="AF58" i="28"/>
  <c r="AI55" i="28"/>
  <c r="G40" i="28"/>
  <c r="AD57" i="28"/>
  <c r="N46" i="28"/>
  <c r="R57" i="28"/>
  <c r="G41" i="28"/>
  <c r="J41" i="28" s="1"/>
  <c r="O45" i="28"/>
  <c r="L45" i="28" s="1"/>
  <c r="Z67" i="28"/>
  <c r="AG50" i="28"/>
  <c r="AA57" i="28"/>
  <c r="AG40" i="28"/>
  <c r="AH52" i="28"/>
  <c r="Q57" i="28"/>
  <c r="W45" i="28"/>
  <c r="AA40" i="28"/>
  <c r="AJ38" i="28"/>
  <c r="G62" i="28"/>
  <c r="Y56" i="28"/>
  <c r="AC56" i="28"/>
  <c r="U66" i="28"/>
  <c r="I66" i="28"/>
  <c r="P58" i="28"/>
  <c r="W46" i="28"/>
  <c r="W74" i="28" s="1"/>
  <c r="C118" i="28" s="1"/>
  <c r="F31" i="27" s="1"/>
  <c r="V35" i="28"/>
  <c r="X50" i="28"/>
  <c r="V57" i="28"/>
  <c r="AC45" i="28"/>
  <c r="AI54" i="28"/>
  <c r="P56" i="28"/>
  <c r="AG38" i="28"/>
  <c r="AE43" i="28"/>
  <c r="S56" i="28"/>
  <c r="S60" i="28"/>
  <c r="Z48" i="28"/>
  <c r="G48" i="28"/>
  <c r="U38" i="28"/>
  <c r="Z46" i="28"/>
  <c r="O66" i="28"/>
  <c r="G38" i="28"/>
  <c r="AC57" i="28"/>
  <c r="V56" i="28"/>
  <c r="I45" i="28"/>
  <c r="Q45" i="28"/>
  <c r="AJ43" i="28"/>
  <c r="M48" i="28"/>
  <c r="P43" i="28"/>
  <c r="AG65" i="28"/>
  <c r="AH43" i="28"/>
  <c r="T67" i="28"/>
  <c r="R43" i="28"/>
  <c r="AH48" i="28"/>
  <c r="N48" i="28"/>
  <c r="K48" i="28" s="1"/>
  <c r="AC64" i="28"/>
  <c r="O38" i="28"/>
  <c r="AB48" i="28"/>
  <c r="G56" i="28"/>
  <c r="J56" i="28" s="1"/>
  <c r="AI64" i="28"/>
  <c r="AI48" i="28"/>
  <c r="AA53" i="28"/>
  <c r="S58" i="28"/>
  <c r="AA43" i="28"/>
  <c r="AC48" i="28"/>
  <c r="X45" i="28"/>
  <c r="X66" i="28"/>
  <c r="M38" i="28"/>
  <c r="R53" i="28"/>
  <c r="AG53" i="28"/>
  <c r="AD36" i="28"/>
  <c r="Z43" i="28"/>
  <c r="U48" i="28"/>
  <c r="U45" i="28"/>
  <c r="R45" i="28"/>
  <c r="I43" i="28"/>
  <c r="N67" i="28"/>
  <c r="AI44" i="28"/>
  <c r="Q64" i="28"/>
  <c r="M36" i="28"/>
  <c r="Y43" i="28"/>
  <c r="I38" i="28"/>
  <c r="AH56" i="28"/>
  <c r="AA63" i="28"/>
  <c r="AC66" i="28"/>
  <c r="V48" i="28"/>
  <c r="U47" i="28"/>
  <c r="R64" i="28"/>
  <c r="AI46" i="28"/>
  <c r="U50" i="28"/>
  <c r="G64" i="28"/>
  <c r="J64" i="28" s="1"/>
  <c r="AJ54" i="28"/>
  <c r="Q39" i="28"/>
  <c r="S35" i="28"/>
  <c r="N39" i="28"/>
  <c r="AH38" i="28"/>
  <c r="AB37" i="28"/>
  <c r="AF45" i="28"/>
  <c r="Z47" i="28"/>
  <c r="AI45" i="28"/>
  <c r="Q66" i="28"/>
  <c r="AA48" i="28"/>
  <c r="AH41" i="28"/>
  <c r="AF52" i="28"/>
  <c r="I48" i="28"/>
  <c r="V36" i="28"/>
  <c r="AC53" i="28"/>
  <c r="G43" i="28"/>
  <c r="J43" i="28" s="1"/>
  <c r="AD67" i="28"/>
  <c r="T51" i="28"/>
  <c r="R66" i="28"/>
  <c r="W37" i="28"/>
  <c r="AE52" i="28"/>
  <c r="AD50" i="28"/>
  <c r="AI53" i="28"/>
  <c r="Y37" i="28"/>
  <c r="AA42" i="28"/>
  <c r="AE41" i="28"/>
  <c r="U64" i="28"/>
  <c r="V37" i="28"/>
  <c r="AD41" i="28"/>
  <c r="AB58" i="28"/>
  <c r="AJ49" i="28"/>
  <c r="S46" i="28"/>
  <c r="X62" i="28"/>
  <c r="AJ48" i="28"/>
  <c r="S52" i="28"/>
  <c r="R41" i="28"/>
  <c r="M37" i="28"/>
  <c r="R40" i="28"/>
  <c r="M42" i="28"/>
  <c r="R67" i="28"/>
  <c r="AA50" i="28"/>
  <c r="AB56" i="28"/>
  <c r="P41" i="28"/>
  <c r="G57" i="28"/>
  <c r="J57" i="28" s="1"/>
  <c r="Q53" i="28"/>
  <c r="AB43" i="28"/>
  <c r="AD56" i="28"/>
  <c r="AC35" i="28"/>
  <c r="AC73" i="28" s="1"/>
  <c r="C127" i="28" s="1"/>
  <c r="F40" i="27" s="1"/>
  <c r="AG45" i="28"/>
  <c r="I64" i="28"/>
  <c r="O48" i="28"/>
  <c r="L48" i="28" s="1"/>
  <c r="AA45" i="28"/>
  <c r="H52" i="28"/>
  <c r="K52" i="28" s="1"/>
  <c r="H57" i="28"/>
  <c r="AC52" i="28"/>
  <c r="AI58" i="28"/>
  <c r="R60" i="28"/>
  <c r="AA67" i="28"/>
  <c r="AG41" i="28"/>
  <c r="W66" i="28"/>
  <c r="S37" i="28"/>
  <c r="X48" i="28"/>
  <c r="AE58" i="28"/>
  <c r="AH58" i="28"/>
  <c r="AI40" i="28"/>
  <c r="Y36" i="28"/>
  <c r="Y41" i="28"/>
  <c r="X47" i="28"/>
  <c r="G37" i="28"/>
  <c r="AB45" i="28"/>
  <c r="H45" i="28"/>
  <c r="U41" i="28"/>
  <c r="AE56" i="28"/>
  <c r="V43" i="28"/>
  <c r="V58" i="28"/>
  <c r="N45" i="28"/>
  <c r="K45" i="28" s="1"/>
  <c r="Z51" i="28"/>
  <c r="G58" i="28"/>
  <c r="J58" i="28" s="1"/>
  <c r="Q35" i="28"/>
  <c r="AE40" i="28"/>
  <c r="G36" i="28"/>
  <c r="J36" i="28" s="1"/>
  <c r="AG66" i="28"/>
  <c r="AJ64" i="28"/>
  <c r="AJ60" i="28"/>
  <c r="H67" i="28"/>
  <c r="AE35" i="28"/>
  <c r="Z66" i="28"/>
  <c r="S57" i="28"/>
  <c r="AH64" i="28"/>
  <c r="W67" i="28"/>
  <c r="AI35" i="28"/>
  <c r="N51" i="28"/>
  <c r="AF35" i="28"/>
  <c r="X55" i="28"/>
  <c r="AA62" i="28"/>
  <c r="U57" i="28"/>
  <c r="T66" i="28"/>
  <c r="AG62" i="28"/>
  <c r="U56" i="28"/>
  <c r="AH35" i="28"/>
  <c r="AJ55" i="28"/>
  <c r="S40" i="28"/>
  <c r="M35" i="28"/>
  <c r="AB55" i="28"/>
  <c r="AI41" i="28"/>
  <c r="X65" i="28"/>
  <c r="AI61" i="28"/>
  <c r="Z38" i="28"/>
  <c r="AF42" i="28"/>
  <c r="AG36" i="28"/>
  <c r="S66" i="28"/>
  <c r="T55" i="28"/>
  <c r="Q44" i="28"/>
  <c r="T54" i="28"/>
  <c r="AC38" i="28"/>
  <c r="W55" i="28"/>
  <c r="Y64" i="28"/>
  <c r="T48" i="28"/>
  <c r="V66" i="28"/>
  <c r="AG42" i="28"/>
  <c r="Q63" i="28"/>
  <c r="H55" i="28"/>
  <c r="U54" i="28"/>
  <c r="AA36" i="28"/>
  <c r="V55" i="28"/>
  <c r="Z64" i="28"/>
  <c r="S55" i="28"/>
  <c r="O42" i="28"/>
  <c r="I60" i="28"/>
  <c r="P55" i="28"/>
  <c r="H64" i="28"/>
  <c r="M52" i="28"/>
  <c r="H56" i="28"/>
  <c r="S54" i="28"/>
  <c r="V60" i="28"/>
  <c r="AI63" i="28"/>
  <c r="AC39" i="28"/>
  <c r="T44" i="28"/>
  <c r="AA39" i="28"/>
  <c r="T56" i="28"/>
  <c r="G55" i="28"/>
  <c r="Z44" i="28"/>
  <c r="Q55" i="28"/>
  <c r="AD65" i="28"/>
  <c r="AJ63" i="28"/>
  <c r="AD39" i="28"/>
  <c r="U44" i="28"/>
  <c r="Z39" i="28"/>
  <c r="U36" i="28"/>
  <c r="AJ36" i="28"/>
  <c r="U42" i="28"/>
  <c r="Q56" i="28"/>
  <c r="O44" i="28"/>
  <c r="AF41" i="28"/>
  <c r="Z54" i="28"/>
  <c r="AB50" i="28"/>
  <c r="G66" i="28"/>
  <c r="W41" i="28"/>
  <c r="Y59" i="28"/>
  <c r="O36" i="28"/>
  <c r="L36" i="28" s="1"/>
  <c r="M66" i="28"/>
  <c r="J66" i="28" s="1"/>
  <c r="AD42" i="28"/>
  <c r="H66" i="28"/>
  <c r="K66" i="28" s="1"/>
  <c r="Y63" i="28"/>
  <c r="Q40" i="28"/>
  <c r="N54" i="28"/>
  <c r="Y55" i="28"/>
  <c r="Q38" i="28"/>
  <c r="Y46" i="28"/>
  <c r="I67" i="28"/>
  <c r="L67" i="28" s="1"/>
  <c r="W63" i="28"/>
  <c r="R39" i="28"/>
  <c r="P50" i="28"/>
  <c r="N66" i="28"/>
  <c r="M64" i="28"/>
  <c r="AA60" i="28"/>
  <c r="I36" i="28"/>
  <c r="X36" i="28"/>
  <c r="P42" i="28"/>
  <c r="Z63" i="28"/>
  <c r="AJ39" i="28"/>
  <c r="O54" i="28"/>
  <c r="L54" i="28" s="1"/>
  <c r="AH39" i="28"/>
  <c r="Z55" i="28"/>
  <c r="I50" i="28"/>
  <c r="H58" i="28"/>
  <c r="K58" i="28" s="1"/>
  <c r="R50" i="28"/>
  <c r="I44" i="28"/>
  <c r="H42" i="28"/>
  <c r="K42" i="28" s="1"/>
  <c r="Y60" i="28"/>
  <c r="AE57" i="28"/>
  <c r="AJ57" i="28"/>
  <c r="AB59" i="28"/>
  <c r="AA46" i="28"/>
  <c r="H44" i="28"/>
  <c r="AF63" i="28"/>
  <c r="AB46" i="28"/>
  <c r="AH57" i="28"/>
  <c r="AH55" i="28"/>
  <c r="H38" i="28"/>
  <c r="G46" i="28"/>
  <c r="J46" i="28" s="1"/>
  <c r="X44" i="28"/>
  <c r="Y57" i="28"/>
  <c r="AC54" i="28"/>
  <c r="P46" i="28"/>
  <c r="Q41" i="28"/>
  <c r="AI56" i="28"/>
  <c r="N63" i="28"/>
  <c r="K63" i="28" s="1"/>
  <c r="AC42" i="28"/>
  <c r="W64" i="28"/>
  <c r="N55" i="28"/>
  <c r="H41" i="28"/>
  <c r="P57" i="28"/>
  <c r="V59" i="28"/>
  <c r="P60" i="28"/>
  <c r="T63" i="28"/>
  <c r="AE59" i="28"/>
  <c r="P66" i="28"/>
  <c r="AA65" i="28"/>
  <c r="V64" i="28"/>
  <c r="M55" i="28"/>
  <c r="V46" i="28"/>
  <c r="V74" i="28" s="1"/>
  <c r="C119" i="28" s="1"/>
  <c r="F32" i="27" s="1"/>
  <c r="N41" i="28"/>
  <c r="K41" i="28" s="1"/>
  <c r="W54" i="28"/>
  <c r="N56" i="28"/>
  <c r="AC47" i="28"/>
  <c r="P59" i="28"/>
  <c r="H54" i="28"/>
  <c r="X46" i="28"/>
  <c r="T43" i="28"/>
  <c r="AI66" i="28"/>
  <c r="U53" i="28"/>
  <c r="AF56" i="28"/>
  <c r="AF39" i="28"/>
  <c r="S47" i="28"/>
  <c r="O46" i="28"/>
  <c r="AI42" i="28"/>
  <c r="AD62" i="28"/>
  <c r="AG48" i="28"/>
  <c r="AG76" i="28" s="1"/>
  <c r="D138" i="28" s="1"/>
  <c r="G51" i="27" s="1"/>
  <c r="M41" i="28"/>
  <c r="AD48" i="28"/>
  <c r="H43" i="28"/>
  <c r="K43" i="28" s="1"/>
  <c r="W56" i="28"/>
  <c r="U43" i="28"/>
  <c r="AJ66" i="28"/>
  <c r="R42" i="28"/>
  <c r="AD45" i="28"/>
  <c r="AJ65" i="28"/>
  <c r="T39" i="28"/>
  <c r="AI37" i="28"/>
  <c r="N44" i="28"/>
  <c r="K44" i="28" s="1"/>
  <c r="AB64" i="28"/>
  <c r="AD58" i="28"/>
  <c r="O43" i="28"/>
  <c r="L43" i="28" s="1"/>
  <c r="I63" i="28"/>
  <c r="W43" i="28"/>
  <c r="H63" i="28"/>
  <c r="AE54" i="28"/>
  <c r="R58" i="28"/>
  <c r="AI39" i="28"/>
  <c r="O65" i="28"/>
  <c r="AH66" i="28"/>
  <c r="AG54" i="28"/>
  <c r="AF54" i="28"/>
  <c r="N61" i="28"/>
  <c r="N47" i="28"/>
  <c r="K47" i="28" s="1"/>
  <c r="R37" i="28"/>
  <c r="I65" i="28"/>
  <c r="L65" i="28" s="1"/>
  <c r="AE64" i="28"/>
  <c r="AF55" i="28"/>
  <c r="I39" i="28"/>
  <c r="R65" i="28"/>
  <c r="AD53" i="28"/>
  <c r="AG55" i="28"/>
  <c r="X67" i="28"/>
  <c r="AE60" i="28"/>
  <c r="M50" i="28"/>
  <c r="J50" i="28" s="1"/>
  <c r="W42" i="28"/>
  <c r="W40" i="28"/>
  <c r="M47" i="28"/>
  <c r="O57" i="28"/>
  <c r="L57" i="28" s="1"/>
  <c r="S64" i="28"/>
  <c r="I62" i="28"/>
  <c r="AB63" i="28"/>
  <c r="AD43" i="28"/>
  <c r="AG60" i="28"/>
  <c r="O50" i="28"/>
  <c r="AJ58" i="28"/>
  <c r="R62" i="28"/>
  <c r="AB35" i="28"/>
  <c r="G35" i="28"/>
  <c r="P35" i="28"/>
  <c r="AF40" i="28"/>
  <c r="AB60" i="28"/>
  <c r="J44" i="28"/>
  <c r="V50" i="28"/>
  <c r="AC58" i="28"/>
  <c r="Z57" i="28"/>
  <c r="AE42" i="28"/>
  <c r="AA64" i="28"/>
  <c r="AG57" i="28"/>
  <c r="AI36" i="28"/>
  <c r="AJ56" i="28"/>
  <c r="AA54" i="28"/>
  <c r="V62" i="28"/>
  <c r="Y38" i="28"/>
  <c r="AB41" i="28"/>
  <c r="AE50" i="28"/>
  <c r="Y62" i="28"/>
  <c r="Z37" i="28"/>
  <c r="R46" i="28"/>
  <c r="S42" i="28"/>
  <c r="X57" i="28"/>
  <c r="Q49" i="28"/>
  <c r="U52" i="28"/>
  <c r="W61" i="28"/>
  <c r="Q37" i="28"/>
  <c r="AF65" i="28"/>
  <c r="O64" i="28"/>
  <c r="W57" i="28"/>
  <c r="AF61" i="28"/>
  <c r="X56" i="28"/>
  <c r="Q67" i="28"/>
  <c r="N38" i="28"/>
  <c r="AF49" i="28"/>
  <c r="AE47" i="28"/>
  <c r="AJ42" i="28"/>
  <c r="S50" i="28"/>
  <c r="T41" i="28"/>
  <c r="Q58" i="28"/>
  <c r="AD54" i="28"/>
  <c r="I42" i="28"/>
  <c r="T46" i="28"/>
  <c r="O56" i="28"/>
  <c r="L56" i="28" s="1"/>
  <c r="Q61" i="28"/>
  <c r="AG46" i="28"/>
  <c r="M39" i="28"/>
  <c r="J39" i="28" s="1"/>
  <c r="Q42" i="28"/>
  <c r="X64" i="28"/>
  <c r="AB38" i="28"/>
  <c r="AD64" i="28"/>
  <c r="I52" i="28"/>
  <c r="R52" i="28"/>
  <c r="AF46" i="28"/>
  <c r="AB52" i="28"/>
  <c r="O39" i="28"/>
  <c r="AD49" i="28"/>
  <c r="Y52" i="28"/>
  <c r="AF47" i="28"/>
  <c r="AF37" i="28"/>
  <c r="T47" i="28"/>
  <c r="AF67" i="28"/>
  <c r="Z53" i="28"/>
  <c r="Z74" i="28" s="1"/>
  <c r="C124" i="28" s="1"/>
  <c r="F37" i="27" s="1"/>
  <c r="G52" i="28"/>
  <c r="G50" i="28"/>
  <c r="I58" i="28"/>
  <c r="AE46" i="28"/>
  <c r="AE74" i="28" s="1"/>
  <c r="C137" i="28" s="1"/>
  <c r="F50" i="27" s="1"/>
  <c r="Z41" i="28"/>
  <c r="AD60" i="28"/>
  <c r="H61" i="28"/>
  <c r="Z58" i="28"/>
  <c r="V47" i="28"/>
  <c r="V38" i="28"/>
  <c r="AE38" i="28"/>
  <c r="W38" i="28"/>
  <c r="AI67" i="28"/>
  <c r="G47" i="28"/>
  <c r="V42" i="28"/>
  <c r="AH46" i="28"/>
  <c r="R35" i="28"/>
  <c r="Y50" i="28"/>
  <c r="AA44" i="28"/>
  <c r="T64" i="28"/>
  <c r="X52" i="28"/>
  <c r="P38" i="28"/>
  <c r="I47" i="28"/>
  <c r="L47" i="28" s="1"/>
  <c r="Z45" i="28"/>
  <c r="AB62" i="28"/>
  <c r="AJ46" i="28"/>
  <c r="AG44" i="28"/>
  <c r="S63" i="28"/>
  <c r="AF38" i="28"/>
  <c r="W47" i="28"/>
  <c r="Y61" i="28"/>
  <c r="V61" i="28"/>
  <c r="AA61" i="28"/>
  <c r="AB51" i="28"/>
  <c r="AI60" i="28"/>
  <c r="X61" i="28"/>
  <c r="AH51" i="28"/>
  <c r="S61" i="28"/>
  <c r="Y47" i="28"/>
  <c r="R59" i="28"/>
  <c r="AA37" i="28"/>
  <c r="T36" i="28"/>
  <c r="U61" i="28"/>
  <c r="W50" i="28"/>
  <c r="AB61" i="28"/>
  <c r="P45" i="28"/>
  <c r="O58" i="28"/>
  <c r="W36" i="28"/>
  <c r="AA59" i="28"/>
  <c r="M45" i="28"/>
  <c r="T50" i="28"/>
  <c r="V51" i="28"/>
  <c r="U59" i="28"/>
  <c r="AD61" i="28"/>
  <c r="AB54" i="28"/>
  <c r="AI57" i="28"/>
  <c r="I61" i="28"/>
  <c r="G61" i="28"/>
  <c r="H60" i="28"/>
  <c r="G51" i="28"/>
  <c r="R61" i="28"/>
  <c r="H36" i="28"/>
  <c r="AC60" i="28"/>
  <c r="O61" i="28"/>
  <c r="Y51" i="28"/>
  <c r="AC50" i="28"/>
  <c r="H50" i="28"/>
  <c r="Z36" i="28"/>
  <c r="W60" i="28"/>
  <c r="Q50" i="28"/>
  <c r="AF57" i="28"/>
  <c r="O59" i="28"/>
  <c r="AE62" i="28"/>
  <c r="AB42" i="28"/>
  <c r="I55" i="28"/>
  <c r="L55" i="28" s="1"/>
  <c r="AA52" i="28"/>
  <c r="G45" i="28"/>
  <c r="AB66" i="28"/>
  <c r="M61" i="28"/>
  <c r="AF60" i="28"/>
  <c r="AG52" i="28"/>
  <c r="X40" i="28"/>
  <c r="U58" i="28"/>
  <c r="N57" i="28"/>
  <c r="N64" i="28"/>
  <c r="U40" i="28"/>
  <c r="Z60" i="28"/>
  <c r="N37" i="28"/>
  <c r="O49" i="28"/>
  <c r="L49" i="28" s="1"/>
  <c r="U46" i="28"/>
  <c r="T65" i="28"/>
  <c r="AC46" i="28"/>
  <c r="N49" i="28"/>
  <c r="K49" i="28" s="1"/>
  <c r="S45" i="28"/>
  <c r="P63" i="28"/>
  <c r="H37" i="28"/>
  <c r="AD66" i="28"/>
  <c r="AG58" i="28"/>
  <c r="U49" i="28"/>
  <c r="Q43" i="28"/>
  <c r="P62" i="28"/>
  <c r="P47" i="28"/>
  <c r="G59" i="28"/>
  <c r="J59" i="28" s="1"/>
  <c r="AD46" i="28"/>
  <c r="H46" i="28"/>
  <c r="O63" i="28"/>
  <c r="L63" i="28" s="1"/>
  <c r="R63" i="28"/>
  <c r="Q36" i="28"/>
  <c r="AA55" i="28"/>
  <c r="S39" i="28"/>
  <c r="AC49" i="28"/>
  <c r="X58" i="28"/>
  <c r="I37" i="28"/>
  <c r="L37" i="28" s="1"/>
  <c r="Z49" i="28"/>
  <c r="R47" i="28"/>
  <c r="I35" i="28"/>
  <c r="L35" i="28" s="1"/>
  <c r="AI49" i="28"/>
  <c r="R54" i="28"/>
  <c r="G42" i="28"/>
  <c r="I59" i="28"/>
  <c r="AA35" i="28"/>
  <c r="AJ52" i="28"/>
  <c r="N65" i="28"/>
  <c r="K65" i="28" s="1"/>
  <c r="AE39" i="28"/>
  <c r="Y54" i="28"/>
  <c r="O52" i="28"/>
  <c r="AJ35" i="28"/>
  <c r="I54" i="28"/>
  <c r="AA49" i="28"/>
  <c r="Q47" i="28"/>
  <c r="AH54" i="28"/>
  <c r="W49" i="28"/>
  <c r="Y66" i="28"/>
  <c r="P54" i="28"/>
  <c r="AG63" i="28"/>
  <c r="AI47" i="28"/>
  <c r="AJ59" i="28"/>
  <c r="AH62" i="28"/>
  <c r="T60" i="28"/>
  <c r="AB47" i="28"/>
  <c r="G54" i="28"/>
  <c r="V63" i="28"/>
  <c r="M54" i="28"/>
  <c r="M62" i="28"/>
  <c r="J62" i="28" s="1"/>
  <c r="N60" i="28"/>
  <c r="M51" i="28"/>
  <c r="N36" i="28"/>
  <c r="O60" i="28"/>
  <c r="AC37" i="28"/>
  <c r="Q65" i="28"/>
  <c r="AJ37" i="28"/>
  <c r="U60" i="28"/>
  <c r="AH42" i="28"/>
  <c r="X63" i="28"/>
  <c r="AH61" i="28"/>
  <c r="X59" i="28"/>
  <c r="I40" i="28"/>
  <c r="M60" i="28"/>
  <c r="J60" i="28" s="1"/>
  <c r="P51" i="28"/>
  <c r="AE51" i="28"/>
  <c r="AE45" i="28"/>
  <c r="N50" i="28"/>
  <c r="AJ61" i="28"/>
  <c r="AF36" i="28"/>
  <c r="V45" i="28"/>
  <c r="AD59" i="28"/>
  <c r="AF50" i="28"/>
  <c r="Y45" i="28"/>
  <c r="N40" i="28"/>
  <c r="K40" i="28" s="1"/>
  <c r="Z40" i="28"/>
  <c r="X39" i="28"/>
  <c r="J40" i="28"/>
  <c r="L38" i="28"/>
  <c r="L51" i="28"/>
  <c r="J49" i="28"/>
  <c r="J38" i="28"/>
  <c r="J65" i="28"/>
  <c r="K62" i="28"/>
  <c r="K59" i="28"/>
  <c r="L46" i="28"/>
  <c r="K53" i="28"/>
  <c r="L66" i="28"/>
  <c r="L62" i="28"/>
  <c r="K39" i="28"/>
  <c r="L53" i="28"/>
  <c r="J53" i="28"/>
  <c r="L41" i="28"/>
  <c r="AJ76" i="28"/>
  <c r="D144" i="28" s="1"/>
  <c r="G57" i="27" s="1"/>
  <c r="K51" i="28"/>
  <c r="Q76" i="28"/>
  <c r="D106" i="28" s="1"/>
  <c r="G19" i="27" s="1"/>
  <c r="AH76" i="28"/>
  <c r="D143" i="28" s="1"/>
  <c r="G56" i="27" s="1"/>
  <c r="X76" i="28"/>
  <c r="D120" i="28" s="1"/>
  <c r="G33" i="27" s="1"/>
  <c r="K35" i="28"/>
  <c r="J55" i="28" l="1"/>
  <c r="AI74" i="28"/>
  <c r="C142" i="28" s="1"/>
  <c r="F55" i="27" s="1"/>
  <c r="Z73" i="28"/>
  <c r="C121" i="28" s="1"/>
  <c r="F34" i="27" s="1"/>
  <c r="AD73" i="28"/>
  <c r="C129" i="28" s="1"/>
  <c r="F42" i="27" s="1"/>
  <c r="S74" i="28"/>
  <c r="C113" i="28" s="1"/>
  <c r="F26" i="27" s="1"/>
  <c r="V76" i="28"/>
  <c r="D119" i="28" s="1"/>
  <c r="G32" i="27" s="1"/>
  <c r="K56" i="28"/>
  <c r="K60" i="28"/>
  <c r="S73" i="28"/>
  <c r="C110" i="28" s="1"/>
  <c r="F23" i="27" s="1"/>
  <c r="N74" i="28"/>
  <c r="U73" i="28"/>
  <c r="C111" i="28" s="1"/>
  <c r="F24" i="27" s="1"/>
  <c r="K67" i="28"/>
  <c r="J48" i="28"/>
  <c r="Z76" i="28"/>
  <c r="D124" i="28" s="1"/>
  <c r="G37" i="27" s="1"/>
  <c r="N76" i="28"/>
  <c r="K46" i="28"/>
  <c r="K61" i="28"/>
  <c r="L40" i="28"/>
  <c r="AA76" i="28"/>
  <c r="D126" i="28" s="1"/>
  <c r="G39" i="27" s="1"/>
  <c r="J47" i="28"/>
  <c r="K54" i="28"/>
  <c r="M74" i="28"/>
  <c r="AG74" i="28"/>
  <c r="C138" i="28" s="1"/>
  <c r="F51" i="27" s="1"/>
  <c r="AG73" i="28"/>
  <c r="C135" i="28" s="1"/>
  <c r="F48" i="27" s="1"/>
  <c r="L64" i="28"/>
  <c r="J35" i="28"/>
  <c r="AD74" i="28"/>
  <c r="C132" i="28" s="1"/>
  <c r="F45" i="27" s="1"/>
  <c r="AH74" i="28"/>
  <c r="C143" i="28" s="1"/>
  <c r="F56" i="27" s="1"/>
  <c r="AI76" i="28"/>
  <c r="D142" i="28" s="1"/>
  <c r="G55" i="27" s="1"/>
  <c r="U76" i="28"/>
  <c r="D114" i="28" s="1"/>
  <c r="G27" i="27" s="1"/>
  <c r="J61" i="28"/>
  <c r="AH73" i="28"/>
  <c r="C140" i="28" s="1"/>
  <c r="F53" i="27" s="1"/>
  <c r="R74" i="28"/>
  <c r="C108" i="28" s="1"/>
  <c r="F21" i="27" s="1"/>
  <c r="AG75" i="28"/>
  <c r="D135" i="28" s="1"/>
  <c r="G48" i="27" s="1"/>
  <c r="R75" i="28"/>
  <c r="D105" i="28" s="1"/>
  <c r="G18" i="27" s="1"/>
  <c r="L60" i="28"/>
  <c r="AC74" i="28"/>
  <c r="C130" i="28" s="1"/>
  <c r="F43" i="27" s="1"/>
  <c r="R73" i="28"/>
  <c r="C105" i="28" s="1"/>
  <c r="F18" i="27" s="1"/>
  <c r="T73" i="28"/>
  <c r="C109" i="28" s="1"/>
  <c r="F22" i="27" s="1"/>
  <c r="N75" i="28"/>
  <c r="D97" i="28" s="1"/>
  <c r="G10" i="27" s="1"/>
  <c r="J42" i="28"/>
  <c r="J51" i="28"/>
  <c r="J54" i="28"/>
  <c r="R76" i="28"/>
  <c r="D108" i="28" s="1"/>
  <c r="G21" i="27" s="1"/>
  <c r="T76" i="28"/>
  <c r="D112" i="28" s="1"/>
  <c r="G25" i="27" s="1"/>
  <c r="AF75" i="28"/>
  <c r="D133" i="28" s="1"/>
  <c r="G46" i="27" s="1"/>
  <c r="M73" i="28"/>
  <c r="C98" i="28" s="1"/>
  <c r="F11" i="27" s="1"/>
  <c r="J45" i="28"/>
  <c r="Y74" i="28"/>
  <c r="C125" i="28" s="1"/>
  <c r="F38" i="27" s="1"/>
  <c r="AA74" i="28"/>
  <c r="C126" i="28" s="1"/>
  <c r="F39" i="27" s="1"/>
  <c r="L44" i="28"/>
  <c r="L58" i="28"/>
  <c r="W76" i="28"/>
  <c r="D118" i="28" s="1"/>
  <c r="G31" i="27" s="1"/>
  <c r="AF74" i="28"/>
  <c r="C136" i="28" s="1"/>
  <c r="F49" i="27" s="1"/>
  <c r="AH75" i="28"/>
  <c r="D140" i="28" s="1"/>
  <c r="G53" i="27" s="1"/>
  <c r="L59" i="28"/>
  <c r="J52" i="28"/>
  <c r="X73" i="28"/>
  <c r="C117" i="28" s="1"/>
  <c r="F30" i="27" s="1"/>
  <c r="AJ73" i="28"/>
  <c r="C141" i="28" s="1"/>
  <c r="F54" i="27" s="1"/>
  <c r="AF73" i="28"/>
  <c r="C133" i="28" s="1"/>
  <c r="F46" i="27" s="1"/>
  <c r="J37" i="28"/>
  <c r="V73" i="28"/>
  <c r="C116" i="28" s="1"/>
  <c r="F29" i="27" s="1"/>
  <c r="L50" i="28"/>
  <c r="AB75" i="28"/>
  <c r="D128" i="28" s="1"/>
  <c r="G41" i="27" s="1"/>
  <c r="K38" i="28"/>
  <c r="AJ74" i="28"/>
  <c r="C144" i="28" s="1"/>
  <c r="F57" i="27" s="1"/>
  <c r="Y76" i="28"/>
  <c r="D125" i="28" s="1"/>
  <c r="G38" i="27" s="1"/>
  <c r="AA73" i="28"/>
  <c r="C123" i="28" s="1"/>
  <c r="F36" i="27" s="1"/>
  <c r="Q74" i="28"/>
  <c r="C106" i="28" s="1"/>
  <c r="F19" i="27" s="1"/>
  <c r="Y75" i="28"/>
  <c r="D122" i="28" s="1"/>
  <c r="G35" i="27" s="1"/>
  <c r="K37" i="28"/>
  <c r="V75" i="28"/>
  <c r="D116" i="28" s="1"/>
  <c r="G29" i="27" s="1"/>
  <c r="AE73" i="28"/>
  <c r="C134" i="28" s="1"/>
  <c r="F47" i="27" s="1"/>
  <c r="P74" i="28"/>
  <c r="C107" i="28" s="1"/>
  <c r="F20" i="27" s="1"/>
  <c r="X74" i="28"/>
  <c r="C120" i="28" s="1"/>
  <c r="F33" i="27" s="1"/>
  <c r="AD76" i="28"/>
  <c r="D132" i="28" s="1"/>
  <c r="G45" i="27" s="1"/>
  <c r="W73" i="28"/>
  <c r="C115" i="28" s="1"/>
  <c r="F28" i="27" s="1"/>
  <c r="O75" i="28"/>
  <c r="L75" i="28" s="1"/>
  <c r="D93" i="28" s="1"/>
  <c r="G6" i="27" s="1"/>
  <c r="W75" i="28"/>
  <c r="D115" i="28" s="1"/>
  <c r="G28" i="27" s="1"/>
  <c r="P76" i="28"/>
  <c r="D107" i="28" s="1"/>
  <c r="G20" i="27" s="1"/>
  <c r="P75" i="28"/>
  <c r="D104" i="28" s="1"/>
  <c r="G17" i="27" s="1"/>
  <c r="P73" i="28"/>
  <c r="C104" i="28" s="1"/>
  <c r="F17" i="27" s="1"/>
  <c r="AE75" i="28"/>
  <c r="D134" i="28" s="1"/>
  <c r="G47" i="27" s="1"/>
  <c r="Z75" i="28"/>
  <c r="D121" i="28" s="1"/>
  <c r="G34" i="27" s="1"/>
  <c r="AA75" i="28"/>
  <c r="D123" i="28" s="1"/>
  <c r="G36" i="27" s="1"/>
  <c r="O76" i="28"/>
  <c r="D102" i="28" s="1"/>
  <c r="G15" i="27" s="1"/>
  <c r="Q73" i="28"/>
  <c r="C103" i="28" s="1"/>
  <c r="F16" i="27" s="1"/>
  <c r="AB73" i="28"/>
  <c r="C128" i="28" s="1"/>
  <c r="F41" i="27" s="1"/>
  <c r="U74" i="28"/>
  <c r="C114" i="28" s="1"/>
  <c r="F27" i="27" s="1"/>
  <c r="K36" i="28"/>
  <c r="AI75" i="28"/>
  <c r="D139" i="28" s="1"/>
  <c r="G52" i="27" s="1"/>
  <c r="T74" i="28"/>
  <c r="C112" i="28" s="1"/>
  <c r="F25" i="27" s="1"/>
  <c r="L42" i="28"/>
  <c r="K55" i="28"/>
  <c r="S76" i="28"/>
  <c r="D113" i="28" s="1"/>
  <c r="G26" i="27" s="1"/>
  <c r="AF76" i="28"/>
  <c r="D136" i="28" s="1"/>
  <c r="G49" i="27" s="1"/>
  <c r="AC75" i="28"/>
  <c r="D127" i="28" s="1"/>
  <c r="G40" i="27" s="1"/>
  <c r="Y73" i="28"/>
  <c r="C122" i="28" s="1"/>
  <c r="F35" i="27" s="1"/>
  <c r="K64" i="28"/>
  <c r="AD75" i="28"/>
  <c r="D129" i="28" s="1"/>
  <c r="G42" i="27" s="1"/>
  <c r="L52" i="28"/>
  <c r="L39" i="28"/>
  <c r="M76" i="28"/>
  <c r="J76" i="28" s="1"/>
  <c r="D95" i="28" s="1"/>
  <c r="G8" i="27" s="1"/>
  <c r="M75" i="28"/>
  <c r="J75" i="28" s="1"/>
  <c r="D92" i="28" s="1"/>
  <c r="G5" i="27" s="1"/>
  <c r="AB76" i="28"/>
  <c r="D131" i="28" s="1"/>
  <c r="G44" i="27" s="1"/>
  <c r="AI73" i="28"/>
  <c r="C139" i="28" s="1"/>
  <c r="F52" i="27" s="1"/>
  <c r="T75" i="28"/>
  <c r="D109" i="28" s="1"/>
  <c r="G22" i="27" s="1"/>
  <c r="AC76" i="28"/>
  <c r="D130" i="28" s="1"/>
  <c r="G43" i="27" s="1"/>
  <c r="U75" i="28"/>
  <c r="D111" i="28" s="1"/>
  <c r="G24" i="27" s="1"/>
  <c r="AB74" i="28"/>
  <c r="C131" i="28" s="1"/>
  <c r="F44" i="27" s="1"/>
  <c r="N73" i="28"/>
  <c r="K73" i="28" s="1"/>
  <c r="C91" i="28" s="1"/>
  <c r="F4" i="27" s="1"/>
  <c r="O74" i="28"/>
  <c r="L74" i="28" s="1"/>
  <c r="C96" i="28" s="1"/>
  <c r="F9" i="27" s="1"/>
  <c r="X75" i="28"/>
  <c r="D117" i="28" s="1"/>
  <c r="G30" i="27" s="1"/>
  <c r="S75" i="28"/>
  <c r="D110" i="28" s="1"/>
  <c r="G23" i="27" s="1"/>
  <c r="AJ75" i="28"/>
  <c r="D141" i="28" s="1"/>
  <c r="G54" i="27" s="1"/>
  <c r="Q75" i="28"/>
  <c r="D103" i="28" s="1"/>
  <c r="G16" i="27" s="1"/>
  <c r="K50" i="28"/>
  <c r="AE76" i="28"/>
  <c r="D137" i="28" s="1"/>
  <c r="G50" i="27" s="1"/>
  <c r="K57" i="28"/>
  <c r="O73" i="28"/>
  <c r="L73" i="28" s="1"/>
  <c r="C93" i="28" s="1"/>
  <c r="F6" i="27" s="1"/>
  <c r="L61" i="28"/>
  <c r="K76" i="28"/>
  <c r="D94" i="28" s="1"/>
  <c r="G7" i="27" s="1"/>
  <c r="D100" i="28"/>
  <c r="G13" i="27" s="1"/>
  <c r="K74" i="28"/>
  <c r="C94" i="28" s="1"/>
  <c r="F7" i="27" s="1"/>
  <c r="C100" i="28"/>
  <c r="F13" i="27" s="1"/>
  <c r="J74" i="28"/>
  <c r="C95" i="28" s="1"/>
  <c r="F8" i="27" s="1"/>
  <c r="C101" i="28"/>
  <c r="F14" i="27" s="1"/>
  <c r="D11" i="17"/>
  <c r="D12" i="17"/>
  <c r="D99" i="28" l="1"/>
  <c r="G12" i="27" s="1"/>
  <c r="L76" i="28"/>
  <c r="D96" i="28" s="1"/>
  <c r="G9" i="27" s="1"/>
  <c r="C97" i="28"/>
  <c r="F10" i="27" s="1"/>
  <c r="C102" i="28"/>
  <c r="F15" i="27" s="1"/>
  <c r="J73" i="28"/>
  <c r="C92" i="28" s="1"/>
  <c r="F5" i="27" s="1"/>
  <c r="D98" i="28"/>
  <c r="G11" i="27" s="1"/>
  <c r="K75" i="28"/>
  <c r="D91" i="28" s="1"/>
  <c r="G4" i="27" s="1"/>
  <c r="C99" i="28"/>
  <c r="F12" i="27" s="1"/>
  <c r="D101" i="28"/>
  <c r="G14" i="27" s="1"/>
  <c r="D13" i="17"/>
  <c r="D14" i="17" l="1"/>
  <c r="D1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300-000001000000}">
      <text>
        <r>
          <rPr>
            <b/>
            <sz val="8"/>
            <color indexed="81"/>
            <rFont val="Tahoma"/>
            <family val="2"/>
          </rPr>
          <t>Insert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4" authorId="0" shapeId="0" xr:uid="{00000000-0006-0000-0400-000001000000}">
      <text>
        <r>
          <rPr>
            <b/>
            <sz val="8"/>
            <color indexed="81"/>
            <rFont val="Tahoma"/>
            <family val="2"/>
          </rPr>
          <t>Insert Table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rovinces_CDI_m2" type="6" refreshedVersion="4" deleted="1" background="1" saveData="1">
    <textPr codePage="65001" sourceFile="C:\Program Files (x86)\ArcGIS\Desktop10.1\Stefan\BBR\TIMES-DTU analysis\DREAM support\Provinces_CDI_m2.txt" comma="1">
      <textFields count="6">
        <textField/>
        <textField/>
        <textField/>
        <textField/>
        <textField/>
        <textField/>
      </textFields>
    </textPr>
  </connection>
</connections>
</file>

<file path=xl/sharedStrings.xml><?xml version="1.0" encoding="utf-8"?>
<sst xmlns="http://schemas.openxmlformats.org/spreadsheetml/2006/main" count="2206" uniqueCount="204">
  <si>
    <t>Year</t>
  </si>
  <si>
    <t>Cset_CN</t>
  </si>
  <si>
    <t>Attribute</t>
  </si>
  <si>
    <t>LimType</t>
  </si>
  <si>
    <t>~TFM_INS</t>
  </si>
  <si>
    <t>TimeSlice</t>
  </si>
  <si>
    <t>Cset_Set</t>
  </si>
  <si>
    <t>Trans - Insert</t>
  </si>
  <si>
    <t>DKW</t>
  </si>
  <si>
    <t>DKE</t>
  </si>
  <si>
    <t>RHDDB</t>
  </si>
  <si>
    <t>RHCDB</t>
  </si>
  <si>
    <t>RHIDB</t>
  </si>
  <si>
    <t>RHDMB</t>
  </si>
  <si>
    <t>RHCMB</t>
  </si>
  <si>
    <t>RHIMB</t>
  </si>
  <si>
    <t>COM_PROJ</t>
  </si>
  <si>
    <t>DEM</t>
  </si>
  <si>
    <t>RADBC</t>
  </si>
  <si>
    <t>RADBK</t>
  </si>
  <si>
    <t>RADBE</t>
  </si>
  <si>
    <t>RADBL</t>
  </si>
  <si>
    <t>RADBO</t>
  </si>
  <si>
    <t>RADBR</t>
  </si>
  <si>
    <t>RADBM</t>
  </si>
  <si>
    <t>RAMBC</t>
  </si>
  <si>
    <t>RAMBK</t>
  </si>
  <si>
    <t>RAMBE</t>
  </si>
  <si>
    <t>RAMBL</t>
  </si>
  <si>
    <t>RAMBO</t>
  </si>
  <si>
    <t>RAMBR</t>
  </si>
  <si>
    <t>RAMBM</t>
  </si>
  <si>
    <t>RAD*,RAM*</t>
  </si>
  <si>
    <t>~TFM_FILL</t>
  </si>
  <si>
    <t>Operation_Sum_Avg_Count</t>
  </si>
  <si>
    <t>Scenario Name</t>
  </si>
  <si>
    <t>A</t>
  </si>
  <si>
    <t>Demand</t>
  </si>
  <si>
    <t>Demand growth assumption</t>
  </si>
  <si>
    <t>BASE</t>
  </si>
  <si>
    <t/>
  </si>
  <si>
    <t>Date</t>
  </si>
  <si>
    <t>Name</t>
  </si>
  <si>
    <t>Sheet Name</t>
  </si>
  <si>
    <t xml:space="preserve">Cell no </t>
  </si>
  <si>
    <t>Explanation</t>
  </si>
  <si>
    <t>Olexandr Balyk</t>
  </si>
  <si>
    <t>TRA_PROJ</t>
  </si>
  <si>
    <t>I112:I120,F121:F129,G121:G129,I121:I129</t>
  </si>
  <si>
    <t>Implementation of the split between the National and International truck freight transport</t>
  </si>
  <si>
    <t>Projection_Growth</t>
  </si>
  <si>
    <t>C112:D120,B121:F129</t>
  </si>
  <si>
    <t>Implementation of the split between the National and International truck freight transport, projection remained the same</t>
  </si>
  <si>
    <t>BY_Demands</t>
  </si>
  <si>
    <t>B19,C19,F19,J19,J18,L19,L18</t>
  </si>
  <si>
    <t>Maurizio Gargiulo</t>
  </si>
  <si>
    <t>DEM_FR</t>
  </si>
  <si>
    <t>Removed elc and het (entire column) aggregated demands and moved to the file Scen_DEM_FR_ELC-HET</t>
  </si>
  <si>
    <t>Residential Appliance Computers Demand Detached Building</t>
  </si>
  <si>
    <t>Residential Appliance Cooking Demand Detached Building</t>
  </si>
  <si>
    <t>Residential Appliance Entertainment Demand Detached Building</t>
  </si>
  <si>
    <t>Residential Appliance Lighting Demand Detached Building</t>
  </si>
  <si>
    <t>Residential Appliance Others Demand Detached Building</t>
  </si>
  <si>
    <t>Residential Appliance Refrigeration Demand Detached Building</t>
  </si>
  <si>
    <t>Residential Appliance Machines(Washing) Demand Detached Building</t>
  </si>
  <si>
    <t>Residential Appliance Computers Demand Multi Storage Buildings</t>
  </si>
  <si>
    <t>Residential Appliance Cooking Demand Multi Storage Buildings</t>
  </si>
  <si>
    <t>Residential Appliance Entertainment Demand Multi Storage Buildings</t>
  </si>
  <si>
    <t>Residential Appliance Lighting Demand Multi Storage Buildings</t>
  </si>
  <si>
    <t>Residential Appliance Others Demand Multi Storage Buildings</t>
  </si>
  <si>
    <t>Residential Appliance Refrigeration Demand Multi Storage Buildings</t>
  </si>
  <si>
    <t>Residential Appliance Machines(Washing) Demand Multi Storage Buildings</t>
  </si>
  <si>
    <t>*Unit</t>
  </si>
  <si>
    <t>Rikke Næraa</t>
  </si>
  <si>
    <t>"description"  inserted</t>
  </si>
  <si>
    <t>[ACT]kSt</t>
  </si>
  <si>
    <t>incerted 2012 ?</t>
  </si>
  <si>
    <t>H10:I16 and Copi from VT_DK_APP_v1p120140303rin3.xlsx  sheet App_DB and APP_MB  cell  E7 to F13</t>
  </si>
  <si>
    <t>Data for 2012 incerted</t>
  </si>
  <si>
    <t xml:space="preserve">This sheet should be copied to "Scen_DEM_FR_APP-TRA-HOU.xlsx" </t>
  </si>
  <si>
    <t>ACT [kST]</t>
  </si>
  <si>
    <t>APP_PROJ</t>
  </si>
  <si>
    <t xml:space="preserve">updated values for all years incerted </t>
  </si>
  <si>
    <t>APP_PROJ_Copy to Scen_Dem</t>
  </si>
  <si>
    <t>row deleted  cause numbers for all years incerted</t>
  </si>
  <si>
    <t xml:space="preserve">Or is copied from DOCUMENTATION  "udv ELM-projection_all_years_Troels20140218rin3 .xlsx"  --- depending on which file you are looking in </t>
  </si>
  <si>
    <t>Ownershiplevel index 2012( /number of appliances index) [kST2012/kSTn]</t>
  </si>
  <si>
    <t>Computers</t>
  </si>
  <si>
    <t>Cooking</t>
  </si>
  <si>
    <t>Entertainment</t>
  </si>
  <si>
    <t>Lighting</t>
  </si>
  <si>
    <t xml:space="preserve">Miscellaneous  </t>
  </si>
  <si>
    <t>Refrigeration</t>
  </si>
  <si>
    <t>Washing</t>
  </si>
  <si>
    <t>Ownershiplevel index 2012</t>
  </si>
  <si>
    <t>[kST/1000]</t>
  </si>
  <si>
    <t xml:space="preserve">Number of households development in </t>
  </si>
  <si>
    <t>Single-family building</t>
  </si>
  <si>
    <t>Multi-family building</t>
  </si>
  <si>
    <t>OBJECTID</t>
  </si>
  <si>
    <t>BYG_ANVEND_KODE</t>
  </si>
  <si>
    <t>Province</t>
  </si>
  <si>
    <t>Cen_Dec_Ind</t>
  </si>
  <si>
    <t>FREQUENCY</t>
  </si>
  <si>
    <t>SUM_BYG_BOLIG_ARL_SAML</t>
  </si>
  <si>
    <t>Decentral DH</t>
  </si>
  <si>
    <t>Individual</t>
  </si>
  <si>
    <t>Landsdel Bornholm</t>
  </si>
  <si>
    <t>Central DH</t>
  </si>
  <si>
    <t>Central Next-to-DH</t>
  </si>
  <si>
    <t>Decentral Next-to-DH</t>
  </si>
  <si>
    <t>Landsdel Byen København</t>
  </si>
  <si>
    <t>Landsdel Fyn</t>
  </si>
  <si>
    <t>Area of buildings (m2)</t>
  </si>
  <si>
    <t>Parcel</t>
  </si>
  <si>
    <t>Etage</t>
  </si>
  <si>
    <t>Række</t>
  </si>
  <si>
    <t>Landsdel</t>
  </si>
  <si>
    <t>TIMES Region</t>
  </si>
  <si>
    <t>Central</t>
  </si>
  <si>
    <t>Decentral</t>
  </si>
  <si>
    <t>bornholm</t>
  </si>
  <si>
    <t>Landsdel Københavns omegn</t>
  </si>
  <si>
    <t>fyn</t>
  </si>
  <si>
    <t>Landsdel Nordjylland</t>
  </si>
  <si>
    <t>jyl_nord</t>
  </si>
  <si>
    <t>Landsdel Sydjylland</t>
  </si>
  <si>
    <t>jyl_syd</t>
  </si>
  <si>
    <t>Landsdel Vestjylland</t>
  </si>
  <si>
    <t>jyl_vest</t>
  </si>
  <si>
    <t>Landsdel Østjylland</t>
  </si>
  <si>
    <t>jyl_ost</t>
  </si>
  <si>
    <t>kbh</t>
  </si>
  <si>
    <t>kbh_omegn</t>
  </si>
  <si>
    <t>Landsdel Nordsjælland</t>
  </si>
  <si>
    <t>sj_nord</t>
  </si>
  <si>
    <t>Landsdel Østsjælland</t>
  </si>
  <si>
    <t>sj_ost</t>
  </si>
  <si>
    <t>Landsdel Vest- og Sydsjælland</t>
  </si>
  <si>
    <t>sj_sydvest</t>
  </si>
  <si>
    <t>Raekke</t>
  </si>
  <si>
    <t>building group</t>
  </si>
  <si>
    <t>TIMES building group</t>
  </si>
  <si>
    <t>parcel</t>
  </si>
  <si>
    <t>etage</t>
  </si>
  <si>
    <t>raekke</t>
  </si>
  <si>
    <t>Single-family buildings</t>
  </si>
  <si>
    <t>Multi-family buildings</t>
  </si>
  <si>
    <t>Before 1972</t>
  </si>
  <si>
    <t>After 1972</t>
  </si>
  <si>
    <t>SFb</t>
  </si>
  <si>
    <t>MFb</t>
  </si>
  <si>
    <t>Areas of buildings (Mm2) in 2010</t>
  </si>
  <si>
    <t>\I: Unit</t>
  </si>
  <si>
    <t>\I: Explanation</t>
  </si>
  <si>
    <t>Mm2</t>
  </si>
  <si>
    <t>Housing demand</t>
  </si>
  <si>
    <t>unit</t>
  </si>
  <si>
    <t>explanation</t>
  </si>
  <si>
    <t>Areas of buildings (m2)</t>
  </si>
  <si>
    <t>Areas of buildings (Mm2)</t>
  </si>
  <si>
    <r>
      <t>m</t>
    </r>
    <r>
      <rPr>
        <vertAlign val="superscript"/>
        <sz val="11"/>
        <color theme="1"/>
        <rFont val="Calibri"/>
        <family val="2"/>
        <scheme val="minor"/>
      </rPr>
      <t>2</t>
    </r>
  </si>
  <si>
    <t>BBR code</t>
  </si>
  <si>
    <t>Position relative to DH areas</t>
  </si>
  <si>
    <t>Number of buildings</t>
  </si>
  <si>
    <t>Resindetial area</t>
  </si>
  <si>
    <t xml:space="preserve">Yellow data is updated to NO PV data </t>
  </si>
  <si>
    <t xml:space="preserve">Now linking to column G makin the updating automated </t>
  </si>
  <si>
    <t xml:space="preserve">green cells is updated to 4TSnov </t>
  </si>
  <si>
    <t>Lars B. Termansen</t>
  </si>
  <si>
    <t>Remove TRA part and keep residential in this workbook</t>
  </si>
  <si>
    <t>TABLE 2</t>
  </si>
  <si>
    <t>TABLE 1</t>
  </si>
  <si>
    <t>Steffen Dockweiler</t>
  </si>
  <si>
    <t xml:space="preserve">Updated the building projections of m2, according to the new SMILE projections. </t>
  </si>
  <si>
    <t>All</t>
  </si>
  <si>
    <t>Added Intro and colors to sheets</t>
  </si>
  <si>
    <t>TIMES VERSION</t>
  </si>
  <si>
    <t>type</t>
  </si>
  <si>
    <t>Data_Fremskriv_m2+Mm2_PROJ</t>
  </si>
  <si>
    <t>Description</t>
  </si>
  <si>
    <t>Purpose:</t>
  </si>
  <si>
    <t>Description:</t>
  </si>
  <si>
    <t>Relevant sectors</t>
  </si>
  <si>
    <t>Description of different sheets</t>
  </si>
  <si>
    <t>Shares of building</t>
  </si>
  <si>
    <t>Data Fremskriv M2</t>
  </si>
  <si>
    <t>Data on the share of buildings in each region that uses central/decentral/individual heat</t>
  </si>
  <si>
    <t>Data on the projections of m2 that needs to be heatet in the future (from SMILE-DREAM)</t>
  </si>
  <si>
    <t>Mm2_PROJ</t>
  </si>
  <si>
    <t>Demand for m2 to be heated by TIMES</t>
  </si>
  <si>
    <t>Divison of when heat is demanded at time slice level</t>
  </si>
  <si>
    <r>
      <t xml:space="preserve">Fill table for TIMES to fill in - </t>
    </r>
    <r>
      <rPr>
        <sz val="11"/>
        <color rgb="FFFF0000"/>
        <rFont val="Calibri"/>
        <family val="2"/>
        <scheme val="minor"/>
      </rPr>
      <t>NOT USED?</t>
    </r>
  </si>
  <si>
    <t>NOT USED?</t>
  </si>
  <si>
    <t>This sheet handles the demand of the residental sector</t>
  </si>
  <si>
    <t>By using various projections of m2 and apparatus, we feed TIMES the future demand for spatial heating and computers, etc.</t>
  </si>
  <si>
    <t>RES</t>
  </si>
  <si>
    <t>Intro</t>
  </si>
  <si>
    <t>Moved all the TS info from this workbook to a dedicated scenario file; updated the Intro sheet accordingly</t>
  </si>
  <si>
    <t>G4</t>
  </si>
  <si>
    <t>H4</t>
  </si>
  <si>
    <t>B4</t>
  </si>
  <si>
    <t>F4,F36</t>
  </si>
  <si>
    <t>RHD*, RHC*, RHI*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</si>
</sst>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 #,##0_ ;_ * \-#,##0_ ;_ * &quot;-&quot;_ ;_ @_ "/>
    <numFmt numFmtId="165" formatCode="_ * #,##0.00_ ;_ * \-#,##0.00_ ;_ * &quot;-&quot;??_ ;_ @_ "/>
    <numFmt numFmtId="166" formatCode="_-&quot;€&quot;\ * #,##0.00_-;\-&quot;€&quot;\ * #,##0.00_-;_-&quot;€&quot;\ * &quot;-&quot;??_-;_-@_-"/>
    <numFmt numFmtId="167" formatCode="#,##0;\-\ #,##0;_-\ &quot;- &quot;"/>
    <numFmt numFmtId="168" formatCode="_-[$€-2]\ * #,##0.00_-;\-[$€-2]\ * #,##0.00_-;_-[$€-2]\ * &quot;-&quot;??_-"/>
    <numFmt numFmtId="169" formatCode="0.0"/>
    <numFmt numFmtId="170" formatCode="\Te\x\t"/>
    <numFmt numFmtId="171" formatCode="_([$€]* #,##0.00_);_([$€]* \(#,##0.00\);_([$€]* &quot;-&quot;??_);_(@_)"/>
    <numFmt numFmtId="172" formatCode="0.0%"/>
  </numFmts>
  <fonts count="45" x14ac:knownFonts="1">
    <font>
      <sz val="11"/>
      <color theme="1"/>
      <name val="Calibri"/>
      <family val="2"/>
      <scheme val="minor"/>
    </font>
    <font>
      <sz val="11"/>
      <color indexed="8"/>
      <name val="Calibri"/>
      <family val="2"/>
    </font>
    <font>
      <b/>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name val="Arial"/>
      <family val="2"/>
    </font>
    <font>
      <sz val="10"/>
      <name val="MS Sans Serif"/>
      <family val="2"/>
    </font>
    <font>
      <b/>
      <sz val="10"/>
      <color indexed="10"/>
      <name val="Arial"/>
      <family val="2"/>
    </font>
    <font>
      <sz val="10"/>
      <name val="Arial"/>
      <family val="2"/>
      <charset val="204"/>
    </font>
    <font>
      <sz val="9"/>
      <color indexed="8"/>
      <name val="Times New Roman"/>
      <family val="1"/>
    </font>
    <font>
      <sz val="10"/>
      <name val="Helv"/>
    </font>
    <font>
      <sz val="9"/>
      <name val="Times New Roman"/>
      <family val="1"/>
    </font>
    <font>
      <b/>
      <sz val="9"/>
      <name val="Times New Roman"/>
      <family val="1"/>
    </font>
    <font>
      <sz val="10"/>
      <name val="Courier"/>
      <family val="3"/>
    </font>
    <font>
      <sz val="11"/>
      <color theme="1"/>
      <name val="Calibri"/>
      <family val="2"/>
      <scheme val="minor"/>
    </font>
    <font>
      <sz val="10"/>
      <color rgb="FF9C0006"/>
      <name val="Calibri"/>
      <family val="2"/>
    </font>
    <font>
      <sz val="11"/>
      <color theme="1"/>
      <name val="Calibri"/>
      <family val="2"/>
    </font>
    <font>
      <sz val="10"/>
      <color theme="1"/>
      <name val="Calibri"/>
      <family val="2"/>
    </font>
    <font>
      <b/>
      <sz val="11"/>
      <color theme="1"/>
      <name val="Calibri"/>
      <family val="2"/>
      <scheme val="minor"/>
    </font>
    <font>
      <sz val="11"/>
      <color rgb="FFFF0000"/>
      <name val="Calibri"/>
      <family val="2"/>
      <scheme val="minor"/>
    </font>
    <font>
      <b/>
      <sz val="11"/>
      <color rgb="FFFF0000"/>
      <name val="Calibri"/>
      <family val="2"/>
      <scheme val="minor"/>
    </font>
    <font>
      <sz val="8"/>
      <name val="Calibri"/>
      <family val="2"/>
    </font>
    <font>
      <sz val="10"/>
      <color rgb="FFFF0000"/>
      <name val="Arial"/>
      <family val="2"/>
    </font>
    <font>
      <vertAlign val="superscript"/>
      <sz val="11"/>
      <color theme="1"/>
      <name val="Calibri"/>
      <family val="2"/>
      <scheme val="minor"/>
    </font>
    <font>
      <b/>
      <sz val="11"/>
      <color theme="0"/>
      <name val="Calibri"/>
      <family val="2"/>
      <scheme val="minor"/>
    </font>
    <font>
      <sz val="11"/>
      <color theme="3"/>
      <name val="Calibri"/>
      <family val="2"/>
      <scheme val="minor"/>
    </font>
    <font>
      <b/>
      <sz val="14"/>
      <color rgb="FFFF0000"/>
      <name val="Calibri"/>
      <family val="2"/>
      <scheme val="minor"/>
    </font>
    <font>
      <b/>
      <sz val="11"/>
      <name val="Calibri"/>
      <family val="2"/>
      <scheme val="minor"/>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indexed="13"/>
        <bgColor indexed="64"/>
      </patternFill>
    </fill>
    <fill>
      <patternFill patternType="solid">
        <fgColor indexed="51"/>
        <bgColor indexed="64"/>
      </patternFill>
    </fill>
    <fill>
      <patternFill patternType="solid">
        <fgColor rgb="FFFFC7CE"/>
      </patternFill>
    </fill>
    <fill>
      <patternFill patternType="solid">
        <fgColor rgb="FF64C8FF"/>
        <bgColor indexed="64"/>
      </patternFill>
    </fill>
    <fill>
      <patternFill patternType="solid">
        <fgColor indexed="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6"/>
        <bgColor indexed="64"/>
      </patternFill>
    </fill>
    <fill>
      <patternFill patternType="solid">
        <fgColor theme="4"/>
        <bgColor indexed="64"/>
      </patternFill>
    </fill>
    <fill>
      <patternFill patternType="solid">
        <fgColor rgb="FF00B0F0"/>
        <bgColor indexed="64"/>
      </patternFill>
    </fill>
  </fills>
  <borders count="94">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bottom style="thin">
        <color indexed="64"/>
      </bottom>
      <diagonal/>
    </border>
    <border>
      <left/>
      <right/>
      <top/>
      <bottom style="thick">
        <color rgb="FF00B0F0"/>
      </bottom>
      <diagonal/>
    </border>
    <border>
      <left style="thick">
        <color rgb="FF00B0F0"/>
      </left>
      <right/>
      <top style="thick">
        <color rgb="FF00B0F0"/>
      </top>
      <bottom style="medium">
        <color rgb="FF00B0F0"/>
      </bottom>
      <diagonal/>
    </border>
    <border>
      <left/>
      <right/>
      <top style="thick">
        <color rgb="FF00B0F0"/>
      </top>
      <bottom style="medium">
        <color rgb="FF00B0F0"/>
      </bottom>
      <diagonal/>
    </border>
    <border>
      <left style="medium">
        <color rgb="FF00B0F0"/>
      </left>
      <right/>
      <top style="thick">
        <color rgb="FF00B0F0"/>
      </top>
      <bottom style="medium">
        <color rgb="FF00B0F0"/>
      </bottom>
      <diagonal/>
    </border>
    <border>
      <left/>
      <right style="medium">
        <color rgb="FF00B0F0"/>
      </right>
      <top style="thick">
        <color rgb="FF00B0F0"/>
      </top>
      <bottom style="medium">
        <color rgb="FF00B0F0"/>
      </bottom>
      <diagonal/>
    </border>
    <border>
      <left/>
      <right style="thick">
        <color rgb="FF00B0F0"/>
      </right>
      <top style="thick">
        <color rgb="FF00B0F0"/>
      </top>
      <bottom style="medium">
        <color rgb="FF00B0F0"/>
      </bottom>
      <diagonal/>
    </border>
    <border>
      <left style="thick">
        <color rgb="FF00B0F0"/>
      </left>
      <right/>
      <top style="thick">
        <color rgb="FF00B0F0"/>
      </top>
      <bottom/>
      <diagonal/>
    </border>
    <border>
      <left style="thin">
        <color indexed="64"/>
      </left>
      <right/>
      <top style="thick">
        <color rgb="FF00B0F0"/>
      </top>
      <bottom/>
      <diagonal/>
    </border>
    <border>
      <left style="thick">
        <color rgb="FF00B0F0"/>
      </left>
      <right/>
      <top style="medium">
        <color rgb="FF00B0F0"/>
      </top>
      <bottom/>
      <diagonal/>
    </border>
    <border>
      <left/>
      <right/>
      <top style="medium">
        <color rgb="FF00B0F0"/>
      </top>
      <bottom/>
      <diagonal/>
    </border>
    <border>
      <left style="medium">
        <color rgb="FF00B0F0"/>
      </left>
      <right/>
      <top style="medium">
        <color rgb="FF00B0F0"/>
      </top>
      <bottom/>
      <diagonal/>
    </border>
    <border>
      <left/>
      <right style="medium">
        <color rgb="FF00B0F0"/>
      </right>
      <top style="medium">
        <color rgb="FF00B0F0"/>
      </top>
      <bottom/>
      <diagonal/>
    </border>
    <border>
      <left/>
      <right style="thick">
        <color rgb="FF00B0F0"/>
      </right>
      <top style="medium">
        <color rgb="FF00B0F0"/>
      </top>
      <bottom/>
      <diagonal/>
    </border>
    <border>
      <left/>
      <right/>
      <top style="thin">
        <color theme="4" tint="0.39997558519241921"/>
      </top>
      <bottom style="thin">
        <color theme="4" tint="0.39997558519241921"/>
      </bottom>
      <diagonal/>
    </border>
    <border>
      <left style="thick">
        <color rgb="FF00B0F0"/>
      </left>
      <right/>
      <top style="thick">
        <color rgb="FF00B0F0"/>
      </top>
      <bottom style="thin">
        <color rgb="FF00B0F0"/>
      </bottom>
      <diagonal/>
    </border>
    <border>
      <left style="thin">
        <color auto="1"/>
      </left>
      <right style="thick">
        <color rgb="FF00B0F0"/>
      </right>
      <top style="thick">
        <color rgb="FF00B0F0"/>
      </top>
      <bottom style="thin">
        <color rgb="FF00B0F0"/>
      </bottom>
      <diagonal/>
    </border>
    <border>
      <left/>
      <right/>
      <top style="thick">
        <color rgb="FF00B0F0"/>
      </top>
      <bottom style="thin">
        <color rgb="FF00B0F0"/>
      </bottom>
      <diagonal/>
    </border>
    <border>
      <left style="medium">
        <color rgb="FF00B0F0"/>
      </left>
      <right/>
      <top style="thick">
        <color rgb="FF00B0F0"/>
      </top>
      <bottom style="thin">
        <color rgb="FF00B0F0"/>
      </bottom>
      <diagonal/>
    </border>
    <border>
      <left/>
      <right style="medium">
        <color rgb="FF00B0F0"/>
      </right>
      <top style="thick">
        <color rgb="FF00B0F0"/>
      </top>
      <bottom style="thin">
        <color rgb="FF00B0F0"/>
      </bottom>
      <diagonal/>
    </border>
    <border>
      <left/>
      <right style="thick">
        <color rgb="FF00B0F0"/>
      </right>
      <top style="thick">
        <color rgb="FF00B0F0"/>
      </top>
      <bottom style="thin">
        <color rgb="FF00B0F0"/>
      </bottom>
      <diagonal/>
    </border>
    <border>
      <left style="thick">
        <color rgb="FF00B0F0"/>
      </left>
      <right/>
      <top style="thin">
        <color rgb="FF00B0F0"/>
      </top>
      <bottom style="thin">
        <color rgb="FF00B0F0"/>
      </bottom>
      <diagonal/>
    </border>
    <border>
      <left style="thin">
        <color indexed="64"/>
      </left>
      <right style="thick">
        <color rgb="FF00B0F0"/>
      </right>
      <top style="thin">
        <color rgb="FF00B0F0"/>
      </top>
      <bottom style="thin">
        <color rgb="FF00B0F0"/>
      </bottom>
      <diagonal/>
    </border>
    <border>
      <left/>
      <right/>
      <top style="thin">
        <color rgb="FF00B0F0"/>
      </top>
      <bottom style="thin">
        <color rgb="FF00B0F0"/>
      </bottom>
      <diagonal/>
    </border>
    <border>
      <left style="medium">
        <color rgb="FF00B0F0"/>
      </left>
      <right/>
      <top style="thin">
        <color rgb="FF00B0F0"/>
      </top>
      <bottom style="thin">
        <color rgb="FF00B0F0"/>
      </bottom>
      <diagonal/>
    </border>
    <border>
      <left/>
      <right style="medium">
        <color rgb="FF00B0F0"/>
      </right>
      <top style="thin">
        <color rgb="FF00B0F0"/>
      </top>
      <bottom style="thin">
        <color rgb="FF00B0F0"/>
      </bottom>
      <diagonal/>
    </border>
    <border>
      <left/>
      <right style="thick">
        <color rgb="FF00B0F0"/>
      </right>
      <top style="thin">
        <color rgb="FF00B0F0"/>
      </top>
      <bottom style="thin">
        <color rgb="FF00B0F0"/>
      </bottom>
      <diagonal/>
    </border>
    <border>
      <left style="thick">
        <color rgb="FF00B0F0"/>
      </left>
      <right/>
      <top style="thin">
        <color rgb="FF00B0F0"/>
      </top>
      <bottom style="thick">
        <color rgb="FF00B0F0"/>
      </bottom>
      <diagonal/>
    </border>
    <border>
      <left style="thin">
        <color indexed="64"/>
      </left>
      <right style="thick">
        <color rgb="FF00B0F0"/>
      </right>
      <top style="thin">
        <color rgb="FF00B0F0"/>
      </top>
      <bottom style="thick">
        <color rgb="FF00B0F0"/>
      </bottom>
      <diagonal/>
    </border>
    <border>
      <left/>
      <right/>
      <top style="thin">
        <color rgb="FF00B0F0"/>
      </top>
      <bottom style="thick">
        <color rgb="FF00B0F0"/>
      </bottom>
      <diagonal/>
    </border>
    <border>
      <left style="medium">
        <color rgb="FF00B0F0"/>
      </left>
      <right/>
      <top style="thin">
        <color rgb="FF00B0F0"/>
      </top>
      <bottom style="thick">
        <color rgb="FF00B0F0"/>
      </bottom>
      <diagonal/>
    </border>
    <border>
      <left/>
      <right style="medium">
        <color rgb="FF00B0F0"/>
      </right>
      <top style="thin">
        <color rgb="FF00B0F0"/>
      </top>
      <bottom style="thick">
        <color rgb="FF00B0F0"/>
      </bottom>
      <diagonal/>
    </border>
    <border>
      <left/>
      <right style="thick">
        <color rgb="FF00B0F0"/>
      </right>
      <top style="thin">
        <color rgb="FF00B0F0"/>
      </top>
      <bottom style="thick">
        <color rgb="FF00B0F0"/>
      </bottom>
      <diagonal/>
    </border>
    <border>
      <left/>
      <right/>
      <top style="thick">
        <color rgb="FF00B0F0"/>
      </top>
      <bottom/>
      <diagonal/>
    </border>
    <border>
      <left style="thin">
        <color indexed="64"/>
      </left>
      <right style="thick">
        <color rgb="FF00B0F0"/>
      </right>
      <top style="thick">
        <color rgb="FF00B0F0"/>
      </top>
      <bottom/>
      <diagonal/>
    </border>
    <border>
      <left style="thick">
        <color rgb="FF00B0F0"/>
      </left>
      <right/>
      <top style="thick">
        <color auto="1"/>
      </top>
      <bottom/>
      <diagonal/>
    </border>
    <border>
      <left style="thin">
        <color auto="1"/>
      </left>
      <right style="thick">
        <color rgb="FF00B0F0"/>
      </right>
      <top style="thick">
        <color auto="1"/>
      </top>
      <bottom/>
      <diagonal/>
    </border>
    <border>
      <left style="thin">
        <color rgb="FF00B0F0"/>
      </left>
      <right style="thin">
        <color rgb="FF00B0F0"/>
      </right>
      <top style="thick">
        <color rgb="FF00B0F0"/>
      </top>
      <bottom style="thin">
        <color rgb="FF00B0F0"/>
      </bottom>
      <diagonal/>
    </border>
    <border>
      <left style="thick">
        <color rgb="FF00B0F0"/>
      </left>
      <right/>
      <top/>
      <bottom/>
      <diagonal/>
    </border>
    <border>
      <left style="thin">
        <color indexed="64"/>
      </left>
      <right style="thick">
        <color rgb="FF00B0F0"/>
      </right>
      <top/>
      <bottom/>
      <diagonal/>
    </border>
    <border>
      <left style="thin">
        <color rgb="FF00B0F0"/>
      </left>
      <right style="thin">
        <color rgb="FF00B0F0"/>
      </right>
      <top style="thin">
        <color rgb="FF00B0F0"/>
      </top>
      <bottom style="thin">
        <color rgb="FF00B0F0"/>
      </bottom>
      <diagonal/>
    </border>
    <border>
      <left style="thick">
        <color rgb="FF00B0F0"/>
      </left>
      <right/>
      <top/>
      <bottom style="thick">
        <color rgb="FF00B0F0"/>
      </bottom>
      <diagonal/>
    </border>
    <border>
      <left style="thin">
        <color indexed="64"/>
      </left>
      <right style="thick">
        <color rgb="FF00B0F0"/>
      </right>
      <top/>
      <bottom style="thick">
        <color rgb="FF00B0F0"/>
      </bottom>
      <diagonal/>
    </border>
    <border>
      <left style="thin">
        <color rgb="FF00B0F0"/>
      </left>
      <right style="thin">
        <color rgb="FF00B0F0"/>
      </right>
      <top style="thin">
        <color rgb="FF00B0F0"/>
      </top>
      <bottom style="thick">
        <color rgb="FF00B0F0"/>
      </bottom>
      <diagonal/>
    </border>
    <border>
      <left/>
      <right/>
      <top style="thick">
        <color rgb="FF00B0F0"/>
      </top>
      <bottom style="thick">
        <color rgb="FF00B0F0"/>
      </bottom>
      <diagonal/>
    </border>
    <border>
      <left/>
      <right style="thick">
        <color rgb="FF00B0F0"/>
      </right>
      <top style="thick">
        <color rgb="FF00B0F0"/>
      </top>
      <bottom style="thick">
        <color rgb="FF00B0F0"/>
      </bottom>
      <diagonal/>
    </border>
    <border>
      <left/>
      <right style="medium">
        <color rgb="FF00B0F0"/>
      </right>
      <top style="thick">
        <color rgb="FF00B0F0"/>
      </top>
      <bottom/>
      <diagonal/>
    </border>
    <border>
      <left style="medium">
        <color rgb="FF00B0F0"/>
      </left>
      <right/>
      <top style="thick">
        <color rgb="FF00B0F0"/>
      </top>
      <bottom/>
      <diagonal/>
    </border>
    <border>
      <left/>
      <right style="thick">
        <color rgb="FF00B0F0"/>
      </right>
      <top/>
      <bottom/>
      <diagonal/>
    </border>
    <border>
      <left/>
      <right style="medium">
        <color rgb="FF00B0F0"/>
      </right>
      <top/>
      <bottom/>
      <diagonal/>
    </border>
    <border>
      <left style="medium">
        <color rgb="FF00B0F0"/>
      </left>
      <right/>
      <top/>
      <bottom/>
      <diagonal/>
    </border>
    <border>
      <left style="thick">
        <color rgb="FF00B0F0"/>
      </left>
      <right/>
      <top/>
      <bottom style="medium">
        <color rgb="FF00B0F0"/>
      </bottom>
      <diagonal/>
    </border>
    <border>
      <left/>
      <right/>
      <top/>
      <bottom style="medium">
        <color rgb="FF00B0F0"/>
      </bottom>
      <diagonal/>
    </border>
    <border>
      <left/>
      <right style="medium">
        <color rgb="FF00B0F0"/>
      </right>
      <top/>
      <bottom style="medium">
        <color rgb="FF00B0F0"/>
      </bottom>
      <diagonal/>
    </border>
    <border>
      <left style="medium">
        <color rgb="FF00B0F0"/>
      </left>
      <right/>
      <top/>
      <bottom style="medium">
        <color rgb="FF00B0F0"/>
      </bottom>
      <diagonal/>
    </border>
    <border>
      <left/>
      <right style="medium">
        <color rgb="FF00B0F0"/>
      </right>
      <top/>
      <bottom style="thick">
        <color rgb="FF00B0F0"/>
      </bottom>
      <diagonal/>
    </border>
    <border>
      <left style="medium">
        <color rgb="FF00B0F0"/>
      </left>
      <right/>
      <top/>
      <bottom style="thick">
        <color rgb="FF00B0F0"/>
      </bottom>
      <diagonal/>
    </border>
    <border>
      <left/>
      <right style="thick">
        <color rgb="FF00B0F0"/>
      </right>
      <top/>
      <bottom style="thick">
        <color rgb="FF00B0F0"/>
      </bottom>
      <diagonal/>
    </border>
    <border>
      <left/>
      <right style="thick">
        <color rgb="FF00B0F0"/>
      </right>
      <top style="thick">
        <color rgb="FF00B0F0"/>
      </top>
      <bottom/>
      <diagonal/>
    </border>
    <border>
      <left/>
      <right/>
      <top/>
      <bottom style="thick">
        <color auto="1"/>
      </bottom>
      <diagonal/>
    </border>
    <border>
      <left style="thick">
        <color auto="1"/>
      </left>
      <right/>
      <top style="thick">
        <color auto="1"/>
      </top>
      <bottom/>
      <diagonal/>
    </border>
    <border>
      <left/>
      <right/>
      <top style="thick">
        <color auto="1"/>
      </top>
      <bottom/>
      <diagonal/>
    </border>
    <border>
      <left style="thick">
        <color auto="1"/>
      </left>
      <right style="medium">
        <color auto="1"/>
      </right>
      <top style="thick">
        <color auto="1"/>
      </top>
      <bottom/>
      <diagonal/>
    </border>
    <border>
      <left style="medium">
        <color auto="1"/>
      </left>
      <right style="thick">
        <color auto="1"/>
      </right>
      <top style="thick">
        <color auto="1"/>
      </top>
      <bottom/>
      <diagonal/>
    </border>
    <border>
      <left style="thick">
        <color auto="1"/>
      </left>
      <right style="medium">
        <color auto="1"/>
      </right>
      <top/>
      <bottom/>
      <diagonal/>
    </border>
    <border>
      <left style="thick">
        <color auto="1"/>
      </left>
      <right style="medium">
        <color auto="1"/>
      </right>
      <top/>
      <bottom style="thick">
        <color auto="1"/>
      </bottom>
      <diagonal/>
    </border>
    <border>
      <left style="medium">
        <color auto="1"/>
      </left>
      <right style="thick">
        <color auto="1"/>
      </right>
      <top style="thick">
        <color auto="1"/>
      </top>
      <bottom style="thin">
        <color auto="1"/>
      </bottom>
      <diagonal/>
    </border>
    <border>
      <left style="medium">
        <color auto="1"/>
      </left>
      <right style="thick">
        <color auto="1"/>
      </right>
      <top style="thin">
        <color auto="1"/>
      </top>
      <bottom style="thin">
        <color auto="1"/>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thick">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ck">
        <color auto="1"/>
      </top>
      <bottom/>
      <diagonal/>
    </border>
    <border>
      <left/>
      <right/>
      <top style="thin">
        <color indexed="64"/>
      </top>
      <bottom style="medium">
        <color indexed="64"/>
      </bottom>
      <diagonal/>
    </border>
    <border>
      <left style="medium">
        <color auto="1"/>
      </left>
      <right style="medium">
        <color auto="1"/>
      </right>
      <top style="thin">
        <color auto="1"/>
      </top>
      <bottom style="thick">
        <color auto="1"/>
      </bottom>
      <diagonal/>
    </border>
    <border>
      <left style="medium">
        <color auto="1"/>
      </left>
      <right/>
      <top style="thin">
        <color auto="1"/>
      </top>
      <bottom style="thick">
        <color auto="1"/>
      </bottom>
      <diagonal/>
    </border>
    <border>
      <left style="medium">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rgb="FF00B0F0"/>
      </top>
      <bottom style="thin">
        <color rgb="FF00B0F0"/>
      </bottom>
      <diagonal/>
    </border>
    <border>
      <left style="thin">
        <color indexed="64"/>
      </left>
      <right/>
      <top style="thin">
        <color rgb="FF00B0F0"/>
      </top>
      <bottom style="thin">
        <color rgb="FF00B0F0"/>
      </bottom>
      <diagonal/>
    </border>
    <border>
      <left style="thin">
        <color indexed="64"/>
      </left>
      <right/>
      <top style="thin">
        <color rgb="FF00B0F0"/>
      </top>
      <bottom style="thick">
        <color rgb="FF00B0F0"/>
      </bottom>
      <diagonal/>
    </border>
  </borders>
  <cellStyleXfs count="152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4" fillId="0" borderId="0" applyNumberFormat="0" applyFont="0" applyFill="0" applyBorder="0" applyProtection="0">
      <alignment horizontal="left" vertical="center" indent="5"/>
    </xf>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4" fontId="26" fillId="20" borderId="1">
      <alignment horizontal="right" vertical="center"/>
    </xf>
    <xf numFmtId="4" fontId="26" fillId="20" borderId="1">
      <alignment horizontal="right" vertical="center"/>
    </xf>
    <xf numFmtId="0" fontId="32" fillId="30" borderId="0" applyNumberFormat="0" applyBorder="0" applyAlignment="0" applyProtection="0"/>
    <xf numFmtId="0" fontId="9" fillId="21" borderId="2" applyNumberFormat="0" applyAlignment="0" applyProtection="0"/>
    <xf numFmtId="0" fontId="17" fillId="0" borderId="3" applyNumberFormat="0" applyFill="0" applyAlignment="0" applyProtection="0"/>
    <xf numFmtId="0" fontId="10" fillId="22" borderId="4" applyNumberFormat="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165" fontId="22"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0" fontId="27" fillId="0" borderId="0"/>
    <xf numFmtId="0" fontId="28" fillId="0" borderId="5">
      <alignment horizontal="left" vertical="center" wrapText="1" indent="2"/>
    </xf>
    <xf numFmtId="168" fontId="22"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0" fontId="4" fillId="0" borderId="0" applyFont="0" applyFill="0" applyBorder="0" applyAlignment="0" applyProtection="0"/>
    <xf numFmtId="168"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8"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0" fontId="27" fillId="0" borderId="0"/>
    <xf numFmtId="0" fontId="16" fillId="7" borderId="2" applyNumberFormat="0" applyAlignment="0" applyProtection="0"/>
    <xf numFmtId="4" fontId="28" fillId="0" borderId="0" applyBorder="0">
      <alignment horizontal="right" vertical="center"/>
    </xf>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0" fontId="18" fillId="23" borderId="0" applyNumberFormat="0" applyBorder="0" applyAlignment="0" applyProtection="0"/>
    <xf numFmtId="0" fontId="4" fillId="0" borderId="0"/>
    <xf numFmtId="0" fontId="22" fillId="0" borderId="0"/>
    <xf numFmtId="0" fontId="27" fillId="0" borderId="0"/>
    <xf numFmtId="0" fontId="4" fillId="0" borderId="0"/>
    <xf numFmtId="0" fontId="31" fillId="0" borderId="0"/>
    <xf numFmtId="0" fontId="31" fillId="0" borderId="0"/>
    <xf numFmtId="0" fontId="33" fillId="0" borderId="0"/>
    <xf numFmtId="0" fontId="34" fillId="0" borderId="0"/>
    <xf numFmtId="0" fontId="31" fillId="0" borderId="0"/>
    <xf numFmtId="0" fontId="34" fillId="0" borderId="0"/>
    <xf numFmtId="0" fontId="25" fillId="0" borderId="0"/>
    <xf numFmtId="4" fontId="28" fillId="0" borderId="1" applyFill="0" applyBorder="0" applyProtection="0">
      <alignment horizontal="right" vertical="center"/>
    </xf>
    <xf numFmtId="0" fontId="29" fillId="0" borderId="0" applyNumberFormat="0" applyFill="0" applyBorder="0" applyProtection="0">
      <alignment horizontal="left" vertical="center"/>
    </xf>
    <xf numFmtId="0" fontId="4" fillId="24" borderId="0" applyNumberFormat="0" applyFont="0" applyBorder="0" applyAlignment="0" applyProtection="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1" fillId="0" borderId="0"/>
    <xf numFmtId="0" fontId="1"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30" fillId="0" borderId="0"/>
    <xf numFmtId="0" fontId="22" fillId="25" borderId="9" applyNumberFormat="0" applyFont="0" applyAlignment="0" applyProtection="0"/>
    <xf numFmtId="0" fontId="4" fillId="25" borderId="9" applyNumberFormat="0" applyFont="0" applyAlignment="0" applyProtection="0"/>
    <xf numFmtId="0" fontId="25" fillId="25" borderId="9" applyNumberFormat="0" applyFont="0" applyAlignment="0" applyProtection="0"/>
    <xf numFmtId="0" fontId="25" fillId="25" borderId="9" applyNumberFormat="0" applyFont="0" applyAlignment="0" applyProtection="0"/>
    <xf numFmtId="0" fontId="25" fillId="25" borderId="9" applyNumberFormat="0" applyFont="0" applyAlignment="0" applyProtection="0"/>
    <xf numFmtId="0" fontId="25" fillId="25" borderId="9" applyNumberFormat="0" applyFont="0" applyAlignment="0" applyProtection="0"/>
    <xf numFmtId="167" fontId="22"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0" fontId="19" fillId="21" borderId="10" applyNumberFormat="0" applyAlignment="0" applyProtection="0"/>
    <xf numFmtId="0" fontId="27" fillId="0" borderId="0"/>
    <xf numFmtId="9" fontId="3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4" fillId="0" borderId="0"/>
    <xf numFmtId="0" fontId="21" fillId="0" borderId="0" applyNumberFormat="0" applyFill="0" applyBorder="0" applyAlignment="0" applyProtection="0"/>
    <xf numFmtId="0" fontId="11" fillId="0" borderId="0" applyNumberFormat="0" applyFill="0" applyBorder="0" applyAlignment="0" applyProtection="0"/>
    <xf numFmtId="0" fontId="20" fillId="0" borderId="0" applyNumberFormat="0" applyFill="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2" fillId="0" borderId="11" applyNumberFormat="0" applyFill="0" applyAlignment="0" applyProtection="0"/>
    <xf numFmtId="0" fontId="8" fillId="3" borderId="0" applyNumberFormat="0" applyBorder="0" applyAlignment="0" applyProtection="0"/>
    <xf numFmtId="0" fontId="12" fillId="4" borderId="0" applyNumberFormat="0" applyBorder="0" applyAlignment="0" applyProtection="0"/>
    <xf numFmtId="4" fontId="28" fillId="0" borderId="0"/>
    <xf numFmtId="0" fontId="31" fillId="0" borderId="0"/>
  </cellStyleXfs>
  <cellXfs count="244">
    <xf numFmtId="0" fontId="0" fillId="0" borderId="0" xfId="0"/>
    <xf numFmtId="0" fontId="5" fillId="0" borderId="0" xfId="0" applyFont="1"/>
    <xf numFmtId="0" fontId="3" fillId="0" borderId="0" xfId="0" applyFont="1" applyAlignment="1">
      <alignment horizontal="center"/>
    </xf>
    <xf numFmtId="0" fontId="3" fillId="26" borderId="12" xfId="0" applyFont="1" applyFill="1" applyBorder="1"/>
    <xf numFmtId="0" fontId="3" fillId="27" borderId="12" xfId="0" applyFont="1" applyFill="1" applyBorder="1"/>
    <xf numFmtId="0" fontId="4" fillId="26" borderId="12" xfId="0" applyFont="1" applyFill="1" applyBorder="1"/>
    <xf numFmtId="0" fontId="22" fillId="0" borderId="0" xfId="733" applyFill="1" applyBorder="1" applyAlignment="1">
      <alignment horizontal="left" wrapText="1"/>
    </xf>
    <xf numFmtId="0" fontId="22" fillId="0" borderId="0" xfId="733"/>
    <xf numFmtId="0" fontId="24" fillId="28" borderId="0" xfId="733" applyFont="1" applyFill="1"/>
    <xf numFmtId="0" fontId="3" fillId="29" borderId="0" xfId="733" applyFont="1" applyFill="1"/>
    <xf numFmtId="0" fontId="3" fillId="28" borderId="0" xfId="733" applyFont="1" applyFill="1"/>
    <xf numFmtId="0" fontId="37" fillId="0" borderId="0" xfId="0" applyFont="1"/>
    <xf numFmtId="0" fontId="0" fillId="0" borderId="0" xfId="0" applyFill="1" applyBorder="1"/>
    <xf numFmtId="0" fontId="22" fillId="0" borderId="13" xfId="733" applyFill="1" applyBorder="1" applyAlignment="1">
      <alignment horizontal="left" wrapText="1"/>
    </xf>
    <xf numFmtId="0" fontId="0" fillId="0" borderId="13" xfId="0" applyBorder="1"/>
    <xf numFmtId="169" fontId="0" fillId="0" borderId="0" xfId="0" applyNumberFormat="1"/>
    <xf numFmtId="1" fontId="0" fillId="0" borderId="0" xfId="0" applyNumberFormat="1"/>
    <xf numFmtId="2" fontId="35" fillId="31" borderId="0" xfId="0" applyNumberFormat="1" applyFont="1" applyFill="1"/>
    <xf numFmtId="0" fontId="0" fillId="0" borderId="0" xfId="0" quotePrefix="1"/>
    <xf numFmtId="0" fontId="22" fillId="0" borderId="0" xfId="733" quotePrefix="1" applyFill="1" applyBorder="1" applyAlignment="1">
      <alignment horizontal="left" wrapText="1"/>
    </xf>
    <xf numFmtId="0" fontId="0" fillId="0" borderId="0" xfId="0" applyBorder="1"/>
    <xf numFmtId="0" fontId="3" fillId="0" borderId="0" xfId="742" applyFont="1"/>
    <xf numFmtId="170" fontId="3" fillId="0" borderId="0" xfId="742" applyNumberFormat="1" applyFont="1" applyFill="1" applyBorder="1"/>
    <xf numFmtId="0" fontId="25" fillId="0" borderId="0" xfId="742"/>
    <xf numFmtId="14" fontId="25" fillId="0" borderId="0" xfId="742" applyNumberFormat="1" applyFont="1" applyAlignment="1">
      <alignment horizontal="left"/>
    </xf>
    <xf numFmtId="170" fontId="25" fillId="0" borderId="0" xfId="742" applyNumberFormat="1" applyFont="1" applyFill="1" applyBorder="1" applyAlignment="1">
      <alignment horizontal="left"/>
    </xf>
    <xf numFmtId="0" fontId="25" fillId="0" borderId="0" xfId="742" applyFont="1" applyAlignment="1">
      <alignment horizontal="left"/>
    </xf>
    <xf numFmtId="170" fontId="25" fillId="0" borderId="0" xfId="742" applyNumberFormat="1" applyFill="1" applyBorder="1" applyAlignment="1">
      <alignment horizontal="left"/>
    </xf>
    <xf numFmtId="0" fontId="4" fillId="0" borderId="0" xfId="742" applyFont="1" applyFill="1" applyBorder="1" applyAlignment="1">
      <alignment horizontal="left"/>
    </xf>
    <xf numFmtId="14" fontId="25" fillId="0" borderId="0" xfId="742" applyNumberFormat="1" applyFill="1" applyAlignment="1">
      <alignment horizontal="left"/>
    </xf>
    <xf numFmtId="0" fontId="4" fillId="0" borderId="0" xfId="742" applyFont="1"/>
    <xf numFmtId="0" fontId="22" fillId="0" borderId="0" xfId="733" applyFill="1"/>
    <xf numFmtId="0" fontId="3" fillId="0" borderId="0" xfId="733" applyFont="1" applyFill="1"/>
    <xf numFmtId="0" fontId="0" fillId="0" borderId="0" xfId="0" applyFill="1"/>
    <xf numFmtId="0" fontId="0" fillId="0" borderId="13" xfId="0" applyFill="1" applyBorder="1"/>
    <xf numFmtId="2" fontId="0" fillId="0" borderId="0" xfId="0" applyNumberFormat="1"/>
    <xf numFmtId="0" fontId="4" fillId="0" borderId="0" xfId="742" applyFont="1" applyAlignment="1">
      <alignment horizontal="left"/>
    </xf>
    <xf numFmtId="170" fontId="4" fillId="0" borderId="0" xfId="742" applyNumberFormat="1" applyFont="1" applyFill="1" applyBorder="1" applyAlignment="1">
      <alignment horizontal="left"/>
    </xf>
    <xf numFmtId="14" fontId="4" fillId="0" borderId="0" xfId="742" applyNumberFormat="1" applyFont="1" applyAlignment="1">
      <alignment horizontal="left"/>
    </xf>
    <xf numFmtId="0" fontId="38" fillId="32" borderId="12" xfId="735" applyFont="1" applyFill="1" applyBorder="1" applyAlignment="1">
      <alignment horizontal="left" vertical="top" wrapText="1"/>
    </xf>
    <xf numFmtId="0" fontId="36" fillId="0" borderId="0" xfId="0" applyFont="1"/>
    <xf numFmtId="0" fontId="39" fillId="0" borderId="0" xfId="735" applyFont="1"/>
    <xf numFmtId="0" fontId="37" fillId="0" borderId="0" xfId="0" applyFont="1" applyFill="1"/>
    <xf numFmtId="169" fontId="0" fillId="33" borderId="0" xfId="0" applyNumberFormat="1" applyFill="1"/>
    <xf numFmtId="0" fontId="4" fillId="33" borderId="0" xfId="735" applyFill="1" applyBorder="1" applyAlignment="1">
      <alignment horizontal="left" wrapText="1"/>
    </xf>
    <xf numFmtId="0" fontId="0" fillId="33" borderId="0" xfId="0" applyFill="1"/>
    <xf numFmtId="0" fontId="38" fillId="32" borderId="12" xfId="0" applyFont="1" applyFill="1" applyBorder="1" applyAlignment="1">
      <alignment horizontal="left" vertical="top" wrapText="1"/>
    </xf>
    <xf numFmtId="0" fontId="0" fillId="33" borderId="1" xfId="0" applyFill="1" applyBorder="1"/>
    <xf numFmtId="1" fontId="0" fillId="33" borderId="1" xfId="0" applyNumberFormat="1" applyFill="1" applyBorder="1"/>
    <xf numFmtId="1" fontId="0" fillId="33" borderId="0" xfId="0" applyNumberFormat="1" applyFill="1"/>
    <xf numFmtId="169" fontId="0" fillId="33" borderId="1" xfId="0" applyNumberFormat="1" applyFill="1" applyBorder="1"/>
    <xf numFmtId="2" fontId="0" fillId="33" borderId="1" xfId="0" applyNumberFormat="1" applyFill="1" applyBorder="1"/>
    <xf numFmtId="0" fontId="0" fillId="34" borderId="0" xfId="0" applyFill="1"/>
    <xf numFmtId="1" fontId="0" fillId="34" borderId="0" xfId="0" applyNumberFormat="1" applyFill="1"/>
    <xf numFmtId="0" fontId="4" fillId="34" borderId="0" xfId="735" applyFill="1" applyBorder="1" applyAlignment="1">
      <alignment horizontal="left" wrapText="1"/>
    </xf>
    <xf numFmtId="0" fontId="4" fillId="0" borderId="0" xfId="735" applyFill="1" applyBorder="1" applyAlignment="1">
      <alignment horizontal="left" wrapText="1"/>
    </xf>
    <xf numFmtId="169" fontId="0" fillId="34" borderId="0" xfId="0" applyNumberFormat="1" applyFill="1"/>
    <xf numFmtId="2" fontId="0" fillId="34" borderId="1" xfId="0" applyNumberFormat="1" applyFill="1" applyBorder="1"/>
    <xf numFmtId="169" fontId="0" fillId="0" borderId="0" xfId="0" applyNumberFormat="1" applyFill="1"/>
    <xf numFmtId="1" fontId="0" fillId="0" borderId="0" xfId="0" applyNumberFormat="1" applyFill="1"/>
    <xf numFmtId="0" fontId="35" fillId="0" borderId="0" xfId="0" applyFont="1"/>
    <xf numFmtId="0" fontId="0" fillId="0" borderId="20" xfId="0" applyBorder="1"/>
    <xf numFmtId="0" fontId="0" fillId="0" borderId="21" xfId="0" applyBorder="1"/>
    <xf numFmtId="0" fontId="0" fillId="0" borderId="22" xfId="0" applyNumberFormat="1" applyBorder="1" applyAlignment="1"/>
    <xf numFmtId="0" fontId="0" fillId="0" borderId="23" xfId="0" applyNumberFormat="1" applyBorder="1" applyAlignment="1"/>
    <xf numFmtId="0" fontId="0" fillId="0" borderId="24" xfId="0" applyNumberFormat="1" applyBorder="1" applyAlignment="1"/>
    <xf numFmtId="0" fontId="0" fillId="0" borderId="25" xfId="0" applyNumberFormat="1" applyBorder="1" applyAlignment="1"/>
    <xf numFmtId="0" fontId="0" fillId="0" borderId="26" xfId="0" applyNumberFormat="1" applyBorder="1" applyAlignment="1"/>
    <xf numFmtId="0" fontId="0" fillId="35" borderId="27" xfId="0" applyFont="1" applyFill="1" applyBorder="1" applyAlignment="1">
      <alignment horizontal="left" vertical="center"/>
    </xf>
    <xf numFmtId="0" fontId="0" fillId="0" borderId="28" xfId="0" applyBorder="1"/>
    <xf numFmtId="0" fontId="0" fillId="0" borderId="29" xfId="0" applyBorder="1"/>
    <xf numFmtId="0" fontId="0" fillId="0" borderId="28" xfId="1124" applyNumberFormat="1" applyFont="1" applyBorder="1"/>
    <xf numFmtId="0" fontId="0" fillId="0" borderId="30" xfId="1124" applyNumberFormat="1" applyFont="1" applyBorder="1"/>
    <xf numFmtId="0" fontId="0" fillId="0" borderId="31" xfId="1124" applyNumberFormat="1" applyFont="1" applyBorder="1"/>
    <xf numFmtId="0" fontId="0" fillId="0" borderId="32" xfId="1124" applyNumberFormat="1" applyFont="1" applyBorder="1"/>
    <xf numFmtId="0" fontId="0" fillId="0" borderId="33" xfId="1124" applyNumberFormat="1" applyFont="1" applyBorder="1"/>
    <xf numFmtId="0" fontId="0" fillId="0" borderId="34" xfId="0" applyBorder="1"/>
    <xf numFmtId="0" fontId="0" fillId="0" borderId="35" xfId="0" applyBorder="1"/>
    <xf numFmtId="0" fontId="0" fillId="0" borderId="34" xfId="1124" applyNumberFormat="1" applyFont="1" applyBorder="1"/>
    <xf numFmtId="0" fontId="0" fillId="0" borderId="36" xfId="1124" applyNumberFormat="1" applyFont="1" applyBorder="1"/>
    <xf numFmtId="0" fontId="0" fillId="0" borderId="37" xfId="1124" applyNumberFormat="1" applyFont="1" applyBorder="1"/>
    <xf numFmtId="0" fontId="0" fillId="0" borderId="38" xfId="1124" applyNumberFormat="1" applyFont="1" applyBorder="1"/>
    <xf numFmtId="0" fontId="0" fillId="0" borderId="39" xfId="1124" applyNumberFormat="1" applyFont="1" applyBorder="1"/>
    <xf numFmtId="0" fontId="0" fillId="0" borderId="40" xfId="0" applyBorder="1"/>
    <xf numFmtId="0" fontId="0" fillId="0" borderId="41" xfId="0" applyBorder="1"/>
    <xf numFmtId="0" fontId="0" fillId="0" borderId="40" xfId="1124" applyNumberFormat="1" applyFont="1" applyBorder="1"/>
    <xf numFmtId="0" fontId="0" fillId="0" borderId="42" xfId="1124" applyNumberFormat="1" applyFont="1" applyBorder="1"/>
    <xf numFmtId="0" fontId="0" fillId="0" borderId="43" xfId="1124" applyNumberFormat="1" applyFont="1" applyBorder="1"/>
    <xf numFmtId="0" fontId="0" fillId="0" borderId="44" xfId="1124" applyNumberFormat="1" applyFont="1" applyBorder="1"/>
    <xf numFmtId="0" fontId="0" fillId="0" borderId="45" xfId="1124" applyNumberFormat="1" applyFont="1" applyBorder="1"/>
    <xf numFmtId="0" fontId="0" fillId="0" borderId="46" xfId="1124" applyNumberFormat="1" applyFont="1" applyBorder="1"/>
    <xf numFmtId="0" fontId="0" fillId="0" borderId="22" xfId="0" applyBorder="1" applyAlignment="1"/>
    <xf numFmtId="0" fontId="0" fillId="0" borderId="23" xfId="0" applyBorder="1" applyAlignment="1"/>
    <xf numFmtId="0" fontId="0" fillId="0" borderId="24" xfId="0" applyBorder="1" applyAlignment="1"/>
    <xf numFmtId="0" fontId="0" fillId="0" borderId="25" xfId="0" applyBorder="1" applyAlignment="1"/>
    <xf numFmtId="0" fontId="0" fillId="0" borderId="26" xfId="0" applyBorder="1" applyAlignment="1"/>
    <xf numFmtId="9" fontId="0" fillId="0" borderId="28" xfId="1124" applyFont="1" applyBorder="1"/>
    <xf numFmtId="9" fontId="0" fillId="0" borderId="30" xfId="1124" applyFont="1" applyBorder="1"/>
    <xf numFmtId="9" fontId="0" fillId="0" borderId="31" xfId="1124" applyFont="1" applyBorder="1"/>
    <xf numFmtId="9" fontId="0" fillId="0" borderId="32" xfId="1124" applyFont="1" applyBorder="1"/>
    <xf numFmtId="9" fontId="0" fillId="0" borderId="33" xfId="1124" applyFont="1" applyBorder="1"/>
    <xf numFmtId="9" fontId="0" fillId="0" borderId="34" xfId="1124" applyFont="1" applyBorder="1"/>
    <xf numFmtId="9" fontId="0" fillId="0" borderId="36" xfId="1124" applyFont="1" applyBorder="1"/>
    <xf numFmtId="9" fontId="0" fillId="0" borderId="37" xfId="1124" applyFont="1" applyBorder="1"/>
    <xf numFmtId="9" fontId="0" fillId="0" borderId="38" xfId="1124" applyFont="1" applyBorder="1"/>
    <xf numFmtId="9" fontId="0" fillId="0" borderId="39" xfId="1124" applyFont="1" applyBorder="1"/>
    <xf numFmtId="9" fontId="0" fillId="0" borderId="40" xfId="1124" applyFont="1" applyBorder="1"/>
    <xf numFmtId="9" fontId="0" fillId="0" borderId="42" xfId="1124" applyFont="1" applyBorder="1"/>
    <xf numFmtId="9" fontId="0" fillId="0" borderId="43" xfId="1124" applyFont="1" applyBorder="1"/>
    <xf numFmtId="9" fontId="0" fillId="0" borderId="44" xfId="1124" applyFont="1" applyBorder="1"/>
    <xf numFmtId="9" fontId="0" fillId="0" borderId="45" xfId="1124" applyFont="1" applyBorder="1"/>
    <xf numFmtId="0" fontId="0" fillId="0" borderId="47" xfId="0" applyBorder="1"/>
    <xf numFmtId="11" fontId="0" fillId="0" borderId="0" xfId="0" applyNumberFormat="1"/>
    <xf numFmtId="0" fontId="0" fillId="0" borderId="48" xfId="0" applyBorder="1"/>
    <xf numFmtId="0" fontId="0" fillId="0" borderId="49" xfId="0" applyBorder="1"/>
    <xf numFmtId="0" fontId="0" fillId="0" borderId="51" xfId="0" applyBorder="1"/>
    <xf numFmtId="0" fontId="0" fillId="0" borderId="52" xfId="0" applyBorder="1"/>
    <xf numFmtId="0" fontId="0" fillId="0" borderId="54" xfId="0" applyBorder="1"/>
    <xf numFmtId="0" fontId="0" fillId="0" borderId="55" xfId="0" applyBorder="1"/>
    <xf numFmtId="0" fontId="0" fillId="0" borderId="0" xfId="0" applyBorder="1" applyAlignment="1">
      <alignment vertical="center"/>
    </xf>
    <xf numFmtId="0" fontId="0" fillId="0" borderId="57" xfId="0" applyBorder="1"/>
    <xf numFmtId="0" fontId="0" fillId="0" borderId="58" xfId="0" applyBorder="1"/>
    <xf numFmtId="1" fontId="0" fillId="0" borderId="20" xfId="0" applyNumberFormat="1" applyBorder="1" applyAlignment="1"/>
    <xf numFmtId="1" fontId="0" fillId="0" borderId="46" xfId="0" applyNumberFormat="1" applyBorder="1" applyAlignment="1"/>
    <xf numFmtId="1" fontId="0" fillId="0" borderId="59" xfId="0" applyNumberFormat="1" applyBorder="1" applyAlignment="1"/>
    <xf numFmtId="1" fontId="0" fillId="0" borderId="60" xfId="0" applyNumberFormat="1" applyBorder="1" applyAlignment="1"/>
    <xf numFmtId="1" fontId="0" fillId="0" borderId="0" xfId="0" applyNumberFormat="1" applyBorder="1" applyAlignment="1"/>
    <xf numFmtId="1" fontId="0" fillId="0" borderId="61" xfId="0" applyNumberFormat="1" applyBorder="1" applyAlignment="1"/>
    <xf numFmtId="1" fontId="0" fillId="0" borderId="51" xfId="0" applyNumberFormat="1" applyBorder="1" applyAlignment="1"/>
    <xf numFmtId="1" fontId="0" fillId="0" borderId="62" xfId="0" applyNumberFormat="1" applyBorder="1" applyAlignment="1"/>
    <xf numFmtId="1" fontId="0" fillId="0" borderId="63" xfId="0" applyNumberFormat="1" applyBorder="1" applyAlignment="1"/>
    <xf numFmtId="1" fontId="0" fillId="0" borderId="22" xfId="0" applyNumberFormat="1" applyBorder="1" applyAlignment="1"/>
    <xf numFmtId="1" fontId="0" fillId="0" borderId="23" xfId="0" applyNumberFormat="1" applyBorder="1" applyAlignment="1"/>
    <xf numFmtId="1" fontId="0" fillId="0" borderId="25" xfId="0" applyNumberFormat="1" applyBorder="1" applyAlignment="1"/>
    <xf numFmtId="1" fontId="0" fillId="0" borderId="24" xfId="0" applyNumberFormat="1" applyBorder="1" applyAlignment="1"/>
    <xf numFmtId="1" fontId="0" fillId="0" borderId="64" xfId="0" applyNumberFormat="1" applyBorder="1" applyAlignment="1"/>
    <xf numFmtId="1" fontId="0" fillId="0" borderId="65" xfId="0" applyNumberFormat="1" applyBorder="1" applyAlignment="1"/>
    <xf numFmtId="1" fontId="0" fillId="0" borderId="66" xfId="0" applyNumberFormat="1" applyBorder="1" applyAlignment="1"/>
    <xf numFmtId="1" fontId="0" fillId="0" borderId="67" xfId="0" applyNumberFormat="1" applyBorder="1" applyAlignment="1"/>
    <xf numFmtId="1" fontId="0" fillId="0" borderId="54" xfId="0" applyNumberFormat="1" applyBorder="1" applyAlignment="1"/>
    <xf numFmtId="1" fontId="0" fillId="0" borderId="14" xfId="0" applyNumberFormat="1" applyBorder="1" applyAlignment="1"/>
    <xf numFmtId="1" fontId="0" fillId="0" borderId="68" xfId="0" applyNumberFormat="1" applyBorder="1" applyAlignment="1"/>
    <xf numFmtId="1" fontId="0" fillId="0" borderId="69" xfId="0" applyNumberFormat="1" applyBorder="1" applyAlignment="1"/>
    <xf numFmtId="1" fontId="0" fillId="0" borderId="70" xfId="0" applyNumberFormat="1" applyBorder="1" applyAlignment="1"/>
    <xf numFmtId="0" fontId="0" fillId="0" borderId="46" xfId="0" applyBorder="1"/>
    <xf numFmtId="0" fontId="0" fillId="0" borderId="71" xfId="0" applyBorder="1"/>
    <xf numFmtId="0" fontId="0" fillId="0" borderId="14" xfId="0" applyBorder="1"/>
    <xf numFmtId="0" fontId="0" fillId="0" borderId="0" xfId="0" applyAlignment="1">
      <alignment vertical="center"/>
    </xf>
    <xf numFmtId="2" fontId="0" fillId="36" borderId="20" xfId="0" applyNumberFormat="1" applyFill="1" applyBorder="1"/>
    <xf numFmtId="2" fontId="0" fillId="36" borderId="46" xfId="0" applyNumberFormat="1" applyFill="1" applyBorder="1"/>
    <xf numFmtId="2" fontId="0" fillId="36" borderId="71" xfId="0" applyNumberFormat="1" applyFill="1" applyBorder="1"/>
    <xf numFmtId="2" fontId="0" fillId="36" borderId="54" xfId="0" applyNumberFormat="1" applyFill="1" applyBorder="1"/>
    <xf numFmtId="2" fontId="0" fillId="36" borderId="14" xfId="0" applyNumberFormat="1" applyFill="1" applyBorder="1"/>
    <xf numFmtId="2" fontId="0" fillId="36" borderId="70" xfId="0" applyNumberFormat="1" applyFill="1" applyBorder="1"/>
    <xf numFmtId="2" fontId="0" fillId="36" borderId="51" xfId="0" applyNumberFormat="1" applyFill="1" applyBorder="1"/>
    <xf numFmtId="2" fontId="0" fillId="36" borderId="0" xfId="0" applyNumberFormat="1" applyFill="1" applyBorder="1"/>
    <xf numFmtId="2" fontId="0" fillId="36" borderId="61" xfId="0" applyNumberFormat="1" applyFill="1" applyBorder="1"/>
    <xf numFmtId="1" fontId="0" fillId="0" borderId="0" xfId="0" applyNumberFormat="1" applyFill="1" applyBorder="1"/>
    <xf numFmtId="2" fontId="0" fillId="0" borderId="0" xfId="0" applyNumberFormat="1" applyBorder="1" applyAlignment="1"/>
    <xf numFmtId="0" fontId="0" fillId="0" borderId="73" xfId="0" applyBorder="1"/>
    <xf numFmtId="0" fontId="0" fillId="0" borderId="74" xfId="0" applyBorder="1"/>
    <xf numFmtId="0" fontId="0" fillId="0" borderId="76" xfId="0" applyBorder="1"/>
    <xf numFmtId="2" fontId="0" fillId="0" borderId="79" xfId="0" applyNumberFormat="1" applyBorder="1"/>
    <xf numFmtId="2" fontId="0" fillId="0" borderId="80" xfId="0" applyNumberFormat="1" applyBorder="1"/>
    <xf numFmtId="0" fontId="0" fillId="0" borderId="83" xfId="0" applyBorder="1"/>
    <xf numFmtId="0" fontId="0" fillId="0" borderId="84" xfId="0" applyBorder="1"/>
    <xf numFmtId="0" fontId="0" fillId="0" borderId="85" xfId="0" applyBorder="1"/>
    <xf numFmtId="2" fontId="0" fillId="0" borderId="81" xfId="0" applyNumberFormat="1" applyBorder="1"/>
    <xf numFmtId="2" fontId="0" fillId="0" borderId="82" xfId="0" applyNumberFormat="1" applyBorder="1"/>
    <xf numFmtId="2" fontId="0" fillId="0" borderId="0" xfId="0" applyNumberFormat="1" applyFill="1" applyBorder="1"/>
    <xf numFmtId="2" fontId="0" fillId="0" borderId="0" xfId="0" applyNumberFormat="1" applyFill="1"/>
    <xf numFmtId="172" fontId="0" fillId="0" borderId="0" xfId="1124" applyNumberFormat="1" applyFont="1"/>
    <xf numFmtId="0" fontId="0" fillId="36" borderId="0" xfId="0" applyNumberFormat="1" applyFill="1" applyBorder="1"/>
    <xf numFmtId="0" fontId="36" fillId="0" borderId="0" xfId="0" applyFont="1" applyFill="1" applyBorder="1"/>
    <xf numFmtId="0" fontId="3" fillId="26" borderId="86" xfId="0" applyFont="1" applyFill="1" applyBorder="1"/>
    <xf numFmtId="0" fontId="3" fillId="27" borderId="86" xfId="0" applyFont="1" applyFill="1" applyBorder="1"/>
    <xf numFmtId="0" fontId="4" fillId="26" borderId="86" xfId="0" applyFont="1" applyFill="1" applyBorder="1"/>
    <xf numFmtId="0" fontId="4" fillId="26" borderId="0" xfId="0" applyFont="1" applyFill="1" applyBorder="1"/>
    <xf numFmtId="0" fontId="3" fillId="26" borderId="0" xfId="0" applyFont="1" applyFill="1" applyBorder="1"/>
    <xf numFmtId="0" fontId="0" fillId="37" borderId="0" xfId="0" applyFill="1"/>
    <xf numFmtId="0" fontId="0" fillId="38" borderId="0" xfId="0" applyFill="1"/>
    <xf numFmtId="0" fontId="3" fillId="27" borderId="0" xfId="0" applyFont="1" applyFill="1" applyBorder="1"/>
    <xf numFmtId="0" fontId="0" fillId="0" borderId="88" xfId="0" applyBorder="1"/>
    <xf numFmtId="2" fontId="0" fillId="0" borderId="87" xfId="0" applyNumberFormat="1" applyBorder="1"/>
    <xf numFmtId="2" fontId="0" fillId="0" borderId="89" xfId="0" applyNumberFormat="1" applyBorder="1"/>
    <xf numFmtId="0" fontId="22" fillId="0" borderId="0" xfId="733" applyBorder="1"/>
    <xf numFmtId="170" fontId="4" fillId="0" borderId="0" xfId="742" applyNumberFormat="1" applyFont="1" applyFill="1" applyBorder="1"/>
    <xf numFmtId="0" fontId="35" fillId="0" borderId="0" xfId="0" applyFont="1" applyFill="1" applyBorder="1"/>
    <xf numFmtId="9" fontId="0" fillId="0" borderId="0" xfId="1124" applyFont="1" applyBorder="1"/>
    <xf numFmtId="0" fontId="0" fillId="0" borderId="91" xfId="0" applyBorder="1"/>
    <xf numFmtId="0" fontId="0" fillId="0" borderId="92" xfId="0" applyBorder="1"/>
    <xf numFmtId="0" fontId="0" fillId="0" borderId="93" xfId="0" applyBorder="1"/>
    <xf numFmtId="9" fontId="0" fillId="0" borderId="90" xfId="1124" applyFont="1" applyBorder="1"/>
    <xf numFmtId="1" fontId="42" fillId="0" borderId="30" xfId="1124" applyNumberFormat="1" applyFont="1" applyBorder="1"/>
    <xf numFmtId="1" fontId="42" fillId="0" borderId="50" xfId="1124" applyNumberFormat="1" applyFont="1" applyBorder="1"/>
    <xf numFmtId="1" fontId="42" fillId="0" borderId="36" xfId="1124" applyNumberFormat="1" applyFont="1" applyBorder="1"/>
    <xf numFmtId="1" fontId="42" fillId="0" borderId="53" xfId="1124" applyNumberFormat="1" applyFont="1" applyBorder="1"/>
    <xf numFmtId="1" fontId="42" fillId="0" borderId="42" xfId="1124" applyNumberFormat="1" applyFont="1" applyBorder="1"/>
    <xf numFmtId="1" fontId="42" fillId="0" borderId="56" xfId="1124" applyNumberFormat="1" applyFont="1" applyBorder="1"/>
    <xf numFmtId="1" fontId="0" fillId="0" borderId="0" xfId="0" applyNumberFormat="1" applyBorder="1"/>
    <xf numFmtId="0" fontId="35" fillId="0" borderId="14" xfId="0" applyFont="1" applyBorder="1" applyAlignment="1"/>
    <xf numFmtId="0" fontId="43" fillId="0" borderId="0" xfId="1523" applyFont="1"/>
    <xf numFmtId="0" fontId="31" fillId="0" borderId="0" xfId="1523"/>
    <xf numFmtId="0" fontId="35" fillId="0" borderId="0" xfId="1523" applyFont="1"/>
    <xf numFmtId="0" fontId="0" fillId="0" borderId="0" xfId="1523" applyFont="1"/>
    <xf numFmtId="0" fontId="35" fillId="0" borderId="13" xfId="1523" applyFont="1" applyBorder="1"/>
    <xf numFmtId="0" fontId="44" fillId="39" borderId="0" xfId="1523" applyFont="1" applyFill="1"/>
    <xf numFmtId="0" fontId="0" fillId="0" borderId="0" xfId="1523" applyFont="1" applyFill="1"/>
    <xf numFmtId="0" fontId="41" fillId="40" borderId="0" xfId="1523" applyFont="1" applyFill="1"/>
    <xf numFmtId="0" fontId="41" fillId="40" borderId="0" xfId="0" applyFont="1" applyFill="1"/>
    <xf numFmtId="0" fontId="41" fillId="0" borderId="0" xfId="1523" applyFont="1" applyFill="1"/>
    <xf numFmtId="0" fontId="35" fillId="0" borderId="0" xfId="1523" applyFont="1" applyFill="1"/>
    <xf numFmtId="0" fontId="31" fillId="0" borderId="0" xfId="1523" applyFill="1"/>
    <xf numFmtId="0" fontId="35" fillId="0" borderId="0" xfId="1523" applyFont="1" applyBorder="1"/>
    <xf numFmtId="0" fontId="35" fillId="41" borderId="0" xfId="1523" applyFont="1" applyFill="1"/>
    <xf numFmtId="0" fontId="36" fillId="0" borderId="0" xfId="1523" applyFont="1" applyFill="1"/>
    <xf numFmtId="0" fontId="0" fillId="0" borderId="75" xfId="0" applyBorder="1" applyAlignment="1">
      <alignment horizontal="center" vertical="center"/>
    </xf>
    <xf numFmtId="0" fontId="0" fillId="0" borderId="77" xfId="0" applyBorder="1" applyAlignment="1">
      <alignment horizontal="center" vertical="center"/>
    </xf>
    <xf numFmtId="0" fontId="0" fillId="0" borderId="78" xfId="0" applyBorder="1" applyAlignment="1">
      <alignment horizontal="center" vertical="center"/>
    </xf>
    <xf numFmtId="0" fontId="0" fillId="0" borderId="81" xfId="0" applyBorder="1" applyAlignment="1">
      <alignment horizontal="center" vertical="center"/>
    </xf>
    <xf numFmtId="0" fontId="0" fillId="0" borderId="82" xfId="0" applyBorder="1" applyAlignment="1">
      <alignment horizontal="center" vertical="center"/>
    </xf>
    <xf numFmtId="0" fontId="0" fillId="0" borderId="87" xfId="0" applyBorder="1" applyAlignment="1">
      <alignment horizontal="center" vertical="center"/>
    </xf>
    <xf numFmtId="0" fontId="35" fillId="0" borderId="0" xfId="0" applyFont="1" applyBorder="1" applyAlignment="1">
      <alignment horizontal="center" vertical="center"/>
    </xf>
    <xf numFmtId="0" fontId="0" fillId="0" borderId="72" xfId="0" applyBorder="1" applyAlignment="1">
      <alignment horizontal="center"/>
    </xf>
    <xf numFmtId="0" fontId="0" fillId="0" borderId="0" xfId="0" applyAlignment="1">
      <alignment horizontal="center" vertical="center"/>
    </xf>
    <xf numFmtId="0" fontId="35" fillId="0" borderId="51" xfId="0" applyFont="1" applyBorder="1" applyAlignment="1">
      <alignment horizontal="center" vertical="center"/>
    </xf>
    <xf numFmtId="0" fontId="35" fillId="0" borderId="54" xfId="0" applyFont="1" applyBorder="1" applyAlignment="1">
      <alignment horizontal="center" vertical="center"/>
    </xf>
    <xf numFmtId="0" fontId="35" fillId="0" borderId="20" xfId="0" applyFont="1" applyBorder="1" applyAlignment="1">
      <alignment horizontal="center" vertical="center"/>
    </xf>
    <xf numFmtId="0" fontId="0" fillId="0" borderId="51" xfId="0" applyBorder="1" applyAlignment="1">
      <alignment horizontal="center" vertical="center"/>
    </xf>
    <xf numFmtId="0" fontId="0" fillId="0" borderId="0" xfId="0" applyAlignment="1">
      <alignment horizontal="center"/>
    </xf>
    <xf numFmtId="0" fontId="0" fillId="0" borderId="0"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Fill="1" applyBorder="1" applyAlignment="1">
      <alignment horizontal="center"/>
    </xf>
    <xf numFmtId="0" fontId="0" fillId="0" borderId="16" xfId="0" applyFill="1" applyBorder="1" applyAlignment="1">
      <alignment horizontal="center"/>
    </xf>
    <xf numFmtId="0" fontId="0" fillId="0" borderId="18" xfId="0" applyFill="1" applyBorder="1" applyAlignment="1">
      <alignment horizontal="center"/>
    </xf>
    <xf numFmtId="0" fontId="0" fillId="0" borderId="19" xfId="0" applyFill="1" applyBorder="1" applyAlignment="1">
      <alignment horizontal="center"/>
    </xf>
    <xf numFmtId="0" fontId="0" fillId="0" borderId="14" xfId="0" applyBorder="1" applyAlignment="1">
      <alignment horizontal="center"/>
    </xf>
    <xf numFmtId="0" fontId="0" fillId="0" borderId="15" xfId="0" applyNumberFormat="1" applyBorder="1" applyAlignment="1">
      <alignment horizontal="center"/>
    </xf>
    <xf numFmtId="0" fontId="0" fillId="0" borderId="16" xfId="0" applyNumberFormat="1" applyBorder="1" applyAlignment="1">
      <alignment horizontal="center"/>
    </xf>
    <xf numFmtId="0" fontId="0" fillId="0" borderId="17" xfId="0" applyNumberFormat="1" applyFill="1" applyBorder="1" applyAlignment="1">
      <alignment horizontal="center"/>
    </xf>
    <xf numFmtId="0" fontId="0" fillId="0" borderId="16" xfId="0" applyNumberFormat="1" applyFill="1" applyBorder="1" applyAlignment="1">
      <alignment horizontal="center"/>
    </xf>
    <xf numFmtId="0" fontId="0" fillId="0" borderId="18" xfId="0" applyNumberFormat="1" applyFill="1" applyBorder="1" applyAlignment="1">
      <alignment horizontal="center"/>
    </xf>
    <xf numFmtId="0" fontId="0" fillId="0" borderId="19" xfId="0" applyNumberFormat="1" applyFill="1" applyBorder="1" applyAlignment="1">
      <alignment horizontal="center"/>
    </xf>
  </cellXfs>
  <cellStyles count="1524">
    <cellStyle name="20% - Colore 1" xfId="1" xr:uid="{00000000-0005-0000-0000-000000000000}"/>
    <cellStyle name="20% - Colore 2" xfId="2" xr:uid="{00000000-0005-0000-0000-000001000000}"/>
    <cellStyle name="20% - Colore 3" xfId="3" xr:uid="{00000000-0005-0000-0000-000002000000}"/>
    <cellStyle name="20% - Colore 4" xfId="4" xr:uid="{00000000-0005-0000-0000-000003000000}"/>
    <cellStyle name="20% - Colore 5" xfId="5" xr:uid="{00000000-0005-0000-0000-000004000000}"/>
    <cellStyle name="20% - Colore 6" xfId="6" xr:uid="{00000000-0005-0000-0000-000005000000}"/>
    <cellStyle name="40% - Colore 1" xfId="7" xr:uid="{00000000-0005-0000-0000-000006000000}"/>
    <cellStyle name="40% - Colore 2" xfId="8" xr:uid="{00000000-0005-0000-0000-000007000000}"/>
    <cellStyle name="40% - Colore 3" xfId="9" xr:uid="{00000000-0005-0000-0000-000008000000}"/>
    <cellStyle name="40% - Colore 4" xfId="10" xr:uid="{00000000-0005-0000-0000-000009000000}"/>
    <cellStyle name="40% - Colore 5" xfId="11" xr:uid="{00000000-0005-0000-0000-00000A000000}"/>
    <cellStyle name="40% - Colore 6" xfId="12" xr:uid="{00000000-0005-0000-0000-00000B000000}"/>
    <cellStyle name="5x indented GHG Textfiels" xfId="13" xr:uid="{00000000-0005-0000-0000-00000C000000}"/>
    <cellStyle name="60% - Colore 1" xfId="14" xr:uid="{00000000-0005-0000-0000-00000D000000}"/>
    <cellStyle name="60% - Colore 2" xfId="15" xr:uid="{00000000-0005-0000-0000-00000E000000}"/>
    <cellStyle name="60% - Colore 3" xfId="16" xr:uid="{00000000-0005-0000-0000-00000F000000}"/>
    <cellStyle name="60% - Colore 4" xfId="17" xr:uid="{00000000-0005-0000-0000-000010000000}"/>
    <cellStyle name="60% - Colore 5" xfId="18" xr:uid="{00000000-0005-0000-0000-000011000000}"/>
    <cellStyle name="60% - Colore 6" xfId="19" xr:uid="{00000000-0005-0000-0000-000012000000}"/>
    <cellStyle name="AggOrange_CRFReport-template" xfId="20" xr:uid="{00000000-0005-0000-0000-000013000000}"/>
    <cellStyle name="AggOrange9_CRFReport-template" xfId="21" xr:uid="{00000000-0005-0000-0000-000014000000}"/>
    <cellStyle name="Bad 2" xfId="22" xr:uid="{00000000-0005-0000-0000-000015000000}"/>
    <cellStyle name="Calcolo" xfId="23" xr:uid="{00000000-0005-0000-0000-000016000000}"/>
    <cellStyle name="Cella collegata" xfId="24" xr:uid="{00000000-0005-0000-0000-000017000000}"/>
    <cellStyle name="Cella da controllare" xfId="25" xr:uid="{00000000-0005-0000-0000-000018000000}"/>
    <cellStyle name="Colore 1" xfId="26" xr:uid="{00000000-0005-0000-0000-000019000000}"/>
    <cellStyle name="Colore 2" xfId="27" xr:uid="{00000000-0005-0000-0000-00001A000000}"/>
    <cellStyle name="Colore 3" xfId="28" xr:uid="{00000000-0005-0000-0000-00001B000000}"/>
    <cellStyle name="Colore 4" xfId="29" xr:uid="{00000000-0005-0000-0000-00001C000000}"/>
    <cellStyle name="Colore 5" xfId="30" xr:uid="{00000000-0005-0000-0000-00001D000000}"/>
    <cellStyle name="Colore 6" xfId="31" xr:uid="{00000000-0005-0000-0000-00001E000000}"/>
    <cellStyle name="Comma 2" xfId="32" xr:uid="{00000000-0005-0000-0000-00001F000000}"/>
    <cellStyle name="Comma 2 2" xfId="33" xr:uid="{00000000-0005-0000-0000-000020000000}"/>
    <cellStyle name="Comma 2 3" xfId="34" xr:uid="{00000000-0005-0000-0000-000021000000}"/>
    <cellStyle name="Comma 2 3 2" xfId="35" xr:uid="{00000000-0005-0000-0000-000022000000}"/>
    <cellStyle name="Comma 2 4" xfId="36" xr:uid="{00000000-0005-0000-0000-000023000000}"/>
    <cellStyle name="Comma 3" xfId="37" xr:uid="{00000000-0005-0000-0000-000024000000}"/>
    <cellStyle name="Comma 4" xfId="38" xr:uid="{00000000-0005-0000-0000-000025000000}"/>
    <cellStyle name="Comma 6" xfId="39" xr:uid="{00000000-0005-0000-0000-000026000000}"/>
    <cellStyle name="Comma0 - Type3" xfId="40" xr:uid="{00000000-0005-0000-0000-000027000000}"/>
    <cellStyle name="CustomizationCells" xfId="41" xr:uid="{00000000-0005-0000-0000-000028000000}"/>
    <cellStyle name="Euro" xfId="42" xr:uid="{00000000-0005-0000-0000-000029000000}"/>
    <cellStyle name="Euro 10" xfId="43" xr:uid="{00000000-0005-0000-0000-00002A000000}"/>
    <cellStyle name="Euro 10 2" xfId="44" xr:uid="{00000000-0005-0000-0000-00002B000000}"/>
    <cellStyle name="Euro 10 3" xfId="45" xr:uid="{00000000-0005-0000-0000-00002C000000}"/>
    <cellStyle name="Euro 10 3 2" xfId="46" xr:uid="{00000000-0005-0000-0000-00002D000000}"/>
    <cellStyle name="Euro 10 4" xfId="47" xr:uid="{00000000-0005-0000-0000-00002E000000}"/>
    <cellStyle name="Euro 10 5" xfId="48" xr:uid="{00000000-0005-0000-0000-00002F000000}"/>
    <cellStyle name="Euro 11" xfId="49" xr:uid="{00000000-0005-0000-0000-000030000000}"/>
    <cellStyle name="Euro 11 2" xfId="50" xr:uid="{00000000-0005-0000-0000-000031000000}"/>
    <cellStyle name="Euro 11 3" xfId="51" xr:uid="{00000000-0005-0000-0000-000032000000}"/>
    <cellStyle name="Euro 11 3 2" xfId="52" xr:uid="{00000000-0005-0000-0000-000033000000}"/>
    <cellStyle name="Euro 11 4" xfId="53" xr:uid="{00000000-0005-0000-0000-000034000000}"/>
    <cellStyle name="Euro 11 5" xfId="54" xr:uid="{00000000-0005-0000-0000-000035000000}"/>
    <cellStyle name="Euro 12" xfId="55" xr:uid="{00000000-0005-0000-0000-000036000000}"/>
    <cellStyle name="Euro 12 2" xfId="56" xr:uid="{00000000-0005-0000-0000-000037000000}"/>
    <cellStyle name="Euro 12 3" xfId="57" xr:uid="{00000000-0005-0000-0000-000038000000}"/>
    <cellStyle name="Euro 12 3 2" xfId="58" xr:uid="{00000000-0005-0000-0000-000039000000}"/>
    <cellStyle name="Euro 12 4" xfId="59" xr:uid="{00000000-0005-0000-0000-00003A000000}"/>
    <cellStyle name="Euro 12 5" xfId="60" xr:uid="{00000000-0005-0000-0000-00003B000000}"/>
    <cellStyle name="Euro 13" xfId="61" xr:uid="{00000000-0005-0000-0000-00003C000000}"/>
    <cellStyle name="Euro 13 2" xfId="62" xr:uid="{00000000-0005-0000-0000-00003D000000}"/>
    <cellStyle name="Euro 13 3" xfId="63" xr:uid="{00000000-0005-0000-0000-00003E000000}"/>
    <cellStyle name="Euro 13 3 2" xfId="64" xr:uid="{00000000-0005-0000-0000-00003F000000}"/>
    <cellStyle name="Euro 13 4" xfId="65" xr:uid="{00000000-0005-0000-0000-000040000000}"/>
    <cellStyle name="Euro 13 5" xfId="66" xr:uid="{00000000-0005-0000-0000-000041000000}"/>
    <cellStyle name="Euro 14" xfId="67" xr:uid="{00000000-0005-0000-0000-000042000000}"/>
    <cellStyle name="Euro 14 2" xfId="68" xr:uid="{00000000-0005-0000-0000-000043000000}"/>
    <cellStyle name="Euro 14 3" xfId="69" xr:uid="{00000000-0005-0000-0000-000044000000}"/>
    <cellStyle name="Euro 14 3 2" xfId="70" xr:uid="{00000000-0005-0000-0000-000045000000}"/>
    <cellStyle name="Euro 14 4" xfId="71" xr:uid="{00000000-0005-0000-0000-000046000000}"/>
    <cellStyle name="Euro 14 5" xfId="72" xr:uid="{00000000-0005-0000-0000-000047000000}"/>
    <cellStyle name="Euro 15" xfId="73" xr:uid="{00000000-0005-0000-0000-000048000000}"/>
    <cellStyle name="Euro 15 2" xfId="74" xr:uid="{00000000-0005-0000-0000-000049000000}"/>
    <cellStyle name="Euro 15 3" xfId="75" xr:uid="{00000000-0005-0000-0000-00004A000000}"/>
    <cellStyle name="Euro 15 3 2" xfId="76" xr:uid="{00000000-0005-0000-0000-00004B000000}"/>
    <cellStyle name="Euro 15 4" xfId="77" xr:uid="{00000000-0005-0000-0000-00004C000000}"/>
    <cellStyle name="Euro 15 5" xfId="78" xr:uid="{00000000-0005-0000-0000-00004D000000}"/>
    <cellStyle name="Euro 16" xfId="79" xr:uid="{00000000-0005-0000-0000-00004E000000}"/>
    <cellStyle name="Euro 16 2" xfId="80" xr:uid="{00000000-0005-0000-0000-00004F000000}"/>
    <cellStyle name="Euro 16 3" xfId="81" xr:uid="{00000000-0005-0000-0000-000050000000}"/>
    <cellStyle name="Euro 16 3 2" xfId="82" xr:uid="{00000000-0005-0000-0000-000051000000}"/>
    <cellStyle name="Euro 16 4" xfId="83" xr:uid="{00000000-0005-0000-0000-000052000000}"/>
    <cellStyle name="Euro 16 5" xfId="84" xr:uid="{00000000-0005-0000-0000-000053000000}"/>
    <cellStyle name="Euro 17" xfId="85" xr:uid="{00000000-0005-0000-0000-000054000000}"/>
    <cellStyle name="Euro 17 2" xfId="86" xr:uid="{00000000-0005-0000-0000-000055000000}"/>
    <cellStyle name="Euro 17 3" xfId="87" xr:uid="{00000000-0005-0000-0000-000056000000}"/>
    <cellStyle name="Euro 17 3 2" xfId="88" xr:uid="{00000000-0005-0000-0000-000057000000}"/>
    <cellStyle name="Euro 17 4" xfId="89" xr:uid="{00000000-0005-0000-0000-000058000000}"/>
    <cellStyle name="Euro 17 5" xfId="90" xr:uid="{00000000-0005-0000-0000-000059000000}"/>
    <cellStyle name="Euro 18" xfId="91" xr:uid="{00000000-0005-0000-0000-00005A000000}"/>
    <cellStyle name="Euro 18 2" xfId="92" xr:uid="{00000000-0005-0000-0000-00005B000000}"/>
    <cellStyle name="Euro 18 3" xfId="93" xr:uid="{00000000-0005-0000-0000-00005C000000}"/>
    <cellStyle name="Euro 18 3 2" xfId="94" xr:uid="{00000000-0005-0000-0000-00005D000000}"/>
    <cellStyle name="Euro 18 4" xfId="95" xr:uid="{00000000-0005-0000-0000-00005E000000}"/>
    <cellStyle name="Euro 18 5" xfId="96" xr:uid="{00000000-0005-0000-0000-00005F000000}"/>
    <cellStyle name="Euro 19" xfId="97" xr:uid="{00000000-0005-0000-0000-000060000000}"/>
    <cellStyle name="Euro 19 2" xfId="98" xr:uid="{00000000-0005-0000-0000-000061000000}"/>
    <cellStyle name="Euro 19 3" xfId="99" xr:uid="{00000000-0005-0000-0000-000062000000}"/>
    <cellStyle name="Euro 19 3 2" xfId="100" xr:uid="{00000000-0005-0000-0000-000063000000}"/>
    <cellStyle name="Euro 19 4" xfId="101" xr:uid="{00000000-0005-0000-0000-000064000000}"/>
    <cellStyle name="Euro 19 5" xfId="102" xr:uid="{00000000-0005-0000-0000-000065000000}"/>
    <cellStyle name="Euro 2" xfId="103" xr:uid="{00000000-0005-0000-0000-000066000000}"/>
    <cellStyle name="Euro 2 2" xfId="104" xr:uid="{00000000-0005-0000-0000-000067000000}"/>
    <cellStyle name="Euro 2 3" xfId="105" xr:uid="{00000000-0005-0000-0000-000068000000}"/>
    <cellStyle name="Euro 2 3 2" xfId="106" xr:uid="{00000000-0005-0000-0000-000069000000}"/>
    <cellStyle name="Euro 2 4" xfId="107" xr:uid="{00000000-0005-0000-0000-00006A000000}"/>
    <cellStyle name="Euro 2 5" xfId="108" xr:uid="{00000000-0005-0000-0000-00006B000000}"/>
    <cellStyle name="Euro 20" xfId="109" xr:uid="{00000000-0005-0000-0000-00006C000000}"/>
    <cellStyle name="Euro 20 2" xfId="110" xr:uid="{00000000-0005-0000-0000-00006D000000}"/>
    <cellStyle name="Euro 20 3" xfId="111" xr:uid="{00000000-0005-0000-0000-00006E000000}"/>
    <cellStyle name="Euro 20 3 2" xfId="112" xr:uid="{00000000-0005-0000-0000-00006F000000}"/>
    <cellStyle name="Euro 20 4" xfId="113" xr:uid="{00000000-0005-0000-0000-000070000000}"/>
    <cellStyle name="Euro 20 5" xfId="114" xr:uid="{00000000-0005-0000-0000-000071000000}"/>
    <cellStyle name="Euro 21" xfId="115" xr:uid="{00000000-0005-0000-0000-000072000000}"/>
    <cellStyle name="Euro 21 2" xfId="116" xr:uid="{00000000-0005-0000-0000-000073000000}"/>
    <cellStyle name="Euro 21 3" xfId="117" xr:uid="{00000000-0005-0000-0000-000074000000}"/>
    <cellStyle name="Euro 21 3 2" xfId="118" xr:uid="{00000000-0005-0000-0000-000075000000}"/>
    <cellStyle name="Euro 21 4" xfId="119" xr:uid="{00000000-0005-0000-0000-000076000000}"/>
    <cellStyle name="Euro 21 5" xfId="120" xr:uid="{00000000-0005-0000-0000-000077000000}"/>
    <cellStyle name="Euro 22" xfId="121" xr:uid="{00000000-0005-0000-0000-000078000000}"/>
    <cellStyle name="Euro 22 2" xfId="122" xr:uid="{00000000-0005-0000-0000-000079000000}"/>
    <cellStyle name="Euro 22 3" xfId="123" xr:uid="{00000000-0005-0000-0000-00007A000000}"/>
    <cellStyle name="Euro 22 3 2" xfId="124" xr:uid="{00000000-0005-0000-0000-00007B000000}"/>
    <cellStyle name="Euro 22 4" xfId="125" xr:uid="{00000000-0005-0000-0000-00007C000000}"/>
    <cellStyle name="Euro 22 5" xfId="126" xr:uid="{00000000-0005-0000-0000-00007D000000}"/>
    <cellStyle name="Euro 23" xfId="127" xr:uid="{00000000-0005-0000-0000-00007E000000}"/>
    <cellStyle name="Euro 23 2" xfId="128" xr:uid="{00000000-0005-0000-0000-00007F000000}"/>
    <cellStyle name="Euro 23 3" xfId="129" xr:uid="{00000000-0005-0000-0000-000080000000}"/>
    <cellStyle name="Euro 23 3 2" xfId="130" xr:uid="{00000000-0005-0000-0000-000081000000}"/>
    <cellStyle name="Euro 23 4" xfId="131" xr:uid="{00000000-0005-0000-0000-000082000000}"/>
    <cellStyle name="Euro 23 5" xfId="132" xr:uid="{00000000-0005-0000-0000-000083000000}"/>
    <cellStyle name="Euro 24" xfId="133" xr:uid="{00000000-0005-0000-0000-000084000000}"/>
    <cellStyle name="Euro 24 2" xfId="134" xr:uid="{00000000-0005-0000-0000-000085000000}"/>
    <cellStyle name="Euro 24 3" xfId="135" xr:uid="{00000000-0005-0000-0000-000086000000}"/>
    <cellStyle name="Euro 24 3 2" xfId="136" xr:uid="{00000000-0005-0000-0000-000087000000}"/>
    <cellStyle name="Euro 24 4" xfId="137" xr:uid="{00000000-0005-0000-0000-000088000000}"/>
    <cellStyle name="Euro 24 5" xfId="138" xr:uid="{00000000-0005-0000-0000-000089000000}"/>
    <cellStyle name="Euro 25" xfId="139" xr:uid="{00000000-0005-0000-0000-00008A000000}"/>
    <cellStyle name="Euro 25 2" xfId="140" xr:uid="{00000000-0005-0000-0000-00008B000000}"/>
    <cellStyle name="Euro 25 3" xfId="141" xr:uid="{00000000-0005-0000-0000-00008C000000}"/>
    <cellStyle name="Euro 25 3 2" xfId="142" xr:uid="{00000000-0005-0000-0000-00008D000000}"/>
    <cellStyle name="Euro 25 4" xfId="143" xr:uid="{00000000-0005-0000-0000-00008E000000}"/>
    <cellStyle name="Euro 25 5" xfId="144" xr:uid="{00000000-0005-0000-0000-00008F000000}"/>
    <cellStyle name="Euro 26" xfId="145" xr:uid="{00000000-0005-0000-0000-000090000000}"/>
    <cellStyle name="Euro 26 2" xfId="146" xr:uid="{00000000-0005-0000-0000-000091000000}"/>
    <cellStyle name="Euro 26 3" xfId="147" xr:uid="{00000000-0005-0000-0000-000092000000}"/>
    <cellStyle name="Euro 26 3 2" xfId="148" xr:uid="{00000000-0005-0000-0000-000093000000}"/>
    <cellStyle name="Euro 26 4" xfId="149" xr:uid="{00000000-0005-0000-0000-000094000000}"/>
    <cellStyle name="Euro 26 5" xfId="150" xr:uid="{00000000-0005-0000-0000-000095000000}"/>
    <cellStyle name="Euro 27" xfId="151" xr:uid="{00000000-0005-0000-0000-000096000000}"/>
    <cellStyle name="Euro 27 2" xfId="152" xr:uid="{00000000-0005-0000-0000-000097000000}"/>
    <cellStyle name="Euro 27 3" xfId="153" xr:uid="{00000000-0005-0000-0000-000098000000}"/>
    <cellStyle name="Euro 27 3 2" xfId="154" xr:uid="{00000000-0005-0000-0000-000099000000}"/>
    <cellStyle name="Euro 27 4" xfId="155" xr:uid="{00000000-0005-0000-0000-00009A000000}"/>
    <cellStyle name="Euro 27 5" xfId="156" xr:uid="{00000000-0005-0000-0000-00009B000000}"/>
    <cellStyle name="Euro 28" xfId="157" xr:uid="{00000000-0005-0000-0000-00009C000000}"/>
    <cellStyle name="Euro 28 2" xfId="158" xr:uid="{00000000-0005-0000-0000-00009D000000}"/>
    <cellStyle name="Euro 28 3" xfId="159" xr:uid="{00000000-0005-0000-0000-00009E000000}"/>
    <cellStyle name="Euro 28 3 2" xfId="160" xr:uid="{00000000-0005-0000-0000-00009F000000}"/>
    <cellStyle name="Euro 28 4" xfId="161" xr:uid="{00000000-0005-0000-0000-0000A0000000}"/>
    <cellStyle name="Euro 28 5" xfId="162" xr:uid="{00000000-0005-0000-0000-0000A1000000}"/>
    <cellStyle name="Euro 29" xfId="163" xr:uid="{00000000-0005-0000-0000-0000A2000000}"/>
    <cellStyle name="Euro 29 2" xfId="164" xr:uid="{00000000-0005-0000-0000-0000A3000000}"/>
    <cellStyle name="Euro 29 3" xfId="165" xr:uid="{00000000-0005-0000-0000-0000A4000000}"/>
    <cellStyle name="Euro 29 3 2" xfId="166" xr:uid="{00000000-0005-0000-0000-0000A5000000}"/>
    <cellStyle name="Euro 29 4" xfId="167" xr:uid="{00000000-0005-0000-0000-0000A6000000}"/>
    <cellStyle name="Euro 29 5" xfId="168" xr:uid="{00000000-0005-0000-0000-0000A7000000}"/>
    <cellStyle name="Euro 3" xfId="169" xr:uid="{00000000-0005-0000-0000-0000A8000000}"/>
    <cellStyle name="Euro 3 2" xfId="170" xr:uid="{00000000-0005-0000-0000-0000A9000000}"/>
    <cellStyle name="Euro 3 3" xfId="171" xr:uid="{00000000-0005-0000-0000-0000AA000000}"/>
    <cellStyle name="Euro 3 3 2" xfId="172" xr:uid="{00000000-0005-0000-0000-0000AB000000}"/>
    <cellStyle name="Euro 3 4" xfId="173" xr:uid="{00000000-0005-0000-0000-0000AC000000}"/>
    <cellStyle name="Euro 3 5" xfId="174" xr:uid="{00000000-0005-0000-0000-0000AD000000}"/>
    <cellStyle name="Euro 30" xfId="175" xr:uid="{00000000-0005-0000-0000-0000AE000000}"/>
    <cellStyle name="Euro 30 2" xfId="176" xr:uid="{00000000-0005-0000-0000-0000AF000000}"/>
    <cellStyle name="Euro 30 3" xfId="177" xr:uid="{00000000-0005-0000-0000-0000B0000000}"/>
    <cellStyle name="Euro 30 3 2" xfId="178" xr:uid="{00000000-0005-0000-0000-0000B1000000}"/>
    <cellStyle name="Euro 30 4" xfId="179" xr:uid="{00000000-0005-0000-0000-0000B2000000}"/>
    <cellStyle name="Euro 30 5" xfId="180" xr:uid="{00000000-0005-0000-0000-0000B3000000}"/>
    <cellStyle name="Euro 31" xfId="181" xr:uid="{00000000-0005-0000-0000-0000B4000000}"/>
    <cellStyle name="Euro 31 2" xfId="182" xr:uid="{00000000-0005-0000-0000-0000B5000000}"/>
    <cellStyle name="Euro 31 3" xfId="183" xr:uid="{00000000-0005-0000-0000-0000B6000000}"/>
    <cellStyle name="Euro 31 3 2" xfId="184" xr:uid="{00000000-0005-0000-0000-0000B7000000}"/>
    <cellStyle name="Euro 31 4" xfId="185" xr:uid="{00000000-0005-0000-0000-0000B8000000}"/>
    <cellStyle name="Euro 31 5" xfId="186" xr:uid="{00000000-0005-0000-0000-0000B9000000}"/>
    <cellStyle name="Euro 32" xfId="187" xr:uid="{00000000-0005-0000-0000-0000BA000000}"/>
    <cellStyle name="Euro 32 2" xfId="188" xr:uid="{00000000-0005-0000-0000-0000BB000000}"/>
    <cellStyle name="Euro 32 3" xfId="189" xr:uid="{00000000-0005-0000-0000-0000BC000000}"/>
    <cellStyle name="Euro 32 3 2" xfId="190" xr:uid="{00000000-0005-0000-0000-0000BD000000}"/>
    <cellStyle name="Euro 32 4" xfId="191" xr:uid="{00000000-0005-0000-0000-0000BE000000}"/>
    <cellStyle name="Euro 32 5" xfId="192" xr:uid="{00000000-0005-0000-0000-0000BF000000}"/>
    <cellStyle name="Euro 33" xfId="193" xr:uid="{00000000-0005-0000-0000-0000C0000000}"/>
    <cellStyle name="Euro 33 2" xfId="194" xr:uid="{00000000-0005-0000-0000-0000C1000000}"/>
    <cellStyle name="Euro 33 3" xfId="195" xr:uid="{00000000-0005-0000-0000-0000C2000000}"/>
    <cellStyle name="Euro 33 3 2" xfId="196" xr:uid="{00000000-0005-0000-0000-0000C3000000}"/>
    <cellStyle name="Euro 33 4" xfId="197" xr:uid="{00000000-0005-0000-0000-0000C4000000}"/>
    <cellStyle name="Euro 33 5" xfId="198" xr:uid="{00000000-0005-0000-0000-0000C5000000}"/>
    <cellStyle name="Euro 34" xfId="199" xr:uid="{00000000-0005-0000-0000-0000C6000000}"/>
    <cellStyle name="Euro 34 2" xfId="200" xr:uid="{00000000-0005-0000-0000-0000C7000000}"/>
    <cellStyle name="Euro 34 3" xfId="201" xr:uid="{00000000-0005-0000-0000-0000C8000000}"/>
    <cellStyle name="Euro 34 3 2" xfId="202" xr:uid="{00000000-0005-0000-0000-0000C9000000}"/>
    <cellStyle name="Euro 34 4" xfId="203" xr:uid="{00000000-0005-0000-0000-0000CA000000}"/>
    <cellStyle name="Euro 34 5" xfId="204" xr:uid="{00000000-0005-0000-0000-0000CB000000}"/>
    <cellStyle name="Euro 35" xfId="205" xr:uid="{00000000-0005-0000-0000-0000CC000000}"/>
    <cellStyle name="Euro 35 2" xfId="206" xr:uid="{00000000-0005-0000-0000-0000CD000000}"/>
    <cellStyle name="Euro 35 3" xfId="207" xr:uid="{00000000-0005-0000-0000-0000CE000000}"/>
    <cellStyle name="Euro 35 3 2" xfId="208" xr:uid="{00000000-0005-0000-0000-0000CF000000}"/>
    <cellStyle name="Euro 35 4" xfId="209" xr:uid="{00000000-0005-0000-0000-0000D0000000}"/>
    <cellStyle name="Euro 35 5" xfId="210" xr:uid="{00000000-0005-0000-0000-0000D1000000}"/>
    <cellStyle name="Euro 36" xfId="211" xr:uid="{00000000-0005-0000-0000-0000D2000000}"/>
    <cellStyle name="Euro 36 2" xfId="212" xr:uid="{00000000-0005-0000-0000-0000D3000000}"/>
    <cellStyle name="Euro 36 3" xfId="213" xr:uid="{00000000-0005-0000-0000-0000D4000000}"/>
    <cellStyle name="Euro 36 3 2" xfId="214" xr:uid="{00000000-0005-0000-0000-0000D5000000}"/>
    <cellStyle name="Euro 36 4" xfId="215" xr:uid="{00000000-0005-0000-0000-0000D6000000}"/>
    <cellStyle name="Euro 36 5" xfId="216" xr:uid="{00000000-0005-0000-0000-0000D7000000}"/>
    <cellStyle name="Euro 37" xfId="217" xr:uid="{00000000-0005-0000-0000-0000D8000000}"/>
    <cellStyle name="Euro 37 2" xfId="218" xr:uid="{00000000-0005-0000-0000-0000D9000000}"/>
    <cellStyle name="Euro 37 3" xfId="219" xr:uid="{00000000-0005-0000-0000-0000DA000000}"/>
    <cellStyle name="Euro 37 3 2" xfId="220" xr:uid="{00000000-0005-0000-0000-0000DB000000}"/>
    <cellStyle name="Euro 37 4" xfId="221" xr:uid="{00000000-0005-0000-0000-0000DC000000}"/>
    <cellStyle name="Euro 37 5" xfId="222" xr:uid="{00000000-0005-0000-0000-0000DD000000}"/>
    <cellStyle name="Euro 38" xfId="223" xr:uid="{00000000-0005-0000-0000-0000DE000000}"/>
    <cellStyle name="Euro 38 2" xfId="224" xr:uid="{00000000-0005-0000-0000-0000DF000000}"/>
    <cellStyle name="Euro 38 3" xfId="225" xr:uid="{00000000-0005-0000-0000-0000E0000000}"/>
    <cellStyle name="Euro 38 3 2" xfId="226" xr:uid="{00000000-0005-0000-0000-0000E1000000}"/>
    <cellStyle name="Euro 38 4" xfId="227" xr:uid="{00000000-0005-0000-0000-0000E2000000}"/>
    <cellStyle name="Euro 38 5" xfId="228" xr:uid="{00000000-0005-0000-0000-0000E3000000}"/>
    <cellStyle name="Euro 39" xfId="229" xr:uid="{00000000-0005-0000-0000-0000E4000000}"/>
    <cellStyle name="Euro 39 2" xfId="230" xr:uid="{00000000-0005-0000-0000-0000E5000000}"/>
    <cellStyle name="Euro 39 3" xfId="231" xr:uid="{00000000-0005-0000-0000-0000E6000000}"/>
    <cellStyle name="Euro 39 3 2" xfId="232" xr:uid="{00000000-0005-0000-0000-0000E7000000}"/>
    <cellStyle name="Euro 39 4" xfId="233" xr:uid="{00000000-0005-0000-0000-0000E8000000}"/>
    <cellStyle name="Euro 39 5" xfId="234" xr:uid="{00000000-0005-0000-0000-0000E9000000}"/>
    <cellStyle name="Euro 4" xfId="235" xr:uid="{00000000-0005-0000-0000-0000EA000000}"/>
    <cellStyle name="Euro 4 2" xfId="236" xr:uid="{00000000-0005-0000-0000-0000EB000000}"/>
    <cellStyle name="Euro 4 3" xfId="237" xr:uid="{00000000-0005-0000-0000-0000EC000000}"/>
    <cellStyle name="Euro 4 3 2" xfId="238" xr:uid="{00000000-0005-0000-0000-0000ED000000}"/>
    <cellStyle name="Euro 4 4" xfId="239" xr:uid="{00000000-0005-0000-0000-0000EE000000}"/>
    <cellStyle name="Euro 4 5" xfId="240" xr:uid="{00000000-0005-0000-0000-0000EF000000}"/>
    <cellStyle name="Euro 40" xfId="241" xr:uid="{00000000-0005-0000-0000-0000F0000000}"/>
    <cellStyle name="Euro 40 2" xfId="242" xr:uid="{00000000-0005-0000-0000-0000F1000000}"/>
    <cellStyle name="Euro 40 3" xfId="243" xr:uid="{00000000-0005-0000-0000-0000F2000000}"/>
    <cellStyle name="Euro 40 3 2" xfId="244" xr:uid="{00000000-0005-0000-0000-0000F3000000}"/>
    <cellStyle name="Euro 40 4" xfId="245" xr:uid="{00000000-0005-0000-0000-0000F4000000}"/>
    <cellStyle name="Euro 40 5" xfId="246" xr:uid="{00000000-0005-0000-0000-0000F5000000}"/>
    <cellStyle name="Euro 41" xfId="247" xr:uid="{00000000-0005-0000-0000-0000F6000000}"/>
    <cellStyle name="Euro 41 2" xfId="248" xr:uid="{00000000-0005-0000-0000-0000F7000000}"/>
    <cellStyle name="Euro 41 3" xfId="249" xr:uid="{00000000-0005-0000-0000-0000F8000000}"/>
    <cellStyle name="Euro 41 3 2" xfId="250" xr:uid="{00000000-0005-0000-0000-0000F9000000}"/>
    <cellStyle name="Euro 41 4" xfId="251" xr:uid="{00000000-0005-0000-0000-0000FA000000}"/>
    <cellStyle name="Euro 41 5" xfId="252" xr:uid="{00000000-0005-0000-0000-0000FB000000}"/>
    <cellStyle name="Euro 42" xfId="253" xr:uid="{00000000-0005-0000-0000-0000FC000000}"/>
    <cellStyle name="Euro 42 2" xfId="254" xr:uid="{00000000-0005-0000-0000-0000FD000000}"/>
    <cellStyle name="Euro 42 3" xfId="255" xr:uid="{00000000-0005-0000-0000-0000FE000000}"/>
    <cellStyle name="Euro 42 3 2" xfId="256" xr:uid="{00000000-0005-0000-0000-0000FF000000}"/>
    <cellStyle name="Euro 42 4" xfId="257" xr:uid="{00000000-0005-0000-0000-000000010000}"/>
    <cellStyle name="Euro 42 5" xfId="258" xr:uid="{00000000-0005-0000-0000-000001010000}"/>
    <cellStyle name="Euro 43" xfId="259" xr:uid="{00000000-0005-0000-0000-000002010000}"/>
    <cellStyle name="Euro 43 2" xfId="260" xr:uid="{00000000-0005-0000-0000-000003010000}"/>
    <cellStyle name="Euro 43 3" xfId="261" xr:uid="{00000000-0005-0000-0000-000004010000}"/>
    <cellStyle name="Euro 43 3 2" xfId="262" xr:uid="{00000000-0005-0000-0000-000005010000}"/>
    <cellStyle name="Euro 43 4" xfId="263" xr:uid="{00000000-0005-0000-0000-000006010000}"/>
    <cellStyle name="Euro 43 5" xfId="264" xr:uid="{00000000-0005-0000-0000-000007010000}"/>
    <cellStyle name="Euro 44" xfId="265" xr:uid="{00000000-0005-0000-0000-000008010000}"/>
    <cellStyle name="Euro 44 2" xfId="266" xr:uid="{00000000-0005-0000-0000-000009010000}"/>
    <cellStyle name="Euro 44 3" xfId="267" xr:uid="{00000000-0005-0000-0000-00000A010000}"/>
    <cellStyle name="Euro 44 3 2" xfId="268" xr:uid="{00000000-0005-0000-0000-00000B010000}"/>
    <cellStyle name="Euro 44 4" xfId="269" xr:uid="{00000000-0005-0000-0000-00000C010000}"/>
    <cellStyle name="Euro 44 5" xfId="270" xr:uid="{00000000-0005-0000-0000-00000D010000}"/>
    <cellStyle name="Euro 45" xfId="271" xr:uid="{00000000-0005-0000-0000-00000E010000}"/>
    <cellStyle name="Euro 46" xfId="272" xr:uid="{00000000-0005-0000-0000-00000F010000}"/>
    <cellStyle name="Euro 47" xfId="273" xr:uid="{00000000-0005-0000-0000-000010010000}"/>
    <cellStyle name="Euro 47 2" xfId="274" xr:uid="{00000000-0005-0000-0000-000011010000}"/>
    <cellStyle name="Euro 48" xfId="275" xr:uid="{00000000-0005-0000-0000-000012010000}"/>
    <cellStyle name="Euro 49" xfId="276" xr:uid="{00000000-0005-0000-0000-000013010000}"/>
    <cellStyle name="Euro 5" xfId="277" xr:uid="{00000000-0005-0000-0000-000014010000}"/>
    <cellStyle name="Euro 5 2" xfId="278" xr:uid="{00000000-0005-0000-0000-000015010000}"/>
    <cellStyle name="Euro 5 3" xfId="279" xr:uid="{00000000-0005-0000-0000-000016010000}"/>
    <cellStyle name="Euro 5 3 2" xfId="280" xr:uid="{00000000-0005-0000-0000-000017010000}"/>
    <cellStyle name="Euro 5 4" xfId="281" xr:uid="{00000000-0005-0000-0000-000018010000}"/>
    <cellStyle name="Euro 5 5" xfId="282" xr:uid="{00000000-0005-0000-0000-000019010000}"/>
    <cellStyle name="Euro 50" xfId="283" xr:uid="{00000000-0005-0000-0000-00001A010000}"/>
    <cellStyle name="Euro 6" xfId="284" xr:uid="{00000000-0005-0000-0000-00001B010000}"/>
    <cellStyle name="Euro 6 2" xfId="285" xr:uid="{00000000-0005-0000-0000-00001C010000}"/>
    <cellStyle name="Euro 6 3" xfId="286" xr:uid="{00000000-0005-0000-0000-00001D010000}"/>
    <cellStyle name="Euro 6 3 2" xfId="287" xr:uid="{00000000-0005-0000-0000-00001E010000}"/>
    <cellStyle name="Euro 6 4" xfId="288" xr:uid="{00000000-0005-0000-0000-00001F010000}"/>
    <cellStyle name="Euro 6 5" xfId="289" xr:uid="{00000000-0005-0000-0000-000020010000}"/>
    <cellStyle name="Euro 7" xfId="290" xr:uid="{00000000-0005-0000-0000-000021010000}"/>
    <cellStyle name="Euro 7 2" xfId="291" xr:uid="{00000000-0005-0000-0000-000022010000}"/>
    <cellStyle name="Euro 7 3" xfId="292" xr:uid="{00000000-0005-0000-0000-000023010000}"/>
    <cellStyle name="Euro 7 3 2" xfId="293" xr:uid="{00000000-0005-0000-0000-000024010000}"/>
    <cellStyle name="Euro 7 4" xfId="294" xr:uid="{00000000-0005-0000-0000-000025010000}"/>
    <cellStyle name="Euro 7 5" xfId="295" xr:uid="{00000000-0005-0000-0000-000026010000}"/>
    <cellStyle name="Euro 8" xfId="296" xr:uid="{00000000-0005-0000-0000-000027010000}"/>
    <cellStyle name="Euro 8 2" xfId="297" xr:uid="{00000000-0005-0000-0000-000028010000}"/>
    <cellStyle name="Euro 8 3" xfId="298" xr:uid="{00000000-0005-0000-0000-000029010000}"/>
    <cellStyle name="Euro 8 3 2" xfId="299" xr:uid="{00000000-0005-0000-0000-00002A010000}"/>
    <cellStyle name="Euro 8 4" xfId="300" xr:uid="{00000000-0005-0000-0000-00002B010000}"/>
    <cellStyle name="Euro 8 5" xfId="301" xr:uid="{00000000-0005-0000-0000-00002C010000}"/>
    <cellStyle name="Euro 9" xfId="302" xr:uid="{00000000-0005-0000-0000-00002D010000}"/>
    <cellStyle name="Euro 9 2" xfId="303" xr:uid="{00000000-0005-0000-0000-00002E010000}"/>
    <cellStyle name="Euro 9 3" xfId="304" xr:uid="{00000000-0005-0000-0000-00002F010000}"/>
    <cellStyle name="Euro 9 3 2" xfId="305" xr:uid="{00000000-0005-0000-0000-000030010000}"/>
    <cellStyle name="Euro 9 4" xfId="306" xr:uid="{00000000-0005-0000-0000-000031010000}"/>
    <cellStyle name="Euro 9 5" xfId="307" xr:uid="{00000000-0005-0000-0000-000032010000}"/>
    <cellStyle name="Fixed2 - Type2" xfId="308" xr:uid="{00000000-0005-0000-0000-000033010000}"/>
    <cellStyle name="Input 2" xfId="309" xr:uid="{00000000-0005-0000-0000-000034010000}"/>
    <cellStyle name="InputCells" xfId="310" xr:uid="{00000000-0005-0000-0000-000035010000}"/>
    <cellStyle name="Migliaia [0] 10" xfId="311" xr:uid="{00000000-0005-0000-0000-000036010000}"/>
    <cellStyle name="Migliaia [0] 11" xfId="312" xr:uid="{00000000-0005-0000-0000-000037010000}"/>
    <cellStyle name="Migliaia [0] 12" xfId="313" xr:uid="{00000000-0005-0000-0000-000038010000}"/>
    <cellStyle name="Migliaia [0] 13" xfId="314" xr:uid="{00000000-0005-0000-0000-000039010000}"/>
    <cellStyle name="Migliaia [0] 14" xfId="315" xr:uid="{00000000-0005-0000-0000-00003A010000}"/>
    <cellStyle name="Migliaia [0] 15" xfId="316" xr:uid="{00000000-0005-0000-0000-00003B010000}"/>
    <cellStyle name="Migliaia [0] 16" xfId="317" xr:uid="{00000000-0005-0000-0000-00003C010000}"/>
    <cellStyle name="Migliaia [0] 17" xfId="318" xr:uid="{00000000-0005-0000-0000-00003D010000}"/>
    <cellStyle name="Migliaia [0] 18" xfId="319" xr:uid="{00000000-0005-0000-0000-00003E010000}"/>
    <cellStyle name="Migliaia [0] 19" xfId="320" xr:uid="{00000000-0005-0000-0000-00003F010000}"/>
    <cellStyle name="Migliaia [0] 2" xfId="321" xr:uid="{00000000-0005-0000-0000-000040010000}"/>
    <cellStyle name="Migliaia [0] 20" xfId="322" xr:uid="{00000000-0005-0000-0000-000041010000}"/>
    <cellStyle name="Migliaia [0] 21" xfId="323" xr:uid="{00000000-0005-0000-0000-000042010000}"/>
    <cellStyle name="Migliaia [0] 22" xfId="324" xr:uid="{00000000-0005-0000-0000-000043010000}"/>
    <cellStyle name="Migliaia [0] 23" xfId="325" xr:uid="{00000000-0005-0000-0000-000044010000}"/>
    <cellStyle name="Migliaia [0] 24" xfId="326" xr:uid="{00000000-0005-0000-0000-000045010000}"/>
    <cellStyle name="Migliaia [0] 25" xfId="327" xr:uid="{00000000-0005-0000-0000-000046010000}"/>
    <cellStyle name="Migliaia [0] 26" xfId="328" xr:uid="{00000000-0005-0000-0000-000047010000}"/>
    <cellStyle name="Migliaia [0] 27" xfId="329" xr:uid="{00000000-0005-0000-0000-000048010000}"/>
    <cellStyle name="Migliaia [0] 28" xfId="330" xr:uid="{00000000-0005-0000-0000-000049010000}"/>
    <cellStyle name="Migliaia [0] 29" xfId="331" xr:uid="{00000000-0005-0000-0000-00004A010000}"/>
    <cellStyle name="Migliaia [0] 3" xfId="332" xr:uid="{00000000-0005-0000-0000-00004B010000}"/>
    <cellStyle name="Migliaia [0] 30" xfId="333" xr:uid="{00000000-0005-0000-0000-00004C010000}"/>
    <cellStyle name="Migliaia [0] 31" xfId="334" xr:uid="{00000000-0005-0000-0000-00004D010000}"/>
    <cellStyle name="Migliaia [0] 32" xfId="335" xr:uid="{00000000-0005-0000-0000-00004E010000}"/>
    <cellStyle name="Migliaia [0] 33" xfId="336" xr:uid="{00000000-0005-0000-0000-00004F010000}"/>
    <cellStyle name="Migliaia [0] 34" xfId="337" xr:uid="{00000000-0005-0000-0000-000050010000}"/>
    <cellStyle name="Migliaia [0] 35" xfId="338" xr:uid="{00000000-0005-0000-0000-000051010000}"/>
    <cellStyle name="Migliaia [0] 36" xfId="339" xr:uid="{00000000-0005-0000-0000-000052010000}"/>
    <cellStyle name="Migliaia [0] 37" xfId="340" xr:uid="{00000000-0005-0000-0000-000053010000}"/>
    <cellStyle name="Migliaia [0] 38" xfId="341" xr:uid="{00000000-0005-0000-0000-000054010000}"/>
    <cellStyle name="Migliaia [0] 39" xfId="342" xr:uid="{00000000-0005-0000-0000-000055010000}"/>
    <cellStyle name="Migliaia [0] 4" xfId="343" xr:uid="{00000000-0005-0000-0000-000056010000}"/>
    <cellStyle name="Migliaia [0] 40" xfId="344" xr:uid="{00000000-0005-0000-0000-000057010000}"/>
    <cellStyle name="Migliaia [0] 41" xfId="345" xr:uid="{00000000-0005-0000-0000-000058010000}"/>
    <cellStyle name="Migliaia [0] 42" xfId="346" xr:uid="{00000000-0005-0000-0000-000059010000}"/>
    <cellStyle name="Migliaia [0] 43" xfId="347" xr:uid="{00000000-0005-0000-0000-00005A010000}"/>
    <cellStyle name="Migliaia [0] 44" xfId="348" xr:uid="{00000000-0005-0000-0000-00005B010000}"/>
    <cellStyle name="Migliaia [0] 45" xfId="349" xr:uid="{00000000-0005-0000-0000-00005C010000}"/>
    <cellStyle name="Migliaia [0] 46" xfId="350" xr:uid="{00000000-0005-0000-0000-00005D010000}"/>
    <cellStyle name="Migliaia [0] 47" xfId="351" xr:uid="{00000000-0005-0000-0000-00005E010000}"/>
    <cellStyle name="Migliaia [0] 48" xfId="352" xr:uid="{00000000-0005-0000-0000-00005F010000}"/>
    <cellStyle name="Migliaia [0] 49" xfId="353" xr:uid="{00000000-0005-0000-0000-000060010000}"/>
    <cellStyle name="Migliaia [0] 5" xfId="354" xr:uid="{00000000-0005-0000-0000-000061010000}"/>
    <cellStyle name="Migliaia [0] 50" xfId="355" xr:uid="{00000000-0005-0000-0000-000062010000}"/>
    <cellStyle name="Migliaia [0] 51" xfId="356" xr:uid="{00000000-0005-0000-0000-000063010000}"/>
    <cellStyle name="Migliaia [0] 52" xfId="357" xr:uid="{00000000-0005-0000-0000-000064010000}"/>
    <cellStyle name="Migliaia [0] 53" xfId="358" xr:uid="{00000000-0005-0000-0000-000065010000}"/>
    <cellStyle name="Migliaia [0] 54" xfId="359" xr:uid="{00000000-0005-0000-0000-000066010000}"/>
    <cellStyle name="Migliaia [0] 55" xfId="360" xr:uid="{00000000-0005-0000-0000-000067010000}"/>
    <cellStyle name="Migliaia [0] 56" xfId="361" xr:uid="{00000000-0005-0000-0000-000068010000}"/>
    <cellStyle name="Migliaia [0] 57" xfId="362" xr:uid="{00000000-0005-0000-0000-000069010000}"/>
    <cellStyle name="Migliaia [0] 58" xfId="363" xr:uid="{00000000-0005-0000-0000-00006A010000}"/>
    <cellStyle name="Migliaia [0] 59" xfId="364" xr:uid="{00000000-0005-0000-0000-00006B010000}"/>
    <cellStyle name="Migliaia [0] 6" xfId="365" xr:uid="{00000000-0005-0000-0000-00006C010000}"/>
    <cellStyle name="Migliaia [0] 7" xfId="366" xr:uid="{00000000-0005-0000-0000-00006D010000}"/>
    <cellStyle name="Migliaia [0] 8" xfId="367" xr:uid="{00000000-0005-0000-0000-00006E010000}"/>
    <cellStyle name="Migliaia [0] 9" xfId="368" xr:uid="{00000000-0005-0000-0000-00006F010000}"/>
    <cellStyle name="Migliaia 10" xfId="369" xr:uid="{00000000-0005-0000-0000-000070010000}"/>
    <cellStyle name="Migliaia 10 2" xfId="370" xr:uid="{00000000-0005-0000-0000-000071010000}"/>
    <cellStyle name="Migliaia 10 3" xfId="371" xr:uid="{00000000-0005-0000-0000-000072010000}"/>
    <cellStyle name="Migliaia 10 3 2" xfId="372" xr:uid="{00000000-0005-0000-0000-000073010000}"/>
    <cellStyle name="Migliaia 10 4" xfId="373" xr:uid="{00000000-0005-0000-0000-000074010000}"/>
    <cellStyle name="Migliaia 10 5" xfId="374" xr:uid="{00000000-0005-0000-0000-000075010000}"/>
    <cellStyle name="Migliaia 11" xfId="375" xr:uid="{00000000-0005-0000-0000-000076010000}"/>
    <cellStyle name="Migliaia 11 2" xfId="376" xr:uid="{00000000-0005-0000-0000-000077010000}"/>
    <cellStyle name="Migliaia 11 3" xfId="377" xr:uid="{00000000-0005-0000-0000-000078010000}"/>
    <cellStyle name="Migliaia 11 3 2" xfId="378" xr:uid="{00000000-0005-0000-0000-000079010000}"/>
    <cellStyle name="Migliaia 11 4" xfId="379" xr:uid="{00000000-0005-0000-0000-00007A010000}"/>
    <cellStyle name="Migliaia 11 5" xfId="380" xr:uid="{00000000-0005-0000-0000-00007B010000}"/>
    <cellStyle name="Migliaia 12" xfId="381" xr:uid="{00000000-0005-0000-0000-00007C010000}"/>
    <cellStyle name="Migliaia 12 2" xfId="382" xr:uid="{00000000-0005-0000-0000-00007D010000}"/>
    <cellStyle name="Migliaia 12 3" xfId="383" xr:uid="{00000000-0005-0000-0000-00007E010000}"/>
    <cellStyle name="Migliaia 12 3 2" xfId="384" xr:uid="{00000000-0005-0000-0000-00007F010000}"/>
    <cellStyle name="Migliaia 12 4" xfId="385" xr:uid="{00000000-0005-0000-0000-000080010000}"/>
    <cellStyle name="Migliaia 12 5" xfId="386" xr:uid="{00000000-0005-0000-0000-000081010000}"/>
    <cellStyle name="Migliaia 13" xfId="387" xr:uid="{00000000-0005-0000-0000-000082010000}"/>
    <cellStyle name="Migliaia 13 2" xfId="388" xr:uid="{00000000-0005-0000-0000-000083010000}"/>
    <cellStyle name="Migliaia 13 3" xfId="389" xr:uid="{00000000-0005-0000-0000-000084010000}"/>
    <cellStyle name="Migliaia 13 3 2" xfId="390" xr:uid="{00000000-0005-0000-0000-000085010000}"/>
    <cellStyle name="Migliaia 13 4" xfId="391" xr:uid="{00000000-0005-0000-0000-000086010000}"/>
    <cellStyle name="Migliaia 13 5" xfId="392" xr:uid="{00000000-0005-0000-0000-000087010000}"/>
    <cellStyle name="Migliaia 14" xfId="393" xr:uid="{00000000-0005-0000-0000-000088010000}"/>
    <cellStyle name="Migliaia 14 2" xfId="394" xr:uid="{00000000-0005-0000-0000-000089010000}"/>
    <cellStyle name="Migliaia 14 3" xfId="395" xr:uid="{00000000-0005-0000-0000-00008A010000}"/>
    <cellStyle name="Migliaia 14 3 2" xfId="396" xr:uid="{00000000-0005-0000-0000-00008B010000}"/>
    <cellStyle name="Migliaia 14 4" xfId="397" xr:uid="{00000000-0005-0000-0000-00008C010000}"/>
    <cellStyle name="Migliaia 14 5" xfId="398" xr:uid="{00000000-0005-0000-0000-00008D010000}"/>
    <cellStyle name="Migliaia 15" xfId="399" xr:uid="{00000000-0005-0000-0000-00008E010000}"/>
    <cellStyle name="Migliaia 15 2" xfId="400" xr:uid="{00000000-0005-0000-0000-00008F010000}"/>
    <cellStyle name="Migliaia 15 3" xfId="401" xr:uid="{00000000-0005-0000-0000-000090010000}"/>
    <cellStyle name="Migliaia 15 3 2" xfId="402" xr:uid="{00000000-0005-0000-0000-000091010000}"/>
    <cellStyle name="Migliaia 15 4" xfId="403" xr:uid="{00000000-0005-0000-0000-000092010000}"/>
    <cellStyle name="Migliaia 15 5" xfId="404" xr:uid="{00000000-0005-0000-0000-000093010000}"/>
    <cellStyle name="Migliaia 16" xfId="405" xr:uid="{00000000-0005-0000-0000-000094010000}"/>
    <cellStyle name="Migliaia 16 2" xfId="406" xr:uid="{00000000-0005-0000-0000-000095010000}"/>
    <cellStyle name="Migliaia 16 3" xfId="407" xr:uid="{00000000-0005-0000-0000-000096010000}"/>
    <cellStyle name="Migliaia 16 3 2" xfId="408" xr:uid="{00000000-0005-0000-0000-000097010000}"/>
    <cellStyle name="Migliaia 16 4" xfId="409" xr:uid="{00000000-0005-0000-0000-000098010000}"/>
    <cellStyle name="Migliaia 16 5" xfId="410" xr:uid="{00000000-0005-0000-0000-000099010000}"/>
    <cellStyle name="Migliaia 17" xfId="411" xr:uid="{00000000-0005-0000-0000-00009A010000}"/>
    <cellStyle name="Migliaia 17 2" xfId="412" xr:uid="{00000000-0005-0000-0000-00009B010000}"/>
    <cellStyle name="Migliaia 17 3" xfId="413" xr:uid="{00000000-0005-0000-0000-00009C010000}"/>
    <cellStyle name="Migliaia 17 3 2" xfId="414" xr:uid="{00000000-0005-0000-0000-00009D010000}"/>
    <cellStyle name="Migliaia 17 4" xfId="415" xr:uid="{00000000-0005-0000-0000-00009E010000}"/>
    <cellStyle name="Migliaia 17 5" xfId="416" xr:uid="{00000000-0005-0000-0000-00009F010000}"/>
    <cellStyle name="Migliaia 18" xfId="417" xr:uid="{00000000-0005-0000-0000-0000A0010000}"/>
    <cellStyle name="Migliaia 18 2" xfId="418" xr:uid="{00000000-0005-0000-0000-0000A1010000}"/>
    <cellStyle name="Migliaia 18 3" xfId="419" xr:uid="{00000000-0005-0000-0000-0000A2010000}"/>
    <cellStyle name="Migliaia 18 3 2" xfId="420" xr:uid="{00000000-0005-0000-0000-0000A3010000}"/>
    <cellStyle name="Migliaia 18 4" xfId="421" xr:uid="{00000000-0005-0000-0000-0000A4010000}"/>
    <cellStyle name="Migliaia 18 5" xfId="422" xr:uid="{00000000-0005-0000-0000-0000A5010000}"/>
    <cellStyle name="Migliaia 19" xfId="423" xr:uid="{00000000-0005-0000-0000-0000A6010000}"/>
    <cellStyle name="Migliaia 19 2" xfId="424" xr:uid="{00000000-0005-0000-0000-0000A7010000}"/>
    <cellStyle name="Migliaia 19 3" xfId="425" xr:uid="{00000000-0005-0000-0000-0000A8010000}"/>
    <cellStyle name="Migliaia 19 3 2" xfId="426" xr:uid="{00000000-0005-0000-0000-0000A9010000}"/>
    <cellStyle name="Migliaia 19 4" xfId="427" xr:uid="{00000000-0005-0000-0000-0000AA010000}"/>
    <cellStyle name="Migliaia 19 5" xfId="428" xr:uid="{00000000-0005-0000-0000-0000AB010000}"/>
    <cellStyle name="Migliaia 2" xfId="429" xr:uid="{00000000-0005-0000-0000-0000AC010000}"/>
    <cellStyle name="Migliaia 2 2" xfId="430" xr:uid="{00000000-0005-0000-0000-0000AD010000}"/>
    <cellStyle name="Migliaia 2 3" xfId="431" xr:uid="{00000000-0005-0000-0000-0000AE010000}"/>
    <cellStyle name="Migliaia 2 4" xfId="432" xr:uid="{00000000-0005-0000-0000-0000AF010000}"/>
    <cellStyle name="Migliaia 2 4 2" xfId="433" xr:uid="{00000000-0005-0000-0000-0000B0010000}"/>
    <cellStyle name="Migliaia 2 5" xfId="434" xr:uid="{00000000-0005-0000-0000-0000B1010000}"/>
    <cellStyle name="Migliaia 2 6" xfId="435" xr:uid="{00000000-0005-0000-0000-0000B2010000}"/>
    <cellStyle name="Migliaia 2_Domestico_reg&amp;naz" xfId="436" xr:uid="{00000000-0005-0000-0000-0000B3010000}"/>
    <cellStyle name="Migliaia 20" xfId="437" xr:uid="{00000000-0005-0000-0000-0000B4010000}"/>
    <cellStyle name="Migliaia 20 2" xfId="438" xr:uid="{00000000-0005-0000-0000-0000B5010000}"/>
    <cellStyle name="Migliaia 20 3" xfId="439" xr:uid="{00000000-0005-0000-0000-0000B6010000}"/>
    <cellStyle name="Migliaia 20 3 2" xfId="440" xr:uid="{00000000-0005-0000-0000-0000B7010000}"/>
    <cellStyle name="Migliaia 20 4" xfId="441" xr:uid="{00000000-0005-0000-0000-0000B8010000}"/>
    <cellStyle name="Migliaia 20 5" xfId="442" xr:uid="{00000000-0005-0000-0000-0000B9010000}"/>
    <cellStyle name="Migliaia 21" xfId="443" xr:uid="{00000000-0005-0000-0000-0000BA010000}"/>
    <cellStyle name="Migliaia 21 2" xfId="444" xr:uid="{00000000-0005-0000-0000-0000BB010000}"/>
    <cellStyle name="Migliaia 21 3" xfId="445" xr:uid="{00000000-0005-0000-0000-0000BC010000}"/>
    <cellStyle name="Migliaia 21 3 2" xfId="446" xr:uid="{00000000-0005-0000-0000-0000BD010000}"/>
    <cellStyle name="Migliaia 21 4" xfId="447" xr:uid="{00000000-0005-0000-0000-0000BE010000}"/>
    <cellStyle name="Migliaia 21 5" xfId="448" xr:uid="{00000000-0005-0000-0000-0000BF010000}"/>
    <cellStyle name="Migliaia 22" xfId="449" xr:uid="{00000000-0005-0000-0000-0000C0010000}"/>
    <cellStyle name="Migliaia 22 2" xfId="450" xr:uid="{00000000-0005-0000-0000-0000C1010000}"/>
    <cellStyle name="Migliaia 22 3" xfId="451" xr:uid="{00000000-0005-0000-0000-0000C2010000}"/>
    <cellStyle name="Migliaia 22 3 2" xfId="452" xr:uid="{00000000-0005-0000-0000-0000C3010000}"/>
    <cellStyle name="Migliaia 22 4" xfId="453" xr:uid="{00000000-0005-0000-0000-0000C4010000}"/>
    <cellStyle name="Migliaia 22 5" xfId="454" xr:uid="{00000000-0005-0000-0000-0000C5010000}"/>
    <cellStyle name="Migliaia 23" xfId="455" xr:uid="{00000000-0005-0000-0000-0000C6010000}"/>
    <cellStyle name="Migliaia 23 2" xfId="456" xr:uid="{00000000-0005-0000-0000-0000C7010000}"/>
    <cellStyle name="Migliaia 23 3" xfId="457" xr:uid="{00000000-0005-0000-0000-0000C8010000}"/>
    <cellStyle name="Migliaia 23 3 2" xfId="458" xr:uid="{00000000-0005-0000-0000-0000C9010000}"/>
    <cellStyle name="Migliaia 23 4" xfId="459" xr:uid="{00000000-0005-0000-0000-0000CA010000}"/>
    <cellStyle name="Migliaia 23 5" xfId="460" xr:uid="{00000000-0005-0000-0000-0000CB010000}"/>
    <cellStyle name="Migliaia 24" xfId="461" xr:uid="{00000000-0005-0000-0000-0000CC010000}"/>
    <cellStyle name="Migliaia 24 2" xfId="462" xr:uid="{00000000-0005-0000-0000-0000CD010000}"/>
    <cellStyle name="Migliaia 24 3" xfId="463" xr:uid="{00000000-0005-0000-0000-0000CE010000}"/>
    <cellStyle name="Migliaia 24 3 2" xfId="464" xr:uid="{00000000-0005-0000-0000-0000CF010000}"/>
    <cellStyle name="Migliaia 24 4" xfId="465" xr:uid="{00000000-0005-0000-0000-0000D0010000}"/>
    <cellStyle name="Migliaia 24 5" xfId="466" xr:uid="{00000000-0005-0000-0000-0000D1010000}"/>
    <cellStyle name="Migliaia 25" xfId="467" xr:uid="{00000000-0005-0000-0000-0000D2010000}"/>
    <cellStyle name="Migliaia 25 2" xfId="468" xr:uid="{00000000-0005-0000-0000-0000D3010000}"/>
    <cellStyle name="Migliaia 25 3" xfId="469" xr:uid="{00000000-0005-0000-0000-0000D4010000}"/>
    <cellStyle name="Migliaia 25 3 2" xfId="470" xr:uid="{00000000-0005-0000-0000-0000D5010000}"/>
    <cellStyle name="Migliaia 25 4" xfId="471" xr:uid="{00000000-0005-0000-0000-0000D6010000}"/>
    <cellStyle name="Migliaia 25 5" xfId="472" xr:uid="{00000000-0005-0000-0000-0000D7010000}"/>
    <cellStyle name="Migliaia 26" xfId="473" xr:uid="{00000000-0005-0000-0000-0000D8010000}"/>
    <cellStyle name="Migliaia 26 2" xfId="474" xr:uid="{00000000-0005-0000-0000-0000D9010000}"/>
    <cellStyle name="Migliaia 26 3" xfId="475" xr:uid="{00000000-0005-0000-0000-0000DA010000}"/>
    <cellStyle name="Migliaia 26 3 2" xfId="476" xr:uid="{00000000-0005-0000-0000-0000DB010000}"/>
    <cellStyle name="Migliaia 26 4" xfId="477" xr:uid="{00000000-0005-0000-0000-0000DC010000}"/>
    <cellStyle name="Migliaia 26 5" xfId="478" xr:uid="{00000000-0005-0000-0000-0000DD010000}"/>
    <cellStyle name="Migliaia 27" xfId="479" xr:uid="{00000000-0005-0000-0000-0000DE010000}"/>
    <cellStyle name="Migliaia 27 2" xfId="480" xr:uid="{00000000-0005-0000-0000-0000DF010000}"/>
    <cellStyle name="Migliaia 27 3" xfId="481" xr:uid="{00000000-0005-0000-0000-0000E0010000}"/>
    <cellStyle name="Migliaia 27 3 2" xfId="482" xr:uid="{00000000-0005-0000-0000-0000E1010000}"/>
    <cellStyle name="Migliaia 27 4" xfId="483" xr:uid="{00000000-0005-0000-0000-0000E2010000}"/>
    <cellStyle name="Migliaia 27 5" xfId="484" xr:uid="{00000000-0005-0000-0000-0000E3010000}"/>
    <cellStyle name="Migliaia 28" xfId="485" xr:uid="{00000000-0005-0000-0000-0000E4010000}"/>
    <cellStyle name="Migliaia 28 2" xfId="486" xr:uid="{00000000-0005-0000-0000-0000E5010000}"/>
    <cellStyle name="Migliaia 28 3" xfId="487" xr:uid="{00000000-0005-0000-0000-0000E6010000}"/>
    <cellStyle name="Migliaia 28 3 2" xfId="488" xr:uid="{00000000-0005-0000-0000-0000E7010000}"/>
    <cellStyle name="Migliaia 28 4" xfId="489" xr:uid="{00000000-0005-0000-0000-0000E8010000}"/>
    <cellStyle name="Migliaia 28 5" xfId="490" xr:uid="{00000000-0005-0000-0000-0000E9010000}"/>
    <cellStyle name="Migliaia 29" xfId="491" xr:uid="{00000000-0005-0000-0000-0000EA010000}"/>
    <cellStyle name="Migliaia 29 2" xfId="492" xr:uid="{00000000-0005-0000-0000-0000EB010000}"/>
    <cellStyle name="Migliaia 29 3" xfId="493" xr:uid="{00000000-0005-0000-0000-0000EC010000}"/>
    <cellStyle name="Migliaia 29 3 2" xfId="494" xr:uid="{00000000-0005-0000-0000-0000ED010000}"/>
    <cellStyle name="Migliaia 29 4" xfId="495" xr:uid="{00000000-0005-0000-0000-0000EE010000}"/>
    <cellStyle name="Migliaia 29 5" xfId="496" xr:uid="{00000000-0005-0000-0000-0000EF010000}"/>
    <cellStyle name="Migliaia 3" xfId="497" xr:uid="{00000000-0005-0000-0000-0000F0010000}"/>
    <cellStyle name="Migliaia 3 2" xfId="498" xr:uid="{00000000-0005-0000-0000-0000F1010000}"/>
    <cellStyle name="Migliaia 3 3" xfId="499" xr:uid="{00000000-0005-0000-0000-0000F2010000}"/>
    <cellStyle name="Migliaia 3 3 2" xfId="500" xr:uid="{00000000-0005-0000-0000-0000F3010000}"/>
    <cellStyle name="Migliaia 3 4" xfId="501" xr:uid="{00000000-0005-0000-0000-0000F4010000}"/>
    <cellStyle name="Migliaia 3 5" xfId="502" xr:uid="{00000000-0005-0000-0000-0000F5010000}"/>
    <cellStyle name="Migliaia 30" xfId="503" xr:uid="{00000000-0005-0000-0000-0000F6010000}"/>
    <cellStyle name="Migliaia 30 2" xfId="504" xr:uid="{00000000-0005-0000-0000-0000F7010000}"/>
    <cellStyle name="Migliaia 30 3" xfId="505" xr:uid="{00000000-0005-0000-0000-0000F8010000}"/>
    <cellStyle name="Migliaia 30 3 2" xfId="506" xr:uid="{00000000-0005-0000-0000-0000F9010000}"/>
    <cellStyle name="Migliaia 30 4" xfId="507" xr:uid="{00000000-0005-0000-0000-0000FA010000}"/>
    <cellStyle name="Migliaia 30 5" xfId="508" xr:uid="{00000000-0005-0000-0000-0000FB010000}"/>
    <cellStyle name="Migliaia 31" xfId="509" xr:uid="{00000000-0005-0000-0000-0000FC010000}"/>
    <cellStyle name="Migliaia 31 2" xfId="510" xr:uid="{00000000-0005-0000-0000-0000FD010000}"/>
    <cellStyle name="Migliaia 31 3" xfId="511" xr:uid="{00000000-0005-0000-0000-0000FE010000}"/>
    <cellStyle name="Migliaia 31 3 2" xfId="512" xr:uid="{00000000-0005-0000-0000-0000FF010000}"/>
    <cellStyle name="Migliaia 31 4" xfId="513" xr:uid="{00000000-0005-0000-0000-000000020000}"/>
    <cellStyle name="Migliaia 31 5" xfId="514" xr:uid="{00000000-0005-0000-0000-000001020000}"/>
    <cellStyle name="Migliaia 32" xfId="515" xr:uid="{00000000-0005-0000-0000-000002020000}"/>
    <cellStyle name="Migliaia 32 2" xfId="516" xr:uid="{00000000-0005-0000-0000-000003020000}"/>
    <cellStyle name="Migliaia 32 3" xfId="517" xr:uid="{00000000-0005-0000-0000-000004020000}"/>
    <cellStyle name="Migliaia 32 3 2" xfId="518" xr:uid="{00000000-0005-0000-0000-000005020000}"/>
    <cellStyle name="Migliaia 32 4" xfId="519" xr:uid="{00000000-0005-0000-0000-000006020000}"/>
    <cellStyle name="Migliaia 32 5" xfId="520" xr:uid="{00000000-0005-0000-0000-000007020000}"/>
    <cellStyle name="Migliaia 33" xfId="521" xr:uid="{00000000-0005-0000-0000-000008020000}"/>
    <cellStyle name="Migliaia 33 2" xfId="522" xr:uid="{00000000-0005-0000-0000-000009020000}"/>
    <cellStyle name="Migliaia 33 3" xfId="523" xr:uid="{00000000-0005-0000-0000-00000A020000}"/>
    <cellStyle name="Migliaia 33 3 2" xfId="524" xr:uid="{00000000-0005-0000-0000-00000B020000}"/>
    <cellStyle name="Migliaia 33 4" xfId="525" xr:uid="{00000000-0005-0000-0000-00000C020000}"/>
    <cellStyle name="Migliaia 33 5" xfId="526" xr:uid="{00000000-0005-0000-0000-00000D020000}"/>
    <cellStyle name="Migliaia 34" xfId="527" xr:uid="{00000000-0005-0000-0000-00000E020000}"/>
    <cellStyle name="Migliaia 34 2" xfId="528" xr:uid="{00000000-0005-0000-0000-00000F020000}"/>
    <cellStyle name="Migliaia 34 3" xfId="529" xr:uid="{00000000-0005-0000-0000-000010020000}"/>
    <cellStyle name="Migliaia 34 3 2" xfId="530" xr:uid="{00000000-0005-0000-0000-000011020000}"/>
    <cellStyle name="Migliaia 34 4" xfId="531" xr:uid="{00000000-0005-0000-0000-000012020000}"/>
    <cellStyle name="Migliaia 34 5" xfId="532" xr:uid="{00000000-0005-0000-0000-000013020000}"/>
    <cellStyle name="Migliaia 35" xfId="533" xr:uid="{00000000-0005-0000-0000-000014020000}"/>
    <cellStyle name="Migliaia 35 2" xfId="534" xr:uid="{00000000-0005-0000-0000-000015020000}"/>
    <cellStyle name="Migliaia 35 3" xfId="535" xr:uid="{00000000-0005-0000-0000-000016020000}"/>
    <cellStyle name="Migliaia 35 3 2" xfId="536" xr:uid="{00000000-0005-0000-0000-000017020000}"/>
    <cellStyle name="Migliaia 35 4" xfId="537" xr:uid="{00000000-0005-0000-0000-000018020000}"/>
    <cellStyle name="Migliaia 35 5" xfId="538" xr:uid="{00000000-0005-0000-0000-000019020000}"/>
    <cellStyle name="Migliaia 36" xfId="539" xr:uid="{00000000-0005-0000-0000-00001A020000}"/>
    <cellStyle name="Migliaia 36 2" xfId="540" xr:uid="{00000000-0005-0000-0000-00001B020000}"/>
    <cellStyle name="Migliaia 36 3" xfId="541" xr:uid="{00000000-0005-0000-0000-00001C020000}"/>
    <cellStyle name="Migliaia 36 3 2" xfId="542" xr:uid="{00000000-0005-0000-0000-00001D020000}"/>
    <cellStyle name="Migliaia 36 4" xfId="543" xr:uid="{00000000-0005-0000-0000-00001E020000}"/>
    <cellStyle name="Migliaia 36 5" xfId="544" xr:uid="{00000000-0005-0000-0000-00001F020000}"/>
    <cellStyle name="Migliaia 37" xfId="545" xr:uid="{00000000-0005-0000-0000-000020020000}"/>
    <cellStyle name="Migliaia 37 2" xfId="546" xr:uid="{00000000-0005-0000-0000-000021020000}"/>
    <cellStyle name="Migliaia 37 3" xfId="547" xr:uid="{00000000-0005-0000-0000-000022020000}"/>
    <cellStyle name="Migliaia 37 3 2" xfId="548" xr:uid="{00000000-0005-0000-0000-000023020000}"/>
    <cellStyle name="Migliaia 37 4" xfId="549" xr:uid="{00000000-0005-0000-0000-000024020000}"/>
    <cellStyle name="Migliaia 37 5" xfId="550" xr:uid="{00000000-0005-0000-0000-000025020000}"/>
    <cellStyle name="Migliaia 38" xfId="551" xr:uid="{00000000-0005-0000-0000-000026020000}"/>
    <cellStyle name="Migliaia 38 2" xfId="552" xr:uid="{00000000-0005-0000-0000-000027020000}"/>
    <cellStyle name="Migliaia 38 3" xfId="553" xr:uid="{00000000-0005-0000-0000-000028020000}"/>
    <cellStyle name="Migliaia 38 3 2" xfId="554" xr:uid="{00000000-0005-0000-0000-000029020000}"/>
    <cellStyle name="Migliaia 38 4" xfId="555" xr:uid="{00000000-0005-0000-0000-00002A020000}"/>
    <cellStyle name="Migliaia 38 5" xfId="556" xr:uid="{00000000-0005-0000-0000-00002B020000}"/>
    <cellStyle name="Migliaia 39" xfId="557" xr:uid="{00000000-0005-0000-0000-00002C020000}"/>
    <cellStyle name="Migliaia 39 2" xfId="558" xr:uid="{00000000-0005-0000-0000-00002D020000}"/>
    <cellStyle name="Migliaia 39 3" xfId="559" xr:uid="{00000000-0005-0000-0000-00002E020000}"/>
    <cellStyle name="Migliaia 39 3 2" xfId="560" xr:uid="{00000000-0005-0000-0000-00002F020000}"/>
    <cellStyle name="Migliaia 39 4" xfId="561" xr:uid="{00000000-0005-0000-0000-000030020000}"/>
    <cellStyle name="Migliaia 39 5" xfId="562" xr:uid="{00000000-0005-0000-0000-000031020000}"/>
    <cellStyle name="Migliaia 4" xfId="563" xr:uid="{00000000-0005-0000-0000-000032020000}"/>
    <cellStyle name="Migliaia 4 2" xfId="564" xr:uid="{00000000-0005-0000-0000-000033020000}"/>
    <cellStyle name="Migliaia 4 3" xfId="565" xr:uid="{00000000-0005-0000-0000-000034020000}"/>
    <cellStyle name="Migliaia 4 3 2" xfId="566" xr:uid="{00000000-0005-0000-0000-000035020000}"/>
    <cellStyle name="Migliaia 4 4" xfId="567" xr:uid="{00000000-0005-0000-0000-000036020000}"/>
    <cellStyle name="Migliaia 4 5" xfId="568" xr:uid="{00000000-0005-0000-0000-000037020000}"/>
    <cellStyle name="Migliaia 40" xfId="569" xr:uid="{00000000-0005-0000-0000-000038020000}"/>
    <cellStyle name="Migliaia 40 2" xfId="570" xr:uid="{00000000-0005-0000-0000-000039020000}"/>
    <cellStyle name="Migliaia 40 3" xfId="571" xr:uid="{00000000-0005-0000-0000-00003A020000}"/>
    <cellStyle name="Migliaia 40 3 2" xfId="572" xr:uid="{00000000-0005-0000-0000-00003B020000}"/>
    <cellStyle name="Migliaia 40 4" xfId="573" xr:uid="{00000000-0005-0000-0000-00003C020000}"/>
    <cellStyle name="Migliaia 40 5" xfId="574" xr:uid="{00000000-0005-0000-0000-00003D020000}"/>
    <cellStyle name="Migliaia 41" xfId="575" xr:uid="{00000000-0005-0000-0000-00003E020000}"/>
    <cellStyle name="Migliaia 41 2" xfId="576" xr:uid="{00000000-0005-0000-0000-00003F020000}"/>
    <cellStyle name="Migliaia 41 3" xfId="577" xr:uid="{00000000-0005-0000-0000-000040020000}"/>
    <cellStyle name="Migliaia 41 3 2" xfId="578" xr:uid="{00000000-0005-0000-0000-000041020000}"/>
    <cellStyle name="Migliaia 41 4" xfId="579" xr:uid="{00000000-0005-0000-0000-000042020000}"/>
    <cellStyle name="Migliaia 41 5" xfId="580" xr:uid="{00000000-0005-0000-0000-000043020000}"/>
    <cellStyle name="Migliaia 42" xfId="581" xr:uid="{00000000-0005-0000-0000-000044020000}"/>
    <cellStyle name="Migliaia 42 2" xfId="582" xr:uid="{00000000-0005-0000-0000-000045020000}"/>
    <cellStyle name="Migliaia 42 3" xfId="583" xr:uid="{00000000-0005-0000-0000-000046020000}"/>
    <cellStyle name="Migliaia 42 3 2" xfId="584" xr:uid="{00000000-0005-0000-0000-000047020000}"/>
    <cellStyle name="Migliaia 42 4" xfId="585" xr:uid="{00000000-0005-0000-0000-000048020000}"/>
    <cellStyle name="Migliaia 42 5" xfId="586" xr:uid="{00000000-0005-0000-0000-000049020000}"/>
    <cellStyle name="Migliaia 43" xfId="587" xr:uid="{00000000-0005-0000-0000-00004A020000}"/>
    <cellStyle name="Migliaia 43 2" xfId="588" xr:uid="{00000000-0005-0000-0000-00004B020000}"/>
    <cellStyle name="Migliaia 43 3" xfId="589" xr:uid="{00000000-0005-0000-0000-00004C020000}"/>
    <cellStyle name="Migliaia 43 3 2" xfId="590" xr:uid="{00000000-0005-0000-0000-00004D020000}"/>
    <cellStyle name="Migliaia 43 4" xfId="591" xr:uid="{00000000-0005-0000-0000-00004E020000}"/>
    <cellStyle name="Migliaia 43 5" xfId="592" xr:uid="{00000000-0005-0000-0000-00004F020000}"/>
    <cellStyle name="Migliaia 44" xfId="593" xr:uid="{00000000-0005-0000-0000-000050020000}"/>
    <cellStyle name="Migliaia 44 2" xfId="594" xr:uid="{00000000-0005-0000-0000-000051020000}"/>
    <cellStyle name="Migliaia 44 3" xfId="595" xr:uid="{00000000-0005-0000-0000-000052020000}"/>
    <cellStyle name="Migliaia 44 3 2" xfId="596" xr:uid="{00000000-0005-0000-0000-000053020000}"/>
    <cellStyle name="Migliaia 44 4" xfId="597" xr:uid="{00000000-0005-0000-0000-000054020000}"/>
    <cellStyle name="Migliaia 44 5" xfId="598" xr:uid="{00000000-0005-0000-0000-000055020000}"/>
    <cellStyle name="Migliaia 45" xfId="599" xr:uid="{00000000-0005-0000-0000-000056020000}"/>
    <cellStyle name="Migliaia 45 2" xfId="600" xr:uid="{00000000-0005-0000-0000-000057020000}"/>
    <cellStyle name="Migliaia 45 3" xfId="601" xr:uid="{00000000-0005-0000-0000-000058020000}"/>
    <cellStyle name="Migliaia 45 3 2" xfId="602" xr:uid="{00000000-0005-0000-0000-000059020000}"/>
    <cellStyle name="Migliaia 45 4" xfId="603" xr:uid="{00000000-0005-0000-0000-00005A020000}"/>
    <cellStyle name="Migliaia 45 5" xfId="604" xr:uid="{00000000-0005-0000-0000-00005B020000}"/>
    <cellStyle name="Migliaia 46" xfId="605" xr:uid="{00000000-0005-0000-0000-00005C020000}"/>
    <cellStyle name="Migliaia 46 2" xfId="606" xr:uid="{00000000-0005-0000-0000-00005D020000}"/>
    <cellStyle name="Migliaia 46 3" xfId="607" xr:uid="{00000000-0005-0000-0000-00005E020000}"/>
    <cellStyle name="Migliaia 46 3 2" xfId="608" xr:uid="{00000000-0005-0000-0000-00005F020000}"/>
    <cellStyle name="Migliaia 46 4" xfId="609" xr:uid="{00000000-0005-0000-0000-000060020000}"/>
    <cellStyle name="Migliaia 46 5" xfId="610" xr:uid="{00000000-0005-0000-0000-000061020000}"/>
    <cellStyle name="Migliaia 47" xfId="611" xr:uid="{00000000-0005-0000-0000-000062020000}"/>
    <cellStyle name="Migliaia 47 2" xfId="612" xr:uid="{00000000-0005-0000-0000-000063020000}"/>
    <cellStyle name="Migliaia 47 3" xfId="613" xr:uid="{00000000-0005-0000-0000-000064020000}"/>
    <cellStyle name="Migliaia 47 3 2" xfId="614" xr:uid="{00000000-0005-0000-0000-000065020000}"/>
    <cellStyle name="Migliaia 47 4" xfId="615" xr:uid="{00000000-0005-0000-0000-000066020000}"/>
    <cellStyle name="Migliaia 47 5" xfId="616" xr:uid="{00000000-0005-0000-0000-000067020000}"/>
    <cellStyle name="Migliaia 48" xfId="617" xr:uid="{00000000-0005-0000-0000-000068020000}"/>
    <cellStyle name="Migliaia 48 2" xfId="618" xr:uid="{00000000-0005-0000-0000-000069020000}"/>
    <cellStyle name="Migliaia 48 3" xfId="619" xr:uid="{00000000-0005-0000-0000-00006A020000}"/>
    <cellStyle name="Migliaia 48 3 2" xfId="620" xr:uid="{00000000-0005-0000-0000-00006B020000}"/>
    <cellStyle name="Migliaia 48 4" xfId="621" xr:uid="{00000000-0005-0000-0000-00006C020000}"/>
    <cellStyle name="Migliaia 48 5" xfId="622" xr:uid="{00000000-0005-0000-0000-00006D020000}"/>
    <cellStyle name="Migliaia 49" xfId="623" xr:uid="{00000000-0005-0000-0000-00006E020000}"/>
    <cellStyle name="Migliaia 49 2" xfId="624" xr:uid="{00000000-0005-0000-0000-00006F020000}"/>
    <cellStyle name="Migliaia 49 3" xfId="625" xr:uid="{00000000-0005-0000-0000-000070020000}"/>
    <cellStyle name="Migliaia 49 3 2" xfId="626" xr:uid="{00000000-0005-0000-0000-000071020000}"/>
    <cellStyle name="Migliaia 49 4" xfId="627" xr:uid="{00000000-0005-0000-0000-000072020000}"/>
    <cellStyle name="Migliaia 49 5" xfId="628" xr:uid="{00000000-0005-0000-0000-000073020000}"/>
    <cellStyle name="Migliaia 5" xfId="629" xr:uid="{00000000-0005-0000-0000-000074020000}"/>
    <cellStyle name="Migliaia 5 2" xfId="630" xr:uid="{00000000-0005-0000-0000-000075020000}"/>
    <cellStyle name="Migliaia 5 3" xfId="631" xr:uid="{00000000-0005-0000-0000-000076020000}"/>
    <cellStyle name="Migliaia 5 3 2" xfId="632" xr:uid="{00000000-0005-0000-0000-000077020000}"/>
    <cellStyle name="Migliaia 5 4" xfId="633" xr:uid="{00000000-0005-0000-0000-000078020000}"/>
    <cellStyle name="Migliaia 5 5" xfId="634" xr:uid="{00000000-0005-0000-0000-000079020000}"/>
    <cellStyle name="Migliaia 50" xfId="635" xr:uid="{00000000-0005-0000-0000-00007A020000}"/>
    <cellStyle name="Migliaia 50 2" xfId="636" xr:uid="{00000000-0005-0000-0000-00007B020000}"/>
    <cellStyle name="Migliaia 50 3" xfId="637" xr:uid="{00000000-0005-0000-0000-00007C020000}"/>
    <cellStyle name="Migliaia 50 3 2" xfId="638" xr:uid="{00000000-0005-0000-0000-00007D020000}"/>
    <cellStyle name="Migliaia 50 4" xfId="639" xr:uid="{00000000-0005-0000-0000-00007E020000}"/>
    <cellStyle name="Migliaia 50 5" xfId="640" xr:uid="{00000000-0005-0000-0000-00007F020000}"/>
    <cellStyle name="Migliaia 51" xfId="641" xr:uid="{00000000-0005-0000-0000-000080020000}"/>
    <cellStyle name="Migliaia 51 2" xfId="642" xr:uid="{00000000-0005-0000-0000-000081020000}"/>
    <cellStyle name="Migliaia 51 3" xfId="643" xr:uid="{00000000-0005-0000-0000-000082020000}"/>
    <cellStyle name="Migliaia 51 3 2" xfId="644" xr:uid="{00000000-0005-0000-0000-000083020000}"/>
    <cellStyle name="Migliaia 51 4" xfId="645" xr:uid="{00000000-0005-0000-0000-000084020000}"/>
    <cellStyle name="Migliaia 51 5" xfId="646" xr:uid="{00000000-0005-0000-0000-000085020000}"/>
    <cellStyle name="Migliaia 52" xfId="647" xr:uid="{00000000-0005-0000-0000-000086020000}"/>
    <cellStyle name="Migliaia 52 2" xfId="648" xr:uid="{00000000-0005-0000-0000-000087020000}"/>
    <cellStyle name="Migliaia 52 3" xfId="649" xr:uid="{00000000-0005-0000-0000-000088020000}"/>
    <cellStyle name="Migliaia 52 3 2" xfId="650" xr:uid="{00000000-0005-0000-0000-000089020000}"/>
    <cellStyle name="Migliaia 52 4" xfId="651" xr:uid="{00000000-0005-0000-0000-00008A020000}"/>
    <cellStyle name="Migliaia 52 5" xfId="652" xr:uid="{00000000-0005-0000-0000-00008B020000}"/>
    <cellStyle name="Migliaia 53" xfId="653" xr:uid="{00000000-0005-0000-0000-00008C020000}"/>
    <cellStyle name="Migliaia 53 2" xfId="654" xr:uid="{00000000-0005-0000-0000-00008D020000}"/>
    <cellStyle name="Migliaia 53 3" xfId="655" xr:uid="{00000000-0005-0000-0000-00008E020000}"/>
    <cellStyle name="Migliaia 53 3 2" xfId="656" xr:uid="{00000000-0005-0000-0000-00008F020000}"/>
    <cellStyle name="Migliaia 53 4" xfId="657" xr:uid="{00000000-0005-0000-0000-000090020000}"/>
    <cellStyle name="Migliaia 53 5" xfId="658" xr:uid="{00000000-0005-0000-0000-000091020000}"/>
    <cellStyle name="Migliaia 54" xfId="659" xr:uid="{00000000-0005-0000-0000-000092020000}"/>
    <cellStyle name="Migliaia 54 2" xfId="660" xr:uid="{00000000-0005-0000-0000-000093020000}"/>
    <cellStyle name="Migliaia 54 3" xfId="661" xr:uid="{00000000-0005-0000-0000-000094020000}"/>
    <cellStyle name="Migliaia 54 3 2" xfId="662" xr:uid="{00000000-0005-0000-0000-000095020000}"/>
    <cellStyle name="Migliaia 54 4" xfId="663" xr:uid="{00000000-0005-0000-0000-000096020000}"/>
    <cellStyle name="Migliaia 54 5" xfId="664" xr:uid="{00000000-0005-0000-0000-000097020000}"/>
    <cellStyle name="Migliaia 55" xfId="665" xr:uid="{00000000-0005-0000-0000-000098020000}"/>
    <cellStyle name="Migliaia 55 2" xfId="666" xr:uid="{00000000-0005-0000-0000-000099020000}"/>
    <cellStyle name="Migliaia 55 3" xfId="667" xr:uid="{00000000-0005-0000-0000-00009A020000}"/>
    <cellStyle name="Migliaia 55 3 2" xfId="668" xr:uid="{00000000-0005-0000-0000-00009B020000}"/>
    <cellStyle name="Migliaia 55 4" xfId="669" xr:uid="{00000000-0005-0000-0000-00009C020000}"/>
    <cellStyle name="Migliaia 55 5" xfId="670" xr:uid="{00000000-0005-0000-0000-00009D020000}"/>
    <cellStyle name="Migliaia 56" xfId="671" xr:uid="{00000000-0005-0000-0000-00009E020000}"/>
    <cellStyle name="Migliaia 56 2" xfId="672" xr:uid="{00000000-0005-0000-0000-00009F020000}"/>
    <cellStyle name="Migliaia 56 3" xfId="673" xr:uid="{00000000-0005-0000-0000-0000A0020000}"/>
    <cellStyle name="Migliaia 56 3 2" xfId="674" xr:uid="{00000000-0005-0000-0000-0000A1020000}"/>
    <cellStyle name="Migliaia 56 4" xfId="675" xr:uid="{00000000-0005-0000-0000-0000A2020000}"/>
    <cellStyle name="Migliaia 56 5" xfId="676" xr:uid="{00000000-0005-0000-0000-0000A3020000}"/>
    <cellStyle name="Migliaia 57" xfId="677" xr:uid="{00000000-0005-0000-0000-0000A4020000}"/>
    <cellStyle name="Migliaia 57 2" xfId="678" xr:uid="{00000000-0005-0000-0000-0000A5020000}"/>
    <cellStyle name="Migliaia 57 3" xfId="679" xr:uid="{00000000-0005-0000-0000-0000A6020000}"/>
    <cellStyle name="Migliaia 57 3 2" xfId="680" xr:uid="{00000000-0005-0000-0000-0000A7020000}"/>
    <cellStyle name="Migliaia 57 4" xfId="681" xr:uid="{00000000-0005-0000-0000-0000A8020000}"/>
    <cellStyle name="Migliaia 57 5" xfId="682" xr:uid="{00000000-0005-0000-0000-0000A9020000}"/>
    <cellStyle name="Migliaia 58" xfId="683" xr:uid="{00000000-0005-0000-0000-0000AA020000}"/>
    <cellStyle name="Migliaia 58 2" xfId="684" xr:uid="{00000000-0005-0000-0000-0000AB020000}"/>
    <cellStyle name="Migliaia 58 3" xfId="685" xr:uid="{00000000-0005-0000-0000-0000AC020000}"/>
    <cellStyle name="Migliaia 58 3 2" xfId="686" xr:uid="{00000000-0005-0000-0000-0000AD020000}"/>
    <cellStyle name="Migliaia 58 4" xfId="687" xr:uid="{00000000-0005-0000-0000-0000AE020000}"/>
    <cellStyle name="Migliaia 58 5" xfId="688" xr:uid="{00000000-0005-0000-0000-0000AF020000}"/>
    <cellStyle name="Migliaia 59" xfId="689" xr:uid="{00000000-0005-0000-0000-0000B0020000}"/>
    <cellStyle name="Migliaia 59 2" xfId="690" xr:uid="{00000000-0005-0000-0000-0000B1020000}"/>
    <cellStyle name="Migliaia 59 3" xfId="691" xr:uid="{00000000-0005-0000-0000-0000B2020000}"/>
    <cellStyle name="Migliaia 59 3 2" xfId="692" xr:uid="{00000000-0005-0000-0000-0000B3020000}"/>
    <cellStyle name="Migliaia 59 4" xfId="693" xr:uid="{00000000-0005-0000-0000-0000B4020000}"/>
    <cellStyle name="Migliaia 59 5" xfId="694" xr:uid="{00000000-0005-0000-0000-0000B5020000}"/>
    <cellStyle name="Migliaia 6" xfId="695" xr:uid="{00000000-0005-0000-0000-0000B6020000}"/>
    <cellStyle name="Migliaia 6 2" xfId="696" xr:uid="{00000000-0005-0000-0000-0000B7020000}"/>
    <cellStyle name="Migliaia 6 3" xfId="697" xr:uid="{00000000-0005-0000-0000-0000B8020000}"/>
    <cellStyle name="Migliaia 6 3 2" xfId="698" xr:uid="{00000000-0005-0000-0000-0000B9020000}"/>
    <cellStyle name="Migliaia 6 4" xfId="699" xr:uid="{00000000-0005-0000-0000-0000BA020000}"/>
    <cellStyle name="Migliaia 6 5" xfId="700" xr:uid="{00000000-0005-0000-0000-0000BB020000}"/>
    <cellStyle name="Migliaia 60" xfId="701" xr:uid="{00000000-0005-0000-0000-0000BC020000}"/>
    <cellStyle name="Migliaia 60 2" xfId="702" xr:uid="{00000000-0005-0000-0000-0000BD020000}"/>
    <cellStyle name="Migliaia 60 3" xfId="703" xr:uid="{00000000-0005-0000-0000-0000BE020000}"/>
    <cellStyle name="Migliaia 60 3 2" xfId="704" xr:uid="{00000000-0005-0000-0000-0000BF020000}"/>
    <cellStyle name="Migliaia 60 4" xfId="705" xr:uid="{00000000-0005-0000-0000-0000C0020000}"/>
    <cellStyle name="Migliaia 60 5" xfId="706" xr:uid="{00000000-0005-0000-0000-0000C1020000}"/>
    <cellStyle name="Migliaia 61" xfId="707" xr:uid="{00000000-0005-0000-0000-0000C2020000}"/>
    <cellStyle name="Migliaia 61 2" xfId="708" xr:uid="{00000000-0005-0000-0000-0000C3020000}"/>
    <cellStyle name="Migliaia 61 3" xfId="709" xr:uid="{00000000-0005-0000-0000-0000C4020000}"/>
    <cellStyle name="Migliaia 61 3 2" xfId="710" xr:uid="{00000000-0005-0000-0000-0000C5020000}"/>
    <cellStyle name="Migliaia 61 4" xfId="711" xr:uid="{00000000-0005-0000-0000-0000C6020000}"/>
    <cellStyle name="Migliaia 61 5" xfId="712" xr:uid="{00000000-0005-0000-0000-0000C7020000}"/>
    <cellStyle name="Migliaia 7" xfId="713" xr:uid="{00000000-0005-0000-0000-0000C8020000}"/>
    <cellStyle name="Migliaia 7 2" xfId="714" xr:uid="{00000000-0005-0000-0000-0000C9020000}"/>
    <cellStyle name="Migliaia 7 3" xfId="715" xr:uid="{00000000-0005-0000-0000-0000CA020000}"/>
    <cellStyle name="Migliaia 7 3 2" xfId="716" xr:uid="{00000000-0005-0000-0000-0000CB020000}"/>
    <cellStyle name="Migliaia 7 4" xfId="717" xr:uid="{00000000-0005-0000-0000-0000CC020000}"/>
    <cellStyle name="Migliaia 7 5" xfId="718" xr:uid="{00000000-0005-0000-0000-0000CD020000}"/>
    <cellStyle name="Migliaia 8" xfId="719" xr:uid="{00000000-0005-0000-0000-0000CE020000}"/>
    <cellStyle name="Migliaia 8 2" xfId="720" xr:uid="{00000000-0005-0000-0000-0000CF020000}"/>
    <cellStyle name="Migliaia 8 3" xfId="721" xr:uid="{00000000-0005-0000-0000-0000D0020000}"/>
    <cellStyle name="Migliaia 8 3 2" xfId="722" xr:uid="{00000000-0005-0000-0000-0000D1020000}"/>
    <cellStyle name="Migliaia 8 4" xfId="723" xr:uid="{00000000-0005-0000-0000-0000D2020000}"/>
    <cellStyle name="Migliaia 8 5" xfId="724" xr:uid="{00000000-0005-0000-0000-0000D3020000}"/>
    <cellStyle name="Migliaia 9" xfId="725" xr:uid="{00000000-0005-0000-0000-0000D4020000}"/>
    <cellStyle name="Migliaia 9 2" xfId="726" xr:uid="{00000000-0005-0000-0000-0000D5020000}"/>
    <cellStyle name="Migliaia 9 3" xfId="727" xr:uid="{00000000-0005-0000-0000-0000D6020000}"/>
    <cellStyle name="Migliaia 9 3 2" xfId="728" xr:uid="{00000000-0005-0000-0000-0000D7020000}"/>
    <cellStyle name="Migliaia 9 4" xfId="729" xr:uid="{00000000-0005-0000-0000-0000D8020000}"/>
    <cellStyle name="Migliaia 9 5" xfId="730" xr:uid="{00000000-0005-0000-0000-0000D9020000}"/>
    <cellStyle name="Neutrale" xfId="731" xr:uid="{00000000-0005-0000-0000-0000DA020000}"/>
    <cellStyle name="Normal" xfId="0" builtinId="0"/>
    <cellStyle name="Normal 10" xfId="732" xr:uid="{00000000-0005-0000-0000-0000DC020000}"/>
    <cellStyle name="Normal 11 2" xfId="1523" xr:uid="{00000000-0005-0000-0000-0000DD020000}"/>
    <cellStyle name="Normal 2" xfId="733" xr:uid="{00000000-0005-0000-0000-0000DE020000}"/>
    <cellStyle name="Normal 2 2" xfId="734" xr:uid="{00000000-0005-0000-0000-0000DF020000}"/>
    <cellStyle name="Normal 2 3" xfId="735" xr:uid="{00000000-0005-0000-0000-0000E0020000}"/>
    <cellStyle name="Normal 3" xfId="736" xr:uid="{00000000-0005-0000-0000-0000E1020000}"/>
    <cellStyle name="Normal 3 2" xfId="737" xr:uid="{00000000-0005-0000-0000-0000E2020000}"/>
    <cellStyle name="Normal 4" xfId="738" xr:uid="{00000000-0005-0000-0000-0000E3020000}"/>
    <cellStyle name="Normal 5" xfId="739" xr:uid="{00000000-0005-0000-0000-0000E4020000}"/>
    <cellStyle name="Normal 6" xfId="740" xr:uid="{00000000-0005-0000-0000-0000E5020000}"/>
    <cellStyle name="Normal 7" xfId="741" xr:uid="{00000000-0005-0000-0000-0000E6020000}"/>
    <cellStyle name="Normal 8" xfId="742" xr:uid="{00000000-0005-0000-0000-0000E7020000}"/>
    <cellStyle name="Normal GHG Numbers (0.00)" xfId="743" xr:uid="{00000000-0005-0000-0000-0000E8020000}"/>
    <cellStyle name="Normal GHG Textfiels Bold" xfId="744" xr:uid="{00000000-0005-0000-0000-0000E9020000}"/>
    <cellStyle name="Normal GHG-Shade" xfId="745" xr:uid="{00000000-0005-0000-0000-0000EA020000}"/>
    <cellStyle name="Normale 10" xfId="746" xr:uid="{00000000-0005-0000-0000-0000EB020000}"/>
    <cellStyle name="Normale 10 2" xfId="747" xr:uid="{00000000-0005-0000-0000-0000EC020000}"/>
    <cellStyle name="Normale 10 3" xfId="748" xr:uid="{00000000-0005-0000-0000-0000ED020000}"/>
    <cellStyle name="Normale 10_EDEN industria 2008 rev" xfId="749" xr:uid="{00000000-0005-0000-0000-0000EE020000}"/>
    <cellStyle name="Normale 11" xfId="750" xr:uid="{00000000-0005-0000-0000-0000EF020000}"/>
    <cellStyle name="Normale 11 2" xfId="751" xr:uid="{00000000-0005-0000-0000-0000F0020000}"/>
    <cellStyle name="Normale 11 3" xfId="752" xr:uid="{00000000-0005-0000-0000-0000F1020000}"/>
    <cellStyle name="Normale 11_EDEN industria 2008 rev" xfId="753" xr:uid="{00000000-0005-0000-0000-0000F2020000}"/>
    <cellStyle name="Normale 12" xfId="754" xr:uid="{00000000-0005-0000-0000-0000F3020000}"/>
    <cellStyle name="Normale 12 2" xfId="755" xr:uid="{00000000-0005-0000-0000-0000F4020000}"/>
    <cellStyle name="Normale 12 3" xfId="756" xr:uid="{00000000-0005-0000-0000-0000F5020000}"/>
    <cellStyle name="Normale 12_EDEN industria 2008 rev" xfId="757" xr:uid="{00000000-0005-0000-0000-0000F6020000}"/>
    <cellStyle name="Normale 13" xfId="758" xr:uid="{00000000-0005-0000-0000-0000F7020000}"/>
    <cellStyle name="Normale 13 2" xfId="759" xr:uid="{00000000-0005-0000-0000-0000F8020000}"/>
    <cellStyle name="Normale 13 3" xfId="760" xr:uid="{00000000-0005-0000-0000-0000F9020000}"/>
    <cellStyle name="Normale 13_EDEN industria 2008 rev" xfId="761" xr:uid="{00000000-0005-0000-0000-0000FA020000}"/>
    <cellStyle name="Normale 14" xfId="762" xr:uid="{00000000-0005-0000-0000-0000FB020000}"/>
    <cellStyle name="Normale 14 2" xfId="763" xr:uid="{00000000-0005-0000-0000-0000FC020000}"/>
    <cellStyle name="Normale 14 3" xfId="764" xr:uid="{00000000-0005-0000-0000-0000FD020000}"/>
    <cellStyle name="Normale 14_EDEN industria 2008 rev" xfId="765" xr:uid="{00000000-0005-0000-0000-0000FE020000}"/>
    <cellStyle name="Normale 15" xfId="766" xr:uid="{00000000-0005-0000-0000-0000FF020000}"/>
    <cellStyle name="Normale 15 2" xfId="767" xr:uid="{00000000-0005-0000-0000-000000030000}"/>
    <cellStyle name="Normale 15 3" xfId="768" xr:uid="{00000000-0005-0000-0000-000001030000}"/>
    <cellStyle name="Normale 15_EDEN industria 2008 rev" xfId="769" xr:uid="{00000000-0005-0000-0000-000002030000}"/>
    <cellStyle name="Normale 16" xfId="770" xr:uid="{00000000-0005-0000-0000-000003030000}"/>
    <cellStyle name="Normale 17" xfId="771" xr:uid="{00000000-0005-0000-0000-000004030000}"/>
    <cellStyle name="Normale 18" xfId="772" xr:uid="{00000000-0005-0000-0000-000005030000}"/>
    <cellStyle name="Normale 19" xfId="773" xr:uid="{00000000-0005-0000-0000-000006030000}"/>
    <cellStyle name="Normale 2" xfId="774" xr:uid="{00000000-0005-0000-0000-000007030000}"/>
    <cellStyle name="Normale 2 2" xfId="775" xr:uid="{00000000-0005-0000-0000-000008030000}"/>
    <cellStyle name="Normale 2_EDEN industria 2008 rev" xfId="776" xr:uid="{00000000-0005-0000-0000-000009030000}"/>
    <cellStyle name="Normale 20" xfId="777" xr:uid="{00000000-0005-0000-0000-00000A030000}"/>
    <cellStyle name="Normale 21" xfId="778" xr:uid="{00000000-0005-0000-0000-00000B030000}"/>
    <cellStyle name="Normale 22" xfId="779" xr:uid="{00000000-0005-0000-0000-00000C030000}"/>
    <cellStyle name="Normale 23" xfId="780" xr:uid="{00000000-0005-0000-0000-00000D030000}"/>
    <cellStyle name="Normale 24" xfId="781" xr:uid="{00000000-0005-0000-0000-00000E030000}"/>
    <cellStyle name="Normale 25" xfId="782" xr:uid="{00000000-0005-0000-0000-00000F030000}"/>
    <cellStyle name="Normale 26" xfId="783" xr:uid="{00000000-0005-0000-0000-000010030000}"/>
    <cellStyle name="Normale 27" xfId="784" xr:uid="{00000000-0005-0000-0000-000011030000}"/>
    <cellStyle name="Normale 28" xfId="785" xr:uid="{00000000-0005-0000-0000-000012030000}"/>
    <cellStyle name="Normale 29" xfId="786" xr:uid="{00000000-0005-0000-0000-000013030000}"/>
    <cellStyle name="Normale 3" xfId="787" xr:uid="{00000000-0005-0000-0000-000014030000}"/>
    <cellStyle name="Normale 3 2" xfId="788" xr:uid="{00000000-0005-0000-0000-000015030000}"/>
    <cellStyle name="Normale 3 3" xfId="789" xr:uid="{00000000-0005-0000-0000-000016030000}"/>
    <cellStyle name="Normale 3_EDEN industria 2008 rev" xfId="790" xr:uid="{00000000-0005-0000-0000-000017030000}"/>
    <cellStyle name="Normale 30" xfId="791" xr:uid="{00000000-0005-0000-0000-000018030000}"/>
    <cellStyle name="Normale 31" xfId="792" xr:uid="{00000000-0005-0000-0000-000019030000}"/>
    <cellStyle name="Normale 32" xfId="793" xr:uid="{00000000-0005-0000-0000-00001A030000}"/>
    <cellStyle name="Normale 33" xfId="794" xr:uid="{00000000-0005-0000-0000-00001B030000}"/>
    <cellStyle name="Normale 34" xfId="795" xr:uid="{00000000-0005-0000-0000-00001C030000}"/>
    <cellStyle name="Normale 35" xfId="796" xr:uid="{00000000-0005-0000-0000-00001D030000}"/>
    <cellStyle name="Normale 36" xfId="797" xr:uid="{00000000-0005-0000-0000-00001E030000}"/>
    <cellStyle name="Normale 37" xfId="798" xr:uid="{00000000-0005-0000-0000-00001F030000}"/>
    <cellStyle name="Normale 38" xfId="799" xr:uid="{00000000-0005-0000-0000-000020030000}"/>
    <cellStyle name="Normale 39" xfId="800" xr:uid="{00000000-0005-0000-0000-000021030000}"/>
    <cellStyle name="Normale 4" xfId="801" xr:uid="{00000000-0005-0000-0000-000022030000}"/>
    <cellStyle name="Normale 4 2" xfId="802" xr:uid="{00000000-0005-0000-0000-000023030000}"/>
    <cellStyle name="Normale 4 3" xfId="803" xr:uid="{00000000-0005-0000-0000-000024030000}"/>
    <cellStyle name="Normale 4_EDEN industria 2008 rev" xfId="804" xr:uid="{00000000-0005-0000-0000-000025030000}"/>
    <cellStyle name="Normale 40" xfId="805" xr:uid="{00000000-0005-0000-0000-000026030000}"/>
    <cellStyle name="Normale 41" xfId="806" xr:uid="{00000000-0005-0000-0000-000027030000}"/>
    <cellStyle name="Normale 42" xfId="807" xr:uid="{00000000-0005-0000-0000-000028030000}"/>
    <cellStyle name="Normale 43" xfId="808" xr:uid="{00000000-0005-0000-0000-000029030000}"/>
    <cellStyle name="Normale 44" xfId="809" xr:uid="{00000000-0005-0000-0000-00002A030000}"/>
    <cellStyle name="Normale 45" xfId="810" xr:uid="{00000000-0005-0000-0000-00002B030000}"/>
    <cellStyle name="Normale 46" xfId="811" xr:uid="{00000000-0005-0000-0000-00002C030000}"/>
    <cellStyle name="Normale 47" xfId="812" xr:uid="{00000000-0005-0000-0000-00002D030000}"/>
    <cellStyle name="Normale 48" xfId="813" xr:uid="{00000000-0005-0000-0000-00002E030000}"/>
    <cellStyle name="Normale 49" xfId="814" xr:uid="{00000000-0005-0000-0000-00002F030000}"/>
    <cellStyle name="Normale 5" xfId="815" xr:uid="{00000000-0005-0000-0000-000030030000}"/>
    <cellStyle name="Normale 5 2" xfId="816" xr:uid="{00000000-0005-0000-0000-000031030000}"/>
    <cellStyle name="Normale 5 3" xfId="817" xr:uid="{00000000-0005-0000-0000-000032030000}"/>
    <cellStyle name="Normale 5_EDEN industria 2008 rev" xfId="818" xr:uid="{00000000-0005-0000-0000-000033030000}"/>
    <cellStyle name="Normale 50" xfId="819" xr:uid="{00000000-0005-0000-0000-000034030000}"/>
    <cellStyle name="Normale 51" xfId="820" xr:uid="{00000000-0005-0000-0000-000035030000}"/>
    <cellStyle name="Normale 52" xfId="821" xr:uid="{00000000-0005-0000-0000-000036030000}"/>
    <cellStyle name="Normale 53" xfId="822" xr:uid="{00000000-0005-0000-0000-000037030000}"/>
    <cellStyle name="Normale 54" xfId="823" xr:uid="{00000000-0005-0000-0000-000038030000}"/>
    <cellStyle name="Normale 55" xfId="824" xr:uid="{00000000-0005-0000-0000-000039030000}"/>
    <cellStyle name="Normale 56" xfId="825" xr:uid="{00000000-0005-0000-0000-00003A030000}"/>
    <cellStyle name="Normale 57" xfId="826" xr:uid="{00000000-0005-0000-0000-00003B030000}"/>
    <cellStyle name="Normale 58" xfId="827" xr:uid="{00000000-0005-0000-0000-00003C030000}"/>
    <cellStyle name="Normale 59" xfId="828" xr:uid="{00000000-0005-0000-0000-00003D030000}"/>
    <cellStyle name="Normale 6" xfId="829" xr:uid="{00000000-0005-0000-0000-00003E030000}"/>
    <cellStyle name="Normale 6 2" xfId="830" xr:uid="{00000000-0005-0000-0000-00003F030000}"/>
    <cellStyle name="Normale 6 3" xfId="831" xr:uid="{00000000-0005-0000-0000-000040030000}"/>
    <cellStyle name="Normale 6_EDEN industria 2008 rev" xfId="832" xr:uid="{00000000-0005-0000-0000-000041030000}"/>
    <cellStyle name="Normale 60" xfId="833" xr:uid="{00000000-0005-0000-0000-000042030000}"/>
    <cellStyle name="Normale 61" xfId="834" xr:uid="{00000000-0005-0000-0000-000043030000}"/>
    <cellStyle name="Normale 62" xfId="835" xr:uid="{00000000-0005-0000-0000-000044030000}"/>
    <cellStyle name="Normale 63" xfId="836" xr:uid="{00000000-0005-0000-0000-000045030000}"/>
    <cellStyle name="Normale 64" xfId="837" xr:uid="{00000000-0005-0000-0000-000046030000}"/>
    <cellStyle name="Normale 65" xfId="838" xr:uid="{00000000-0005-0000-0000-000047030000}"/>
    <cellStyle name="Normale 7" xfId="839" xr:uid="{00000000-0005-0000-0000-000048030000}"/>
    <cellStyle name="Normale 7 2" xfId="840" xr:uid="{00000000-0005-0000-0000-000049030000}"/>
    <cellStyle name="Normale 7 3" xfId="841" xr:uid="{00000000-0005-0000-0000-00004A030000}"/>
    <cellStyle name="Normale 7_EDEN industria 2008 rev" xfId="842" xr:uid="{00000000-0005-0000-0000-00004B030000}"/>
    <cellStyle name="Normale 8" xfId="843" xr:uid="{00000000-0005-0000-0000-00004C030000}"/>
    <cellStyle name="Normale 8 2" xfId="844" xr:uid="{00000000-0005-0000-0000-00004D030000}"/>
    <cellStyle name="Normale 8 3" xfId="845" xr:uid="{00000000-0005-0000-0000-00004E030000}"/>
    <cellStyle name="Normale 8_EDEN industria 2008 rev" xfId="846" xr:uid="{00000000-0005-0000-0000-00004F030000}"/>
    <cellStyle name="Normale 9" xfId="847" xr:uid="{00000000-0005-0000-0000-000050030000}"/>
    <cellStyle name="Normale 9 2" xfId="848" xr:uid="{00000000-0005-0000-0000-000051030000}"/>
    <cellStyle name="Normale 9 3" xfId="849" xr:uid="{00000000-0005-0000-0000-000052030000}"/>
    <cellStyle name="Normale 9_EDEN industria 2008 rev" xfId="850" xr:uid="{00000000-0005-0000-0000-000053030000}"/>
    <cellStyle name="Normale_B2020" xfId="851" xr:uid="{00000000-0005-0000-0000-000054030000}"/>
    <cellStyle name="Nota" xfId="852" xr:uid="{00000000-0005-0000-0000-000055030000}"/>
    <cellStyle name="Nota 2" xfId="853" xr:uid="{00000000-0005-0000-0000-000056030000}"/>
    <cellStyle name="Nota 3" xfId="854" xr:uid="{00000000-0005-0000-0000-000057030000}"/>
    <cellStyle name="Nota 3 2" xfId="855" xr:uid="{00000000-0005-0000-0000-000058030000}"/>
    <cellStyle name="Nota 4" xfId="856" xr:uid="{00000000-0005-0000-0000-000059030000}"/>
    <cellStyle name="Nota 5" xfId="857" xr:uid="{00000000-0005-0000-0000-00005A030000}"/>
    <cellStyle name="Nuovo" xfId="858" xr:uid="{00000000-0005-0000-0000-00005B030000}"/>
    <cellStyle name="Nuovo 10" xfId="859" xr:uid="{00000000-0005-0000-0000-00005C030000}"/>
    <cellStyle name="Nuovo 10 2" xfId="860" xr:uid="{00000000-0005-0000-0000-00005D030000}"/>
    <cellStyle name="Nuovo 10 3" xfId="861" xr:uid="{00000000-0005-0000-0000-00005E030000}"/>
    <cellStyle name="Nuovo 10 3 2" xfId="862" xr:uid="{00000000-0005-0000-0000-00005F030000}"/>
    <cellStyle name="Nuovo 10 4" xfId="863" xr:uid="{00000000-0005-0000-0000-000060030000}"/>
    <cellStyle name="Nuovo 10 5" xfId="864" xr:uid="{00000000-0005-0000-0000-000061030000}"/>
    <cellStyle name="Nuovo 11" xfId="865" xr:uid="{00000000-0005-0000-0000-000062030000}"/>
    <cellStyle name="Nuovo 11 2" xfId="866" xr:uid="{00000000-0005-0000-0000-000063030000}"/>
    <cellStyle name="Nuovo 11 3" xfId="867" xr:uid="{00000000-0005-0000-0000-000064030000}"/>
    <cellStyle name="Nuovo 11 3 2" xfId="868" xr:uid="{00000000-0005-0000-0000-000065030000}"/>
    <cellStyle name="Nuovo 11 4" xfId="869" xr:uid="{00000000-0005-0000-0000-000066030000}"/>
    <cellStyle name="Nuovo 11 5" xfId="870" xr:uid="{00000000-0005-0000-0000-000067030000}"/>
    <cellStyle name="Nuovo 12" xfId="871" xr:uid="{00000000-0005-0000-0000-000068030000}"/>
    <cellStyle name="Nuovo 12 2" xfId="872" xr:uid="{00000000-0005-0000-0000-000069030000}"/>
    <cellStyle name="Nuovo 12 3" xfId="873" xr:uid="{00000000-0005-0000-0000-00006A030000}"/>
    <cellStyle name="Nuovo 12 3 2" xfId="874" xr:uid="{00000000-0005-0000-0000-00006B030000}"/>
    <cellStyle name="Nuovo 12 4" xfId="875" xr:uid="{00000000-0005-0000-0000-00006C030000}"/>
    <cellStyle name="Nuovo 12 5" xfId="876" xr:uid="{00000000-0005-0000-0000-00006D030000}"/>
    <cellStyle name="Nuovo 13" xfId="877" xr:uid="{00000000-0005-0000-0000-00006E030000}"/>
    <cellStyle name="Nuovo 13 2" xfId="878" xr:uid="{00000000-0005-0000-0000-00006F030000}"/>
    <cellStyle name="Nuovo 13 3" xfId="879" xr:uid="{00000000-0005-0000-0000-000070030000}"/>
    <cellStyle name="Nuovo 13 3 2" xfId="880" xr:uid="{00000000-0005-0000-0000-000071030000}"/>
    <cellStyle name="Nuovo 13 4" xfId="881" xr:uid="{00000000-0005-0000-0000-000072030000}"/>
    <cellStyle name="Nuovo 13 5" xfId="882" xr:uid="{00000000-0005-0000-0000-000073030000}"/>
    <cellStyle name="Nuovo 14" xfId="883" xr:uid="{00000000-0005-0000-0000-000074030000}"/>
    <cellStyle name="Nuovo 14 2" xfId="884" xr:uid="{00000000-0005-0000-0000-000075030000}"/>
    <cellStyle name="Nuovo 14 3" xfId="885" xr:uid="{00000000-0005-0000-0000-000076030000}"/>
    <cellStyle name="Nuovo 14 3 2" xfId="886" xr:uid="{00000000-0005-0000-0000-000077030000}"/>
    <cellStyle name="Nuovo 14 4" xfId="887" xr:uid="{00000000-0005-0000-0000-000078030000}"/>
    <cellStyle name="Nuovo 14 5" xfId="888" xr:uid="{00000000-0005-0000-0000-000079030000}"/>
    <cellStyle name="Nuovo 15" xfId="889" xr:uid="{00000000-0005-0000-0000-00007A030000}"/>
    <cellStyle name="Nuovo 15 2" xfId="890" xr:uid="{00000000-0005-0000-0000-00007B030000}"/>
    <cellStyle name="Nuovo 15 3" xfId="891" xr:uid="{00000000-0005-0000-0000-00007C030000}"/>
    <cellStyle name="Nuovo 15 3 2" xfId="892" xr:uid="{00000000-0005-0000-0000-00007D030000}"/>
    <cellStyle name="Nuovo 15 4" xfId="893" xr:uid="{00000000-0005-0000-0000-00007E030000}"/>
    <cellStyle name="Nuovo 15 5" xfId="894" xr:uid="{00000000-0005-0000-0000-00007F030000}"/>
    <cellStyle name="Nuovo 16" xfId="895" xr:uid="{00000000-0005-0000-0000-000080030000}"/>
    <cellStyle name="Nuovo 16 2" xfId="896" xr:uid="{00000000-0005-0000-0000-000081030000}"/>
    <cellStyle name="Nuovo 16 3" xfId="897" xr:uid="{00000000-0005-0000-0000-000082030000}"/>
    <cellStyle name="Nuovo 16 3 2" xfId="898" xr:uid="{00000000-0005-0000-0000-000083030000}"/>
    <cellStyle name="Nuovo 16 4" xfId="899" xr:uid="{00000000-0005-0000-0000-000084030000}"/>
    <cellStyle name="Nuovo 16 5" xfId="900" xr:uid="{00000000-0005-0000-0000-000085030000}"/>
    <cellStyle name="Nuovo 17" xfId="901" xr:uid="{00000000-0005-0000-0000-000086030000}"/>
    <cellStyle name="Nuovo 17 2" xfId="902" xr:uid="{00000000-0005-0000-0000-000087030000}"/>
    <cellStyle name="Nuovo 17 3" xfId="903" xr:uid="{00000000-0005-0000-0000-000088030000}"/>
    <cellStyle name="Nuovo 17 3 2" xfId="904" xr:uid="{00000000-0005-0000-0000-000089030000}"/>
    <cellStyle name="Nuovo 17 4" xfId="905" xr:uid="{00000000-0005-0000-0000-00008A030000}"/>
    <cellStyle name="Nuovo 17 5" xfId="906" xr:uid="{00000000-0005-0000-0000-00008B030000}"/>
    <cellStyle name="Nuovo 18" xfId="907" xr:uid="{00000000-0005-0000-0000-00008C030000}"/>
    <cellStyle name="Nuovo 18 2" xfId="908" xr:uid="{00000000-0005-0000-0000-00008D030000}"/>
    <cellStyle name="Nuovo 18 3" xfId="909" xr:uid="{00000000-0005-0000-0000-00008E030000}"/>
    <cellStyle name="Nuovo 18 3 2" xfId="910" xr:uid="{00000000-0005-0000-0000-00008F030000}"/>
    <cellStyle name="Nuovo 18 4" xfId="911" xr:uid="{00000000-0005-0000-0000-000090030000}"/>
    <cellStyle name="Nuovo 18 5" xfId="912" xr:uid="{00000000-0005-0000-0000-000091030000}"/>
    <cellStyle name="Nuovo 19" xfId="913" xr:uid="{00000000-0005-0000-0000-000092030000}"/>
    <cellStyle name="Nuovo 19 2" xfId="914" xr:uid="{00000000-0005-0000-0000-000093030000}"/>
    <cellStyle name="Nuovo 19 3" xfId="915" xr:uid="{00000000-0005-0000-0000-000094030000}"/>
    <cellStyle name="Nuovo 19 3 2" xfId="916" xr:uid="{00000000-0005-0000-0000-000095030000}"/>
    <cellStyle name="Nuovo 19 4" xfId="917" xr:uid="{00000000-0005-0000-0000-000096030000}"/>
    <cellStyle name="Nuovo 19 5" xfId="918" xr:uid="{00000000-0005-0000-0000-000097030000}"/>
    <cellStyle name="Nuovo 2" xfId="919" xr:uid="{00000000-0005-0000-0000-000098030000}"/>
    <cellStyle name="Nuovo 2 2" xfId="920" xr:uid="{00000000-0005-0000-0000-000099030000}"/>
    <cellStyle name="Nuovo 2 3" xfId="921" xr:uid="{00000000-0005-0000-0000-00009A030000}"/>
    <cellStyle name="Nuovo 2 3 2" xfId="922" xr:uid="{00000000-0005-0000-0000-00009B030000}"/>
    <cellStyle name="Nuovo 2 4" xfId="923" xr:uid="{00000000-0005-0000-0000-00009C030000}"/>
    <cellStyle name="Nuovo 2 5" xfId="924" xr:uid="{00000000-0005-0000-0000-00009D030000}"/>
    <cellStyle name="Nuovo 20" xfId="925" xr:uid="{00000000-0005-0000-0000-00009E030000}"/>
    <cellStyle name="Nuovo 20 2" xfId="926" xr:uid="{00000000-0005-0000-0000-00009F030000}"/>
    <cellStyle name="Nuovo 20 3" xfId="927" xr:uid="{00000000-0005-0000-0000-0000A0030000}"/>
    <cellStyle name="Nuovo 20 3 2" xfId="928" xr:uid="{00000000-0005-0000-0000-0000A1030000}"/>
    <cellStyle name="Nuovo 20 4" xfId="929" xr:uid="{00000000-0005-0000-0000-0000A2030000}"/>
    <cellStyle name="Nuovo 20 5" xfId="930" xr:uid="{00000000-0005-0000-0000-0000A3030000}"/>
    <cellStyle name="Nuovo 21" xfId="931" xr:uid="{00000000-0005-0000-0000-0000A4030000}"/>
    <cellStyle name="Nuovo 21 2" xfId="932" xr:uid="{00000000-0005-0000-0000-0000A5030000}"/>
    <cellStyle name="Nuovo 21 3" xfId="933" xr:uid="{00000000-0005-0000-0000-0000A6030000}"/>
    <cellStyle name="Nuovo 21 3 2" xfId="934" xr:uid="{00000000-0005-0000-0000-0000A7030000}"/>
    <cellStyle name="Nuovo 21 4" xfId="935" xr:uid="{00000000-0005-0000-0000-0000A8030000}"/>
    <cellStyle name="Nuovo 21 5" xfId="936" xr:uid="{00000000-0005-0000-0000-0000A9030000}"/>
    <cellStyle name="Nuovo 22" xfId="937" xr:uid="{00000000-0005-0000-0000-0000AA030000}"/>
    <cellStyle name="Nuovo 22 2" xfId="938" xr:uid="{00000000-0005-0000-0000-0000AB030000}"/>
    <cellStyle name="Nuovo 22 3" xfId="939" xr:uid="{00000000-0005-0000-0000-0000AC030000}"/>
    <cellStyle name="Nuovo 22 3 2" xfId="940" xr:uid="{00000000-0005-0000-0000-0000AD030000}"/>
    <cellStyle name="Nuovo 22 4" xfId="941" xr:uid="{00000000-0005-0000-0000-0000AE030000}"/>
    <cellStyle name="Nuovo 22 5" xfId="942" xr:uid="{00000000-0005-0000-0000-0000AF030000}"/>
    <cellStyle name="Nuovo 23" xfId="943" xr:uid="{00000000-0005-0000-0000-0000B0030000}"/>
    <cellStyle name="Nuovo 23 2" xfId="944" xr:uid="{00000000-0005-0000-0000-0000B1030000}"/>
    <cellStyle name="Nuovo 23 3" xfId="945" xr:uid="{00000000-0005-0000-0000-0000B2030000}"/>
    <cellStyle name="Nuovo 23 3 2" xfId="946" xr:uid="{00000000-0005-0000-0000-0000B3030000}"/>
    <cellStyle name="Nuovo 23 4" xfId="947" xr:uid="{00000000-0005-0000-0000-0000B4030000}"/>
    <cellStyle name="Nuovo 23 5" xfId="948" xr:uid="{00000000-0005-0000-0000-0000B5030000}"/>
    <cellStyle name="Nuovo 24" xfId="949" xr:uid="{00000000-0005-0000-0000-0000B6030000}"/>
    <cellStyle name="Nuovo 24 2" xfId="950" xr:uid="{00000000-0005-0000-0000-0000B7030000}"/>
    <cellStyle name="Nuovo 24 3" xfId="951" xr:uid="{00000000-0005-0000-0000-0000B8030000}"/>
    <cellStyle name="Nuovo 24 3 2" xfId="952" xr:uid="{00000000-0005-0000-0000-0000B9030000}"/>
    <cellStyle name="Nuovo 24 4" xfId="953" xr:uid="{00000000-0005-0000-0000-0000BA030000}"/>
    <cellStyle name="Nuovo 24 5" xfId="954" xr:uid="{00000000-0005-0000-0000-0000BB030000}"/>
    <cellStyle name="Nuovo 25" xfId="955" xr:uid="{00000000-0005-0000-0000-0000BC030000}"/>
    <cellStyle name="Nuovo 25 2" xfId="956" xr:uid="{00000000-0005-0000-0000-0000BD030000}"/>
    <cellStyle name="Nuovo 25 3" xfId="957" xr:uid="{00000000-0005-0000-0000-0000BE030000}"/>
    <cellStyle name="Nuovo 25 3 2" xfId="958" xr:uid="{00000000-0005-0000-0000-0000BF030000}"/>
    <cellStyle name="Nuovo 25 4" xfId="959" xr:uid="{00000000-0005-0000-0000-0000C0030000}"/>
    <cellStyle name="Nuovo 25 5" xfId="960" xr:uid="{00000000-0005-0000-0000-0000C1030000}"/>
    <cellStyle name="Nuovo 26" xfId="961" xr:uid="{00000000-0005-0000-0000-0000C2030000}"/>
    <cellStyle name="Nuovo 26 2" xfId="962" xr:uid="{00000000-0005-0000-0000-0000C3030000}"/>
    <cellStyle name="Nuovo 26 3" xfId="963" xr:uid="{00000000-0005-0000-0000-0000C4030000}"/>
    <cellStyle name="Nuovo 26 3 2" xfId="964" xr:uid="{00000000-0005-0000-0000-0000C5030000}"/>
    <cellStyle name="Nuovo 26 4" xfId="965" xr:uid="{00000000-0005-0000-0000-0000C6030000}"/>
    <cellStyle name="Nuovo 26 5" xfId="966" xr:uid="{00000000-0005-0000-0000-0000C7030000}"/>
    <cellStyle name="Nuovo 27" xfId="967" xr:uid="{00000000-0005-0000-0000-0000C8030000}"/>
    <cellStyle name="Nuovo 27 2" xfId="968" xr:uid="{00000000-0005-0000-0000-0000C9030000}"/>
    <cellStyle name="Nuovo 27 3" xfId="969" xr:uid="{00000000-0005-0000-0000-0000CA030000}"/>
    <cellStyle name="Nuovo 27 3 2" xfId="970" xr:uid="{00000000-0005-0000-0000-0000CB030000}"/>
    <cellStyle name="Nuovo 27 4" xfId="971" xr:uid="{00000000-0005-0000-0000-0000CC030000}"/>
    <cellStyle name="Nuovo 27 5" xfId="972" xr:uid="{00000000-0005-0000-0000-0000CD030000}"/>
    <cellStyle name="Nuovo 28" xfId="973" xr:uid="{00000000-0005-0000-0000-0000CE030000}"/>
    <cellStyle name="Nuovo 28 2" xfId="974" xr:uid="{00000000-0005-0000-0000-0000CF030000}"/>
    <cellStyle name="Nuovo 28 3" xfId="975" xr:uid="{00000000-0005-0000-0000-0000D0030000}"/>
    <cellStyle name="Nuovo 28 3 2" xfId="976" xr:uid="{00000000-0005-0000-0000-0000D1030000}"/>
    <cellStyle name="Nuovo 28 4" xfId="977" xr:uid="{00000000-0005-0000-0000-0000D2030000}"/>
    <cellStyle name="Nuovo 28 5" xfId="978" xr:uid="{00000000-0005-0000-0000-0000D3030000}"/>
    <cellStyle name="Nuovo 29" xfId="979" xr:uid="{00000000-0005-0000-0000-0000D4030000}"/>
    <cellStyle name="Nuovo 29 2" xfId="980" xr:uid="{00000000-0005-0000-0000-0000D5030000}"/>
    <cellStyle name="Nuovo 29 3" xfId="981" xr:uid="{00000000-0005-0000-0000-0000D6030000}"/>
    <cellStyle name="Nuovo 29 3 2" xfId="982" xr:uid="{00000000-0005-0000-0000-0000D7030000}"/>
    <cellStyle name="Nuovo 29 4" xfId="983" xr:uid="{00000000-0005-0000-0000-0000D8030000}"/>
    <cellStyle name="Nuovo 29 5" xfId="984" xr:uid="{00000000-0005-0000-0000-0000D9030000}"/>
    <cellStyle name="Nuovo 3" xfId="985" xr:uid="{00000000-0005-0000-0000-0000DA030000}"/>
    <cellStyle name="Nuovo 3 2" xfId="986" xr:uid="{00000000-0005-0000-0000-0000DB030000}"/>
    <cellStyle name="Nuovo 3 3" xfId="987" xr:uid="{00000000-0005-0000-0000-0000DC030000}"/>
    <cellStyle name="Nuovo 3 3 2" xfId="988" xr:uid="{00000000-0005-0000-0000-0000DD030000}"/>
    <cellStyle name="Nuovo 3 4" xfId="989" xr:uid="{00000000-0005-0000-0000-0000DE030000}"/>
    <cellStyle name="Nuovo 3 5" xfId="990" xr:uid="{00000000-0005-0000-0000-0000DF030000}"/>
    <cellStyle name="Nuovo 30" xfId="991" xr:uid="{00000000-0005-0000-0000-0000E0030000}"/>
    <cellStyle name="Nuovo 30 2" xfId="992" xr:uid="{00000000-0005-0000-0000-0000E1030000}"/>
    <cellStyle name="Nuovo 30 3" xfId="993" xr:uid="{00000000-0005-0000-0000-0000E2030000}"/>
    <cellStyle name="Nuovo 30 3 2" xfId="994" xr:uid="{00000000-0005-0000-0000-0000E3030000}"/>
    <cellStyle name="Nuovo 30 4" xfId="995" xr:uid="{00000000-0005-0000-0000-0000E4030000}"/>
    <cellStyle name="Nuovo 30 5" xfId="996" xr:uid="{00000000-0005-0000-0000-0000E5030000}"/>
    <cellStyle name="Nuovo 31" xfId="997" xr:uid="{00000000-0005-0000-0000-0000E6030000}"/>
    <cellStyle name="Nuovo 31 2" xfId="998" xr:uid="{00000000-0005-0000-0000-0000E7030000}"/>
    <cellStyle name="Nuovo 31 3" xfId="999" xr:uid="{00000000-0005-0000-0000-0000E8030000}"/>
    <cellStyle name="Nuovo 31 3 2" xfId="1000" xr:uid="{00000000-0005-0000-0000-0000E9030000}"/>
    <cellStyle name="Nuovo 31 4" xfId="1001" xr:uid="{00000000-0005-0000-0000-0000EA030000}"/>
    <cellStyle name="Nuovo 31 5" xfId="1002" xr:uid="{00000000-0005-0000-0000-0000EB030000}"/>
    <cellStyle name="Nuovo 32" xfId="1003" xr:uid="{00000000-0005-0000-0000-0000EC030000}"/>
    <cellStyle name="Nuovo 32 2" xfId="1004" xr:uid="{00000000-0005-0000-0000-0000ED030000}"/>
    <cellStyle name="Nuovo 32 3" xfId="1005" xr:uid="{00000000-0005-0000-0000-0000EE030000}"/>
    <cellStyle name="Nuovo 32 3 2" xfId="1006" xr:uid="{00000000-0005-0000-0000-0000EF030000}"/>
    <cellStyle name="Nuovo 32 4" xfId="1007" xr:uid="{00000000-0005-0000-0000-0000F0030000}"/>
    <cellStyle name="Nuovo 32 5" xfId="1008" xr:uid="{00000000-0005-0000-0000-0000F1030000}"/>
    <cellStyle name="Nuovo 33" xfId="1009" xr:uid="{00000000-0005-0000-0000-0000F2030000}"/>
    <cellStyle name="Nuovo 33 2" xfId="1010" xr:uid="{00000000-0005-0000-0000-0000F3030000}"/>
    <cellStyle name="Nuovo 33 3" xfId="1011" xr:uid="{00000000-0005-0000-0000-0000F4030000}"/>
    <cellStyle name="Nuovo 33 3 2" xfId="1012" xr:uid="{00000000-0005-0000-0000-0000F5030000}"/>
    <cellStyle name="Nuovo 33 4" xfId="1013" xr:uid="{00000000-0005-0000-0000-0000F6030000}"/>
    <cellStyle name="Nuovo 33 5" xfId="1014" xr:uid="{00000000-0005-0000-0000-0000F7030000}"/>
    <cellStyle name="Nuovo 34" xfId="1015" xr:uid="{00000000-0005-0000-0000-0000F8030000}"/>
    <cellStyle name="Nuovo 34 2" xfId="1016" xr:uid="{00000000-0005-0000-0000-0000F9030000}"/>
    <cellStyle name="Nuovo 34 3" xfId="1017" xr:uid="{00000000-0005-0000-0000-0000FA030000}"/>
    <cellStyle name="Nuovo 34 3 2" xfId="1018" xr:uid="{00000000-0005-0000-0000-0000FB030000}"/>
    <cellStyle name="Nuovo 34 4" xfId="1019" xr:uid="{00000000-0005-0000-0000-0000FC030000}"/>
    <cellStyle name="Nuovo 34 5" xfId="1020" xr:uid="{00000000-0005-0000-0000-0000FD030000}"/>
    <cellStyle name="Nuovo 35" xfId="1021" xr:uid="{00000000-0005-0000-0000-0000FE030000}"/>
    <cellStyle name="Nuovo 35 2" xfId="1022" xr:uid="{00000000-0005-0000-0000-0000FF030000}"/>
    <cellStyle name="Nuovo 35 3" xfId="1023" xr:uid="{00000000-0005-0000-0000-000000040000}"/>
    <cellStyle name="Nuovo 35 3 2" xfId="1024" xr:uid="{00000000-0005-0000-0000-000001040000}"/>
    <cellStyle name="Nuovo 35 4" xfId="1025" xr:uid="{00000000-0005-0000-0000-000002040000}"/>
    <cellStyle name="Nuovo 35 5" xfId="1026" xr:uid="{00000000-0005-0000-0000-000003040000}"/>
    <cellStyle name="Nuovo 36" xfId="1027" xr:uid="{00000000-0005-0000-0000-000004040000}"/>
    <cellStyle name="Nuovo 36 2" xfId="1028" xr:uid="{00000000-0005-0000-0000-000005040000}"/>
    <cellStyle name="Nuovo 36 3" xfId="1029" xr:uid="{00000000-0005-0000-0000-000006040000}"/>
    <cellStyle name="Nuovo 36 3 2" xfId="1030" xr:uid="{00000000-0005-0000-0000-000007040000}"/>
    <cellStyle name="Nuovo 36 4" xfId="1031" xr:uid="{00000000-0005-0000-0000-000008040000}"/>
    <cellStyle name="Nuovo 36 5" xfId="1032" xr:uid="{00000000-0005-0000-0000-000009040000}"/>
    <cellStyle name="Nuovo 37" xfId="1033" xr:uid="{00000000-0005-0000-0000-00000A040000}"/>
    <cellStyle name="Nuovo 37 2" xfId="1034" xr:uid="{00000000-0005-0000-0000-00000B040000}"/>
    <cellStyle name="Nuovo 37 3" xfId="1035" xr:uid="{00000000-0005-0000-0000-00000C040000}"/>
    <cellStyle name="Nuovo 37 3 2" xfId="1036" xr:uid="{00000000-0005-0000-0000-00000D040000}"/>
    <cellStyle name="Nuovo 37 4" xfId="1037" xr:uid="{00000000-0005-0000-0000-00000E040000}"/>
    <cellStyle name="Nuovo 37 5" xfId="1038" xr:uid="{00000000-0005-0000-0000-00000F040000}"/>
    <cellStyle name="Nuovo 38" xfId="1039" xr:uid="{00000000-0005-0000-0000-000010040000}"/>
    <cellStyle name="Nuovo 38 2" xfId="1040" xr:uid="{00000000-0005-0000-0000-000011040000}"/>
    <cellStyle name="Nuovo 38 3" xfId="1041" xr:uid="{00000000-0005-0000-0000-000012040000}"/>
    <cellStyle name="Nuovo 38 3 2" xfId="1042" xr:uid="{00000000-0005-0000-0000-000013040000}"/>
    <cellStyle name="Nuovo 38 4" xfId="1043" xr:uid="{00000000-0005-0000-0000-000014040000}"/>
    <cellStyle name="Nuovo 38 5" xfId="1044" xr:uid="{00000000-0005-0000-0000-000015040000}"/>
    <cellStyle name="Nuovo 39" xfId="1045" xr:uid="{00000000-0005-0000-0000-000016040000}"/>
    <cellStyle name="Nuovo 39 2" xfId="1046" xr:uid="{00000000-0005-0000-0000-000017040000}"/>
    <cellStyle name="Nuovo 39 3" xfId="1047" xr:uid="{00000000-0005-0000-0000-000018040000}"/>
    <cellStyle name="Nuovo 39 3 2" xfId="1048" xr:uid="{00000000-0005-0000-0000-000019040000}"/>
    <cellStyle name="Nuovo 39 4" xfId="1049" xr:uid="{00000000-0005-0000-0000-00001A040000}"/>
    <cellStyle name="Nuovo 39 5" xfId="1050" xr:uid="{00000000-0005-0000-0000-00001B040000}"/>
    <cellStyle name="Nuovo 4" xfId="1051" xr:uid="{00000000-0005-0000-0000-00001C040000}"/>
    <cellStyle name="Nuovo 4 2" xfId="1052" xr:uid="{00000000-0005-0000-0000-00001D040000}"/>
    <cellStyle name="Nuovo 4 3" xfId="1053" xr:uid="{00000000-0005-0000-0000-00001E040000}"/>
    <cellStyle name="Nuovo 4 3 2" xfId="1054" xr:uid="{00000000-0005-0000-0000-00001F040000}"/>
    <cellStyle name="Nuovo 4 4" xfId="1055" xr:uid="{00000000-0005-0000-0000-000020040000}"/>
    <cellStyle name="Nuovo 4 5" xfId="1056" xr:uid="{00000000-0005-0000-0000-000021040000}"/>
    <cellStyle name="Nuovo 40" xfId="1057" xr:uid="{00000000-0005-0000-0000-000022040000}"/>
    <cellStyle name="Nuovo 40 2" xfId="1058" xr:uid="{00000000-0005-0000-0000-000023040000}"/>
    <cellStyle name="Nuovo 40 3" xfId="1059" xr:uid="{00000000-0005-0000-0000-000024040000}"/>
    <cellStyle name="Nuovo 40 3 2" xfId="1060" xr:uid="{00000000-0005-0000-0000-000025040000}"/>
    <cellStyle name="Nuovo 40 4" xfId="1061" xr:uid="{00000000-0005-0000-0000-000026040000}"/>
    <cellStyle name="Nuovo 40 5" xfId="1062" xr:uid="{00000000-0005-0000-0000-000027040000}"/>
    <cellStyle name="Nuovo 41" xfId="1063" xr:uid="{00000000-0005-0000-0000-000028040000}"/>
    <cellStyle name="Nuovo 41 2" xfId="1064" xr:uid="{00000000-0005-0000-0000-000029040000}"/>
    <cellStyle name="Nuovo 41 3" xfId="1065" xr:uid="{00000000-0005-0000-0000-00002A040000}"/>
    <cellStyle name="Nuovo 41 3 2" xfId="1066" xr:uid="{00000000-0005-0000-0000-00002B040000}"/>
    <cellStyle name="Nuovo 41 4" xfId="1067" xr:uid="{00000000-0005-0000-0000-00002C040000}"/>
    <cellStyle name="Nuovo 41 5" xfId="1068" xr:uid="{00000000-0005-0000-0000-00002D040000}"/>
    <cellStyle name="Nuovo 42" xfId="1069" xr:uid="{00000000-0005-0000-0000-00002E040000}"/>
    <cellStyle name="Nuovo 42 2" xfId="1070" xr:uid="{00000000-0005-0000-0000-00002F040000}"/>
    <cellStyle name="Nuovo 42 3" xfId="1071" xr:uid="{00000000-0005-0000-0000-000030040000}"/>
    <cellStyle name="Nuovo 42 3 2" xfId="1072" xr:uid="{00000000-0005-0000-0000-000031040000}"/>
    <cellStyle name="Nuovo 42 4" xfId="1073" xr:uid="{00000000-0005-0000-0000-000032040000}"/>
    <cellStyle name="Nuovo 42 5" xfId="1074" xr:uid="{00000000-0005-0000-0000-000033040000}"/>
    <cellStyle name="Nuovo 43" xfId="1075" xr:uid="{00000000-0005-0000-0000-000034040000}"/>
    <cellStyle name="Nuovo 43 2" xfId="1076" xr:uid="{00000000-0005-0000-0000-000035040000}"/>
    <cellStyle name="Nuovo 43 3" xfId="1077" xr:uid="{00000000-0005-0000-0000-000036040000}"/>
    <cellStyle name="Nuovo 43 3 2" xfId="1078" xr:uid="{00000000-0005-0000-0000-000037040000}"/>
    <cellStyle name="Nuovo 43 4" xfId="1079" xr:uid="{00000000-0005-0000-0000-000038040000}"/>
    <cellStyle name="Nuovo 43 5" xfId="1080" xr:uid="{00000000-0005-0000-0000-000039040000}"/>
    <cellStyle name="Nuovo 44" xfId="1081" xr:uid="{00000000-0005-0000-0000-00003A040000}"/>
    <cellStyle name="Nuovo 44 2" xfId="1082" xr:uid="{00000000-0005-0000-0000-00003B040000}"/>
    <cellStyle name="Nuovo 44 3" xfId="1083" xr:uid="{00000000-0005-0000-0000-00003C040000}"/>
    <cellStyle name="Nuovo 44 3 2" xfId="1084" xr:uid="{00000000-0005-0000-0000-00003D040000}"/>
    <cellStyle name="Nuovo 44 4" xfId="1085" xr:uid="{00000000-0005-0000-0000-00003E040000}"/>
    <cellStyle name="Nuovo 44 5" xfId="1086" xr:uid="{00000000-0005-0000-0000-00003F040000}"/>
    <cellStyle name="Nuovo 45" xfId="1087" xr:uid="{00000000-0005-0000-0000-000040040000}"/>
    <cellStyle name="Nuovo 46" xfId="1088" xr:uid="{00000000-0005-0000-0000-000041040000}"/>
    <cellStyle name="Nuovo 46 2" xfId="1089" xr:uid="{00000000-0005-0000-0000-000042040000}"/>
    <cellStyle name="Nuovo 47" xfId="1090" xr:uid="{00000000-0005-0000-0000-000043040000}"/>
    <cellStyle name="Nuovo 48" xfId="1091" xr:uid="{00000000-0005-0000-0000-000044040000}"/>
    <cellStyle name="Nuovo 5" xfId="1092" xr:uid="{00000000-0005-0000-0000-000045040000}"/>
    <cellStyle name="Nuovo 5 2" xfId="1093" xr:uid="{00000000-0005-0000-0000-000046040000}"/>
    <cellStyle name="Nuovo 5 3" xfId="1094" xr:uid="{00000000-0005-0000-0000-000047040000}"/>
    <cellStyle name="Nuovo 5 3 2" xfId="1095" xr:uid="{00000000-0005-0000-0000-000048040000}"/>
    <cellStyle name="Nuovo 5 4" xfId="1096" xr:uid="{00000000-0005-0000-0000-000049040000}"/>
    <cellStyle name="Nuovo 5 5" xfId="1097" xr:uid="{00000000-0005-0000-0000-00004A040000}"/>
    <cellStyle name="Nuovo 6" xfId="1098" xr:uid="{00000000-0005-0000-0000-00004B040000}"/>
    <cellStyle name="Nuovo 6 2" xfId="1099" xr:uid="{00000000-0005-0000-0000-00004C040000}"/>
    <cellStyle name="Nuovo 6 3" xfId="1100" xr:uid="{00000000-0005-0000-0000-00004D040000}"/>
    <cellStyle name="Nuovo 6 3 2" xfId="1101" xr:uid="{00000000-0005-0000-0000-00004E040000}"/>
    <cellStyle name="Nuovo 6 4" xfId="1102" xr:uid="{00000000-0005-0000-0000-00004F040000}"/>
    <cellStyle name="Nuovo 6 5" xfId="1103" xr:uid="{00000000-0005-0000-0000-000050040000}"/>
    <cellStyle name="Nuovo 7" xfId="1104" xr:uid="{00000000-0005-0000-0000-000051040000}"/>
    <cellStyle name="Nuovo 7 2" xfId="1105" xr:uid="{00000000-0005-0000-0000-000052040000}"/>
    <cellStyle name="Nuovo 7 3" xfId="1106" xr:uid="{00000000-0005-0000-0000-000053040000}"/>
    <cellStyle name="Nuovo 7 3 2" xfId="1107" xr:uid="{00000000-0005-0000-0000-000054040000}"/>
    <cellStyle name="Nuovo 7 4" xfId="1108" xr:uid="{00000000-0005-0000-0000-000055040000}"/>
    <cellStyle name="Nuovo 7 5" xfId="1109" xr:uid="{00000000-0005-0000-0000-000056040000}"/>
    <cellStyle name="Nuovo 8" xfId="1110" xr:uid="{00000000-0005-0000-0000-000057040000}"/>
    <cellStyle name="Nuovo 8 2" xfId="1111" xr:uid="{00000000-0005-0000-0000-000058040000}"/>
    <cellStyle name="Nuovo 8 3" xfId="1112" xr:uid="{00000000-0005-0000-0000-000059040000}"/>
    <cellStyle name="Nuovo 8 3 2" xfId="1113" xr:uid="{00000000-0005-0000-0000-00005A040000}"/>
    <cellStyle name="Nuovo 8 4" xfId="1114" xr:uid="{00000000-0005-0000-0000-00005B040000}"/>
    <cellStyle name="Nuovo 8 5" xfId="1115" xr:uid="{00000000-0005-0000-0000-00005C040000}"/>
    <cellStyle name="Nuovo 9" xfId="1116" xr:uid="{00000000-0005-0000-0000-00005D040000}"/>
    <cellStyle name="Nuovo 9 2" xfId="1117" xr:uid="{00000000-0005-0000-0000-00005E040000}"/>
    <cellStyle name="Nuovo 9 3" xfId="1118" xr:uid="{00000000-0005-0000-0000-00005F040000}"/>
    <cellStyle name="Nuovo 9 3 2" xfId="1119" xr:uid="{00000000-0005-0000-0000-000060040000}"/>
    <cellStyle name="Nuovo 9 4" xfId="1120" xr:uid="{00000000-0005-0000-0000-000061040000}"/>
    <cellStyle name="Nuovo 9 5" xfId="1121" xr:uid="{00000000-0005-0000-0000-000062040000}"/>
    <cellStyle name="Output 2" xfId="1122" xr:uid="{00000000-0005-0000-0000-000063040000}"/>
    <cellStyle name="Percen - Type1" xfId="1123" xr:uid="{00000000-0005-0000-0000-000064040000}"/>
    <cellStyle name="Percent" xfId="1124" builtinId="5"/>
    <cellStyle name="Percent 2" xfId="1125" xr:uid="{00000000-0005-0000-0000-000066040000}"/>
    <cellStyle name="Percent 3" xfId="1126" xr:uid="{00000000-0005-0000-0000-000067040000}"/>
    <cellStyle name="Percent 3 2" xfId="1127" xr:uid="{00000000-0005-0000-0000-000068040000}"/>
    <cellStyle name="Percent 3 3" xfId="1128" xr:uid="{00000000-0005-0000-0000-000069040000}"/>
    <cellStyle name="Percent 3 3 2" xfId="1129" xr:uid="{00000000-0005-0000-0000-00006A040000}"/>
    <cellStyle name="Percent 3 4" xfId="1130" xr:uid="{00000000-0005-0000-0000-00006B040000}"/>
    <cellStyle name="Percent 4" xfId="1131" xr:uid="{00000000-0005-0000-0000-00006C040000}"/>
    <cellStyle name="Percent 5" xfId="1132" xr:uid="{00000000-0005-0000-0000-00006D040000}"/>
    <cellStyle name="Percentuale 10" xfId="1133" xr:uid="{00000000-0005-0000-0000-00006E040000}"/>
    <cellStyle name="Percentuale 10 2" xfId="1134" xr:uid="{00000000-0005-0000-0000-00006F040000}"/>
    <cellStyle name="Percentuale 10 3" xfId="1135" xr:uid="{00000000-0005-0000-0000-000070040000}"/>
    <cellStyle name="Percentuale 10 3 2" xfId="1136" xr:uid="{00000000-0005-0000-0000-000071040000}"/>
    <cellStyle name="Percentuale 10 4" xfId="1137" xr:uid="{00000000-0005-0000-0000-000072040000}"/>
    <cellStyle name="Percentuale 10 5" xfId="1138" xr:uid="{00000000-0005-0000-0000-000073040000}"/>
    <cellStyle name="Percentuale 11" xfId="1139" xr:uid="{00000000-0005-0000-0000-000074040000}"/>
    <cellStyle name="Percentuale 11 2" xfId="1140" xr:uid="{00000000-0005-0000-0000-000075040000}"/>
    <cellStyle name="Percentuale 11 3" xfId="1141" xr:uid="{00000000-0005-0000-0000-000076040000}"/>
    <cellStyle name="Percentuale 11 3 2" xfId="1142" xr:uid="{00000000-0005-0000-0000-000077040000}"/>
    <cellStyle name="Percentuale 11 4" xfId="1143" xr:uid="{00000000-0005-0000-0000-000078040000}"/>
    <cellStyle name="Percentuale 11 5" xfId="1144" xr:uid="{00000000-0005-0000-0000-000079040000}"/>
    <cellStyle name="Percentuale 12" xfId="1145" xr:uid="{00000000-0005-0000-0000-00007A040000}"/>
    <cellStyle name="Percentuale 12 2" xfId="1146" xr:uid="{00000000-0005-0000-0000-00007B040000}"/>
    <cellStyle name="Percentuale 12 3" xfId="1147" xr:uid="{00000000-0005-0000-0000-00007C040000}"/>
    <cellStyle name="Percentuale 12 3 2" xfId="1148" xr:uid="{00000000-0005-0000-0000-00007D040000}"/>
    <cellStyle name="Percentuale 12 4" xfId="1149" xr:uid="{00000000-0005-0000-0000-00007E040000}"/>
    <cellStyle name="Percentuale 12 5" xfId="1150" xr:uid="{00000000-0005-0000-0000-00007F040000}"/>
    <cellStyle name="Percentuale 13" xfId="1151" xr:uid="{00000000-0005-0000-0000-000080040000}"/>
    <cellStyle name="Percentuale 13 2" xfId="1152" xr:uid="{00000000-0005-0000-0000-000081040000}"/>
    <cellStyle name="Percentuale 13 3" xfId="1153" xr:uid="{00000000-0005-0000-0000-000082040000}"/>
    <cellStyle name="Percentuale 13 3 2" xfId="1154" xr:uid="{00000000-0005-0000-0000-000083040000}"/>
    <cellStyle name="Percentuale 13 4" xfId="1155" xr:uid="{00000000-0005-0000-0000-000084040000}"/>
    <cellStyle name="Percentuale 13 5" xfId="1156" xr:uid="{00000000-0005-0000-0000-000085040000}"/>
    <cellStyle name="Percentuale 14" xfId="1157" xr:uid="{00000000-0005-0000-0000-000086040000}"/>
    <cellStyle name="Percentuale 14 2" xfId="1158" xr:uid="{00000000-0005-0000-0000-000087040000}"/>
    <cellStyle name="Percentuale 14 3" xfId="1159" xr:uid="{00000000-0005-0000-0000-000088040000}"/>
    <cellStyle name="Percentuale 14 3 2" xfId="1160" xr:uid="{00000000-0005-0000-0000-000089040000}"/>
    <cellStyle name="Percentuale 14 4" xfId="1161" xr:uid="{00000000-0005-0000-0000-00008A040000}"/>
    <cellStyle name="Percentuale 14 5" xfId="1162" xr:uid="{00000000-0005-0000-0000-00008B040000}"/>
    <cellStyle name="Percentuale 15" xfId="1163" xr:uid="{00000000-0005-0000-0000-00008C040000}"/>
    <cellStyle name="Percentuale 15 2" xfId="1164" xr:uid="{00000000-0005-0000-0000-00008D040000}"/>
    <cellStyle name="Percentuale 15 3" xfId="1165" xr:uid="{00000000-0005-0000-0000-00008E040000}"/>
    <cellStyle name="Percentuale 15 3 2" xfId="1166" xr:uid="{00000000-0005-0000-0000-00008F040000}"/>
    <cellStyle name="Percentuale 15 4" xfId="1167" xr:uid="{00000000-0005-0000-0000-000090040000}"/>
    <cellStyle name="Percentuale 15 5" xfId="1168" xr:uid="{00000000-0005-0000-0000-000091040000}"/>
    <cellStyle name="Percentuale 16" xfId="1169" xr:uid="{00000000-0005-0000-0000-000092040000}"/>
    <cellStyle name="Percentuale 16 2" xfId="1170" xr:uid="{00000000-0005-0000-0000-000093040000}"/>
    <cellStyle name="Percentuale 16 3" xfId="1171" xr:uid="{00000000-0005-0000-0000-000094040000}"/>
    <cellStyle name="Percentuale 16 3 2" xfId="1172" xr:uid="{00000000-0005-0000-0000-000095040000}"/>
    <cellStyle name="Percentuale 16 4" xfId="1173" xr:uid="{00000000-0005-0000-0000-000096040000}"/>
    <cellStyle name="Percentuale 16 5" xfId="1174" xr:uid="{00000000-0005-0000-0000-000097040000}"/>
    <cellStyle name="Percentuale 17" xfId="1175" xr:uid="{00000000-0005-0000-0000-000098040000}"/>
    <cellStyle name="Percentuale 17 2" xfId="1176" xr:uid="{00000000-0005-0000-0000-000099040000}"/>
    <cellStyle name="Percentuale 17 3" xfId="1177" xr:uid="{00000000-0005-0000-0000-00009A040000}"/>
    <cellStyle name="Percentuale 17 3 2" xfId="1178" xr:uid="{00000000-0005-0000-0000-00009B040000}"/>
    <cellStyle name="Percentuale 17 4" xfId="1179" xr:uid="{00000000-0005-0000-0000-00009C040000}"/>
    <cellStyle name="Percentuale 17 5" xfId="1180" xr:uid="{00000000-0005-0000-0000-00009D040000}"/>
    <cellStyle name="Percentuale 18" xfId="1181" xr:uid="{00000000-0005-0000-0000-00009E040000}"/>
    <cellStyle name="Percentuale 18 2" xfId="1182" xr:uid="{00000000-0005-0000-0000-00009F040000}"/>
    <cellStyle name="Percentuale 18 3" xfId="1183" xr:uid="{00000000-0005-0000-0000-0000A0040000}"/>
    <cellStyle name="Percentuale 18 3 2" xfId="1184" xr:uid="{00000000-0005-0000-0000-0000A1040000}"/>
    <cellStyle name="Percentuale 18 4" xfId="1185" xr:uid="{00000000-0005-0000-0000-0000A2040000}"/>
    <cellStyle name="Percentuale 18 5" xfId="1186" xr:uid="{00000000-0005-0000-0000-0000A3040000}"/>
    <cellStyle name="Percentuale 19" xfId="1187" xr:uid="{00000000-0005-0000-0000-0000A4040000}"/>
    <cellStyle name="Percentuale 19 2" xfId="1188" xr:uid="{00000000-0005-0000-0000-0000A5040000}"/>
    <cellStyle name="Percentuale 19 3" xfId="1189" xr:uid="{00000000-0005-0000-0000-0000A6040000}"/>
    <cellStyle name="Percentuale 19 3 2" xfId="1190" xr:uid="{00000000-0005-0000-0000-0000A7040000}"/>
    <cellStyle name="Percentuale 19 4" xfId="1191" xr:uid="{00000000-0005-0000-0000-0000A8040000}"/>
    <cellStyle name="Percentuale 19 5" xfId="1192" xr:uid="{00000000-0005-0000-0000-0000A9040000}"/>
    <cellStyle name="Percentuale 2" xfId="1193" xr:uid="{00000000-0005-0000-0000-0000AA040000}"/>
    <cellStyle name="Percentuale 2 2" xfId="1194" xr:uid="{00000000-0005-0000-0000-0000AB040000}"/>
    <cellStyle name="Percentuale 2 3" xfId="1195" xr:uid="{00000000-0005-0000-0000-0000AC040000}"/>
    <cellStyle name="Percentuale 2 3 2" xfId="1196" xr:uid="{00000000-0005-0000-0000-0000AD040000}"/>
    <cellStyle name="Percentuale 2 4" xfId="1197" xr:uid="{00000000-0005-0000-0000-0000AE040000}"/>
    <cellStyle name="Percentuale 2 5" xfId="1198" xr:uid="{00000000-0005-0000-0000-0000AF040000}"/>
    <cellStyle name="Percentuale 20" xfId="1199" xr:uid="{00000000-0005-0000-0000-0000B0040000}"/>
    <cellStyle name="Percentuale 20 2" xfId="1200" xr:uid="{00000000-0005-0000-0000-0000B1040000}"/>
    <cellStyle name="Percentuale 20 3" xfId="1201" xr:uid="{00000000-0005-0000-0000-0000B2040000}"/>
    <cellStyle name="Percentuale 20 3 2" xfId="1202" xr:uid="{00000000-0005-0000-0000-0000B3040000}"/>
    <cellStyle name="Percentuale 20 4" xfId="1203" xr:uid="{00000000-0005-0000-0000-0000B4040000}"/>
    <cellStyle name="Percentuale 20 5" xfId="1204" xr:uid="{00000000-0005-0000-0000-0000B5040000}"/>
    <cellStyle name="Percentuale 21" xfId="1205" xr:uid="{00000000-0005-0000-0000-0000B6040000}"/>
    <cellStyle name="Percentuale 21 2" xfId="1206" xr:uid="{00000000-0005-0000-0000-0000B7040000}"/>
    <cellStyle name="Percentuale 21 3" xfId="1207" xr:uid="{00000000-0005-0000-0000-0000B8040000}"/>
    <cellStyle name="Percentuale 21 3 2" xfId="1208" xr:uid="{00000000-0005-0000-0000-0000B9040000}"/>
    <cellStyle name="Percentuale 21 4" xfId="1209" xr:uid="{00000000-0005-0000-0000-0000BA040000}"/>
    <cellStyle name="Percentuale 21 5" xfId="1210" xr:uid="{00000000-0005-0000-0000-0000BB040000}"/>
    <cellStyle name="Percentuale 22" xfId="1211" xr:uid="{00000000-0005-0000-0000-0000BC040000}"/>
    <cellStyle name="Percentuale 22 2" xfId="1212" xr:uid="{00000000-0005-0000-0000-0000BD040000}"/>
    <cellStyle name="Percentuale 22 3" xfId="1213" xr:uid="{00000000-0005-0000-0000-0000BE040000}"/>
    <cellStyle name="Percentuale 22 3 2" xfId="1214" xr:uid="{00000000-0005-0000-0000-0000BF040000}"/>
    <cellStyle name="Percentuale 22 4" xfId="1215" xr:uid="{00000000-0005-0000-0000-0000C0040000}"/>
    <cellStyle name="Percentuale 22 5" xfId="1216" xr:uid="{00000000-0005-0000-0000-0000C1040000}"/>
    <cellStyle name="Percentuale 23" xfId="1217" xr:uid="{00000000-0005-0000-0000-0000C2040000}"/>
    <cellStyle name="Percentuale 23 2" xfId="1218" xr:uid="{00000000-0005-0000-0000-0000C3040000}"/>
    <cellStyle name="Percentuale 23 3" xfId="1219" xr:uid="{00000000-0005-0000-0000-0000C4040000}"/>
    <cellStyle name="Percentuale 23 3 2" xfId="1220" xr:uid="{00000000-0005-0000-0000-0000C5040000}"/>
    <cellStyle name="Percentuale 23 4" xfId="1221" xr:uid="{00000000-0005-0000-0000-0000C6040000}"/>
    <cellStyle name="Percentuale 23 5" xfId="1222" xr:uid="{00000000-0005-0000-0000-0000C7040000}"/>
    <cellStyle name="Percentuale 24" xfId="1223" xr:uid="{00000000-0005-0000-0000-0000C8040000}"/>
    <cellStyle name="Percentuale 24 2" xfId="1224" xr:uid="{00000000-0005-0000-0000-0000C9040000}"/>
    <cellStyle name="Percentuale 24 3" xfId="1225" xr:uid="{00000000-0005-0000-0000-0000CA040000}"/>
    <cellStyle name="Percentuale 24 3 2" xfId="1226" xr:uid="{00000000-0005-0000-0000-0000CB040000}"/>
    <cellStyle name="Percentuale 24 4" xfId="1227" xr:uid="{00000000-0005-0000-0000-0000CC040000}"/>
    <cellStyle name="Percentuale 24 5" xfId="1228" xr:uid="{00000000-0005-0000-0000-0000CD040000}"/>
    <cellStyle name="Percentuale 25" xfId="1229" xr:uid="{00000000-0005-0000-0000-0000CE040000}"/>
    <cellStyle name="Percentuale 25 2" xfId="1230" xr:uid="{00000000-0005-0000-0000-0000CF040000}"/>
    <cellStyle name="Percentuale 25 3" xfId="1231" xr:uid="{00000000-0005-0000-0000-0000D0040000}"/>
    <cellStyle name="Percentuale 25 3 2" xfId="1232" xr:uid="{00000000-0005-0000-0000-0000D1040000}"/>
    <cellStyle name="Percentuale 25 4" xfId="1233" xr:uid="{00000000-0005-0000-0000-0000D2040000}"/>
    <cellStyle name="Percentuale 25 5" xfId="1234" xr:uid="{00000000-0005-0000-0000-0000D3040000}"/>
    <cellStyle name="Percentuale 26" xfId="1235" xr:uid="{00000000-0005-0000-0000-0000D4040000}"/>
    <cellStyle name="Percentuale 26 2" xfId="1236" xr:uid="{00000000-0005-0000-0000-0000D5040000}"/>
    <cellStyle name="Percentuale 26 3" xfId="1237" xr:uid="{00000000-0005-0000-0000-0000D6040000}"/>
    <cellStyle name="Percentuale 26 3 2" xfId="1238" xr:uid="{00000000-0005-0000-0000-0000D7040000}"/>
    <cellStyle name="Percentuale 26 4" xfId="1239" xr:uid="{00000000-0005-0000-0000-0000D8040000}"/>
    <cellStyle name="Percentuale 26 5" xfId="1240" xr:uid="{00000000-0005-0000-0000-0000D9040000}"/>
    <cellStyle name="Percentuale 27" xfId="1241" xr:uid="{00000000-0005-0000-0000-0000DA040000}"/>
    <cellStyle name="Percentuale 27 2" xfId="1242" xr:uid="{00000000-0005-0000-0000-0000DB040000}"/>
    <cellStyle name="Percentuale 27 3" xfId="1243" xr:uid="{00000000-0005-0000-0000-0000DC040000}"/>
    <cellStyle name="Percentuale 27 3 2" xfId="1244" xr:uid="{00000000-0005-0000-0000-0000DD040000}"/>
    <cellStyle name="Percentuale 27 4" xfId="1245" xr:uid="{00000000-0005-0000-0000-0000DE040000}"/>
    <cellStyle name="Percentuale 27 5" xfId="1246" xr:uid="{00000000-0005-0000-0000-0000DF040000}"/>
    <cellStyle name="Percentuale 28" xfId="1247" xr:uid="{00000000-0005-0000-0000-0000E0040000}"/>
    <cellStyle name="Percentuale 28 2" xfId="1248" xr:uid="{00000000-0005-0000-0000-0000E1040000}"/>
    <cellStyle name="Percentuale 28 3" xfId="1249" xr:uid="{00000000-0005-0000-0000-0000E2040000}"/>
    <cellStyle name="Percentuale 28 3 2" xfId="1250" xr:uid="{00000000-0005-0000-0000-0000E3040000}"/>
    <cellStyle name="Percentuale 28 4" xfId="1251" xr:uid="{00000000-0005-0000-0000-0000E4040000}"/>
    <cellStyle name="Percentuale 28 5" xfId="1252" xr:uid="{00000000-0005-0000-0000-0000E5040000}"/>
    <cellStyle name="Percentuale 29" xfId="1253" xr:uid="{00000000-0005-0000-0000-0000E6040000}"/>
    <cellStyle name="Percentuale 29 2" xfId="1254" xr:uid="{00000000-0005-0000-0000-0000E7040000}"/>
    <cellStyle name="Percentuale 29 3" xfId="1255" xr:uid="{00000000-0005-0000-0000-0000E8040000}"/>
    <cellStyle name="Percentuale 29 3 2" xfId="1256" xr:uid="{00000000-0005-0000-0000-0000E9040000}"/>
    <cellStyle name="Percentuale 29 4" xfId="1257" xr:uid="{00000000-0005-0000-0000-0000EA040000}"/>
    <cellStyle name="Percentuale 29 5" xfId="1258" xr:uid="{00000000-0005-0000-0000-0000EB040000}"/>
    <cellStyle name="Percentuale 3" xfId="1259" xr:uid="{00000000-0005-0000-0000-0000EC040000}"/>
    <cellStyle name="Percentuale 3 2" xfId="1260" xr:uid="{00000000-0005-0000-0000-0000ED040000}"/>
    <cellStyle name="Percentuale 3 3" xfId="1261" xr:uid="{00000000-0005-0000-0000-0000EE040000}"/>
    <cellStyle name="Percentuale 3 3 2" xfId="1262" xr:uid="{00000000-0005-0000-0000-0000EF040000}"/>
    <cellStyle name="Percentuale 3 4" xfId="1263" xr:uid="{00000000-0005-0000-0000-0000F0040000}"/>
    <cellStyle name="Percentuale 3 5" xfId="1264" xr:uid="{00000000-0005-0000-0000-0000F1040000}"/>
    <cellStyle name="Percentuale 30" xfId="1265" xr:uid="{00000000-0005-0000-0000-0000F2040000}"/>
    <cellStyle name="Percentuale 30 2" xfId="1266" xr:uid="{00000000-0005-0000-0000-0000F3040000}"/>
    <cellStyle name="Percentuale 30 3" xfId="1267" xr:uid="{00000000-0005-0000-0000-0000F4040000}"/>
    <cellStyle name="Percentuale 30 3 2" xfId="1268" xr:uid="{00000000-0005-0000-0000-0000F5040000}"/>
    <cellStyle name="Percentuale 30 4" xfId="1269" xr:uid="{00000000-0005-0000-0000-0000F6040000}"/>
    <cellStyle name="Percentuale 30 5" xfId="1270" xr:uid="{00000000-0005-0000-0000-0000F7040000}"/>
    <cellStyle name="Percentuale 31" xfId="1271" xr:uid="{00000000-0005-0000-0000-0000F8040000}"/>
    <cellStyle name="Percentuale 31 2" xfId="1272" xr:uid="{00000000-0005-0000-0000-0000F9040000}"/>
    <cellStyle name="Percentuale 31 3" xfId="1273" xr:uid="{00000000-0005-0000-0000-0000FA040000}"/>
    <cellStyle name="Percentuale 31 3 2" xfId="1274" xr:uid="{00000000-0005-0000-0000-0000FB040000}"/>
    <cellStyle name="Percentuale 31 4" xfId="1275" xr:uid="{00000000-0005-0000-0000-0000FC040000}"/>
    <cellStyle name="Percentuale 31 5" xfId="1276" xr:uid="{00000000-0005-0000-0000-0000FD040000}"/>
    <cellStyle name="Percentuale 32" xfId="1277" xr:uid="{00000000-0005-0000-0000-0000FE040000}"/>
    <cellStyle name="Percentuale 32 2" xfId="1278" xr:uid="{00000000-0005-0000-0000-0000FF040000}"/>
    <cellStyle name="Percentuale 32 3" xfId="1279" xr:uid="{00000000-0005-0000-0000-000000050000}"/>
    <cellStyle name="Percentuale 32 3 2" xfId="1280" xr:uid="{00000000-0005-0000-0000-000001050000}"/>
    <cellStyle name="Percentuale 32 4" xfId="1281" xr:uid="{00000000-0005-0000-0000-000002050000}"/>
    <cellStyle name="Percentuale 32 5" xfId="1282" xr:uid="{00000000-0005-0000-0000-000003050000}"/>
    <cellStyle name="Percentuale 33" xfId="1283" xr:uid="{00000000-0005-0000-0000-000004050000}"/>
    <cellStyle name="Percentuale 33 2" xfId="1284" xr:uid="{00000000-0005-0000-0000-000005050000}"/>
    <cellStyle name="Percentuale 33 3" xfId="1285" xr:uid="{00000000-0005-0000-0000-000006050000}"/>
    <cellStyle name="Percentuale 33 3 2" xfId="1286" xr:uid="{00000000-0005-0000-0000-000007050000}"/>
    <cellStyle name="Percentuale 33 4" xfId="1287" xr:uid="{00000000-0005-0000-0000-000008050000}"/>
    <cellStyle name="Percentuale 33 5" xfId="1288" xr:uid="{00000000-0005-0000-0000-000009050000}"/>
    <cellStyle name="Percentuale 34" xfId="1289" xr:uid="{00000000-0005-0000-0000-00000A050000}"/>
    <cellStyle name="Percentuale 34 2" xfId="1290" xr:uid="{00000000-0005-0000-0000-00000B050000}"/>
    <cellStyle name="Percentuale 34 3" xfId="1291" xr:uid="{00000000-0005-0000-0000-00000C050000}"/>
    <cellStyle name="Percentuale 34 3 2" xfId="1292" xr:uid="{00000000-0005-0000-0000-00000D050000}"/>
    <cellStyle name="Percentuale 34 4" xfId="1293" xr:uid="{00000000-0005-0000-0000-00000E050000}"/>
    <cellStyle name="Percentuale 34 5" xfId="1294" xr:uid="{00000000-0005-0000-0000-00000F050000}"/>
    <cellStyle name="Percentuale 35" xfId="1295" xr:uid="{00000000-0005-0000-0000-000010050000}"/>
    <cellStyle name="Percentuale 35 2" xfId="1296" xr:uid="{00000000-0005-0000-0000-000011050000}"/>
    <cellStyle name="Percentuale 35 3" xfId="1297" xr:uid="{00000000-0005-0000-0000-000012050000}"/>
    <cellStyle name="Percentuale 35 3 2" xfId="1298" xr:uid="{00000000-0005-0000-0000-000013050000}"/>
    <cellStyle name="Percentuale 35 4" xfId="1299" xr:uid="{00000000-0005-0000-0000-000014050000}"/>
    <cellStyle name="Percentuale 35 5" xfId="1300" xr:uid="{00000000-0005-0000-0000-000015050000}"/>
    <cellStyle name="Percentuale 36" xfId="1301" xr:uid="{00000000-0005-0000-0000-000016050000}"/>
    <cellStyle name="Percentuale 36 2" xfId="1302" xr:uid="{00000000-0005-0000-0000-000017050000}"/>
    <cellStyle name="Percentuale 36 3" xfId="1303" xr:uid="{00000000-0005-0000-0000-000018050000}"/>
    <cellStyle name="Percentuale 36 3 2" xfId="1304" xr:uid="{00000000-0005-0000-0000-000019050000}"/>
    <cellStyle name="Percentuale 36 4" xfId="1305" xr:uid="{00000000-0005-0000-0000-00001A050000}"/>
    <cellStyle name="Percentuale 36 5" xfId="1306" xr:uid="{00000000-0005-0000-0000-00001B050000}"/>
    <cellStyle name="Percentuale 37" xfId="1307" xr:uid="{00000000-0005-0000-0000-00001C050000}"/>
    <cellStyle name="Percentuale 37 2" xfId="1308" xr:uid="{00000000-0005-0000-0000-00001D050000}"/>
    <cellStyle name="Percentuale 37 3" xfId="1309" xr:uid="{00000000-0005-0000-0000-00001E050000}"/>
    <cellStyle name="Percentuale 37 3 2" xfId="1310" xr:uid="{00000000-0005-0000-0000-00001F050000}"/>
    <cellStyle name="Percentuale 37 4" xfId="1311" xr:uid="{00000000-0005-0000-0000-000020050000}"/>
    <cellStyle name="Percentuale 37 5" xfId="1312" xr:uid="{00000000-0005-0000-0000-000021050000}"/>
    <cellStyle name="Percentuale 38" xfId="1313" xr:uid="{00000000-0005-0000-0000-000022050000}"/>
    <cellStyle name="Percentuale 38 2" xfId="1314" xr:uid="{00000000-0005-0000-0000-000023050000}"/>
    <cellStyle name="Percentuale 38 3" xfId="1315" xr:uid="{00000000-0005-0000-0000-000024050000}"/>
    <cellStyle name="Percentuale 38 3 2" xfId="1316" xr:uid="{00000000-0005-0000-0000-000025050000}"/>
    <cellStyle name="Percentuale 38 4" xfId="1317" xr:uid="{00000000-0005-0000-0000-000026050000}"/>
    <cellStyle name="Percentuale 38 5" xfId="1318" xr:uid="{00000000-0005-0000-0000-000027050000}"/>
    <cellStyle name="Percentuale 39" xfId="1319" xr:uid="{00000000-0005-0000-0000-000028050000}"/>
    <cellStyle name="Percentuale 39 2" xfId="1320" xr:uid="{00000000-0005-0000-0000-000029050000}"/>
    <cellStyle name="Percentuale 39 3" xfId="1321" xr:uid="{00000000-0005-0000-0000-00002A050000}"/>
    <cellStyle name="Percentuale 39 3 2" xfId="1322" xr:uid="{00000000-0005-0000-0000-00002B050000}"/>
    <cellStyle name="Percentuale 39 4" xfId="1323" xr:uid="{00000000-0005-0000-0000-00002C050000}"/>
    <cellStyle name="Percentuale 39 5" xfId="1324" xr:uid="{00000000-0005-0000-0000-00002D050000}"/>
    <cellStyle name="Percentuale 4" xfId="1325" xr:uid="{00000000-0005-0000-0000-00002E050000}"/>
    <cellStyle name="Percentuale 4 2" xfId="1326" xr:uid="{00000000-0005-0000-0000-00002F050000}"/>
    <cellStyle name="Percentuale 4 3" xfId="1327" xr:uid="{00000000-0005-0000-0000-000030050000}"/>
    <cellStyle name="Percentuale 4 3 2" xfId="1328" xr:uid="{00000000-0005-0000-0000-000031050000}"/>
    <cellStyle name="Percentuale 4 4" xfId="1329" xr:uid="{00000000-0005-0000-0000-000032050000}"/>
    <cellStyle name="Percentuale 4 5" xfId="1330" xr:uid="{00000000-0005-0000-0000-000033050000}"/>
    <cellStyle name="Percentuale 40" xfId="1331" xr:uid="{00000000-0005-0000-0000-000034050000}"/>
    <cellStyle name="Percentuale 40 2" xfId="1332" xr:uid="{00000000-0005-0000-0000-000035050000}"/>
    <cellStyle name="Percentuale 40 3" xfId="1333" xr:uid="{00000000-0005-0000-0000-000036050000}"/>
    <cellStyle name="Percentuale 40 3 2" xfId="1334" xr:uid="{00000000-0005-0000-0000-000037050000}"/>
    <cellStyle name="Percentuale 40 4" xfId="1335" xr:uid="{00000000-0005-0000-0000-000038050000}"/>
    <cellStyle name="Percentuale 40 5" xfId="1336" xr:uid="{00000000-0005-0000-0000-000039050000}"/>
    <cellStyle name="Percentuale 41" xfId="1337" xr:uid="{00000000-0005-0000-0000-00003A050000}"/>
    <cellStyle name="Percentuale 41 2" xfId="1338" xr:uid="{00000000-0005-0000-0000-00003B050000}"/>
    <cellStyle name="Percentuale 41 3" xfId="1339" xr:uid="{00000000-0005-0000-0000-00003C050000}"/>
    <cellStyle name="Percentuale 41 3 2" xfId="1340" xr:uid="{00000000-0005-0000-0000-00003D050000}"/>
    <cellStyle name="Percentuale 41 4" xfId="1341" xr:uid="{00000000-0005-0000-0000-00003E050000}"/>
    <cellStyle name="Percentuale 41 5" xfId="1342" xr:uid="{00000000-0005-0000-0000-00003F050000}"/>
    <cellStyle name="Percentuale 42" xfId="1343" xr:uid="{00000000-0005-0000-0000-000040050000}"/>
    <cellStyle name="Percentuale 42 2" xfId="1344" xr:uid="{00000000-0005-0000-0000-000041050000}"/>
    <cellStyle name="Percentuale 42 3" xfId="1345" xr:uid="{00000000-0005-0000-0000-000042050000}"/>
    <cellStyle name="Percentuale 42 3 2" xfId="1346" xr:uid="{00000000-0005-0000-0000-000043050000}"/>
    <cellStyle name="Percentuale 42 4" xfId="1347" xr:uid="{00000000-0005-0000-0000-000044050000}"/>
    <cellStyle name="Percentuale 42 5" xfId="1348" xr:uid="{00000000-0005-0000-0000-000045050000}"/>
    <cellStyle name="Percentuale 43" xfId="1349" xr:uid="{00000000-0005-0000-0000-000046050000}"/>
    <cellStyle name="Percentuale 43 2" xfId="1350" xr:uid="{00000000-0005-0000-0000-000047050000}"/>
    <cellStyle name="Percentuale 43 3" xfId="1351" xr:uid="{00000000-0005-0000-0000-000048050000}"/>
    <cellStyle name="Percentuale 43 3 2" xfId="1352" xr:uid="{00000000-0005-0000-0000-000049050000}"/>
    <cellStyle name="Percentuale 43 4" xfId="1353" xr:uid="{00000000-0005-0000-0000-00004A050000}"/>
    <cellStyle name="Percentuale 43 5" xfId="1354" xr:uid="{00000000-0005-0000-0000-00004B050000}"/>
    <cellStyle name="Percentuale 44" xfId="1355" xr:uid="{00000000-0005-0000-0000-00004C050000}"/>
    <cellStyle name="Percentuale 44 2" xfId="1356" xr:uid="{00000000-0005-0000-0000-00004D050000}"/>
    <cellStyle name="Percentuale 44 3" xfId="1357" xr:uid="{00000000-0005-0000-0000-00004E050000}"/>
    <cellStyle name="Percentuale 44 3 2" xfId="1358" xr:uid="{00000000-0005-0000-0000-00004F050000}"/>
    <cellStyle name="Percentuale 44 4" xfId="1359" xr:uid="{00000000-0005-0000-0000-000050050000}"/>
    <cellStyle name="Percentuale 44 5" xfId="1360" xr:uid="{00000000-0005-0000-0000-000051050000}"/>
    <cellStyle name="Percentuale 45" xfId="1361" xr:uid="{00000000-0005-0000-0000-000052050000}"/>
    <cellStyle name="Percentuale 45 2" xfId="1362" xr:uid="{00000000-0005-0000-0000-000053050000}"/>
    <cellStyle name="Percentuale 45 3" xfId="1363" xr:uid="{00000000-0005-0000-0000-000054050000}"/>
    <cellStyle name="Percentuale 45 3 2" xfId="1364" xr:uid="{00000000-0005-0000-0000-000055050000}"/>
    <cellStyle name="Percentuale 45 4" xfId="1365" xr:uid="{00000000-0005-0000-0000-000056050000}"/>
    <cellStyle name="Percentuale 45 5" xfId="1366" xr:uid="{00000000-0005-0000-0000-000057050000}"/>
    <cellStyle name="Percentuale 46" xfId="1367" xr:uid="{00000000-0005-0000-0000-000058050000}"/>
    <cellStyle name="Percentuale 46 2" xfId="1368" xr:uid="{00000000-0005-0000-0000-000059050000}"/>
    <cellStyle name="Percentuale 46 3" xfId="1369" xr:uid="{00000000-0005-0000-0000-00005A050000}"/>
    <cellStyle name="Percentuale 46 3 2" xfId="1370" xr:uid="{00000000-0005-0000-0000-00005B050000}"/>
    <cellStyle name="Percentuale 46 4" xfId="1371" xr:uid="{00000000-0005-0000-0000-00005C050000}"/>
    <cellStyle name="Percentuale 46 5" xfId="1372" xr:uid="{00000000-0005-0000-0000-00005D050000}"/>
    <cellStyle name="Percentuale 47" xfId="1373" xr:uid="{00000000-0005-0000-0000-00005E050000}"/>
    <cellStyle name="Percentuale 47 2" xfId="1374" xr:uid="{00000000-0005-0000-0000-00005F050000}"/>
    <cellStyle name="Percentuale 47 3" xfId="1375" xr:uid="{00000000-0005-0000-0000-000060050000}"/>
    <cellStyle name="Percentuale 47 3 2" xfId="1376" xr:uid="{00000000-0005-0000-0000-000061050000}"/>
    <cellStyle name="Percentuale 47 4" xfId="1377" xr:uid="{00000000-0005-0000-0000-000062050000}"/>
    <cellStyle name="Percentuale 47 5" xfId="1378" xr:uid="{00000000-0005-0000-0000-000063050000}"/>
    <cellStyle name="Percentuale 48" xfId="1379" xr:uid="{00000000-0005-0000-0000-000064050000}"/>
    <cellStyle name="Percentuale 48 2" xfId="1380" xr:uid="{00000000-0005-0000-0000-000065050000}"/>
    <cellStyle name="Percentuale 48 3" xfId="1381" xr:uid="{00000000-0005-0000-0000-000066050000}"/>
    <cellStyle name="Percentuale 48 3 2" xfId="1382" xr:uid="{00000000-0005-0000-0000-000067050000}"/>
    <cellStyle name="Percentuale 48 4" xfId="1383" xr:uid="{00000000-0005-0000-0000-000068050000}"/>
    <cellStyle name="Percentuale 48 5" xfId="1384" xr:uid="{00000000-0005-0000-0000-000069050000}"/>
    <cellStyle name="Percentuale 49" xfId="1385" xr:uid="{00000000-0005-0000-0000-00006A050000}"/>
    <cellStyle name="Percentuale 49 2" xfId="1386" xr:uid="{00000000-0005-0000-0000-00006B050000}"/>
    <cellStyle name="Percentuale 49 3" xfId="1387" xr:uid="{00000000-0005-0000-0000-00006C050000}"/>
    <cellStyle name="Percentuale 49 3 2" xfId="1388" xr:uid="{00000000-0005-0000-0000-00006D050000}"/>
    <cellStyle name="Percentuale 49 4" xfId="1389" xr:uid="{00000000-0005-0000-0000-00006E050000}"/>
    <cellStyle name="Percentuale 49 5" xfId="1390" xr:uid="{00000000-0005-0000-0000-00006F050000}"/>
    <cellStyle name="Percentuale 5" xfId="1391" xr:uid="{00000000-0005-0000-0000-000070050000}"/>
    <cellStyle name="Percentuale 5 2" xfId="1392" xr:uid="{00000000-0005-0000-0000-000071050000}"/>
    <cellStyle name="Percentuale 5 3" xfId="1393" xr:uid="{00000000-0005-0000-0000-000072050000}"/>
    <cellStyle name="Percentuale 5 3 2" xfId="1394" xr:uid="{00000000-0005-0000-0000-000073050000}"/>
    <cellStyle name="Percentuale 5 4" xfId="1395" xr:uid="{00000000-0005-0000-0000-000074050000}"/>
    <cellStyle name="Percentuale 5 5" xfId="1396" xr:uid="{00000000-0005-0000-0000-000075050000}"/>
    <cellStyle name="Percentuale 50" xfId="1397" xr:uid="{00000000-0005-0000-0000-000076050000}"/>
    <cellStyle name="Percentuale 50 2" xfId="1398" xr:uid="{00000000-0005-0000-0000-000077050000}"/>
    <cellStyle name="Percentuale 50 3" xfId="1399" xr:uid="{00000000-0005-0000-0000-000078050000}"/>
    <cellStyle name="Percentuale 50 3 2" xfId="1400" xr:uid="{00000000-0005-0000-0000-000079050000}"/>
    <cellStyle name="Percentuale 50 4" xfId="1401" xr:uid="{00000000-0005-0000-0000-00007A050000}"/>
    <cellStyle name="Percentuale 50 5" xfId="1402" xr:uid="{00000000-0005-0000-0000-00007B050000}"/>
    <cellStyle name="Percentuale 51" xfId="1403" xr:uid="{00000000-0005-0000-0000-00007C050000}"/>
    <cellStyle name="Percentuale 51 2" xfId="1404" xr:uid="{00000000-0005-0000-0000-00007D050000}"/>
    <cellStyle name="Percentuale 51 3" xfId="1405" xr:uid="{00000000-0005-0000-0000-00007E050000}"/>
    <cellStyle name="Percentuale 51 3 2" xfId="1406" xr:uid="{00000000-0005-0000-0000-00007F050000}"/>
    <cellStyle name="Percentuale 51 4" xfId="1407" xr:uid="{00000000-0005-0000-0000-000080050000}"/>
    <cellStyle name="Percentuale 51 5" xfId="1408" xr:uid="{00000000-0005-0000-0000-000081050000}"/>
    <cellStyle name="Percentuale 52" xfId="1409" xr:uid="{00000000-0005-0000-0000-000082050000}"/>
    <cellStyle name="Percentuale 52 2" xfId="1410" xr:uid="{00000000-0005-0000-0000-000083050000}"/>
    <cellStyle name="Percentuale 52 3" xfId="1411" xr:uid="{00000000-0005-0000-0000-000084050000}"/>
    <cellStyle name="Percentuale 52 3 2" xfId="1412" xr:uid="{00000000-0005-0000-0000-000085050000}"/>
    <cellStyle name="Percentuale 52 4" xfId="1413" xr:uid="{00000000-0005-0000-0000-000086050000}"/>
    <cellStyle name="Percentuale 52 5" xfId="1414" xr:uid="{00000000-0005-0000-0000-000087050000}"/>
    <cellStyle name="Percentuale 53" xfId="1415" xr:uid="{00000000-0005-0000-0000-000088050000}"/>
    <cellStyle name="Percentuale 53 2" xfId="1416" xr:uid="{00000000-0005-0000-0000-000089050000}"/>
    <cellStyle name="Percentuale 53 3" xfId="1417" xr:uid="{00000000-0005-0000-0000-00008A050000}"/>
    <cellStyle name="Percentuale 53 3 2" xfId="1418" xr:uid="{00000000-0005-0000-0000-00008B050000}"/>
    <cellStyle name="Percentuale 53 4" xfId="1419" xr:uid="{00000000-0005-0000-0000-00008C050000}"/>
    <cellStyle name="Percentuale 53 5" xfId="1420" xr:uid="{00000000-0005-0000-0000-00008D050000}"/>
    <cellStyle name="Percentuale 54" xfId="1421" xr:uid="{00000000-0005-0000-0000-00008E050000}"/>
    <cellStyle name="Percentuale 54 2" xfId="1422" xr:uid="{00000000-0005-0000-0000-00008F050000}"/>
    <cellStyle name="Percentuale 54 3" xfId="1423" xr:uid="{00000000-0005-0000-0000-000090050000}"/>
    <cellStyle name="Percentuale 54 3 2" xfId="1424" xr:uid="{00000000-0005-0000-0000-000091050000}"/>
    <cellStyle name="Percentuale 54 4" xfId="1425" xr:uid="{00000000-0005-0000-0000-000092050000}"/>
    <cellStyle name="Percentuale 54 5" xfId="1426" xr:uid="{00000000-0005-0000-0000-000093050000}"/>
    <cellStyle name="Percentuale 55" xfId="1427" xr:uid="{00000000-0005-0000-0000-000094050000}"/>
    <cellStyle name="Percentuale 55 2" xfId="1428" xr:uid="{00000000-0005-0000-0000-000095050000}"/>
    <cellStyle name="Percentuale 55 3" xfId="1429" xr:uid="{00000000-0005-0000-0000-000096050000}"/>
    <cellStyle name="Percentuale 55 3 2" xfId="1430" xr:uid="{00000000-0005-0000-0000-000097050000}"/>
    <cellStyle name="Percentuale 55 4" xfId="1431" xr:uid="{00000000-0005-0000-0000-000098050000}"/>
    <cellStyle name="Percentuale 55 5" xfId="1432" xr:uid="{00000000-0005-0000-0000-000099050000}"/>
    <cellStyle name="Percentuale 56" xfId="1433" xr:uid="{00000000-0005-0000-0000-00009A050000}"/>
    <cellStyle name="Percentuale 56 2" xfId="1434" xr:uid="{00000000-0005-0000-0000-00009B050000}"/>
    <cellStyle name="Percentuale 56 3" xfId="1435" xr:uid="{00000000-0005-0000-0000-00009C050000}"/>
    <cellStyle name="Percentuale 56 3 2" xfId="1436" xr:uid="{00000000-0005-0000-0000-00009D050000}"/>
    <cellStyle name="Percentuale 56 4" xfId="1437" xr:uid="{00000000-0005-0000-0000-00009E050000}"/>
    <cellStyle name="Percentuale 56 5" xfId="1438" xr:uid="{00000000-0005-0000-0000-00009F050000}"/>
    <cellStyle name="Percentuale 57" xfId="1439" xr:uid="{00000000-0005-0000-0000-0000A0050000}"/>
    <cellStyle name="Percentuale 57 2" xfId="1440" xr:uid="{00000000-0005-0000-0000-0000A1050000}"/>
    <cellStyle name="Percentuale 57 3" xfId="1441" xr:uid="{00000000-0005-0000-0000-0000A2050000}"/>
    <cellStyle name="Percentuale 57 3 2" xfId="1442" xr:uid="{00000000-0005-0000-0000-0000A3050000}"/>
    <cellStyle name="Percentuale 57 4" xfId="1443" xr:uid="{00000000-0005-0000-0000-0000A4050000}"/>
    <cellStyle name="Percentuale 57 5" xfId="1444" xr:uid="{00000000-0005-0000-0000-0000A5050000}"/>
    <cellStyle name="Percentuale 58" xfId="1445" xr:uid="{00000000-0005-0000-0000-0000A6050000}"/>
    <cellStyle name="Percentuale 58 2" xfId="1446" xr:uid="{00000000-0005-0000-0000-0000A7050000}"/>
    <cellStyle name="Percentuale 58 3" xfId="1447" xr:uid="{00000000-0005-0000-0000-0000A8050000}"/>
    <cellStyle name="Percentuale 58 3 2" xfId="1448" xr:uid="{00000000-0005-0000-0000-0000A9050000}"/>
    <cellStyle name="Percentuale 58 4" xfId="1449" xr:uid="{00000000-0005-0000-0000-0000AA050000}"/>
    <cellStyle name="Percentuale 58 5" xfId="1450" xr:uid="{00000000-0005-0000-0000-0000AB050000}"/>
    <cellStyle name="Percentuale 59" xfId="1451" xr:uid="{00000000-0005-0000-0000-0000AC050000}"/>
    <cellStyle name="Percentuale 59 2" xfId="1452" xr:uid="{00000000-0005-0000-0000-0000AD050000}"/>
    <cellStyle name="Percentuale 59 3" xfId="1453" xr:uid="{00000000-0005-0000-0000-0000AE050000}"/>
    <cellStyle name="Percentuale 59 3 2" xfId="1454" xr:uid="{00000000-0005-0000-0000-0000AF050000}"/>
    <cellStyle name="Percentuale 59 4" xfId="1455" xr:uid="{00000000-0005-0000-0000-0000B0050000}"/>
    <cellStyle name="Percentuale 59 5" xfId="1456" xr:uid="{00000000-0005-0000-0000-0000B1050000}"/>
    <cellStyle name="Percentuale 6" xfId="1457" xr:uid="{00000000-0005-0000-0000-0000B2050000}"/>
    <cellStyle name="Percentuale 6 2" xfId="1458" xr:uid="{00000000-0005-0000-0000-0000B3050000}"/>
    <cellStyle name="Percentuale 6 3" xfId="1459" xr:uid="{00000000-0005-0000-0000-0000B4050000}"/>
    <cellStyle name="Percentuale 6 3 2" xfId="1460" xr:uid="{00000000-0005-0000-0000-0000B5050000}"/>
    <cellStyle name="Percentuale 6 4" xfId="1461" xr:uid="{00000000-0005-0000-0000-0000B6050000}"/>
    <cellStyle name="Percentuale 6 5" xfId="1462" xr:uid="{00000000-0005-0000-0000-0000B7050000}"/>
    <cellStyle name="Percentuale 60" xfId="1463" xr:uid="{00000000-0005-0000-0000-0000B8050000}"/>
    <cellStyle name="Percentuale 60 2" xfId="1464" xr:uid="{00000000-0005-0000-0000-0000B9050000}"/>
    <cellStyle name="Percentuale 60 3" xfId="1465" xr:uid="{00000000-0005-0000-0000-0000BA050000}"/>
    <cellStyle name="Percentuale 60 3 2" xfId="1466" xr:uid="{00000000-0005-0000-0000-0000BB050000}"/>
    <cellStyle name="Percentuale 60 4" xfId="1467" xr:uid="{00000000-0005-0000-0000-0000BC050000}"/>
    <cellStyle name="Percentuale 60 5" xfId="1468" xr:uid="{00000000-0005-0000-0000-0000BD050000}"/>
    <cellStyle name="Percentuale 61" xfId="1469" xr:uid="{00000000-0005-0000-0000-0000BE050000}"/>
    <cellStyle name="Percentuale 61 2" xfId="1470" xr:uid="{00000000-0005-0000-0000-0000BF050000}"/>
    <cellStyle name="Percentuale 61 3" xfId="1471" xr:uid="{00000000-0005-0000-0000-0000C0050000}"/>
    <cellStyle name="Percentuale 61 3 2" xfId="1472" xr:uid="{00000000-0005-0000-0000-0000C1050000}"/>
    <cellStyle name="Percentuale 61 4" xfId="1473" xr:uid="{00000000-0005-0000-0000-0000C2050000}"/>
    <cellStyle name="Percentuale 61 5" xfId="1474" xr:uid="{00000000-0005-0000-0000-0000C3050000}"/>
    <cellStyle name="Percentuale 62" xfId="1475" xr:uid="{00000000-0005-0000-0000-0000C4050000}"/>
    <cellStyle name="Percentuale 63" xfId="1476" xr:uid="{00000000-0005-0000-0000-0000C5050000}"/>
    <cellStyle name="Percentuale 64" xfId="1477" xr:uid="{00000000-0005-0000-0000-0000C6050000}"/>
    <cellStyle name="Percentuale 65" xfId="1478" xr:uid="{00000000-0005-0000-0000-0000C7050000}"/>
    <cellStyle name="Percentuale 66" xfId="1479" xr:uid="{00000000-0005-0000-0000-0000C8050000}"/>
    <cellStyle name="Percentuale 67" xfId="1480" xr:uid="{00000000-0005-0000-0000-0000C9050000}"/>
    <cellStyle name="Percentuale 68" xfId="1481" xr:uid="{00000000-0005-0000-0000-0000CA050000}"/>
    <cellStyle name="Percentuale 68 2" xfId="1482" xr:uid="{00000000-0005-0000-0000-0000CB050000}"/>
    <cellStyle name="Percentuale 68 3" xfId="1483" xr:uid="{00000000-0005-0000-0000-0000CC050000}"/>
    <cellStyle name="Percentuale 68 3 2" xfId="1484" xr:uid="{00000000-0005-0000-0000-0000CD050000}"/>
    <cellStyle name="Percentuale 68 4" xfId="1485" xr:uid="{00000000-0005-0000-0000-0000CE050000}"/>
    <cellStyle name="Percentuale 68 5" xfId="1486" xr:uid="{00000000-0005-0000-0000-0000CF050000}"/>
    <cellStyle name="Percentuale 69" xfId="1487" xr:uid="{00000000-0005-0000-0000-0000D0050000}"/>
    <cellStyle name="Percentuale 69 2" xfId="1488" xr:uid="{00000000-0005-0000-0000-0000D1050000}"/>
    <cellStyle name="Percentuale 69 3" xfId="1489" xr:uid="{00000000-0005-0000-0000-0000D2050000}"/>
    <cellStyle name="Percentuale 69 3 2" xfId="1490" xr:uid="{00000000-0005-0000-0000-0000D3050000}"/>
    <cellStyle name="Percentuale 69 4" xfId="1491" xr:uid="{00000000-0005-0000-0000-0000D4050000}"/>
    <cellStyle name="Percentuale 69 5" xfId="1492" xr:uid="{00000000-0005-0000-0000-0000D5050000}"/>
    <cellStyle name="Percentuale 7" xfId="1493" xr:uid="{00000000-0005-0000-0000-0000D6050000}"/>
    <cellStyle name="Percentuale 7 2" xfId="1494" xr:uid="{00000000-0005-0000-0000-0000D7050000}"/>
    <cellStyle name="Percentuale 7 3" xfId="1495" xr:uid="{00000000-0005-0000-0000-0000D8050000}"/>
    <cellStyle name="Percentuale 7 3 2" xfId="1496" xr:uid="{00000000-0005-0000-0000-0000D9050000}"/>
    <cellStyle name="Percentuale 7 4" xfId="1497" xr:uid="{00000000-0005-0000-0000-0000DA050000}"/>
    <cellStyle name="Percentuale 7 5" xfId="1498" xr:uid="{00000000-0005-0000-0000-0000DB050000}"/>
    <cellStyle name="Percentuale 8" xfId="1499" xr:uid="{00000000-0005-0000-0000-0000DC050000}"/>
    <cellStyle name="Percentuale 8 2" xfId="1500" xr:uid="{00000000-0005-0000-0000-0000DD050000}"/>
    <cellStyle name="Percentuale 8 3" xfId="1501" xr:uid="{00000000-0005-0000-0000-0000DE050000}"/>
    <cellStyle name="Percentuale 8 3 2" xfId="1502" xr:uid="{00000000-0005-0000-0000-0000DF050000}"/>
    <cellStyle name="Percentuale 8 4" xfId="1503" xr:uid="{00000000-0005-0000-0000-0000E0050000}"/>
    <cellStyle name="Percentuale 8 5" xfId="1504" xr:uid="{00000000-0005-0000-0000-0000E1050000}"/>
    <cellStyle name="Percentuale 9" xfId="1505" xr:uid="{00000000-0005-0000-0000-0000E2050000}"/>
    <cellStyle name="Percentuale 9 2" xfId="1506" xr:uid="{00000000-0005-0000-0000-0000E3050000}"/>
    <cellStyle name="Percentuale 9 3" xfId="1507" xr:uid="{00000000-0005-0000-0000-0000E4050000}"/>
    <cellStyle name="Percentuale 9 3 2" xfId="1508" xr:uid="{00000000-0005-0000-0000-0000E5050000}"/>
    <cellStyle name="Percentuale 9 4" xfId="1509" xr:uid="{00000000-0005-0000-0000-0000E6050000}"/>
    <cellStyle name="Percentuale 9 5" xfId="1510" xr:uid="{00000000-0005-0000-0000-0000E7050000}"/>
    <cellStyle name="Standard_Sce_D_Extraction" xfId="1511" xr:uid="{00000000-0005-0000-0000-0000E8050000}"/>
    <cellStyle name="Testo avviso" xfId="1512" xr:uid="{00000000-0005-0000-0000-0000E9050000}"/>
    <cellStyle name="Testo descrittivo" xfId="1513" xr:uid="{00000000-0005-0000-0000-0000EA050000}"/>
    <cellStyle name="Titolo" xfId="1514" xr:uid="{00000000-0005-0000-0000-0000EB050000}"/>
    <cellStyle name="Titolo 1" xfId="1515" xr:uid="{00000000-0005-0000-0000-0000EC050000}"/>
    <cellStyle name="Titolo 2" xfId="1516" xr:uid="{00000000-0005-0000-0000-0000ED050000}"/>
    <cellStyle name="Titolo 3" xfId="1517" xr:uid="{00000000-0005-0000-0000-0000EE050000}"/>
    <cellStyle name="Titolo 4" xfId="1518" xr:uid="{00000000-0005-0000-0000-0000EF050000}"/>
    <cellStyle name="Totale" xfId="1519" xr:uid="{00000000-0005-0000-0000-0000F0050000}"/>
    <cellStyle name="Valore non valido" xfId="1520" xr:uid="{00000000-0005-0000-0000-0000F1050000}"/>
    <cellStyle name="Valore valido" xfId="1521" xr:uid="{00000000-0005-0000-0000-0000F2050000}"/>
    <cellStyle name="Обычный_CRF2002 (1)" xfId="1522" xr:uid="{00000000-0005-0000-0000-0000F305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12</xdr:col>
      <xdr:colOff>11905</xdr:colOff>
      <xdr:row>6</xdr:row>
      <xdr:rowOff>178593</xdr:rowOff>
    </xdr:from>
    <xdr:to>
      <xdr:col>19</xdr:col>
      <xdr:colOff>285749</xdr:colOff>
      <xdr:row>30</xdr:row>
      <xdr:rowOff>35719</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8222455" y="1331118"/>
              <a:ext cx="5931694" cy="4429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200" baseline="0">
                  <a:latin typeface="Times New Roman" panose="02020603050405020304" pitchFamily="18" charset="0"/>
                  <a:cs typeface="Times New Roman" panose="02020603050405020304" pitchFamily="18" charset="0"/>
                </a:rPr>
                <a:t>Future demand for heated residential area (in M</a:t>
              </a:r>
              <a:r>
                <a:rPr lang="da-DK" sz="1200">
                  <a:latin typeface="Times New Roman" panose="02020603050405020304" pitchFamily="18" charset="0"/>
                  <a:cs typeface="Times New Roman" panose="02020603050405020304" pitchFamily="18" charset="0"/>
                </a:rPr>
                <a:t>m</a:t>
              </a:r>
              <a:r>
                <a:rPr lang="da-DK" sz="1200" baseline="30000">
                  <a:latin typeface="Times New Roman" panose="02020603050405020304" pitchFamily="18" charset="0"/>
                  <a:cs typeface="Times New Roman" panose="02020603050405020304" pitchFamily="18" charset="0"/>
                </a:rPr>
                <a:t>2</a:t>
              </a:r>
              <a:r>
                <a:rPr lang="da-DK" sz="1200">
                  <a:latin typeface="Times New Roman" panose="02020603050405020304" pitchFamily="18" charset="0"/>
                  <a:cs typeface="Times New Roman" panose="02020603050405020304" pitchFamily="18" charset="0"/>
                </a:rPr>
                <a:t>)</a:t>
              </a:r>
              <a:r>
                <a:rPr lang="da-DK" sz="1200" baseline="0">
                  <a:latin typeface="Times New Roman" panose="02020603050405020304" pitchFamily="18" charset="0"/>
                  <a:cs typeface="Times New Roman" panose="02020603050405020304" pitchFamily="18" charset="0"/>
                </a:rPr>
                <a:t>. It includes buildings existing in Base Year and buildings built after Base Year:</a:t>
              </a:r>
            </a:p>
            <a:p>
              <a:endParaRPr lang="da-DK" sz="12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400" i="1">
                          <a:latin typeface="Cambria Math" panose="02040503050406030204" pitchFamily="18" charset="0"/>
                          <a:cs typeface="Times New Roman" panose="02020603050405020304" pitchFamily="18" charset="0"/>
                        </a:rPr>
                      </m:ctrlPr>
                    </m:sSubPr>
                    <m:e>
                      <m:r>
                        <a:rPr lang="en-GB" sz="1400" b="0" i="1">
                          <a:latin typeface="Cambria Math"/>
                          <a:cs typeface="Times New Roman" panose="02020603050405020304" pitchFamily="18" charset="0"/>
                        </a:rPr>
                        <m:t>𝐷𝑒𝑚𝑎𝑛𝑑</m:t>
                      </m:r>
                    </m:e>
                    <m:sub>
                      <m:r>
                        <a:rPr lang="en-GB" sz="1400" b="0" i="1">
                          <a:latin typeface="Cambria Math"/>
                          <a:cs typeface="Times New Roman" panose="02020603050405020304" pitchFamily="18" charset="0"/>
                        </a:rPr>
                        <m:t>𝑡</m:t>
                      </m:r>
                    </m:sub>
                  </m:sSub>
                  <m:r>
                    <a:rPr lang="da-DK" sz="1400" i="1">
                      <a:latin typeface="Cambria Math"/>
                      <a:ea typeface="Cambria Math"/>
                      <a:cs typeface="Times New Roman" panose="02020603050405020304" pitchFamily="18" charset="0"/>
                    </a:rPr>
                    <m:t>=</m:t>
                  </m:r>
                </m:oMath>
              </a14:m>
              <a:r>
                <a:rPr lang="da-DK" sz="1400">
                  <a:latin typeface="Times New Roman" panose="02020603050405020304" pitchFamily="18" charset="0"/>
                  <a:cs typeface="Times New Roman" panose="02020603050405020304" pitchFamily="18" charset="0"/>
                </a:rPr>
                <a:t> </a:t>
              </a:r>
              <a14:m>
                <m:oMath xmlns:m="http://schemas.openxmlformats.org/officeDocument/2006/math">
                  <m:r>
                    <a:rPr lang="en-GB" sz="1200" i="1">
                      <a:solidFill>
                        <a:schemeClr val="dk1"/>
                      </a:solidFill>
                      <a:effectLst/>
                      <a:latin typeface="Cambria Math"/>
                      <a:ea typeface="+mn-ea"/>
                      <a:cs typeface="+mn-cs"/>
                    </a:rPr>
                    <m:t>𝐵</m:t>
                  </m:r>
                  <m:r>
                    <a:rPr lang="en-GB" sz="1200" b="0" i="1">
                      <a:solidFill>
                        <a:schemeClr val="dk1"/>
                      </a:solidFill>
                      <a:effectLst/>
                      <a:latin typeface="Cambria Math"/>
                      <a:ea typeface="+mn-ea"/>
                      <a:cs typeface="+mn-cs"/>
                    </a:rPr>
                    <m:t>𝑎𝑠𝑒</m:t>
                  </m:r>
                  <m:r>
                    <a:rPr lang="en-GB" sz="1200" b="0" i="1">
                      <a:solidFill>
                        <a:schemeClr val="dk1"/>
                      </a:solidFill>
                      <a:effectLst/>
                      <a:latin typeface="Cambria Math"/>
                      <a:ea typeface="+mn-ea"/>
                      <a:cs typeface="+mn-cs"/>
                    </a:rPr>
                    <m:t>+</m:t>
                  </m:r>
                  <m:sSub>
                    <m:sSubPr>
                      <m:ctrlPr>
                        <a:rPr lang="da-DK" sz="1200" i="1">
                          <a:solidFill>
                            <a:schemeClr val="dk1"/>
                          </a:solidFill>
                          <a:effectLst/>
                          <a:latin typeface="Cambria Math" panose="02040503050406030204" pitchFamily="18" charset="0"/>
                          <a:ea typeface="+mn-ea"/>
                          <a:cs typeface="+mn-cs"/>
                        </a:rPr>
                      </m:ctrlPr>
                    </m:sSubPr>
                    <m:e>
                      <m:r>
                        <a:rPr lang="en-GB" sz="1200" b="0" i="1">
                          <a:solidFill>
                            <a:schemeClr val="dk1"/>
                          </a:solidFill>
                          <a:effectLst/>
                          <a:latin typeface="Cambria Math"/>
                          <a:ea typeface="+mn-ea"/>
                          <a:cs typeface="+mn-cs"/>
                        </a:rPr>
                        <m:t>𝑁𝑒𝑤</m:t>
                      </m:r>
                    </m:e>
                    <m:sub>
                      <m:r>
                        <a:rPr lang="en-GB" sz="1200" b="0" i="1">
                          <a:solidFill>
                            <a:schemeClr val="dk1"/>
                          </a:solidFill>
                          <a:effectLst/>
                          <a:latin typeface="Cambria Math"/>
                          <a:ea typeface="+mn-ea"/>
                          <a:cs typeface="+mn-cs"/>
                        </a:rPr>
                        <m:t>𝑡</m:t>
                      </m:r>
                    </m:sub>
                  </m:sSub>
                  <m:r>
                    <a:rPr lang="en-GB" sz="1200" b="0" i="1">
                      <a:solidFill>
                        <a:schemeClr val="dk1"/>
                      </a:solidFill>
                      <a:effectLst/>
                      <a:latin typeface="Cambria Math"/>
                      <a:ea typeface="+mn-ea"/>
                      <a:cs typeface="+mn-cs"/>
                    </a:rPr>
                    <m:t>−</m:t>
                  </m:r>
                  <m:sSub>
                    <m:sSubPr>
                      <m:ctrlPr>
                        <a:rPr lang="da-DK" sz="1200" i="1">
                          <a:solidFill>
                            <a:schemeClr val="dk1"/>
                          </a:solidFill>
                          <a:effectLst/>
                          <a:latin typeface="Cambria Math" panose="02040503050406030204" pitchFamily="18" charset="0"/>
                          <a:ea typeface="+mn-ea"/>
                          <a:cs typeface="+mn-cs"/>
                        </a:rPr>
                      </m:ctrlPr>
                    </m:sSubPr>
                    <m:e>
                      <m:r>
                        <a:rPr lang="en-GB" sz="1200" b="0" i="1">
                          <a:solidFill>
                            <a:schemeClr val="dk1"/>
                          </a:solidFill>
                          <a:effectLst/>
                          <a:latin typeface="Cambria Math"/>
                          <a:ea typeface="+mn-ea"/>
                          <a:cs typeface="+mn-cs"/>
                        </a:rPr>
                        <m:t>𝐷𝑒𝑚𝑜𝑙</m:t>
                      </m:r>
                    </m:e>
                    <m:sub>
                      <m:r>
                        <a:rPr lang="en-GB" sz="1200" b="0" i="1">
                          <a:solidFill>
                            <a:schemeClr val="dk1"/>
                          </a:solidFill>
                          <a:effectLst/>
                          <a:latin typeface="Cambria Math"/>
                          <a:ea typeface="+mn-ea"/>
                          <a:cs typeface="+mn-cs"/>
                        </a:rPr>
                        <m:t>𝑡</m:t>
                      </m:r>
                    </m:sub>
                  </m:sSub>
                </m:oMath>
              </a14:m>
              <a:endParaRPr lang="da-DK" sz="14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200">
                <a:effectLst/>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𝐷𝑒𝑚𝑎𝑛𝑑</m:t>
                      </m:r>
                    </m:e>
                    <m:sub>
                      <m:r>
                        <a:rPr lang="en-GB" sz="1100" b="0" i="1">
                          <a:solidFill>
                            <a:schemeClr val="dk1"/>
                          </a:solidFill>
                          <a:effectLst/>
                          <a:latin typeface="Cambria Math"/>
                          <a:ea typeface="+mn-ea"/>
                          <a:cs typeface="+mn-cs"/>
                        </a:rPr>
                        <m:t>𝑡</m:t>
                      </m:r>
                    </m:sub>
                  </m:sSub>
                </m:oMath>
              </a14:m>
              <a:r>
                <a:rPr lang="da-DK" sz="1200">
                  <a:effectLst/>
                  <a:latin typeface="Times New Roman" panose="02020603050405020304" pitchFamily="18" charset="0"/>
                  <a:cs typeface="Times New Roman" panose="02020603050405020304" pitchFamily="18" charset="0"/>
                </a:rPr>
                <a:t> - Hosusing</a:t>
              </a:r>
              <a:r>
                <a:rPr lang="da-DK" sz="1200" baseline="0">
                  <a:effectLst/>
                  <a:latin typeface="Times New Roman" panose="02020603050405020304" pitchFamily="18" charset="0"/>
                  <a:cs typeface="Times New Roman" panose="02020603050405020304" pitchFamily="18" charset="0"/>
                </a:rPr>
                <a:t> demand </a:t>
              </a:r>
              <a:r>
                <a:rPr lang="da-DK" sz="1200">
                  <a:effectLst/>
                  <a:latin typeface="Times New Roman" panose="02020603050405020304" pitchFamily="18" charset="0"/>
                  <a:cs typeface="Times New Roman" panose="02020603050405020304" pitchFamily="18" charset="0"/>
                </a:rPr>
                <a:t>in year t. This is projected by DREAM</a:t>
              </a:r>
              <a:r>
                <a:rPr lang="da-DK" sz="1200" baseline="0">
                  <a:effectLst/>
                  <a:latin typeface="Times New Roman" panose="02020603050405020304" pitchFamily="18" charset="0"/>
                  <a:cs typeface="Times New Roman" panose="02020603050405020304" pitchFamily="18" charset="0"/>
                </a:rPr>
                <a:t> group.</a:t>
              </a:r>
              <a:endParaRPr lang="da-DK" sz="1200">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i="1">
                      <a:solidFill>
                        <a:schemeClr val="dk1"/>
                      </a:solidFill>
                      <a:effectLst/>
                      <a:latin typeface="Cambria Math"/>
                      <a:ea typeface="+mn-ea"/>
                      <a:cs typeface="+mn-cs"/>
                    </a:rPr>
                    <m:t>𝐵</m:t>
                  </m:r>
                  <m:r>
                    <a:rPr lang="en-GB" sz="1100" b="0" i="1">
                      <a:solidFill>
                        <a:schemeClr val="dk1"/>
                      </a:solidFill>
                      <a:effectLst/>
                      <a:latin typeface="Cambria Math"/>
                      <a:ea typeface="+mn-ea"/>
                      <a:cs typeface="+mn-cs"/>
                    </a:rPr>
                    <m:t>𝑎𝑠𝑒</m:t>
                  </m:r>
                </m:oMath>
              </a14:m>
              <a:r>
                <a:rPr lang="da-DK" sz="1200" baseline="0">
                  <a:latin typeface="Times New Roman" panose="02020603050405020304" pitchFamily="18" charset="0"/>
                  <a:cs typeface="Times New Roman" panose="02020603050405020304" pitchFamily="18" charset="0"/>
                </a:rPr>
                <a:t> - area in Base Year. This comes from DTU Energy Atlas based on BBR dataset.</a:t>
              </a:r>
            </a:p>
            <a:p>
              <a:pPr algn="l"/>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𝑁𝑒𝑤</m:t>
                      </m:r>
                    </m:e>
                    <m:sub>
                      <m:r>
                        <a:rPr lang="en-GB" sz="1100" b="0" i="1">
                          <a:solidFill>
                            <a:schemeClr val="dk1"/>
                          </a:solidFill>
                          <a:effectLst/>
                          <a:latin typeface="Cambria Math"/>
                          <a:ea typeface="+mn-ea"/>
                          <a:cs typeface="+mn-cs"/>
                        </a:rPr>
                        <m:t>𝑡</m:t>
                      </m:r>
                    </m:sub>
                  </m:sSub>
                </m:oMath>
              </a14:m>
              <a:r>
                <a:rPr lang="da-DK" sz="1200" baseline="0">
                  <a:latin typeface="Times New Roman" panose="02020603050405020304" pitchFamily="18" charset="0"/>
                  <a:cs typeface="Times New Roman" panose="02020603050405020304" pitchFamily="18" charset="0"/>
                </a:rPr>
                <a:t> - area built between Base year and year t</a:t>
              </a:r>
            </a:p>
            <a:p>
              <a:pPr algn="l"/>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𝐷𝑒𝑚𝑜𝑙</m:t>
                      </m:r>
                    </m:e>
                    <m:sub>
                      <m:r>
                        <a:rPr lang="en-GB" sz="1100" b="0" i="1">
                          <a:solidFill>
                            <a:schemeClr val="dk1"/>
                          </a:solidFill>
                          <a:effectLst/>
                          <a:latin typeface="Cambria Math"/>
                          <a:ea typeface="+mn-ea"/>
                          <a:cs typeface="+mn-cs"/>
                        </a:rPr>
                        <m:t>𝑡</m:t>
                      </m:r>
                    </m:sub>
                  </m:sSub>
                </m:oMath>
              </a14:m>
              <a:r>
                <a:rPr lang="da-DK" sz="1200" baseline="0">
                  <a:latin typeface="Times New Roman" panose="02020603050405020304" pitchFamily="18" charset="0"/>
                  <a:cs typeface="Times New Roman" panose="02020603050405020304" pitchFamily="18" charset="0"/>
                </a:rPr>
                <a:t> - area demolished between Base year and year t</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It has been grouped by Region (DKE and DKW), position relative to existingdistrict heating areas (Central, Decentral and Individual) and type of buildings (Single-family and Multi-family buildings).  This is specified in column Cset_CN (CN stands for commodity name).  RH stands for Residential Heating; D,C and I (third letter) stand for Decentral, Central and Individual; D and M (fourth letter) stand for Single-family (formerly named Detached) and Multi-family; B stand for buildings.</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Atrribute COM_PROJ is specifying end-use demand. In TIMES-DTU end-use demand is specified in heated residential area.  It is specified in model years (2012, 2015, 2020,...) </a:t>
              </a:r>
            </a:p>
            <a:p>
              <a:r>
                <a:rPr lang="da-DK" sz="1200" baseline="0">
                  <a:latin typeface="Times New Roman" panose="02020603050405020304" pitchFamily="18" charset="0"/>
                  <a:cs typeface="Times New Roman" panose="02020603050405020304" pitchFamily="18" charset="0"/>
                </a:rPr>
                <a:t>0 in the last row means that this not a year but an extrapolation/interpolation setting. - 5 denotes Iterpolation and forward extrapolation.</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These values care linked to 'Data Fremskriv_m2' sheet.</a:t>
              </a:r>
            </a:p>
            <a:p>
              <a:endParaRPr lang="da-DK" sz="1200">
                <a:latin typeface="Times New Roman" panose="02020603050405020304" pitchFamily="18" charset="0"/>
                <a:cs typeface="Times New Roman" panose="02020603050405020304" pitchFamily="18" charset="0"/>
              </a:endParaRPr>
            </a:p>
          </xdr:txBody>
        </xdr:sp>
      </mc:Choice>
      <mc:Fallback xmlns="">
        <xdr:sp macro="" textlink="">
          <xdr:nvSpPr>
            <xdr:cNvPr id="2" name="TextBox 1"/>
            <xdr:cNvSpPr txBox="1"/>
          </xdr:nvSpPr>
          <xdr:spPr>
            <a:xfrm>
              <a:off x="8222455" y="1331118"/>
              <a:ext cx="5931694" cy="4429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200" baseline="0">
                  <a:latin typeface="Times New Roman" panose="02020603050405020304" pitchFamily="18" charset="0"/>
                  <a:cs typeface="Times New Roman" panose="02020603050405020304" pitchFamily="18" charset="0"/>
                </a:rPr>
                <a:t>Future demand for heated residential area (in M</a:t>
              </a:r>
              <a:r>
                <a:rPr lang="da-DK" sz="1200">
                  <a:latin typeface="Times New Roman" panose="02020603050405020304" pitchFamily="18" charset="0"/>
                  <a:cs typeface="Times New Roman" panose="02020603050405020304" pitchFamily="18" charset="0"/>
                </a:rPr>
                <a:t>m</a:t>
              </a:r>
              <a:r>
                <a:rPr lang="da-DK" sz="1200" baseline="30000">
                  <a:latin typeface="Times New Roman" panose="02020603050405020304" pitchFamily="18" charset="0"/>
                  <a:cs typeface="Times New Roman" panose="02020603050405020304" pitchFamily="18" charset="0"/>
                </a:rPr>
                <a:t>2</a:t>
              </a:r>
              <a:r>
                <a:rPr lang="da-DK" sz="1200">
                  <a:latin typeface="Times New Roman" panose="02020603050405020304" pitchFamily="18" charset="0"/>
                  <a:cs typeface="Times New Roman" panose="02020603050405020304" pitchFamily="18" charset="0"/>
                </a:rPr>
                <a:t>)</a:t>
              </a:r>
              <a:r>
                <a:rPr lang="da-DK" sz="1200" baseline="0">
                  <a:latin typeface="Times New Roman" panose="02020603050405020304" pitchFamily="18" charset="0"/>
                  <a:cs typeface="Times New Roman" panose="02020603050405020304" pitchFamily="18" charset="0"/>
                </a:rPr>
                <a:t>. It includes buildings existing in Base Year and buildings built after Base Year:</a:t>
              </a:r>
            </a:p>
            <a:p>
              <a:endParaRPr lang="da-DK" sz="12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400" i="0">
                  <a:latin typeface="Cambria Math"/>
                  <a:cs typeface="Times New Roman" panose="02020603050405020304" pitchFamily="18" charset="0"/>
                </a:rPr>
                <a:t>〖</a:t>
              </a:r>
              <a:r>
                <a:rPr lang="en-GB" sz="1400" b="0" i="0">
                  <a:latin typeface="Cambria Math"/>
                  <a:cs typeface="Times New Roman" panose="02020603050405020304" pitchFamily="18" charset="0"/>
                </a:rPr>
                <a:t>𝐷𝑒𝑚𝑎𝑛𝑑</a:t>
              </a:r>
              <a:r>
                <a:rPr lang="da-DK" sz="1400" b="0" i="0">
                  <a:latin typeface="Cambria Math"/>
                  <a:cs typeface="Times New Roman" panose="02020603050405020304" pitchFamily="18" charset="0"/>
                </a:rPr>
                <a:t>〗_</a:t>
              </a:r>
              <a:r>
                <a:rPr lang="en-GB" sz="1400" b="0" i="0">
                  <a:latin typeface="Cambria Math"/>
                  <a:cs typeface="Times New Roman" panose="02020603050405020304" pitchFamily="18" charset="0"/>
                </a:rPr>
                <a:t>𝑡</a:t>
              </a:r>
              <a:r>
                <a:rPr lang="da-DK" sz="1400" i="0">
                  <a:latin typeface="Cambria Math"/>
                  <a:ea typeface="Cambria Math"/>
                  <a:cs typeface="Times New Roman" panose="02020603050405020304" pitchFamily="18" charset="0"/>
                </a:rPr>
                <a:t>=</a:t>
              </a:r>
              <a:r>
                <a:rPr lang="da-DK" sz="1400">
                  <a:latin typeface="Times New Roman" panose="02020603050405020304" pitchFamily="18" charset="0"/>
                  <a:cs typeface="Times New Roman" panose="02020603050405020304" pitchFamily="18" charset="0"/>
                </a:rPr>
                <a:t> </a:t>
              </a:r>
              <a:r>
                <a:rPr lang="en-GB" sz="1200" i="0">
                  <a:solidFill>
                    <a:schemeClr val="dk1"/>
                  </a:solidFill>
                  <a:effectLst/>
                  <a:latin typeface="Cambria Math"/>
                  <a:ea typeface="+mn-ea"/>
                  <a:cs typeface="+mn-cs"/>
                </a:rPr>
                <a:t>𝐵</a:t>
              </a:r>
              <a:r>
                <a:rPr lang="en-GB" sz="1200" b="0" i="0">
                  <a:solidFill>
                    <a:schemeClr val="dk1"/>
                  </a:solidFill>
                  <a:effectLst/>
                  <a:latin typeface="Cambria Math"/>
                  <a:ea typeface="+mn-ea"/>
                  <a:cs typeface="+mn-cs"/>
                </a:rPr>
                <a:t>𝑎𝑠𝑒+</a:t>
              </a:r>
              <a:r>
                <a:rPr lang="da-DK" sz="1200" i="0">
                  <a:solidFill>
                    <a:schemeClr val="dk1"/>
                  </a:solidFill>
                  <a:effectLst/>
                  <a:latin typeface="Cambria Math"/>
                  <a:ea typeface="+mn-ea"/>
                  <a:cs typeface="+mn-cs"/>
                </a:rPr>
                <a:t>〖</a:t>
              </a:r>
              <a:r>
                <a:rPr lang="en-GB" sz="1200" b="0" i="0">
                  <a:solidFill>
                    <a:schemeClr val="dk1"/>
                  </a:solidFill>
                  <a:effectLst/>
                  <a:latin typeface="Cambria Math"/>
                  <a:ea typeface="+mn-ea"/>
                  <a:cs typeface="+mn-cs"/>
                </a:rPr>
                <a:t>𝑁𝑒𝑤</a:t>
              </a:r>
              <a:r>
                <a:rPr lang="da-DK" sz="1200" b="0" i="0">
                  <a:solidFill>
                    <a:schemeClr val="dk1"/>
                  </a:solidFill>
                  <a:effectLst/>
                  <a:latin typeface="Cambria Math"/>
                  <a:ea typeface="+mn-ea"/>
                  <a:cs typeface="+mn-cs"/>
                </a:rPr>
                <a:t>〗_</a:t>
              </a:r>
              <a:r>
                <a:rPr lang="en-GB" sz="1200" b="0" i="0">
                  <a:solidFill>
                    <a:schemeClr val="dk1"/>
                  </a:solidFill>
                  <a:effectLst/>
                  <a:latin typeface="Cambria Math"/>
                  <a:ea typeface="+mn-ea"/>
                  <a:cs typeface="+mn-cs"/>
                </a:rPr>
                <a:t>𝑡−</a:t>
              </a:r>
              <a:r>
                <a:rPr lang="da-DK" sz="1200" i="0">
                  <a:solidFill>
                    <a:schemeClr val="dk1"/>
                  </a:solidFill>
                  <a:effectLst/>
                  <a:latin typeface="Cambria Math"/>
                  <a:ea typeface="+mn-ea"/>
                  <a:cs typeface="+mn-cs"/>
                </a:rPr>
                <a:t>〖</a:t>
              </a:r>
              <a:r>
                <a:rPr lang="en-GB" sz="1200" b="0" i="0">
                  <a:solidFill>
                    <a:schemeClr val="dk1"/>
                  </a:solidFill>
                  <a:effectLst/>
                  <a:latin typeface="Cambria Math"/>
                  <a:ea typeface="+mn-ea"/>
                  <a:cs typeface="+mn-cs"/>
                </a:rPr>
                <a:t>𝐷𝑒𝑚𝑜𝑙</a:t>
              </a:r>
              <a:r>
                <a:rPr lang="da-DK" sz="1200" b="0" i="0">
                  <a:solidFill>
                    <a:schemeClr val="dk1"/>
                  </a:solidFill>
                  <a:effectLst/>
                  <a:latin typeface="Cambria Math"/>
                  <a:ea typeface="+mn-ea"/>
                  <a:cs typeface="+mn-cs"/>
                </a:rPr>
                <a:t>〗_</a:t>
              </a:r>
              <a:r>
                <a:rPr lang="en-GB" sz="1200" b="0" i="0">
                  <a:solidFill>
                    <a:schemeClr val="dk1"/>
                  </a:solidFill>
                  <a:effectLst/>
                  <a:latin typeface="Cambria Math"/>
                  <a:ea typeface="+mn-ea"/>
                  <a:cs typeface="+mn-cs"/>
                </a:rPr>
                <a:t>𝑡</a:t>
              </a:r>
              <a:endParaRPr lang="da-DK" sz="14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200">
                <a:effectLst/>
              </a:endParaRPr>
            </a:p>
            <a:p>
              <a:pPr marL="0" marR="0" indent="0" defTabSz="914400" eaLnBrk="1" fontAlgn="auto" latinLnBrk="0" hangingPunct="1">
                <a:lnSpc>
                  <a:spcPct val="100000"/>
                </a:lnSpc>
                <a:spcBef>
                  <a:spcPts val="0"/>
                </a:spcBef>
                <a:spcAft>
                  <a:spcPts val="0"/>
                </a:spcAft>
                <a:buClrTx/>
                <a:buSzTx/>
                <a:buFontTx/>
                <a:buNone/>
                <a:tabLst/>
                <a:defRPr/>
              </a:pP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𝐷𝑒𝑚𝑎𝑛𝑑</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𝑡</a:t>
              </a:r>
              <a:r>
                <a:rPr lang="da-DK" sz="1200">
                  <a:effectLst/>
                  <a:latin typeface="Times New Roman" panose="02020603050405020304" pitchFamily="18" charset="0"/>
                  <a:cs typeface="Times New Roman" panose="02020603050405020304" pitchFamily="18" charset="0"/>
                </a:rPr>
                <a:t> - Hosusing</a:t>
              </a:r>
              <a:r>
                <a:rPr lang="da-DK" sz="1200" baseline="0">
                  <a:effectLst/>
                  <a:latin typeface="Times New Roman" panose="02020603050405020304" pitchFamily="18" charset="0"/>
                  <a:cs typeface="Times New Roman" panose="02020603050405020304" pitchFamily="18" charset="0"/>
                </a:rPr>
                <a:t> demand </a:t>
              </a:r>
              <a:r>
                <a:rPr lang="da-DK" sz="1200">
                  <a:effectLst/>
                  <a:latin typeface="Times New Roman" panose="02020603050405020304" pitchFamily="18" charset="0"/>
                  <a:cs typeface="Times New Roman" panose="02020603050405020304" pitchFamily="18" charset="0"/>
                </a:rPr>
                <a:t>in year t. This is projected by DREAM</a:t>
              </a:r>
              <a:r>
                <a:rPr lang="da-DK" sz="1200" baseline="0">
                  <a:effectLst/>
                  <a:latin typeface="Times New Roman" panose="02020603050405020304" pitchFamily="18" charset="0"/>
                  <a:cs typeface="Times New Roman" panose="02020603050405020304" pitchFamily="18" charset="0"/>
                </a:rPr>
                <a:t> group.</a:t>
              </a:r>
              <a:endParaRPr lang="da-DK" sz="1200">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Cambria Math"/>
                  <a:ea typeface="+mn-ea"/>
                  <a:cs typeface="+mn-cs"/>
                </a:rPr>
                <a:t>𝐵</a:t>
              </a:r>
              <a:r>
                <a:rPr lang="en-GB" sz="1100" b="0" i="0">
                  <a:solidFill>
                    <a:schemeClr val="dk1"/>
                  </a:solidFill>
                  <a:effectLst/>
                  <a:latin typeface="Cambria Math"/>
                  <a:ea typeface="+mn-ea"/>
                  <a:cs typeface="+mn-cs"/>
                </a:rPr>
                <a:t>𝑎𝑠𝑒</a:t>
              </a:r>
              <a:r>
                <a:rPr lang="da-DK" sz="1200" baseline="0">
                  <a:latin typeface="Times New Roman" panose="02020603050405020304" pitchFamily="18" charset="0"/>
                  <a:cs typeface="Times New Roman" panose="02020603050405020304" pitchFamily="18" charset="0"/>
                </a:rPr>
                <a:t> - area in Base Year. This comes from DTU Energy Atlas based on BBR dataset.</a:t>
              </a:r>
            </a:p>
            <a:p>
              <a:pPr algn="l"/>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𝑁𝑒𝑤</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𝑡</a:t>
              </a:r>
              <a:r>
                <a:rPr lang="da-DK" sz="1200" baseline="0">
                  <a:latin typeface="Times New Roman" panose="02020603050405020304" pitchFamily="18" charset="0"/>
                  <a:cs typeface="Times New Roman" panose="02020603050405020304" pitchFamily="18" charset="0"/>
                </a:rPr>
                <a:t> - area built between Base year and year t</a:t>
              </a:r>
            </a:p>
            <a:p>
              <a:pPr algn="l"/>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𝐷𝑒𝑚𝑜𝑙</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𝑡</a:t>
              </a:r>
              <a:r>
                <a:rPr lang="da-DK" sz="1200" baseline="0">
                  <a:latin typeface="Times New Roman" panose="02020603050405020304" pitchFamily="18" charset="0"/>
                  <a:cs typeface="Times New Roman" panose="02020603050405020304" pitchFamily="18" charset="0"/>
                </a:rPr>
                <a:t> - area demolished between Base year and year t</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It has been grouped by Region (DKE and DKW), position relative to existingdistrict heating areas (Central, Decentral and Individual) and type of buildings (Single-family and Multi-family buildings).  This is specified in column Cset_CN (CN stands for commodity name).  RH stands for Residential Heating; D,C and I (third letter) stand for Decentral, Central and Individual; D and M (fourth letter) stand for Single-family (formerly named Detached) and Multi-family; B stand for buildings.</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Atrribute COM_PROJ is specifying end-use demand. In TIMES-DTU end-use demand is specified in heated residential area.  It is specified in model years (2012, 2015, 2020,...) </a:t>
              </a:r>
            </a:p>
            <a:p>
              <a:r>
                <a:rPr lang="da-DK" sz="1200" baseline="0">
                  <a:latin typeface="Times New Roman" panose="02020603050405020304" pitchFamily="18" charset="0"/>
                  <a:cs typeface="Times New Roman" panose="02020603050405020304" pitchFamily="18" charset="0"/>
                </a:rPr>
                <a:t>0 in the last row means that this not a year but an extrapolation/interpolation setting. - 5 denotes Iterpolation and forward extrapolation.</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These values care linked to 'Data Fremskriv_m2' sheet.</a:t>
              </a:r>
            </a:p>
            <a:p>
              <a:endParaRPr lang="da-DK" sz="1200">
                <a:latin typeface="Times New Roman" panose="02020603050405020304" pitchFamily="18" charset="0"/>
                <a:cs typeface="Times New Roman" panose="02020603050405020304" pitchFamily="18" charset="0"/>
              </a:endParaRP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907142</xdr:colOff>
      <xdr:row>76</xdr:row>
      <xdr:rowOff>64406</xdr:rowOff>
    </xdr:from>
    <xdr:to>
      <xdr:col>6</xdr:col>
      <xdr:colOff>15874</xdr:colOff>
      <xdr:row>86</xdr:row>
      <xdr:rowOff>47624</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7441292" y="14666231"/>
          <a:ext cx="4185557" cy="193584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Area of buildings is in Mm2.</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Because of a small</a:t>
          </a:r>
          <a:r>
            <a:rPr lang="da-DK" sz="1200" baseline="0">
              <a:latin typeface="Times New Roman" panose="02020603050405020304" pitchFamily="18" charset="0"/>
              <a:cs typeface="Times New Roman" panose="02020603050405020304" pitchFamily="18" charset="0"/>
            </a:rPr>
            <a:t> mismatch (~2 Mm2), data from heating model (DTU Energy Atlas based on BBR data) are used for 2010. 2012 is linear interpolation between 2010 and 2015. Areas in 2015 and later are from DREAM projections.</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These values are linked to 'Mm2_PROJ' sheet and later </a:t>
          </a:r>
          <a:r>
            <a:rPr lang="da-DK" sz="1200" b="1" baseline="0">
              <a:latin typeface="Times New Roman" panose="02020603050405020304" pitchFamily="18" charset="0"/>
              <a:cs typeface="Times New Roman" panose="02020603050405020304" pitchFamily="18" charset="0"/>
            </a:rPr>
            <a:t>used in the model</a:t>
          </a:r>
          <a:r>
            <a:rPr lang="da-DK" sz="1200" baseline="0">
              <a:latin typeface="Times New Roman" panose="02020603050405020304" pitchFamily="18" charset="0"/>
              <a:cs typeface="Times New Roman" panose="02020603050405020304" pitchFamily="18" charset="0"/>
            </a:rPr>
            <a:t>.</a:t>
          </a:r>
        </a:p>
        <a:p>
          <a:endParaRPr lang="da-DK" sz="1200"/>
        </a:p>
      </xdr:txBody>
    </xdr:sp>
    <xdr:clientData/>
  </xdr:twoCellAnchor>
  <xdr:twoCellAnchor>
    <xdr:from>
      <xdr:col>14</xdr:col>
      <xdr:colOff>31750</xdr:colOff>
      <xdr:row>83</xdr:row>
      <xdr:rowOff>190500</xdr:rowOff>
    </xdr:from>
    <xdr:to>
      <xdr:col>18</xdr:col>
      <xdr:colOff>254001</xdr:colOff>
      <xdr:row>90</xdr:row>
      <xdr:rowOff>200025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20558125" y="16144875"/>
          <a:ext cx="4918076" cy="1381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Copied from heating model</a:t>
          </a:r>
          <a:r>
            <a:rPr lang="da-DK" sz="1100" baseline="0"/>
            <a:t> (located at the ftp server: </a:t>
          </a:r>
        </a:p>
        <a:p>
          <a:r>
            <a:rPr lang="da-DK" sz="1100" baseline="0"/>
            <a:t>ftp://ftp.risoe.dk/TIMES-DK/Phase_2/DOCUMENTATION/2_Residential/Background%20stuff/).</a:t>
          </a:r>
        </a:p>
        <a:p>
          <a:r>
            <a:rPr lang="da-DK" sz="1100" baseline="0"/>
            <a:t>The data about areas in 2010 are based on the BBR data.</a:t>
          </a:r>
        </a:p>
        <a:p>
          <a:endParaRPr lang="da-DK" sz="1100" baseline="0"/>
        </a:p>
        <a:p>
          <a:endParaRPr lang="da-DK" sz="1100"/>
        </a:p>
      </xdr:txBody>
    </xdr:sp>
    <xdr:clientData/>
  </xdr:twoCellAnchor>
  <xdr:twoCellAnchor>
    <xdr:from>
      <xdr:col>0</xdr:col>
      <xdr:colOff>33338</xdr:colOff>
      <xdr:row>19</xdr:row>
      <xdr:rowOff>29367</xdr:rowOff>
    </xdr:from>
    <xdr:to>
      <xdr:col>3</xdr:col>
      <xdr:colOff>588963</xdr:colOff>
      <xdr:row>30</xdr:row>
      <xdr:rowOff>9524</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33338" y="3772692"/>
          <a:ext cx="2736850" cy="209470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da-DK" sz="1200" baseline="0">
              <a:latin typeface="Times New Roman" panose="02020603050405020304" pitchFamily="18" charset="0"/>
              <a:cs typeface="Times New Roman" panose="02020603050405020304" pitchFamily="18" charset="0"/>
            </a:rPr>
            <a:t>DREAM projections for different years, provinces and building types (copied from file under folder "Documentation": "</a:t>
          </a:r>
          <a:r>
            <a:rPr lang="da-DK" sz="1200" baseline="0">
              <a:solidFill>
                <a:schemeClr val="tx2"/>
              </a:solidFill>
              <a:latin typeface="Times New Roman" panose="02020603050405020304" pitchFamily="18" charset="0"/>
              <a:cs typeface="Times New Roman" panose="02020603050405020304" pitchFamily="18" charset="0"/>
            </a:rPr>
            <a:t>160603 Calculation of m2 demand.xlsx</a:t>
          </a:r>
          <a:r>
            <a:rPr lang="da-DK" sz="1200" baseline="0">
              <a:latin typeface="Times New Roman" panose="02020603050405020304" pitchFamily="18" charset="0"/>
              <a:cs typeface="Times New Roman" panose="02020603050405020304" pitchFamily="18" charset="0"/>
            </a:rPr>
            <a:t>")</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Please note that there is a forth category "Fritid", e.g. summer houses and such, which is merged into parcel. </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Areas are stated in m2.</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0</xdr:col>
      <xdr:colOff>11907</xdr:colOff>
      <xdr:row>34</xdr:row>
      <xdr:rowOff>25401</xdr:rowOff>
    </xdr:from>
    <xdr:to>
      <xdr:col>2</xdr:col>
      <xdr:colOff>581026</xdr:colOff>
      <xdr:row>49</xdr:row>
      <xdr:rowOff>166689</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546057" y="6492876"/>
          <a:ext cx="2140744" cy="3027363"/>
        </a:xfrm>
        <a:prstGeom prst="rect">
          <a:avLst/>
        </a:prstGeom>
        <a:ln w="28575">
          <a:solidFill>
            <a:schemeClr val="tx2"/>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DREAM projections do not provide division on Central/Decentral/individual,</a:t>
          </a:r>
          <a:r>
            <a:rPr lang="da-DK" sz="1200" baseline="0">
              <a:latin typeface="Times New Roman" panose="02020603050405020304" pitchFamily="18" charset="0"/>
              <a:cs typeface="Times New Roman" panose="02020603050405020304" pitchFamily="18" charset="0"/>
            </a:rPr>
            <a:t> so it is assumed that the share of Central/Decentral/Individual stays the same as in 2010.</a:t>
          </a:r>
        </a:p>
        <a:p>
          <a:endParaRPr lang="da-DK" sz="1200" baseline="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Example: area in Central</a:t>
          </a:r>
          <a:r>
            <a:rPr lang="da-DK" sz="1200" baseline="0">
              <a:latin typeface="Times New Roman" panose="02020603050405020304" pitchFamily="18" charset="0"/>
              <a:cs typeface="Times New Roman" panose="02020603050405020304" pitchFamily="18" charset="0"/>
            </a:rPr>
            <a:t> areas in Bornholm is obtained by muiltiplying total area in Bornnholm with share of Central areas.</a:t>
          </a:r>
          <a:endParaRPr lang="da-DK" sz="1200">
            <a:latin typeface="Times New Roman" panose="02020603050405020304" pitchFamily="18" charset="0"/>
            <a:cs typeface="Times New Roman" panose="02020603050405020304" pitchFamily="18" charset="0"/>
          </a:endParaRP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2012 is</a:t>
          </a:r>
          <a:r>
            <a:rPr lang="da-DK" sz="1200" baseline="0">
              <a:latin typeface="Times New Roman" panose="02020603050405020304" pitchFamily="18" charset="0"/>
              <a:cs typeface="Times New Roman" panose="02020603050405020304" pitchFamily="18" charset="0"/>
            </a:rPr>
            <a:t> interplate between 2010 and 2015.</a:t>
          </a:r>
          <a:endParaRPr lang="da-DK" sz="1200">
            <a:latin typeface="Times New Roman" panose="02020603050405020304" pitchFamily="18" charset="0"/>
            <a:cs typeface="Times New Roman" panose="02020603050405020304" pitchFamily="18" charset="0"/>
          </a:endParaRPr>
        </a:p>
        <a:p>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0</xdr:col>
      <xdr:colOff>33337</xdr:colOff>
      <xdr:row>0</xdr:row>
      <xdr:rowOff>28576</xdr:rowOff>
    </xdr:from>
    <xdr:to>
      <xdr:col>3</xdr:col>
      <xdr:colOff>592932</xdr:colOff>
      <xdr:row>18</xdr:row>
      <xdr:rowOff>152400</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33337" y="28576"/>
          <a:ext cx="2740820" cy="365759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a-DK" sz="1200" b="0">
              <a:latin typeface="Times New Roman" panose="02020603050405020304" pitchFamily="18" charset="0"/>
              <a:cs typeface="Times New Roman" panose="02020603050405020304" pitchFamily="18" charset="0"/>
            </a:rPr>
            <a:t>In</a:t>
          </a:r>
          <a:r>
            <a:rPr lang="da-DK" sz="1200" b="0" baseline="0">
              <a:latin typeface="Times New Roman" panose="02020603050405020304" pitchFamily="18" charset="0"/>
              <a:cs typeface="Times New Roman" panose="02020603050405020304" pitchFamily="18" charset="0"/>
            </a:rPr>
            <a:t> TABLE 2</a:t>
          </a:r>
          <a:r>
            <a:rPr lang="da-DK" sz="1200" b="0">
              <a:latin typeface="Times New Roman" panose="02020603050405020304" pitchFamily="18" charset="0"/>
              <a:cs typeface="Times New Roman" panose="02020603050405020304" pitchFamily="18" charset="0"/>
            </a:rPr>
            <a:t> are projections of heated area obtained  by Birgitte Gersfelt (bge@ens.dk) from DREAM group (Danish Rational Economic Agents Model, DREAM, www.dreammodel.dk).</a:t>
          </a:r>
        </a:p>
        <a:p>
          <a:r>
            <a:rPr lang="da-DK" sz="1200" b="0">
              <a:latin typeface="Times New Roman" panose="02020603050405020304" pitchFamily="18" charset="0"/>
              <a:cs typeface="Times New Roman" panose="02020603050405020304" pitchFamily="18" charset="0"/>
            </a:rPr>
            <a:t>They provide projections of housing demand from</a:t>
          </a:r>
          <a:r>
            <a:rPr lang="da-DK" sz="1200" b="0" baseline="0">
              <a:latin typeface="Times New Roman" panose="02020603050405020304" pitchFamily="18" charset="0"/>
              <a:cs typeface="Times New Roman" panose="02020603050405020304" pitchFamily="18" charset="0"/>
            </a:rPr>
            <a:t> 2010 to 2050 in 5 year steps.  Buildings are grouped by province, building type, construction period and household size (not used in TIMES), but not by position relative to existing DH areas. (</a:t>
          </a:r>
          <a:r>
            <a:rPr lang="da-DK" sz="1100" baseline="0">
              <a:solidFill>
                <a:schemeClr val="dk1"/>
              </a:solidFill>
              <a:effectLst/>
              <a:latin typeface="+mn-lt"/>
              <a:ea typeface="+mn-ea"/>
              <a:cs typeface="+mn-cs"/>
            </a:rPr>
            <a:t>see file under "Documentation": "160603 Calculation of m2 demand.xlsx")</a:t>
          </a:r>
          <a:endParaRPr lang="da-DK" sz="12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200" b="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200" b="0" baseline="0">
              <a:latin typeface="Times New Roman" panose="02020603050405020304" pitchFamily="18" charset="0"/>
              <a:cs typeface="Times New Roman" panose="02020603050405020304" pitchFamily="18" charset="0"/>
            </a:rPr>
            <a:t>For each province and building type share of heated area in Central/Decentral/Indoividual is found for 2010 (table E1:O13) and assumed to be fixed until 2050.</a:t>
          </a:r>
          <a:endParaRPr lang="da-DK" sz="1200" b="0">
            <a:latin typeface="Times New Roman" panose="02020603050405020304" pitchFamily="18" charset="0"/>
            <a:cs typeface="Times New Roman" panose="02020603050405020304" pitchFamily="18" charset="0"/>
          </a:endParaRPr>
        </a:p>
        <a:p>
          <a:endParaRPr lang="da-DK"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416719</xdr:colOff>
      <xdr:row>0</xdr:row>
      <xdr:rowOff>26194</xdr:rowOff>
    </xdr:from>
    <xdr:to>
      <xdr:col>17</xdr:col>
      <xdr:colOff>738188</xdr:colOff>
      <xdr:row>10</xdr:row>
      <xdr:rowOff>166688</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1618119" y="26194"/>
          <a:ext cx="7446169" cy="207406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The residential areas are</a:t>
          </a:r>
          <a:r>
            <a:rPr lang="da-DK" sz="1200" baseline="0">
              <a:latin typeface="Times New Roman" panose="02020603050405020304" pitchFamily="18" charset="0"/>
              <a:cs typeface="Times New Roman" panose="02020603050405020304" pitchFamily="18" charset="0"/>
            </a:rPr>
            <a:t> from DTU Energy Atlas (based on BBR extract from 2014). Buildings have been grouped according to  buildig type (pbuilding codes 110, 120, 130, 140, 150, 160, 190), Landsdel and position relative to existing DH areas (Central, Decentral, Individual). This aggregation is done to be able to use the projections by DREAM group (DREAM makes projections on Province level, but we need it on Central/Decentral/Individual level).</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Division of buildings on Central, Decentral and Individual is based on the DTU Energy Atlas and Energy Producers Count by the Danish Energy Agency.  Central and Decentral areas are composed of district heating areas (DH) and Next-to-DH areas.  DH areas are supplied by DH, while Next-to-DH areas are  sharing a border  with them. Central DH areas are usually based in bigger cities, have larger installed capacities, more consumers, higher heat densities and higher efficiencies compared to Decentral DH areas. Individual areas are far away from DH areas and their connection to DH is not modelled. </a:t>
          </a:r>
        </a:p>
        <a:p>
          <a:endParaRPr lang="da-DK" sz="120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sLab/Modelling/VEDA/VEDA_Models/TIMES-DK_TRA/SubRES_TMPL/ad_beregningsmodel_version_2_1_maj_2013_(4)(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rovinces_CDI_m2_3" connectionId="1" xr16:uid="{00000000-0016-0000-06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3:E29"/>
  <sheetViews>
    <sheetView zoomScaleNormal="100" workbookViewId="0">
      <selection activeCell="E5" sqref="E5"/>
    </sheetView>
  </sheetViews>
  <sheetFormatPr defaultColWidth="9.109375" defaultRowHeight="13.2" x14ac:dyDescent="0.25"/>
  <cols>
    <col min="1" max="1" width="11" style="23" bestFit="1" customWidth="1"/>
    <col min="2" max="2" width="15.5546875" style="23" bestFit="1" customWidth="1"/>
    <col min="3" max="3" width="28.44140625" style="23" bestFit="1" customWidth="1"/>
    <col min="4" max="4" width="34.5546875" style="23" bestFit="1" customWidth="1"/>
    <col min="5" max="5" width="60.6640625" style="23" bestFit="1" customWidth="1"/>
    <col min="6" max="8" width="9.109375" style="23"/>
    <col min="9" max="9" width="13" style="23" customWidth="1"/>
    <col min="10" max="10" width="14.5546875" style="23" bestFit="1" customWidth="1"/>
    <col min="11" max="16384" width="9.109375" style="23"/>
  </cols>
  <sheetData>
    <row r="3" spans="1:5" x14ac:dyDescent="0.25">
      <c r="A3" s="21" t="s">
        <v>41</v>
      </c>
      <c r="B3" s="22" t="s">
        <v>42</v>
      </c>
      <c r="C3" s="22" t="s">
        <v>43</v>
      </c>
      <c r="D3" s="22" t="s">
        <v>44</v>
      </c>
      <c r="E3" s="22" t="s">
        <v>45</v>
      </c>
    </row>
    <row r="4" spans="1:5" s="36" customFormat="1" x14ac:dyDescent="0.25">
      <c r="A4" s="38">
        <v>42814</v>
      </c>
      <c r="B4" s="37" t="s">
        <v>46</v>
      </c>
      <c r="C4" s="37" t="s">
        <v>197</v>
      </c>
      <c r="D4" s="37" t="str">
        <f>ADDRESS(ROW(Intro!A1),COLUMN(Intro!A1),4,1)</f>
        <v>A1</v>
      </c>
      <c r="E4" s="37" t="s">
        <v>198</v>
      </c>
    </row>
    <row r="5" spans="1:5" x14ac:dyDescent="0.25">
      <c r="A5" s="38">
        <v>42524</v>
      </c>
      <c r="B5" s="186" t="s">
        <v>173</v>
      </c>
      <c r="C5" s="186" t="s">
        <v>175</v>
      </c>
      <c r="D5" s="186"/>
      <c r="E5" s="186" t="s">
        <v>176</v>
      </c>
    </row>
    <row r="6" spans="1:5" x14ac:dyDescent="0.25">
      <c r="A6" s="38">
        <v>42524</v>
      </c>
      <c r="B6" s="186" t="s">
        <v>173</v>
      </c>
      <c r="C6" s="186" t="s">
        <v>179</v>
      </c>
      <c r="D6" s="22"/>
      <c r="E6" s="186" t="s">
        <v>174</v>
      </c>
    </row>
    <row r="7" spans="1:5" x14ac:dyDescent="0.25">
      <c r="A7" s="38">
        <v>42476</v>
      </c>
      <c r="B7" s="186" t="s">
        <v>169</v>
      </c>
      <c r="C7" s="186"/>
      <c r="D7" s="22"/>
      <c r="E7" s="186" t="s">
        <v>170</v>
      </c>
    </row>
    <row r="8" spans="1:5" s="36" customFormat="1" x14ac:dyDescent="0.25">
      <c r="A8" s="38">
        <v>42312</v>
      </c>
      <c r="B8" s="37" t="s">
        <v>73</v>
      </c>
      <c r="C8" s="37" t="s">
        <v>56</v>
      </c>
      <c r="D8" s="37" t="s">
        <v>199</v>
      </c>
      <c r="E8" s="37" t="s">
        <v>168</v>
      </c>
    </row>
    <row r="9" spans="1:5" s="36" customFormat="1" x14ac:dyDescent="0.25">
      <c r="A9" s="38">
        <v>42264</v>
      </c>
      <c r="B9" s="37" t="s">
        <v>73</v>
      </c>
      <c r="C9" s="37" t="s">
        <v>56</v>
      </c>
      <c r="D9" s="37" t="s">
        <v>200</v>
      </c>
      <c r="E9" s="37" t="s">
        <v>167</v>
      </c>
    </row>
    <row r="10" spans="1:5" s="36" customFormat="1" x14ac:dyDescent="0.25">
      <c r="A10" s="38">
        <v>42264</v>
      </c>
      <c r="B10" s="37" t="s">
        <v>73</v>
      </c>
      <c r="C10" s="37" t="s">
        <v>56</v>
      </c>
      <c r="D10" s="37" t="s">
        <v>201</v>
      </c>
      <c r="E10" s="37" t="s">
        <v>166</v>
      </c>
    </row>
    <row r="11" spans="1:5" s="36" customFormat="1" x14ac:dyDescent="0.25">
      <c r="A11" s="38">
        <v>42118</v>
      </c>
      <c r="B11" s="37" t="s">
        <v>73</v>
      </c>
      <c r="C11" s="37" t="s">
        <v>83</v>
      </c>
      <c r="D11" s="37" t="str">
        <f>ADDRESS(ROW(APP_PROJ!D119),COLUMN(APP_PROJ!D119),4,1)&amp;":"&amp;ADDRESS(ROW(APP_PROJ!I119),COLUMN(APP_PROJ!I119),4,1)</f>
        <v>D119:I119</v>
      </c>
      <c r="E11" s="37" t="s">
        <v>84</v>
      </c>
    </row>
    <row r="12" spans="1:5" s="36" customFormat="1" x14ac:dyDescent="0.25">
      <c r="A12" s="38">
        <v>42118</v>
      </c>
      <c r="B12" s="37" t="s">
        <v>73</v>
      </c>
      <c r="C12" s="37" t="s">
        <v>81</v>
      </c>
      <c r="D12" s="37" t="e">
        <f>ADDRESS(ROW(#REF!),COLUMN(#REF!),4,1)&amp;":"&amp;ADDRESS(ROW(#REF!),COLUMN(#REF!),4,1)</f>
        <v>#REF!</v>
      </c>
      <c r="E12" s="37" t="s">
        <v>82</v>
      </c>
    </row>
    <row r="13" spans="1:5" s="36" customFormat="1" x14ac:dyDescent="0.25">
      <c r="A13" s="38">
        <v>42118</v>
      </c>
      <c r="B13" s="37" t="s">
        <v>73</v>
      </c>
      <c r="C13" s="37" t="s">
        <v>53</v>
      </c>
      <c r="D13" s="37" t="str">
        <f>ADDRESS(ROW(BY_Demands!H10),COLUMN(BY_Demands!H10),4,1)&amp;":"&amp;ADDRESS(ROW(BY_Demands!I23),COLUMN(BY_Demands!I23),4,1)</f>
        <v>H10:I23</v>
      </c>
      <c r="E13" s="37" t="s">
        <v>78</v>
      </c>
    </row>
    <row r="14" spans="1:5" s="36" customFormat="1" x14ac:dyDescent="0.25">
      <c r="A14" s="38">
        <v>42118</v>
      </c>
      <c r="B14" s="37" t="s">
        <v>73</v>
      </c>
      <c r="C14" s="37" t="s">
        <v>53</v>
      </c>
      <c r="D14" s="37" t="str">
        <f>ADDRESS(ROW(BY_Demands!G10),COLUMN(BY_Demands!G10),4,1)&amp;":"&amp;ADDRESS(ROW(BY_Demands!G23),COLUMN(BY_Demands!G23),4,1)</f>
        <v>G10:G23</v>
      </c>
      <c r="E14" s="37" t="s">
        <v>76</v>
      </c>
    </row>
    <row r="15" spans="1:5" s="36" customFormat="1" x14ac:dyDescent="0.25">
      <c r="A15" s="38">
        <v>42118</v>
      </c>
      <c r="B15" s="37" t="s">
        <v>73</v>
      </c>
      <c r="C15" s="37" t="s">
        <v>53</v>
      </c>
      <c r="D15" s="37" t="str">
        <f>ADDRESS(ROW(BY_Demands!L10),COLUMN(BY_Demands!L10),4,1)&amp;":"&amp;ADDRESS(ROW(BY_Demands!L23),COLUMN(BY_Demands!L23),4,1)</f>
        <v>L10:L23</v>
      </c>
      <c r="E15" s="37" t="s">
        <v>74</v>
      </c>
    </row>
    <row r="16" spans="1:5" s="36" customFormat="1" x14ac:dyDescent="0.25">
      <c r="A16" s="38">
        <v>42072</v>
      </c>
      <c r="B16" s="37" t="s">
        <v>55</v>
      </c>
      <c r="C16" s="37" t="s">
        <v>56</v>
      </c>
      <c r="D16" s="37" t="s">
        <v>202</v>
      </c>
      <c r="E16" s="37" t="s">
        <v>57</v>
      </c>
    </row>
    <row r="17" spans="1:5" s="26" customFormat="1" x14ac:dyDescent="0.25">
      <c r="A17" s="24">
        <v>41801</v>
      </c>
      <c r="B17" s="25" t="s">
        <v>46</v>
      </c>
      <c r="C17" s="25" t="s">
        <v>47</v>
      </c>
      <c r="D17" s="25" t="s">
        <v>48</v>
      </c>
      <c r="E17" s="25" t="s">
        <v>49</v>
      </c>
    </row>
    <row r="18" spans="1:5" s="26" customFormat="1" x14ac:dyDescent="0.25">
      <c r="A18" s="24">
        <v>41801</v>
      </c>
      <c r="B18" s="25" t="s">
        <v>46</v>
      </c>
      <c r="C18" s="25" t="s">
        <v>50</v>
      </c>
      <c r="D18" s="25" t="s">
        <v>51</v>
      </c>
      <c r="E18" s="25" t="s">
        <v>52</v>
      </c>
    </row>
    <row r="19" spans="1:5" s="26" customFormat="1" x14ac:dyDescent="0.25">
      <c r="A19" s="24">
        <v>41801</v>
      </c>
      <c r="B19" s="25" t="s">
        <v>46</v>
      </c>
      <c r="C19" s="25" t="s">
        <v>53</v>
      </c>
      <c r="D19" s="25" t="s">
        <v>54</v>
      </c>
      <c r="E19" s="25" t="s">
        <v>49</v>
      </c>
    </row>
    <row r="20" spans="1:5" s="26" customFormat="1" x14ac:dyDescent="0.25">
      <c r="A20" s="24"/>
      <c r="B20" s="25"/>
      <c r="C20" s="25"/>
      <c r="D20" s="25"/>
      <c r="E20" s="25"/>
    </row>
    <row r="21" spans="1:5" s="26" customFormat="1" x14ac:dyDescent="0.25">
      <c r="A21" s="24"/>
      <c r="B21" s="25"/>
      <c r="C21" s="25"/>
      <c r="D21" s="25"/>
      <c r="E21" s="25"/>
    </row>
    <row r="22" spans="1:5" s="26" customFormat="1" x14ac:dyDescent="0.25">
      <c r="A22" s="24"/>
      <c r="B22" s="25"/>
      <c r="C22" s="25"/>
      <c r="D22" s="25"/>
      <c r="E22" s="25"/>
    </row>
    <row r="23" spans="1:5" s="26" customFormat="1" x14ac:dyDescent="0.25">
      <c r="A23" s="24"/>
      <c r="B23" s="25"/>
      <c r="C23" s="25"/>
      <c r="D23" s="25"/>
      <c r="E23" s="25"/>
    </row>
    <row r="24" spans="1:5" s="26" customFormat="1" x14ac:dyDescent="0.25">
      <c r="A24" s="24"/>
      <c r="B24" s="25"/>
      <c r="C24" s="25"/>
      <c r="D24" s="25"/>
      <c r="E24" s="25"/>
    </row>
    <row r="25" spans="1:5" s="26" customFormat="1" x14ac:dyDescent="0.25">
      <c r="A25" s="24"/>
      <c r="B25" s="25"/>
      <c r="C25" s="25"/>
      <c r="D25" s="25"/>
      <c r="E25" s="25"/>
    </row>
    <row r="26" spans="1:5" s="26" customFormat="1" x14ac:dyDescent="0.25">
      <c r="A26" s="24"/>
      <c r="B26" s="25"/>
      <c r="C26" s="25"/>
      <c r="D26" s="25"/>
      <c r="E26" s="25"/>
    </row>
    <row r="27" spans="1:5" x14ac:dyDescent="0.25">
      <c r="A27" s="24"/>
      <c r="B27" s="27"/>
      <c r="C27" s="27"/>
      <c r="D27" s="28"/>
      <c r="E27" s="27"/>
    </row>
    <row r="28" spans="1:5" x14ac:dyDescent="0.25">
      <c r="A28" s="29"/>
      <c r="B28" s="27"/>
      <c r="C28" s="27"/>
      <c r="D28" s="30"/>
      <c r="E28" s="30"/>
    </row>
    <row r="29" spans="1:5" x14ac:dyDescent="0.25">
      <c r="A29" s="29"/>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27"/>
  <sheetViews>
    <sheetView workbookViewId="0"/>
  </sheetViews>
  <sheetFormatPr defaultRowHeight="14.4" x14ac:dyDescent="0.3"/>
  <cols>
    <col min="2" max="2" width="28.6640625" bestFit="1" customWidth="1"/>
    <col min="3" max="3" width="178.88671875" bestFit="1" customWidth="1"/>
  </cols>
  <sheetData>
    <row r="1" spans="2:3" ht="18" x14ac:dyDescent="0.35">
      <c r="B1" s="201" t="s">
        <v>180</v>
      </c>
      <c r="C1" s="202"/>
    </row>
    <row r="2" spans="2:3" x14ac:dyDescent="0.3">
      <c r="B2" s="202"/>
      <c r="C2" s="202"/>
    </row>
    <row r="3" spans="2:3" x14ac:dyDescent="0.3">
      <c r="B3" s="203" t="s">
        <v>181</v>
      </c>
      <c r="C3" s="204" t="s">
        <v>194</v>
      </c>
    </row>
    <row r="4" spans="2:3" x14ac:dyDescent="0.3">
      <c r="B4" s="203" t="s">
        <v>182</v>
      </c>
      <c r="C4" s="204" t="s">
        <v>195</v>
      </c>
    </row>
    <row r="5" spans="2:3" x14ac:dyDescent="0.3">
      <c r="B5" s="203"/>
      <c r="C5" s="202"/>
    </row>
    <row r="6" spans="2:3" x14ac:dyDescent="0.3">
      <c r="B6" s="203" t="s">
        <v>183</v>
      </c>
      <c r="C6" s="204" t="s">
        <v>196</v>
      </c>
    </row>
    <row r="7" spans="2:3" x14ac:dyDescent="0.3">
      <c r="B7" s="203"/>
      <c r="C7" s="202"/>
    </row>
    <row r="8" spans="2:3" x14ac:dyDescent="0.3">
      <c r="B8" s="205" t="s">
        <v>184</v>
      </c>
      <c r="C8" s="202"/>
    </row>
    <row r="9" spans="2:3" x14ac:dyDescent="0.3">
      <c r="B9" s="213"/>
      <c r="C9" s="202"/>
    </row>
    <row r="10" spans="2:3" x14ac:dyDescent="0.3">
      <c r="B10" s="214" t="s">
        <v>53</v>
      </c>
      <c r="C10" s="204" t="s">
        <v>192</v>
      </c>
    </row>
    <row r="11" spans="2:3" x14ac:dyDescent="0.3">
      <c r="C11" s="207"/>
    </row>
    <row r="12" spans="2:3" x14ac:dyDescent="0.3">
      <c r="B12" s="206" t="s">
        <v>56</v>
      </c>
      <c r="C12" s="207" t="s">
        <v>191</v>
      </c>
    </row>
    <row r="13" spans="2:3" x14ac:dyDescent="0.3">
      <c r="B13" s="206" t="s">
        <v>189</v>
      </c>
      <c r="C13" s="207" t="s">
        <v>190</v>
      </c>
    </row>
    <row r="14" spans="2:3" x14ac:dyDescent="0.3">
      <c r="B14" s="206" t="s">
        <v>81</v>
      </c>
      <c r="C14" s="215" t="s">
        <v>193</v>
      </c>
    </row>
    <row r="15" spans="2:3" x14ac:dyDescent="0.3">
      <c r="B15" s="210"/>
      <c r="C15" s="207"/>
    </row>
    <row r="16" spans="2:3" x14ac:dyDescent="0.3">
      <c r="B16" s="208" t="s">
        <v>186</v>
      </c>
      <c r="C16" s="207" t="s">
        <v>188</v>
      </c>
    </row>
    <row r="17" spans="2:3" x14ac:dyDescent="0.3">
      <c r="B17" s="209" t="s">
        <v>185</v>
      </c>
      <c r="C17" s="207" t="s">
        <v>187</v>
      </c>
    </row>
    <row r="18" spans="2:3" x14ac:dyDescent="0.3">
      <c r="B18" s="211"/>
      <c r="C18" s="212"/>
    </row>
    <row r="19" spans="2:3" x14ac:dyDescent="0.3">
      <c r="B19" s="211"/>
      <c r="C19" s="212"/>
    </row>
    <row r="20" spans="2:3" x14ac:dyDescent="0.3">
      <c r="B20" s="211"/>
      <c r="C20" s="212"/>
    </row>
    <row r="21" spans="2:3" x14ac:dyDescent="0.3">
      <c r="B21" s="211"/>
      <c r="C21" s="212"/>
    </row>
    <row r="22" spans="2:3" x14ac:dyDescent="0.3">
      <c r="B22" s="211"/>
      <c r="C22" s="212"/>
    </row>
    <row r="23" spans="2:3" x14ac:dyDescent="0.3">
      <c r="B23" s="211"/>
      <c r="C23" s="212"/>
    </row>
    <row r="24" spans="2:3" x14ac:dyDescent="0.3">
      <c r="B24" s="211"/>
      <c r="C24" s="212"/>
    </row>
    <row r="25" spans="2:3" x14ac:dyDescent="0.3">
      <c r="B25" s="211"/>
      <c r="C25" s="212"/>
    </row>
    <row r="26" spans="2:3" x14ac:dyDescent="0.3">
      <c r="B26" s="211"/>
      <c r="C26" s="212"/>
    </row>
    <row r="27" spans="2:3" x14ac:dyDescent="0.3">
      <c r="B27" s="211"/>
      <c r="C27" s="2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F0"/>
  </sheetPr>
  <dimension ref="B2:Q23"/>
  <sheetViews>
    <sheetView tabSelected="1" workbookViewId="0">
      <selection activeCell="I26" sqref="I26"/>
    </sheetView>
  </sheetViews>
  <sheetFormatPr defaultRowHeight="14.4" x14ac:dyDescent="0.3"/>
  <cols>
    <col min="2" max="2" width="26.44140625" bestFit="1" customWidth="1"/>
    <col min="4" max="4" width="10.109375" bestFit="1" customWidth="1"/>
    <col min="11" max="11" width="9.109375" style="33"/>
    <col min="12" max="12" width="52.5546875" bestFit="1" customWidth="1"/>
  </cols>
  <sheetData>
    <row r="2" spans="2:16" x14ac:dyDescent="0.3">
      <c r="B2" s="1" t="s">
        <v>33</v>
      </c>
      <c r="C2" s="7"/>
      <c r="D2" s="7"/>
      <c r="E2" s="7"/>
      <c r="F2" s="7"/>
      <c r="G2" s="7"/>
      <c r="H2" s="7"/>
      <c r="I2" s="7"/>
      <c r="J2" s="7"/>
      <c r="K2" s="31"/>
    </row>
    <row r="3" spans="2:16" x14ac:dyDescent="0.3">
      <c r="B3" s="8" t="s">
        <v>34</v>
      </c>
      <c r="C3" s="8" t="s">
        <v>35</v>
      </c>
      <c r="D3" s="9" t="s">
        <v>5</v>
      </c>
      <c r="E3" s="9" t="s">
        <v>3</v>
      </c>
      <c r="F3" s="9" t="s">
        <v>2</v>
      </c>
      <c r="G3" s="9" t="s">
        <v>0</v>
      </c>
      <c r="H3" s="10" t="s">
        <v>9</v>
      </c>
      <c r="I3" s="10" t="s">
        <v>8</v>
      </c>
      <c r="J3" s="9" t="s">
        <v>1</v>
      </c>
      <c r="K3" s="32"/>
    </row>
    <row r="4" spans="2:16" x14ac:dyDescent="0.3">
      <c r="B4" t="s">
        <v>36</v>
      </c>
      <c r="C4" s="60" t="s">
        <v>39</v>
      </c>
      <c r="D4" s="18" t="s">
        <v>40</v>
      </c>
      <c r="E4" s="18" t="s">
        <v>40</v>
      </c>
      <c r="F4" s="18" t="s">
        <v>37</v>
      </c>
      <c r="G4" s="18">
        <v>2010</v>
      </c>
      <c r="H4" s="17">
        <v>27.529089461179801</v>
      </c>
      <c r="I4" s="17">
        <v>46.811572929992998</v>
      </c>
      <c r="J4" s="19" t="s">
        <v>10</v>
      </c>
    </row>
    <row r="5" spans="2:16" x14ac:dyDescent="0.3">
      <c r="B5" t="s">
        <v>36</v>
      </c>
      <c r="C5" s="60" t="s">
        <v>39</v>
      </c>
      <c r="F5" t="s">
        <v>37</v>
      </c>
      <c r="G5">
        <v>2010</v>
      </c>
      <c r="H5" s="17">
        <v>22.368450991368501</v>
      </c>
      <c r="I5" s="17">
        <v>35.785524137371802</v>
      </c>
      <c r="J5" s="6" t="s">
        <v>11</v>
      </c>
    </row>
    <row r="6" spans="2:16" x14ac:dyDescent="0.3">
      <c r="B6" t="s">
        <v>36</v>
      </c>
      <c r="C6" s="60" t="s">
        <v>39</v>
      </c>
      <c r="F6" t="s">
        <v>37</v>
      </c>
      <c r="G6">
        <v>2010</v>
      </c>
      <c r="H6" s="17">
        <v>24.249816378742199</v>
      </c>
      <c r="I6" s="17">
        <v>51.2314919657085</v>
      </c>
      <c r="J6" s="6" t="s">
        <v>12</v>
      </c>
    </row>
    <row r="7" spans="2:16" x14ac:dyDescent="0.3">
      <c r="B7" t="s">
        <v>36</v>
      </c>
      <c r="C7" s="60" t="s">
        <v>39</v>
      </c>
      <c r="F7" t="s">
        <v>37</v>
      </c>
      <c r="G7">
        <v>2010</v>
      </c>
      <c r="H7" s="17">
        <v>9.8155656926779695</v>
      </c>
      <c r="I7" s="17">
        <v>11.2107346301235</v>
      </c>
      <c r="J7" s="6" t="s">
        <v>13</v>
      </c>
    </row>
    <row r="8" spans="2:16" x14ac:dyDescent="0.3">
      <c r="B8" t="s">
        <v>36</v>
      </c>
      <c r="C8" s="60" t="s">
        <v>39</v>
      </c>
      <c r="F8" t="s">
        <v>37</v>
      </c>
      <c r="G8">
        <v>2010</v>
      </c>
      <c r="H8" s="17">
        <v>36.888478789355098</v>
      </c>
      <c r="I8" s="17">
        <v>20.8078540522956</v>
      </c>
      <c r="J8" s="6" t="s">
        <v>14</v>
      </c>
    </row>
    <row r="9" spans="2:16" x14ac:dyDescent="0.3">
      <c r="B9" s="14" t="s">
        <v>36</v>
      </c>
      <c r="C9" s="60" t="s">
        <v>39</v>
      </c>
      <c r="D9" s="14"/>
      <c r="E9" s="14"/>
      <c r="F9" s="14" t="s">
        <v>37</v>
      </c>
      <c r="G9" s="14">
        <v>2010</v>
      </c>
      <c r="H9" s="17">
        <v>1.04469431956145</v>
      </c>
      <c r="I9" s="17">
        <v>1.6018125795573901</v>
      </c>
      <c r="J9" s="13" t="s">
        <v>15</v>
      </c>
      <c r="K9" s="12"/>
      <c r="L9" s="20"/>
    </row>
    <row r="10" spans="2:16" ht="15" thickBot="1" x14ac:dyDescent="0.35">
      <c r="B10" s="12" t="s">
        <v>36</v>
      </c>
      <c r="C10" s="60" t="s">
        <v>39</v>
      </c>
      <c r="F10" t="s">
        <v>37</v>
      </c>
      <c r="G10" s="12">
        <v>2012</v>
      </c>
      <c r="H10" s="17">
        <v>3542.16055205569</v>
      </c>
      <c r="I10" s="17">
        <v>5998.29655985313</v>
      </c>
      <c r="J10" s="6" t="s">
        <v>18</v>
      </c>
      <c r="K10" s="12"/>
      <c r="L10" s="185" t="s">
        <v>58</v>
      </c>
      <c r="N10" s="39" t="s">
        <v>72</v>
      </c>
      <c r="O10" s="39" t="s">
        <v>75</v>
      </c>
      <c r="P10" s="40" t="s">
        <v>77</v>
      </c>
    </row>
    <row r="11" spans="2:16" x14ac:dyDescent="0.3">
      <c r="B11" s="12" t="s">
        <v>36</v>
      </c>
      <c r="C11" s="60" t="s">
        <v>39</v>
      </c>
      <c r="F11" t="s">
        <v>37</v>
      </c>
      <c r="G11" s="12">
        <v>2012</v>
      </c>
      <c r="H11" s="17">
        <v>3077.7176643120301</v>
      </c>
      <c r="I11" s="17">
        <v>5211.8087271137902</v>
      </c>
      <c r="J11" s="6" t="s">
        <v>19</v>
      </c>
      <c r="K11" s="12"/>
      <c r="L11" s="185" t="s">
        <v>59</v>
      </c>
    </row>
    <row r="12" spans="2:16" x14ac:dyDescent="0.3">
      <c r="B12" s="12" t="s">
        <v>36</v>
      </c>
      <c r="C12" s="60" t="s">
        <v>39</v>
      </c>
      <c r="F12" t="s">
        <v>37</v>
      </c>
      <c r="G12" s="12">
        <v>2012</v>
      </c>
      <c r="H12" s="17">
        <v>3806.6694694070302</v>
      </c>
      <c r="I12" s="17">
        <v>6446.2161009586898</v>
      </c>
      <c r="J12" s="6" t="s">
        <v>20</v>
      </c>
      <c r="K12" s="12"/>
      <c r="L12" s="185" t="s">
        <v>60</v>
      </c>
    </row>
    <row r="13" spans="2:16" x14ac:dyDescent="0.3">
      <c r="B13" s="12" t="s">
        <v>36</v>
      </c>
      <c r="C13" s="60" t="s">
        <v>39</v>
      </c>
      <c r="F13" t="s">
        <v>37</v>
      </c>
      <c r="G13" s="12">
        <v>2012</v>
      </c>
      <c r="H13" s="17">
        <v>16528.111424032799</v>
      </c>
      <c r="I13" s="17">
        <v>27988.712662419901</v>
      </c>
      <c r="J13" s="6" t="s">
        <v>21</v>
      </c>
      <c r="K13" s="12"/>
      <c r="L13" s="185" t="s">
        <v>61</v>
      </c>
    </row>
    <row r="14" spans="2:16" x14ac:dyDescent="0.3">
      <c r="B14" s="12" t="s">
        <v>36</v>
      </c>
      <c r="C14" s="60" t="s">
        <v>39</v>
      </c>
      <c r="F14" t="s">
        <v>37</v>
      </c>
      <c r="G14" s="12">
        <v>2012</v>
      </c>
      <c r="H14" s="17">
        <v>3406.1510483874499</v>
      </c>
      <c r="I14" s="17">
        <v>5767.9779941158604</v>
      </c>
      <c r="J14" s="6" t="s">
        <v>22</v>
      </c>
      <c r="K14" s="12"/>
      <c r="L14" s="185" t="s">
        <v>62</v>
      </c>
    </row>
    <row r="15" spans="2:16" x14ac:dyDescent="0.3">
      <c r="B15" s="12" t="s">
        <v>36</v>
      </c>
      <c r="C15" s="60" t="s">
        <v>39</v>
      </c>
      <c r="F15" t="s">
        <v>37</v>
      </c>
      <c r="G15" s="12">
        <v>2012</v>
      </c>
      <c r="H15" s="17">
        <v>1309.5941166248001</v>
      </c>
      <c r="I15" s="17">
        <v>2217.6673725293399</v>
      </c>
      <c r="J15" s="6" t="s">
        <v>23</v>
      </c>
      <c r="K15" s="12"/>
      <c r="L15" s="185" t="s">
        <v>63</v>
      </c>
    </row>
    <row r="16" spans="2:16" x14ac:dyDescent="0.3">
      <c r="B16" s="12" t="s">
        <v>36</v>
      </c>
      <c r="C16" s="60" t="s">
        <v>39</v>
      </c>
      <c r="F16" t="s">
        <v>37</v>
      </c>
      <c r="G16" s="12">
        <v>2012</v>
      </c>
      <c r="H16" s="17">
        <v>1479.1329196756101</v>
      </c>
      <c r="I16" s="17">
        <v>2504.76447164618</v>
      </c>
      <c r="J16" s="6" t="s">
        <v>24</v>
      </c>
      <c r="K16" s="12"/>
      <c r="L16" s="185" t="s">
        <v>64</v>
      </c>
    </row>
    <row r="17" spans="2:17" x14ac:dyDescent="0.3">
      <c r="B17" s="12" t="s">
        <v>36</v>
      </c>
      <c r="C17" s="60" t="s">
        <v>39</v>
      </c>
      <c r="F17" t="s">
        <v>37</v>
      </c>
      <c r="G17" s="12">
        <v>2012</v>
      </c>
      <c r="H17" s="17">
        <v>2993.6792718049301</v>
      </c>
      <c r="I17" s="17">
        <v>2020.92910460078</v>
      </c>
      <c r="J17" s="6" t="s">
        <v>25</v>
      </c>
      <c r="K17" s="12"/>
      <c r="L17" s="185" t="s">
        <v>65</v>
      </c>
    </row>
    <row r="18" spans="2:17" x14ac:dyDescent="0.3">
      <c r="B18" s="12" t="s">
        <v>36</v>
      </c>
      <c r="C18" s="60" t="s">
        <v>39</v>
      </c>
      <c r="F18" t="s">
        <v>37</v>
      </c>
      <c r="G18" s="12">
        <v>2012</v>
      </c>
      <c r="H18" s="17">
        <v>2777.8386922081299</v>
      </c>
      <c r="I18" s="17">
        <v>1875.22261113327</v>
      </c>
      <c r="J18" s="6" t="s">
        <v>26</v>
      </c>
      <c r="K18" s="12"/>
      <c r="L18" s="185" t="s">
        <v>66</v>
      </c>
    </row>
    <row r="19" spans="2:17" x14ac:dyDescent="0.3">
      <c r="B19" s="12" t="s">
        <v>36</v>
      </c>
      <c r="C19" s="60" t="s">
        <v>39</v>
      </c>
      <c r="F19" t="s">
        <v>37</v>
      </c>
      <c r="G19" s="12">
        <v>2012</v>
      </c>
      <c r="H19" s="17">
        <v>2899.92659995951</v>
      </c>
      <c r="I19" s="17">
        <v>1957.6399256459999</v>
      </c>
      <c r="J19" s="6" t="s">
        <v>27</v>
      </c>
      <c r="K19" s="12"/>
      <c r="L19" s="185" t="s">
        <v>67</v>
      </c>
    </row>
    <row r="20" spans="2:17" x14ac:dyDescent="0.3">
      <c r="B20" s="12" t="s">
        <v>36</v>
      </c>
      <c r="C20" s="60" t="s">
        <v>39</v>
      </c>
      <c r="F20" t="s">
        <v>37</v>
      </c>
      <c r="G20" s="12">
        <v>2012</v>
      </c>
      <c r="H20" s="17">
        <v>9707.8982147418992</v>
      </c>
      <c r="I20" s="17">
        <v>6553.4655737671401</v>
      </c>
      <c r="J20" s="6" t="s">
        <v>28</v>
      </c>
      <c r="K20" s="12"/>
      <c r="L20" s="185" t="s">
        <v>68</v>
      </c>
    </row>
    <row r="21" spans="2:17" x14ac:dyDescent="0.3">
      <c r="B21" s="12" t="s">
        <v>36</v>
      </c>
      <c r="C21" s="60" t="s">
        <v>39</v>
      </c>
      <c r="F21" t="s">
        <v>37</v>
      </c>
      <c r="G21" s="12">
        <v>2012</v>
      </c>
      <c r="H21" s="17">
        <v>2178.6359872784401</v>
      </c>
      <c r="I21" s="17">
        <v>1470.7216355769201</v>
      </c>
      <c r="J21" s="6" t="s">
        <v>29</v>
      </c>
      <c r="K21" s="12"/>
      <c r="L21" s="185" t="s">
        <v>69</v>
      </c>
    </row>
    <row r="22" spans="2:17" x14ac:dyDescent="0.3">
      <c r="B22" s="12" t="s">
        <v>36</v>
      </c>
      <c r="C22" s="60" t="s">
        <v>39</v>
      </c>
      <c r="F22" t="s">
        <v>37</v>
      </c>
      <c r="G22" s="12">
        <v>2012</v>
      </c>
      <c r="H22" s="17">
        <v>1006.76325140699</v>
      </c>
      <c r="I22" s="17">
        <v>679.63097295463297</v>
      </c>
      <c r="J22" s="6" t="s">
        <v>30</v>
      </c>
      <c r="K22" s="12"/>
      <c r="L22" s="185" t="s">
        <v>70</v>
      </c>
    </row>
    <row r="23" spans="2:17" x14ac:dyDescent="0.3">
      <c r="B23" s="34" t="s">
        <v>36</v>
      </c>
      <c r="C23" s="60" t="s">
        <v>39</v>
      </c>
      <c r="D23" s="14"/>
      <c r="E23" s="14"/>
      <c r="F23" s="14" t="s">
        <v>37</v>
      </c>
      <c r="G23" s="34">
        <v>2012</v>
      </c>
      <c r="H23" s="17">
        <v>782.91488774980701</v>
      </c>
      <c r="I23" s="17">
        <v>528.51870204682905</v>
      </c>
      <c r="J23" s="13" t="s">
        <v>31</v>
      </c>
      <c r="K23" s="12"/>
      <c r="L23" s="185" t="s">
        <v>71</v>
      </c>
      <c r="M23" s="20"/>
      <c r="N23" s="20"/>
      <c r="O23" s="20"/>
      <c r="P23" s="20"/>
      <c r="Q23" s="20"/>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BT60"/>
  <sheetViews>
    <sheetView zoomScale="80" zoomScaleNormal="80" workbookViewId="0">
      <selection activeCell="E60" sqref="E60"/>
    </sheetView>
  </sheetViews>
  <sheetFormatPr defaultRowHeight="14.4" x14ac:dyDescent="0.3"/>
  <cols>
    <col min="2" max="2" width="10.109375" bestFit="1" customWidth="1"/>
    <col min="3" max="3" width="8.88671875" bestFit="1" customWidth="1"/>
    <col min="4" max="4" width="12.109375" customWidth="1"/>
    <col min="5" max="5" width="5.6640625" customWidth="1"/>
    <col min="6" max="8" width="10.6640625" customWidth="1"/>
    <col min="9" max="9" width="8.6640625" bestFit="1" customWidth="1"/>
    <col min="11" max="11" width="18" bestFit="1" customWidth="1"/>
    <col min="13" max="13" width="26.44140625" bestFit="1" customWidth="1"/>
    <col min="15" max="15" width="24.44140625" bestFit="1" customWidth="1"/>
    <col min="16" max="27" width="9.88671875" bestFit="1" customWidth="1"/>
  </cols>
  <sheetData>
    <row r="1" spans="1:72" x14ac:dyDescent="0.3">
      <c r="A1" t="s">
        <v>7</v>
      </c>
    </row>
    <row r="2" spans="1:72" x14ac:dyDescent="0.3">
      <c r="B2" s="1" t="s">
        <v>4</v>
      </c>
      <c r="I2" s="2"/>
      <c r="M2" s="11" t="s">
        <v>38</v>
      </c>
    </row>
    <row r="3" spans="1:72" ht="15" thickBot="1" x14ac:dyDescent="0.35">
      <c r="B3" s="174" t="s">
        <v>5</v>
      </c>
      <c r="C3" s="174" t="s">
        <v>3</v>
      </c>
      <c r="D3" s="174" t="s">
        <v>2</v>
      </c>
      <c r="E3" s="174" t="s">
        <v>0</v>
      </c>
      <c r="F3" s="175" t="s">
        <v>9</v>
      </c>
      <c r="G3" s="175" t="s">
        <v>8</v>
      </c>
      <c r="H3" s="176" t="s">
        <v>6</v>
      </c>
      <c r="I3" s="176" t="s">
        <v>1</v>
      </c>
      <c r="J3" s="177" t="s">
        <v>153</v>
      </c>
      <c r="K3" s="177" t="s">
        <v>154</v>
      </c>
      <c r="M3" s="175" t="s">
        <v>9</v>
      </c>
      <c r="N3" s="175" t="s">
        <v>8</v>
      </c>
    </row>
    <row r="4" spans="1:72" x14ac:dyDescent="0.3">
      <c r="B4" s="178"/>
      <c r="C4" s="178"/>
      <c r="D4" t="s">
        <v>16</v>
      </c>
      <c r="E4">
        <v>2012</v>
      </c>
      <c r="F4" s="35">
        <f>'Data Fremskriv_m2'!C91</f>
        <v>27.960422253811785</v>
      </c>
      <c r="G4" s="35">
        <f>'Data Fremskriv_m2'!D91</f>
        <v>48.668018218139594</v>
      </c>
      <c r="H4" t="s">
        <v>17</v>
      </c>
      <c r="I4" s="55" t="s">
        <v>10</v>
      </c>
      <c r="J4" s="179" t="s">
        <v>155</v>
      </c>
      <c r="K4" s="180" t="s">
        <v>156</v>
      </c>
      <c r="M4" s="181"/>
      <c r="N4" s="181"/>
    </row>
    <row r="5" spans="1:72" x14ac:dyDescent="0.3">
      <c r="B5" s="178"/>
      <c r="C5" s="178"/>
      <c r="D5" t="s">
        <v>16</v>
      </c>
      <c r="E5">
        <v>2012</v>
      </c>
      <c r="F5" s="35">
        <f>'Data Fremskriv_m2'!C92</f>
        <v>23.199349810479916</v>
      </c>
      <c r="G5" s="35">
        <f>'Data Fremskriv_m2'!D92</f>
        <v>35.415409771443521</v>
      </c>
      <c r="H5" t="s">
        <v>17</v>
      </c>
      <c r="I5" s="55" t="s">
        <v>11</v>
      </c>
      <c r="J5" s="179" t="s">
        <v>155</v>
      </c>
      <c r="K5" s="180" t="s">
        <v>156</v>
      </c>
      <c r="M5" s="181"/>
      <c r="N5" s="181"/>
    </row>
    <row r="6" spans="1:72" x14ac:dyDescent="0.3">
      <c r="D6" t="s">
        <v>16</v>
      </c>
      <c r="E6">
        <v>2012</v>
      </c>
      <c r="F6" s="35">
        <f>'Data Fremskriv_m2'!C93</f>
        <v>24.317227539560491</v>
      </c>
      <c r="G6" s="35">
        <f>'Data Fremskriv_m2'!D93</f>
        <v>51.395796460154088</v>
      </c>
      <c r="H6" t="s">
        <v>17</v>
      </c>
      <c r="I6" s="55" t="s">
        <v>12</v>
      </c>
      <c r="J6" s="179" t="s">
        <v>155</v>
      </c>
      <c r="K6" s="180" t="s">
        <v>156</v>
      </c>
      <c r="P6" s="16"/>
      <c r="Q6" s="16"/>
      <c r="R6" s="16"/>
      <c r="V6" s="16"/>
      <c r="W6" s="16"/>
      <c r="X6" s="16"/>
      <c r="Y6" s="16"/>
      <c r="Z6" s="16"/>
      <c r="AA6" s="16"/>
    </row>
    <row r="7" spans="1:72" x14ac:dyDescent="0.3">
      <c r="D7" t="s">
        <v>16</v>
      </c>
      <c r="E7">
        <v>2012</v>
      </c>
      <c r="F7" s="35">
        <f>'Data Fremskriv_m2'!C94</f>
        <v>10.128612560108273</v>
      </c>
      <c r="G7" s="35">
        <f>'Data Fremskriv_m2'!D94</f>
        <v>12.147589606616769</v>
      </c>
      <c r="H7" t="s">
        <v>17</v>
      </c>
      <c r="I7" s="55" t="s">
        <v>13</v>
      </c>
      <c r="J7" s="179" t="s">
        <v>155</v>
      </c>
      <c r="K7" s="180" t="s">
        <v>156</v>
      </c>
      <c r="O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row>
    <row r="8" spans="1:72" x14ac:dyDescent="0.3">
      <c r="D8" t="s">
        <v>16</v>
      </c>
      <c r="E8">
        <v>2012</v>
      </c>
      <c r="F8" s="35">
        <f>'Data Fremskriv_m2'!C95</f>
        <v>37.754763530538483</v>
      </c>
      <c r="G8" s="35">
        <f>'Data Fremskriv_m2'!D95</f>
        <v>20.294061671731328</v>
      </c>
      <c r="H8" t="s">
        <v>17</v>
      </c>
      <c r="I8" s="55" t="s">
        <v>14</v>
      </c>
      <c r="J8" s="179" t="s">
        <v>155</v>
      </c>
      <c r="K8" s="180" t="s">
        <v>156</v>
      </c>
      <c r="O8" s="16"/>
      <c r="S8" s="16"/>
    </row>
    <row r="9" spans="1:72" x14ac:dyDescent="0.3">
      <c r="D9" t="s">
        <v>16</v>
      </c>
      <c r="E9">
        <v>2012</v>
      </c>
      <c r="F9" s="35">
        <f>'Data Fremskriv_m2'!C96</f>
        <v>1.0554585507439416</v>
      </c>
      <c r="G9" s="35">
        <f>'Data Fremskriv_m2'!D96</f>
        <v>1.6749495785429529</v>
      </c>
      <c r="H9" t="s">
        <v>17</v>
      </c>
      <c r="I9" s="55" t="s">
        <v>15</v>
      </c>
      <c r="J9" s="179" t="s">
        <v>155</v>
      </c>
      <c r="K9" s="180" t="s">
        <v>156</v>
      </c>
      <c r="O9" s="16"/>
    </row>
    <row r="10" spans="1:72" x14ac:dyDescent="0.3">
      <c r="D10" t="s">
        <v>16</v>
      </c>
      <c r="E10">
        <v>2015</v>
      </c>
      <c r="F10" s="35">
        <f>'Data Fremskriv_m2'!C97</f>
        <v>28.607421442759694</v>
      </c>
      <c r="G10" s="35">
        <f>'Data Fremskriv_m2'!D97</f>
        <v>51.452686150359462</v>
      </c>
      <c r="H10" t="s">
        <v>17</v>
      </c>
      <c r="I10" s="55" t="s">
        <v>10</v>
      </c>
      <c r="J10" s="179" t="s">
        <v>155</v>
      </c>
      <c r="K10" s="180" t="s">
        <v>156</v>
      </c>
      <c r="O10" s="16"/>
    </row>
    <row r="11" spans="1:72" x14ac:dyDescent="0.3">
      <c r="D11" t="s">
        <v>16</v>
      </c>
      <c r="E11">
        <v>2015</v>
      </c>
      <c r="F11" s="35">
        <f>'Data Fremskriv_m2'!C98</f>
        <v>24.445698039147086</v>
      </c>
      <c r="G11" s="35">
        <f>'Data Fremskriv_m2'!D98</f>
        <v>34.860238222551054</v>
      </c>
      <c r="H11" t="s">
        <v>17</v>
      </c>
      <c r="I11" s="55" t="s">
        <v>11</v>
      </c>
      <c r="J11" s="179" t="s">
        <v>155</v>
      </c>
      <c r="K11" s="180" t="s">
        <v>156</v>
      </c>
      <c r="O11" s="16"/>
    </row>
    <row r="12" spans="1:72" x14ac:dyDescent="0.3">
      <c r="D12" t="s">
        <v>16</v>
      </c>
      <c r="E12">
        <v>2015</v>
      </c>
      <c r="F12" s="35">
        <f>'Data Fremskriv_m2'!C99</f>
        <v>24.418344280787892</v>
      </c>
      <c r="G12" s="35">
        <f>'Data Fremskriv_m2'!D99</f>
        <v>51.642253201822406</v>
      </c>
      <c r="H12" t="s">
        <v>17</v>
      </c>
      <c r="I12" s="55" t="s">
        <v>12</v>
      </c>
      <c r="J12" s="179" t="s">
        <v>155</v>
      </c>
      <c r="K12" s="180" t="s">
        <v>156</v>
      </c>
      <c r="O12" s="16"/>
    </row>
    <row r="13" spans="1:72" x14ac:dyDescent="0.3">
      <c r="D13" t="s">
        <v>16</v>
      </c>
      <c r="E13">
        <v>2015</v>
      </c>
      <c r="F13" s="35">
        <f>'Data Fremskriv_m2'!C100</f>
        <v>10.598182861253724</v>
      </c>
      <c r="G13" s="35">
        <f>'Data Fremskriv_m2'!D100</f>
        <v>13.552872071356626</v>
      </c>
      <c r="H13" t="s">
        <v>17</v>
      </c>
      <c r="I13" s="55" t="s">
        <v>13</v>
      </c>
      <c r="J13" s="179" t="s">
        <v>155</v>
      </c>
      <c r="K13" s="180" t="s">
        <v>156</v>
      </c>
      <c r="O13" s="16"/>
    </row>
    <row r="14" spans="1:72" x14ac:dyDescent="0.3">
      <c r="D14" t="s">
        <v>16</v>
      </c>
      <c r="E14">
        <v>2015</v>
      </c>
      <c r="F14" s="35">
        <f>'Data Fremskriv_m2'!C101</f>
        <v>39.054190642313607</v>
      </c>
      <c r="G14" s="35">
        <f>'Data Fremskriv_m2'!D101</f>
        <v>19.523373100884964</v>
      </c>
      <c r="H14" t="s">
        <v>17</v>
      </c>
      <c r="I14" s="55" t="s">
        <v>14</v>
      </c>
      <c r="J14" s="179" t="s">
        <v>155</v>
      </c>
      <c r="K14" s="180" t="s">
        <v>156</v>
      </c>
      <c r="O14" s="16"/>
    </row>
    <row r="15" spans="1:72" x14ac:dyDescent="0.3">
      <c r="D15" t="s">
        <v>16</v>
      </c>
      <c r="E15">
        <v>2015</v>
      </c>
      <c r="F15" s="35">
        <f>'Data Fremskriv_m2'!C102</f>
        <v>1.0716048975176828</v>
      </c>
      <c r="G15" s="35">
        <f>'Data Fremskriv_m2'!D102</f>
        <v>1.7846550770213001</v>
      </c>
      <c r="H15" t="s">
        <v>17</v>
      </c>
      <c r="I15" s="55" t="s">
        <v>15</v>
      </c>
      <c r="J15" s="179" t="s">
        <v>155</v>
      </c>
      <c r="K15" s="180" t="s">
        <v>156</v>
      </c>
      <c r="O15" s="16"/>
    </row>
    <row r="16" spans="1:72" x14ac:dyDescent="0.3">
      <c r="D16" t="s">
        <v>16</v>
      </c>
      <c r="E16">
        <v>2020</v>
      </c>
      <c r="F16" s="35">
        <f>'Data Fremskriv_m2'!C103</f>
        <v>29.154133407820222</v>
      </c>
      <c r="G16" s="35">
        <f>'Data Fremskriv_m2'!D103</f>
        <v>52.41233362694598</v>
      </c>
      <c r="H16" t="s">
        <v>17</v>
      </c>
      <c r="I16" s="55" t="s">
        <v>10</v>
      </c>
      <c r="J16" s="179" t="s">
        <v>155</v>
      </c>
      <c r="K16" s="180" t="s">
        <v>156</v>
      </c>
      <c r="O16" s="16"/>
    </row>
    <row r="17" spans="4:48" x14ac:dyDescent="0.3">
      <c r="D17" t="s">
        <v>16</v>
      </c>
      <c r="E17">
        <v>2020</v>
      </c>
      <c r="F17" s="35">
        <f>'Data Fremskriv_m2'!C104</f>
        <v>26.286732068009293</v>
      </c>
      <c r="G17" s="35">
        <f>'Data Fremskriv_m2'!D104</f>
        <v>35.664397768211941</v>
      </c>
      <c r="H17" t="s">
        <v>17</v>
      </c>
      <c r="I17" s="55" t="s">
        <v>11</v>
      </c>
      <c r="J17" s="179" t="s">
        <v>155</v>
      </c>
      <c r="K17" s="180" t="s">
        <v>156</v>
      </c>
      <c r="O17" s="16"/>
    </row>
    <row r="18" spans="4:48" x14ac:dyDescent="0.3">
      <c r="D18" t="s">
        <v>16</v>
      </c>
      <c r="E18">
        <v>2020</v>
      </c>
      <c r="F18" s="35">
        <f>'Data Fremskriv_m2'!C105</f>
        <v>24.629880904290498</v>
      </c>
      <c r="G18" s="35">
        <f>'Data Fremskriv_m2'!D105</f>
        <v>52.26912384017227</v>
      </c>
      <c r="H18" t="s">
        <v>17</v>
      </c>
      <c r="I18" s="55" t="s">
        <v>12</v>
      </c>
      <c r="J18" s="179" t="s">
        <v>155</v>
      </c>
      <c r="K18" s="180" t="s">
        <v>156</v>
      </c>
      <c r="O18" s="16"/>
    </row>
    <row r="19" spans="4:48" x14ac:dyDescent="0.3">
      <c r="D19" t="s">
        <v>16</v>
      </c>
      <c r="E19">
        <v>2020</v>
      </c>
      <c r="F19" s="35">
        <f>'Data Fremskriv_m2'!C106</f>
        <v>12.097310123497513</v>
      </c>
      <c r="G19" s="35">
        <f>'Data Fremskriv_m2'!D106</f>
        <v>14.761081731344238</v>
      </c>
      <c r="H19" t="s">
        <v>17</v>
      </c>
      <c r="I19" s="55" t="s">
        <v>13</v>
      </c>
      <c r="J19" s="179" t="s">
        <v>155</v>
      </c>
      <c r="K19" s="180" t="s">
        <v>156</v>
      </c>
      <c r="O19" s="16"/>
    </row>
    <row r="20" spans="4:48" x14ac:dyDescent="0.3">
      <c r="D20" t="s">
        <v>16</v>
      </c>
      <c r="E20">
        <v>2020</v>
      </c>
      <c r="F20" s="35">
        <f>'Data Fremskriv_m2'!C107</f>
        <v>41.858839929911184</v>
      </c>
      <c r="G20" s="35">
        <f>'Data Fremskriv_m2'!D107</f>
        <v>21.256015338170634</v>
      </c>
      <c r="H20" t="s">
        <v>17</v>
      </c>
      <c r="I20" s="55" t="s">
        <v>14</v>
      </c>
      <c r="J20" s="179" t="s">
        <v>155</v>
      </c>
      <c r="K20" s="180" t="s">
        <v>156</v>
      </c>
      <c r="O20" s="16"/>
    </row>
    <row r="21" spans="4:48" x14ac:dyDescent="0.3">
      <c r="D21" t="s">
        <v>16</v>
      </c>
      <c r="E21">
        <v>2020</v>
      </c>
      <c r="F21" s="35">
        <f>'Data Fremskriv_m2'!C108</f>
        <v>1.2172457125176919</v>
      </c>
      <c r="G21" s="35">
        <f>'Data Fremskriv_m2'!D108</f>
        <v>1.9430958620298175</v>
      </c>
      <c r="H21" t="s">
        <v>17</v>
      </c>
      <c r="I21" s="55" t="s">
        <v>15</v>
      </c>
      <c r="J21" s="179" t="s">
        <v>155</v>
      </c>
      <c r="K21" s="180" t="s">
        <v>156</v>
      </c>
      <c r="O21" s="16"/>
    </row>
    <row r="22" spans="4:48" x14ac:dyDescent="0.3">
      <c r="D22" t="s">
        <v>16</v>
      </c>
      <c r="E22">
        <v>2025</v>
      </c>
      <c r="F22" s="35">
        <f>'Data Fremskriv_m2'!C109</f>
        <v>29.596163289187402</v>
      </c>
      <c r="G22" s="35">
        <f>'Data Fremskriv_m2'!D109</f>
        <v>52.947072818856768</v>
      </c>
      <c r="H22" t="s">
        <v>17</v>
      </c>
      <c r="I22" s="55" t="s">
        <v>10</v>
      </c>
      <c r="J22" s="179" t="s">
        <v>155</v>
      </c>
      <c r="K22" s="180" t="s">
        <v>156</v>
      </c>
      <c r="O22" s="16"/>
    </row>
    <row r="23" spans="4:48" x14ac:dyDescent="0.3">
      <c r="D23" t="s">
        <v>16</v>
      </c>
      <c r="E23">
        <v>2025</v>
      </c>
      <c r="F23" s="35">
        <f>'Data Fremskriv_m2'!C110</f>
        <v>27.685561739326051</v>
      </c>
      <c r="G23" s="35">
        <f>'Data Fremskriv_m2'!D110</f>
        <v>36.185261323588378</v>
      </c>
      <c r="H23" t="s">
        <v>17</v>
      </c>
      <c r="I23" s="55" t="s">
        <v>11</v>
      </c>
      <c r="J23" s="179" t="s">
        <v>155</v>
      </c>
      <c r="K23" s="180" t="s">
        <v>156</v>
      </c>
      <c r="O23" s="16"/>
    </row>
    <row r="24" spans="4:48" x14ac:dyDescent="0.3">
      <c r="D24" t="s">
        <v>16</v>
      </c>
      <c r="E24">
        <v>2025</v>
      </c>
      <c r="F24" s="35">
        <f>'Data Fremskriv_m2'!C111</f>
        <v>24.822482457066908</v>
      </c>
      <c r="G24" s="35">
        <f>'Data Fremskriv_m2'!D111</f>
        <v>52.589542255076822</v>
      </c>
      <c r="H24" t="s">
        <v>17</v>
      </c>
      <c r="I24" s="55" t="s">
        <v>12</v>
      </c>
      <c r="J24" s="179" t="s">
        <v>155</v>
      </c>
      <c r="K24" s="180" t="s">
        <v>156</v>
      </c>
      <c r="O24" s="16"/>
    </row>
    <row r="25" spans="4:48" x14ac:dyDescent="0.3">
      <c r="D25" t="s">
        <v>16</v>
      </c>
      <c r="E25">
        <v>2025</v>
      </c>
      <c r="F25" s="35">
        <f>'Data Fremskriv_m2'!C112</f>
        <v>13.124481797940716</v>
      </c>
      <c r="G25" s="35">
        <f>'Data Fremskriv_m2'!D112</f>
        <v>15.419900755174362</v>
      </c>
      <c r="H25" t="s">
        <v>17</v>
      </c>
      <c r="I25" s="55" t="s">
        <v>13</v>
      </c>
      <c r="J25" s="179" t="s">
        <v>155</v>
      </c>
      <c r="K25" s="180" t="s">
        <v>156</v>
      </c>
      <c r="O25" s="16"/>
    </row>
    <row r="26" spans="4:48" x14ac:dyDescent="0.3">
      <c r="D26" t="s">
        <v>16</v>
      </c>
      <c r="E26">
        <v>2025</v>
      </c>
      <c r="F26" s="35">
        <f>'Data Fremskriv_m2'!C113</f>
        <v>43.944069962598192</v>
      </c>
      <c r="G26" s="35">
        <f>'Data Fremskriv_m2'!D113</f>
        <v>22.230246412567819</v>
      </c>
      <c r="H26" t="s">
        <v>17</v>
      </c>
      <c r="I26" s="55" t="s">
        <v>14</v>
      </c>
      <c r="J26" s="179" t="s">
        <v>155</v>
      </c>
      <c r="K26" s="180" t="s">
        <v>156</v>
      </c>
      <c r="O26" s="16"/>
    </row>
    <row r="27" spans="4:48" x14ac:dyDescent="0.3">
      <c r="D27" t="s">
        <v>16</v>
      </c>
      <c r="E27">
        <v>2025</v>
      </c>
      <c r="F27" s="35">
        <f>'Data Fremskriv_m2'!C114</f>
        <v>1.3136241155122428</v>
      </c>
      <c r="G27" s="35">
        <f>'Data Fremskriv_m2'!D114</f>
        <v>2.0321248234469746</v>
      </c>
      <c r="H27" t="s">
        <v>17</v>
      </c>
      <c r="I27" s="55" t="s">
        <v>15</v>
      </c>
      <c r="J27" s="179" t="s">
        <v>155</v>
      </c>
      <c r="K27" s="180" t="s">
        <v>156</v>
      </c>
      <c r="O27" s="16"/>
    </row>
    <row r="28" spans="4:48" x14ac:dyDescent="0.3">
      <c r="D28" t="s">
        <v>16</v>
      </c>
      <c r="E28">
        <v>2030</v>
      </c>
      <c r="F28" s="35">
        <f>'Data Fremskriv_m2'!C115</f>
        <v>30.005732870547302</v>
      </c>
      <c r="G28" s="35">
        <f>'Data Fremskriv_m2'!D115</f>
        <v>53.282130270730285</v>
      </c>
      <c r="H28" t="s">
        <v>17</v>
      </c>
      <c r="I28" s="55" t="s">
        <v>10</v>
      </c>
      <c r="J28" s="179" t="s">
        <v>155</v>
      </c>
      <c r="K28" s="180" t="s">
        <v>156</v>
      </c>
      <c r="O28" s="16"/>
    </row>
    <row r="29" spans="4:48" x14ac:dyDescent="0.3">
      <c r="D29" t="s">
        <v>16</v>
      </c>
      <c r="E29">
        <v>2030</v>
      </c>
      <c r="F29" s="35">
        <f>'Data Fremskriv_m2'!C116</f>
        <v>28.936911793756998</v>
      </c>
      <c r="G29" s="35">
        <f>'Data Fremskriv_m2'!D116</f>
        <v>36.599312457751829</v>
      </c>
      <c r="H29" t="s">
        <v>17</v>
      </c>
      <c r="I29" s="55" t="s">
        <v>11</v>
      </c>
      <c r="J29" s="179" t="s">
        <v>155</v>
      </c>
      <c r="K29" s="180" t="s">
        <v>156</v>
      </c>
      <c r="O29" s="16"/>
    </row>
    <row r="30" spans="4:48" x14ac:dyDescent="0.3">
      <c r="D30" t="s">
        <v>16</v>
      </c>
      <c r="E30">
        <v>2030</v>
      </c>
      <c r="F30" s="35">
        <f>'Data Fremskriv_m2'!C117</f>
        <v>24.967883252439261</v>
      </c>
      <c r="G30" s="35">
        <f>'Data Fremskriv_m2'!D117</f>
        <v>52.73026409005687</v>
      </c>
      <c r="H30" t="s">
        <v>17</v>
      </c>
      <c r="I30" s="55" t="s">
        <v>12</v>
      </c>
      <c r="J30" s="179" t="s">
        <v>155</v>
      </c>
      <c r="K30" s="180" t="s">
        <v>156</v>
      </c>
      <c r="O30" s="16"/>
    </row>
    <row r="31" spans="4:48" x14ac:dyDescent="0.3">
      <c r="D31" t="s">
        <v>16</v>
      </c>
      <c r="E31">
        <v>2030</v>
      </c>
      <c r="F31" s="35">
        <f>'Data Fremskriv_m2'!C118</f>
        <v>13.852793837701856</v>
      </c>
      <c r="G31" s="35">
        <f>'Data Fremskriv_m2'!D118</f>
        <v>15.896285443761348</v>
      </c>
      <c r="H31" t="s">
        <v>17</v>
      </c>
      <c r="I31" s="55" t="s">
        <v>13</v>
      </c>
      <c r="J31" s="179" t="s">
        <v>155</v>
      </c>
      <c r="K31" s="180" t="s">
        <v>156</v>
      </c>
      <c r="O31" s="16"/>
    </row>
    <row r="32" spans="4:48" x14ac:dyDescent="0.3">
      <c r="D32" t="s">
        <v>16</v>
      </c>
      <c r="E32">
        <v>2030</v>
      </c>
      <c r="F32" s="35">
        <f>'Data Fremskriv_m2'!C119</f>
        <v>45.856449824870253</v>
      </c>
      <c r="G32" s="35">
        <f>'Data Fremskriv_m2'!D119</f>
        <v>22.950434865053897</v>
      </c>
      <c r="H32" t="s">
        <v>17</v>
      </c>
      <c r="I32" s="55" t="s">
        <v>14</v>
      </c>
      <c r="J32" s="179" t="s">
        <v>155</v>
      </c>
      <c r="K32" s="180" t="s">
        <v>156</v>
      </c>
      <c r="O32" s="199"/>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row>
    <row r="33" spans="4:48" x14ac:dyDescent="0.3">
      <c r="D33" t="s">
        <v>16</v>
      </c>
      <c r="E33">
        <v>2030</v>
      </c>
      <c r="F33" s="35">
        <f>'Data Fremskriv_m2'!C120</f>
        <v>1.3749301272337984</v>
      </c>
      <c r="G33" s="35">
        <f>'Data Fremskriv_m2'!D120</f>
        <v>2.096876880908821</v>
      </c>
      <c r="H33" t="s">
        <v>17</v>
      </c>
      <c r="I33" s="55" t="s">
        <v>15</v>
      </c>
      <c r="J33" s="179" t="s">
        <v>155</v>
      </c>
      <c r="K33" s="180" t="s">
        <v>156</v>
      </c>
      <c r="O33" s="199"/>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row>
    <row r="34" spans="4:48" x14ac:dyDescent="0.3">
      <c r="D34" t="s">
        <v>16</v>
      </c>
      <c r="E34">
        <v>2035</v>
      </c>
      <c r="F34" s="35">
        <f>'Data Fremskriv_m2'!C121</f>
        <v>30.1543205391038</v>
      </c>
      <c r="G34" s="35">
        <f>'Data Fremskriv_m2'!D121</f>
        <v>53.159282174983836</v>
      </c>
      <c r="H34" t="s">
        <v>17</v>
      </c>
      <c r="I34" s="55" t="s">
        <v>10</v>
      </c>
      <c r="J34" s="179" t="s">
        <v>155</v>
      </c>
      <c r="K34" s="180" t="s">
        <v>156</v>
      </c>
      <c r="O34" s="199"/>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row>
    <row r="35" spans="4:48" x14ac:dyDescent="0.3">
      <c r="D35" t="s">
        <v>16</v>
      </c>
      <c r="E35">
        <v>2035</v>
      </c>
      <c r="F35" s="35">
        <f>'Data Fremskriv_m2'!C122</f>
        <v>29.782227247149251</v>
      </c>
      <c r="G35" s="35">
        <f>'Data Fremskriv_m2'!D122</f>
        <v>36.653096206877073</v>
      </c>
      <c r="H35" t="s">
        <v>17</v>
      </c>
      <c r="I35" s="55" t="s">
        <v>11</v>
      </c>
      <c r="J35" s="179" t="s">
        <v>155</v>
      </c>
      <c r="K35" s="180" t="s">
        <v>156</v>
      </c>
      <c r="O35" s="199"/>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row>
    <row r="36" spans="4:48" x14ac:dyDescent="0.3">
      <c r="D36" t="s">
        <v>16</v>
      </c>
      <c r="E36">
        <v>2035</v>
      </c>
      <c r="F36" s="35">
        <f>'Data Fremskriv_m2'!C123</f>
        <v>24.910293945098008</v>
      </c>
      <c r="G36" s="35">
        <f>'Data Fremskriv_m2'!D123</f>
        <v>52.490789431569027</v>
      </c>
      <c r="H36" t="s">
        <v>17</v>
      </c>
      <c r="I36" s="55" t="s">
        <v>12</v>
      </c>
      <c r="J36" s="179" t="s">
        <v>155</v>
      </c>
      <c r="K36" s="180" t="s">
        <v>156</v>
      </c>
      <c r="O36" s="199"/>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row>
    <row r="37" spans="4:48" x14ac:dyDescent="0.3">
      <c r="D37" t="s">
        <v>16</v>
      </c>
      <c r="E37">
        <v>2035</v>
      </c>
      <c r="F37" s="35">
        <f>'Data Fremskriv_m2'!C124</f>
        <v>14.381136972843427</v>
      </c>
      <c r="G37" s="35">
        <f>'Data Fremskriv_m2'!D124</f>
        <v>16.162912760809878</v>
      </c>
      <c r="H37" t="s">
        <v>17</v>
      </c>
      <c r="I37" s="55" t="s">
        <v>13</v>
      </c>
      <c r="J37" s="179" t="s">
        <v>155</v>
      </c>
      <c r="K37" s="180" t="s">
        <v>156</v>
      </c>
      <c r="O37" s="199"/>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row>
    <row r="38" spans="4:48" x14ac:dyDescent="0.3">
      <c r="D38" t="s">
        <v>16</v>
      </c>
      <c r="E38">
        <v>2035</v>
      </c>
      <c r="F38" s="35">
        <f>'Data Fremskriv_m2'!C125</f>
        <v>47.541018544428226</v>
      </c>
      <c r="G38" s="35">
        <f>'Data Fremskriv_m2'!D125</f>
        <v>23.378977752406172</v>
      </c>
      <c r="H38" t="s">
        <v>17</v>
      </c>
      <c r="I38" s="55" t="s">
        <v>14</v>
      </c>
      <c r="J38" s="179" t="s">
        <v>155</v>
      </c>
      <c r="K38" s="180" t="s">
        <v>156</v>
      </c>
      <c r="O38" s="199"/>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row>
    <row r="39" spans="4:48" x14ac:dyDescent="0.3">
      <c r="D39" t="s">
        <v>16</v>
      </c>
      <c r="E39">
        <v>2035</v>
      </c>
      <c r="F39" s="35">
        <f>'Data Fremskriv_m2'!C126</f>
        <v>1.419386020470738</v>
      </c>
      <c r="G39" s="35">
        <f>'Data Fremskriv_m2'!D126</f>
        <v>2.1353382663699989</v>
      </c>
      <c r="H39" t="s">
        <v>17</v>
      </c>
      <c r="I39" s="55" t="s">
        <v>15</v>
      </c>
      <c r="J39" s="179" t="s">
        <v>155</v>
      </c>
      <c r="K39" s="180" t="s">
        <v>156</v>
      </c>
      <c r="O39" s="199"/>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row>
    <row r="40" spans="4:48" x14ac:dyDescent="0.3">
      <c r="D40" t="s">
        <v>16</v>
      </c>
      <c r="E40">
        <v>2040</v>
      </c>
      <c r="F40" s="35">
        <f>'Data Fremskriv_m2'!C127</f>
        <v>30.214432429188228</v>
      </c>
      <c r="G40" s="35">
        <f>'Data Fremskriv_m2'!D127</f>
        <v>52.714143413476506</v>
      </c>
      <c r="H40" t="s">
        <v>17</v>
      </c>
      <c r="I40" s="55" t="s">
        <v>10</v>
      </c>
      <c r="J40" s="179" t="s">
        <v>155</v>
      </c>
      <c r="K40" s="180" t="s">
        <v>156</v>
      </c>
      <c r="O40" s="199"/>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row>
    <row r="41" spans="4:48" x14ac:dyDescent="0.3">
      <c r="D41" t="s">
        <v>16</v>
      </c>
      <c r="E41">
        <v>2040</v>
      </c>
      <c r="F41" s="35">
        <f>'Data Fremskriv_m2'!C128</f>
        <v>30.514303273639779</v>
      </c>
      <c r="G41" s="35">
        <f>'Data Fremskriv_m2'!D128</f>
        <v>36.503469914042036</v>
      </c>
      <c r="H41" t="s">
        <v>17</v>
      </c>
      <c r="I41" s="55" t="s">
        <v>11</v>
      </c>
      <c r="J41" s="179" t="s">
        <v>155</v>
      </c>
      <c r="K41" s="180" t="s">
        <v>156</v>
      </c>
      <c r="O41" s="199"/>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row>
    <row r="42" spans="4:48" x14ac:dyDescent="0.3">
      <c r="D42" t="s">
        <v>16</v>
      </c>
      <c r="E42">
        <v>2040</v>
      </c>
      <c r="F42" s="35">
        <f>'Data Fremskriv_m2'!C129</f>
        <v>24.833406285077519</v>
      </c>
      <c r="G42" s="35">
        <f>'Data Fremskriv_m2'!D129</f>
        <v>51.945749086593601</v>
      </c>
      <c r="H42" t="s">
        <v>17</v>
      </c>
      <c r="I42" s="55" t="s">
        <v>12</v>
      </c>
      <c r="J42" s="179" t="s">
        <v>155</v>
      </c>
      <c r="K42" s="180" t="s">
        <v>156</v>
      </c>
      <c r="O42" s="199"/>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row>
    <row r="43" spans="4:48" x14ac:dyDescent="0.3">
      <c r="D43" t="s">
        <v>16</v>
      </c>
      <c r="E43">
        <v>2040</v>
      </c>
      <c r="F43" s="35">
        <f>'Data Fremskriv_m2'!C130</f>
        <v>14.77400709451393</v>
      </c>
      <c r="G43" s="35">
        <f>'Data Fremskriv_m2'!D130</f>
        <v>16.342686296310792</v>
      </c>
      <c r="H43" t="s">
        <v>17</v>
      </c>
      <c r="I43" s="55" t="s">
        <v>13</v>
      </c>
      <c r="J43" s="179" t="s">
        <v>155</v>
      </c>
      <c r="K43" s="180" t="s">
        <v>156</v>
      </c>
      <c r="O43" s="199"/>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row>
    <row r="44" spans="4:48" x14ac:dyDescent="0.3">
      <c r="D44" t="s">
        <v>16</v>
      </c>
      <c r="E44">
        <v>2040</v>
      </c>
      <c r="F44" s="35">
        <f>'Data Fremskriv_m2'!C131</f>
        <v>49.101735974931579</v>
      </c>
      <c r="G44" s="35">
        <f>'Data Fremskriv_m2'!D131</f>
        <v>23.63351389388734</v>
      </c>
      <c r="H44" t="s">
        <v>17</v>
      </c>
      <c r="I44" s="55" t="s">
        <v>14</v>
      </c>
      <c r="J44" s="179" t="s">
        <v>155</v>
      </c>
      <c r="K44" s="180" t="s">
        <v>156</v>
      </c>
      <c r="O44" s="199"/>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row>
    <row r="45" spans="4:48" x14ac:dyDescent="0.3">
      <c r="D45" t="s">
        <v>16</v>
      </c>
      <c r="E45">
        <v>2040</v>
      </c>
      <c r="F45" s="35">
        <f>'Data Fremskriv_m2'!C132</f>
        <v>1.4469491437781621</v>
      </c>
      <c r="G45" s="35">
        <f>'Data Fremskriv_m2'!D132</f>
        <v>2.1617894631986778</v>
      </c>
      <c r="H45" t="s">
        <v>17</v>
      </c>
      <c r="I45" s="55" t="s">
        <v>15</v>
      </c>
      <c r="J45" s="179" t="s">
        <v>155</v>
      </c>
      <c r="K45" s="180" t="s">
        <v>156</v>
      </c>
      <c r="O45" s="199"/>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row>
    <row r="46" spans="4:48" x14ac:dyDescent="0.3">
      <c r="D46" t="s">
        <v>16</v>
      </c>
      <c r="E46">
        <v>2045</v>
      </c>
      <c r="F46" s="35">
        <f>'Data Fremskriv_m2'!C133</f>
        <v>30.306769734150809</v>
      </c>
      <c r="G46" s="35">
        <f>'Data Fremskriv_m2'!D133</f>
        <v>52.293897499676874</v>
      </c>
      <c r="H46" t="s">
        <v>17</v>
      </c>
      <c r="I46" s="55" t="s">
        <v>10</v>
      </c>
      <c r="J46" s="179" t="s">
        <v>155</v>
      </c>
      <c r="K46" s="180" t="s">
        <v>156</v>
      </c>
      <c r="O46" s="199"/>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row>
    <row r="47" spans="4:48" x14ac:dyDescent="0.3">
      <c r="D47" t="s">
        <v>16</v>
      </c>
      <c r="E47">
        <v>2045</v>
      </c>
      <c r="F47" s="35">
        <f>'Data Fremskriv_m2'!C134</f>
        <v>31.252594123658891</v>
      </c>
      <c r="G47" s="35">
        <f>'Data Fremskriv_m2'!D134</f>
        <v>36.323945835380073</v>
      </c>
      <c r="H47" t="s">
        <v>17</v>
      </c>
      <c r="I47" s="55" t="s">
        <v>11</v>
      </c>
      <c r="J47" s="179" t="s">
        <v>155</v>
      </c>
      <c r="K47" s="180" t="s">
        <v>156</v>
      </c>
      <c r="O47" s="199"/>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row>
    <row r="48" spans="4:48" x14ac:dyDescent="0.3">
      <c r="D48" t="s">
        <v>16</v>
      </c>
      <c r="E48">
        <v>2045</v>
      </c>
      <c r="F48" s="35">
        <f>'Data Fremskriv_m2'!C135</f>
        <v>24.791825735040987</v>
      </c>
      <c r="G48" s="35">
        <f>'Data Fremskriv_m2'!D135</f>
        <v>51.447064122299466</v>
      </c>
      <c r="H48" t="s">
        <v>17</v>
      </c>
      <c r="I48" s="55" t="s">
        <v>12</v>
      </c>
      <c r="J48" s="179" t="s">
        <v>155</v>
      </c>
      <c r="K48" s="180" t="s">
        <v>156</v>
      </c>
      <c r="O48" s="16"/>
    </row>
    <row r="49" spans="4:23" x14ac:dyDescent="0.3">
      <c r="D49" t="s">
        <v>16</v>
      </c>
      <c r="E49">
        <v>2045</v>
      </c>
      <c r="F49" s="35">
        <f>'Data Fremskriv_m2'!C136</f>
        <v>15.241561494084118</v>
      </c>
      <c r="G49" s="35">
        <f>'Data Fremskriv_m2'!D136</f>
        <v>16.695403877441066</v>
      </c>
      <c r="H49" t="s">
        <v>17</v>
      </c>
      <c r="I49" s="55" t="s">
        <v>13</v>
      </c>
      <c r="J49" s="179" t="s">
        <v>155</v>
      </c>
      <c r="K49" s="180" t="s">
        <v>156</v>
      </c>
      <c r="O49" s="16"/>
    </row>
    <row r="50" spans="4:23" x14ac:dyDescent="0.3">
      <c r="D50" t="s">
        <v>16</v>
      </c>
      <c r="E50">
        <v>2045</v>
      </c>
      <c r="F50" s="35">
        <f>'Data Fremskriv_m2'!C137</f>
        <v>51.018820340891978</v>
      </c>
      <c r="G50" s="35">
        <f>'Data Fremskriv_m2'!D137</f>
        <v>24.216923828728913</v>
      </c>
      <c r="H50" t="s">
        <v>17</v>
      </c>
      <c r="I50" s="55" t="s">
        <v>14</v>
      </c>
      <c r="J50" s="179" t="s">
        <v>155</v>
      </c>
      <c r="K50" s="180" t="s">
        <v>156</v>
      </c>
      <c r="O50" s="16"/>
    </row>
    <row r="51" spans="4:23" x14ac:dyDescent="0.3">
      <c r="D51" t="s">
        <v>16</v>
      </c>
      <c r="E51">
        <v>2045</v>
      </c>
      <c r="F51" s="35">
        <f>'Data Fremskriv_m2'!C138</f>
        <v>1.4861507114828671</v>
      </c>
      <c r="G51" s="35">
        <f>'Data Fremskriv_m2'!D138</f>
        <v>2.2141455203075902</v>
      </c>
      <c r="H51" t="s">
        <v>17</v>
      </c>
      <c r="I51" s="55" t="s">
        <v>15</v>
      </c>
      <c r="J51" s="179" t="s">
        <v>155</v>
      </c>
      <c r="K51" s="180" t="s">
        <v>156</v>
      </c>
      <c r="O51" s="16"/>
    </row>
    <row r="52" spans="4:23" x14ac:dyDescent="0.3">
      <c r="D52" t="s">
        <v>16</v>
      </c>
      <c r="E52">
        <v>2050</v>
      </c>
      <c r="F52" s="35">
        <f>'Data Fremskriv_m2'!C139</f>
        <v>30.446675407142603</v>
      </c>
      <c r="G52" s="35">
        <f>'Data Fremskriv_m2'!D139</f>
        <v>51.981421955233046</v>
      </c>
      <c r="H52" t="s">
        <v>17</v>
      </c>
      <c r="I52" s="55" t="s">
        <v>10</v>
      </c>
      <c r="J52" s="179" t="s">
        <v>155</v>
      </c>
      <c r="K52" s="180" t="s">
        <v>156</v>
      </c>
      <c r="O52" s="16"/>
    </row>
    <row r="53" spans="4:23" x14ac:dyDescent="0.3">
      <c r="D53" t="s">
        <v>16</v>
      </c>
      <c r="E53">
        <v>2050</v>
      </c>
      <c r="F53" s="35">
        <f>'Data Fremskriv_m2'!C140</f>
        <v>31.921393361754838</v>
      </c>
      <c r="G53" s="35">
        <f>'Data Fremskriv_m2'!D140</f>
        <v>36.211953636005966</v>
      </c>
      <c r="H53" t="s">
        <v>17</v>
      </c>
      <c r="I53" s="55" t="s">
        <v>11</v>
      </c>
      <c r="J53" s="179" t="s">
        <v>155</v>
      </c>
      <c r="K53" s="180" t="s">
        <v>156</v>
      </c>
      <c r="O53" s="16"/>
    </row>
    <row r="54" spans="4:23" x14ac:dyDescent="0.3">
      <c r="D54" t="s">
        <v>16</v>
      </c>
      <c r="E54">
        <v>2050</v>
      </c>
      <c r="F54" s="35">
        <f>'Data Fremskriv_m2'!C141</f>
        <v>24.815296123158877</v>
      </c>
      <c r="G54" s="35">
        <f>'Data Fremskriv_m2'!D141</f>
        <v>51.121861856640415</v>
      </c>
      <c r="H54" t="s">
        <v>17</v>
      </c>
      <c r="I54" s="55" t="s">
        <v>12</v>
      </c>
      <c r="J54" s="179" t="s">
        <v>155</v>
      </c>
      <c r="K54" s="180" t="s">
        <v>156</v>
      </c>
      <c r="O54" s="16"/>
      <c r="W54" s="55"/>
    </row>
    <row r="55" spans="4:23" x14ac:dyDescent="0.3">
      <c r="D55" t="s">
        <v>16</v>
      </c>
      <c r="E55">
        <v>2050</v>
      </c>
      <c r="F55" s="35">
        <f>'Data Fremskriv_m2'!C142</f>
        <v>15.757831889123503</v>
      </c>
      <c r="G55" s="35">
        <f>'Data Fremskriv_m2'!D142</f>
        <v>17.084809757123285</v>
      </c>
      <c r="H55" t="s">
        <v>17</v>
      </c>
      <c r="I55" s="55" t="s">
        <v>13</v>
      </c>
      <c r="J55" s="179" t="s">
        <v>155</v>
      </c>
      <c r="K55" s="180" t="s">
        <v>156</v>
      </c>
      <c r="O55" s="16"/>
      <c r="W55" s="55"/>
    </row>
    <row r="56" spans="4:23" x14ac:dyDescent="0.3">
      <c r="D56" t="s">
        <v>16</v>
      </c>
      <c r="E56">
        <v>2050</v>
      </c>
      <c r="F56" s="35">
        <f>'Data Fremskriv_m2'!C143</f>
        <v>53.142562494525961</v>
      </c>
      <c r="G56" s="35">
        <f>'Data Fremskriv_m2'!D143</f>
        <v>24.819492016281195</v>
      </c>
      <c r="H56" t="s">
        <v>17</v>
      </c>
      <c r="I56" s="55" t="s">
        <v>14</v>
      </c>
      <c r="J56" s="179" t="s">
        <v>155</v>
      </c>
      <c r="K56" s="180" t="s">
        <v>156</v>
      </c>
      <c r="O56" s="16"/>
      <c r="W56" s="55"/>
    </row>
    <row r="57" spans="4:23" x14ac:dyDescent="0.3">
      <c r="D57" t="s">
        <v>16</v>
      </c>
      <c r="E57">
        <v>2050</v>
      </c>
      <c r="F57" s="35">
        <f>'Data Fremskriv_m2'!C144</f>
        <v>1.5297318794723809</v>
      </c>
      <c r="G57" s="35">
        <f>'Data Fremskriv_m2'!D144</f>
        <v>2.2721375319855923</v>
      </c>
      <c r="H57" t="s">
        <v>17</v>
      </c>
      <c r="I57" s="55" t="s">
        <v>15</v>
      </c>
      <c r="J57" s="179" t="s">
        <v>155</v>
      </c>
      <c r="K57" s="180" t="s">
        <v>156</v>
      </c>
      <c r="O57" s="16"/>
      <c r="W57" s="55"/>
    </row>
    <row r="58" spans="4:23" ht="40.200000000000003" x14ac:dyDescent="0.3">
      <c r="D58" t="s">
        <v>16</v>
      </c>
      <c r="E58">
        <v>0</v>
      </c>
      <c r="F58">
        <v>5</v>
      </c>
      <c r="G58">
        <v>5</v>
      </c>
      <c r="H58" t="s">
        <v>17</v>
      </c>
      <c r="I58" s="55" t="s">
        <v>203</v>
      </c>
      <c r="O58" s="16"/>
      <c r="W58" s="55"/>
    </row>
    <row r="59" spans="4:23" x14ac:dyDescent="0.3">
      <c r="O59" s="16"/>
      <c r="W59" s="55"/>
    </row>
    <row r="60" spans="4:23" x14ac:dyDescent="0.3">
      <c r="O60" s="16"/>
      <c r="W60" s="55"/>
    </row>
  </sheetData>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Y132"/>
  <sheetViews>
    <sheetView workbookViewId="0">
      <selection activeCell="D11" sqref="D11"/>
    </sheetView>
  </sheetViews>
  <sheetFormatPr defaultRowHeight="14.4" x14ac:dyDescent="0.3"/>
  <cols>
    <col min="2" max="2" width="10.109375" bestFit="1" customWidth="1"/>
    <col min="3" max="3" width="8.88671875" bestFit="1" customWidth="1"/>
    <col min="4" max="4" width="12.109375" customWidth="1"/>
    <col min="5" max="5" width="5.6640625" customWidth="1"/>
    <col min="6" max="8" width="10.6640625" customWidth="1"/>
    <col min="9" max="9" width="11.88671875" customWidth="1"/>
    <col min="12" max="13" width="15.109375" customWidth="1"/>
    <col min="14" max="14" width="14" customWidth="1"/>
  </cols>
  <sheetData>
    <row r="1" spans="1:25" x14ac:dyDescent="0.3">
      <c r="A1" t="s">
        <v>7</v>
      </c>
      <c r="C1" s="41" t="s">
        <v>79</v>
      </c>
    </row>
    <row r="2" spans="1:25" x14ac:dyDescent="0.3">
      <c r="C2" s="41" t="s">
        <v>85</v>
      </c>
    </row>
    <row r="4" spans="1:25" x14ac:dyDescent="0.3">
      <c r="B4" s="1" t="s">
        <v>4</v>
      </c>
      <c r="I4" s="2"/>
      <c r="L4" s="42"/>
      <c r="M4" s="33"/>
    </row>
    <row r="5" spans="1:25" ht="15" thickBot="1" x14ac:dyDescent="0.35">
      <c r="B5" s="3" t="s">
        <v>5</v>
      </c>
      <c r="C5" s="3" t="s">
        <v>3</v>
      </c>
      <c r="D5" s="3" t="s">
        <v>2</v>
      </c>
      <c r="E5" s="3" t="s">
        <v>0</v>
      </c>
      <c r="F5" s="4" t="s">
        <v>9</v>
      </c>
      <c r="G5" s="4" t="s">
        <v>8</v>
      </c>
      <c r="H5" s="5" t="s">
        <v>6</v>
      </c>
      <c r="I5" s="5" t="s">
        <v>1</v>
      </c>
      <c r="L5" s="43" t="s">
        <v>86</v>
      </c>
      <c r="M5" s="43"/>
      <c r="N5" s="44"/>
      <c r="O5" s="45"/>
      <c r="P5" s="45"/>
      <c r="Q5" s="45"/>
      <c r="R5" s="45"/>
      <c r="S5" s="45"/>
      <c r="T5" s="45"/>
      <c r="U5" s="45"/>
    </row>
    <row r="6" spans="1:25" ht="15" thickBot="1" x14ac:dyDescent="0.35">
      <c r="B6" s="39" t="s">
        <v>72</v>
      </c>
      <c r="C6" s="39"/>
      <c r="D6" s="39"/>
      <c r="E6" s="39"/>
      <c r="F6" s="46" t="s">
        <v>80</v>
      </c>
      <c r="G6" s="46" t="s">
        <v>80</v>
      </c>
      <c r="H6" s="39"/>
      <c r="I6" s="39"/>
      <c r="L6" s="47"/>
      <c r="M6" s="48">
        <v>2012</v>
      </c>
      <c r="N6" s="48">
        <v>2015</v>
      </c>
      <c r="O6" s="48">
        <v>2020</v>
      </c>
      <c r="P6" s="48">
        <v>2025</v>
      </c>
      <c r="Q6" s="48">
        <v>2030</v>
      </c>
      <c r="R6" s="48">
        <v>2035</v>
      </c>
      <c r="S6" s="48">
        <v>2040</v>
      </c>
      <c r="T6" s="48">
        <v>2045</v>
      </c>
      <c r="U6" s="48">
        <v>2050</v>
      </c>
    </row>
    <row r="7" spans="1:25" x14ac:dyDescent="0.3">
      <c r="D7" s="45" t="s">
        <v>16</v>
      </c>
      <c r="E7" s="45">
        <v>2015</v>
      </c>
      <c r="F7" s="49">
        <f>$N7*BY_Demands!H10*$P$30</f>
        <v>3599.2306056742677</v>
      </c>
      <c r="G7" s="49">
        <f>$N7*BY_Demands!I10*$P$32</f>
        <v>6097.7881588672908</v>
      </c>
      <c r="H7" s="45" t="s">
        <v>17</v>
      </c>
      <c r="I7" s="44" t="s">
        <v>18</v>
      </c>
      <c r="L7" s="50" t="s">
        <v>87</v>
      </c>
      <c r="M7" s="51">
        <v>1</v>
      </c>
      <c r="N7" s="51">
        <v>0.99824707846410687</v>
      </c>
      <c r="O7" s="51">
        <v>0.97242070116861423</v>
      </c>
      <c r="P7" s="51">
        <v>0.94058430717863117</v>
      </c>
      <c r="Q7" s="51">
        <v>0.91120200333889823</v>
      </c>
      <c r="R7" s="51">
        <v>0.88582637729549274</v>
      </c>
      <c r="S7" s="51">
        <v>0.86410684474123522</v>
      </c>
      <c r="T7" s="51">
        <v>0.84534223706176959</v>
      </c>
      <c r="U7" s="51">
        <v>0.82886477462437402</v>
      </c>
      <c r="X7" s="49">
        <v>3542.1605520556946</v>
      </c>
      <c r="Y7" s="49">
        <v>5924.8303511987542</v>
      </c>
    </row>
    <row r="8" spans="1:25" x14ac:dyDescent="0.3">
      <c r="D8" s="45" t="s">
        <v>16</v>
      </c>
      <c r="E8" s="45">
        <v>2015</v>
      </c>
      <c r="F8" s="49">
        <f>$N8*BY_Demands!H11*$P$30</f>
        <v>3153.3822722646328</v>
      </c>
      <c r="G8" s="49">
        <f>$N8*BY_Demands!I11*$P$32</f>
        <v>5342.4354221379663</v>
      </c>
      <c r="H8" s="45" t="s">
        <v>17</v>
      </c>
      <c r="I8" s="44" t="s">
        <v>19</v>
      </c>
      <c r="L8" s="50" t="s">
        <v>88</v>
      </c>
      <c r="M8" s="51">
        <v>1</v>
      </c>
      <c r="N8" s="51">
        <v>1.0065711101717711</v>
      </c>
      <c r="O8" s="51">
        <v>1.0142374053721708</v>
      </c>
      <c r="P8" s="51">
        <v>1.0184260077623639</v>
      </c>
      <c r="Q8" s="51">
        <v>1.0204626676401645</v>
      </c>
      <c r="R8" s="51">
        <v>1.0213080736271762</v>
      </c>
      <c r="S8" s="51">
        <v>1.0216347077585215</v>
      </c>
      <c r="T8" s="51">
        <v>1.0217307766206816</v>
      </c>
      <c r="U8" s="51">
        <v>1.0218268454828423</v>
      </c>
      <c r="X8" s="49">
        <v>3077.717664312031</v>
      </c>
      <c r="Y8" s="49">
        <v>5147.975299807852</v>
      </c>
    </row>
    <row r="9" spans="1:25" x14ac:dyDescent="0.3">
      <c r="D9" s="45" t="s">
        <v>16</v>
      </c>
      <c r="E9" s="45">
        <v>2015</v>
      </c>
      <c r="F9" s="49">
        <f>$N9*BY_Demands!H12*$P$30</f>
        <v>3674.0503003452823</v>
      </c>
      <c r="G9" s="49">
        <f>$N9*BY_Demands!I12*$P$32</f>
        <v>6224.5470965957302</v>
      </c>
      <c r="H9" s="45" t="s">
        <v>17</v>
      </c>
      <c r="I9" s="44" t="s">
        <v>20</v>
      </c>
      <c r="L9" s="50" t="s">
        <v>89</v>
      </c>
      <c r="M9" s="51">
        <v>1</v>
      </c>
      <c r="N9" s="51">
        <v>0.94819256520590944</v>
      </c>
      <c r="O9" s="51">
        <v>0.93825050875367022</v>
      </c>
      <c r="P9" s="51">
        <v>0.92596274835723047</v>
      </c>
      <c r="Q9" s="51">
        <v>0.90286300156898092</v>
      </c>
      <c r="R9" s="51">
        <v>0.87507184689233075</v>
      </c>
      <c r="S9" s="51">
        <v>0.84633308996007661</v>
      </c>
      <c r="T9" s="51">
        <v>0.81806036692402107</v>
      </c>
      <c r="U9" s="51">
        <v>0.79057990151150359</v>
      </c>
      <c r="X9" s="49">
        <v>3806.6694694070306</v>
      </c>
      <c r="Y9" s="49">
        <v>6367.2638430336774</v>
      </c>
    </row>
    <row r="10" spans="1:25" x14ac:dyDescent="0.3">
      <c r="D10" s="45" t="s">
        <v>16</v>
      </c>
      <c r="E10" s="45">
        <v>2015</v>
      </c>
      <c r="F10" s="49">
        <f>$N10*BY_Demands!H13*$P$30</f>
        <v>14482.637020614615</v>
      </c>
      <c r="G10" s="49">
        <f>$N10*BY_Demands!I13*$P$32</f>
        <v>24536.369632512877</v>
      </c>
      <c r="H10" s="45" t="s">
        <v>17</v>
      </c>
      <c r="I10" s="44" t="s">
        <v>21</v>
      </c>
      <c r="L10" s="50" t="s">
        <v>90</v>
      </c>
      <c r="M10" s="51">
        <v>1</v>
      </c>
      <c r="N10" s="51">
        <v>0.86083720930232555</v>
      </c>
      <c r="O10" s="51">
        <v>0.77436135957066188</v>
      </c>
      <c r="P10" s="51">
        <v>0.77080500894454385</v>
      </c>
      <c r="Q10" s="51">
        <v>0.78279785330948126</v>
      </c>
      <c r="R10" s="51">
        <v>0.79708407871198561</v>
      </c>
      <c r="S10" s="51">
        <v>0.80593917710196772</v>
      </c>
      <c r="T10" s="51">
        <v>0.80578890876565301</v>
      </c>
      <c r="U10" s="51">
        <v>0.79574597495527744</v>
      </c>
      <c r="X10" s="49">
        <v>16528.111424032832</v>
      </c>
      <c r="Y10" s="49">
        <v>27645.911238064302</v>
      </c>
    </row>
    <row r="11" spans="1:25" x14ac:dyDescent="0.3">
      <c r="D11" s="45" t="s">
        <v>16</v>
      </c>
      <c r="E11" s="45">
        <v>2015</v>
      </c>
      <c r="F11" s="49">
        <f>$N11*BY_Demands!H14*$P$30</f>
        <v>3716.467962871292</v>
      </c>
      <c r="G11" s="49">
        <f>$N11*BY_Demands!I14*$P$32</f>
        <v>6296.4107665339952</v>
      </c>
      <c r="H11" s="45" t="s">
        <v>17</v>
      </c>
      <c r="I11" s="44" t="s">
        <v>22</v>
      </c>
      <c r="L11" s="50" t="s">
        <v>91</v>
      </c>
      <c r="M11" s="51">
        <v>1</v>
      </c>
      <c r="N11" s="51">
        <v>1.071921809027778</v>
      </c>
      <c r="O11" s="51">
        <v>1.2324026899393672</v>
      </c>
      <c r="P11" s="51">
        <v>1.4502568894568992</v>
      </c>
      <c r="Q11" s="51">
        <v>1.7363358347406821</v>
      </c>
      <c r="R11" s="51">
        <v>2.1056032335566903</v>
      </c>
      <c r="S11" s="51">
        <v>2.5779584006635501</v>
      </c>
      <c r="T11" s="51">
        <v>3.1793680383166891</v>
      </c>
      <c r="U11" s="51">
        <v>3.9433699620168672</v>
      </c>
      <c r="X11" s="49">
        <v>3406.1510483874454</v>
      </c>
      <c r="Y11" s="49">
        <v>5697.3326916368642</v>
      </c>
    </row>
    <row r="12" spans="1:25" x14ac:dyDescent="0.3">
      <c r="D12" s="45" t="s">
        <v>16</v>
      </c>
      <c r="E12" s="45">
        <v>2015</v>
      </c>
      <c r="F12" s="49">
        <f>$N12*BY_Demands!H15*$P$30</f>
        <v>1332.3082235303029</v>
      </c>
      <c r="G12" s="49">
        <f>$N12*BY_Demands!I15*$P$32</f>
        <v>2257.1861043292693</v>
      </c>
      <c r="H12" s="45" t="s">
        <v>17</v>
      </c>
      <c r="I12" s="44" t="s">
        <v>23</v>
      </c>
      <c r="L12" s="50" t="s">
        <v>92</v>
      </c>
      <c r="M12" s="51">
        <v>1</v>
      </c>
      <c r="N12" s="51">
        <v>0.99945814142508804</v>
      </c>
      <c r="O12" s="51">
        <v>1.0012643366747946</v>
      </c>
      <c r="P12" s="51">
        <v>1.0049218820554502</v>
      </c>
      <c r="Q12" s="51">
        <v>1.0094825250609591</v>
      </c>
      <c r="R12" s="51">
        <v>1.0146753364038652</v>
      </c>
      <c r="S12" s="51">
        <v>1.0200036123904994</v>
      </c>
      <c r="T12" s="51">
        <v>1.0254673530208616</v>
      </c>
      <c r="U12" s="51">
        <v>1.0309310936512237</v>
      </c>
      <c r="X12" s="49">
        <v>1309.5941166247983</v>
      </c>
      <c r="Y12" s="49">
        <v>2190.5057255032989</v>
      </c>
    </row>
    <row r="13" spans="1:25" x14ac:dyDescent="0.3">
      <c r="D13" s="45" t="s">
        <v>16</v>
      </c>
      <c r="E13" s="45">
        <v>2015</v>
      </c>
      <c r="F13" s="49">
        <f>$N13*BY_Demands!H16*$P$30</f>
        <v>1535.4590437351781</v>
      </c>
      <c r="G13" s="49">
        <f>$N13*BY_Demands!I16*$P$32</f>
        <v>2601.3626247101856</v>
      </c>
      <c r="H13" s="45" t="s">
        <v>17</v>
      </c>
      <c r="I13" s="44" t="s">
        <v>24</v>
      </c>
      <c r="L13" s="50" t="s">
        <v>93</v>
      </c>
      <c r="M13" s="51">
        <v>1</v>
      </c>
      <c r="N13" s="51">
        <v>1.0198296885619478</v>
      </c>
      <c r="O13" s="51">
        <v>1.0423779634590014</v>
      </c>
      <c r="P13" s="51">
        <v>1.055651061448047</v>
      </c>
      <c r="Q13" s="51">
        <v>1.0634470075560709</v>
      </c>
      <c r="R13" s="51">
        <v>1.0681645544316956</v>
      </c>
      <c r="S13" s="51">
        <v>1.0710030783992324</v>
      </c>
      <c r="T13" s="51">
        <v>1.0728021428856995</v>
      </c>
      <c r="U13" s="51">
        <v>1.0739615399992004</v>
      </c>
      <c r="X13" s="49">
        <v>1479.132919675611</v>
      </c>
      <c r="Y13" s="49">
        <v>2474.0865037484882</v>
      </c>
    </row>
    <row r="14" spans="1:25" x14ac:dyDescent="0.3">
      <c r="D14" s="52" t="s">
        <v>16</v>
      </c>
      <c r="E14" s="52">
        <v>2015</v>
      </c>
      <c r="F14" s="53">
        <f>$N19*BY_Demands!H17*$P$31</f>
        <v>3155.8626290454772</v>
      </c>
      <c r="G14" s="53">
        <f>$N19*BY_Demands!I17*$P$33</f>
        <v>2124.7801336438911</v>
      </c>
      <c r="H14" s="52" t="s">
        <v>17</v>
      </c>
      <c r="I14" s="54" t="s">
        <v>25</v>
      </c>
      <c r="L14" s="15"/>
      <c r="M14" s="15"/>
      <c r="N14" s="55"/>
      <c r="X14" s="53">
        <v>2940.7377850310263</v>
      </c>
      <c r="Y14" s="53">
        <v>1988.8471980164925</v>
      </c>
    </row>
    <row r="15" spans="1:25" x14ac:dyDescent="0.3">
      <c r="D15" s="52" t="s">
        <v>16</v>
      </c>
      <c r="E15" s="52">
        <v>2015</v>
      </c>
      <c r="F15" s="53">
        <f>$N20*BY_Demands!H18*$P$31</f>
        <v>2880.8652022543415</v>
      </c>
      <c r="G15" s="53">
        <f>$N20*BY_Demands!I18*$P$33</f>
        <v>1939.6297839831661</v>
      </c>
      <c r="H15" s="52" t="s">
        <v>17</v>
      </c>
      <c r="I15" s="54" t="s">
        <v>26</v>
      </c>
      <c r="L15" s="15"/>
      <c r="M15" s="15"/>
      <c r="N15" s="55"/>
      <c r="X15" s="53">
        <v>2728.7142212707645</v>
      </c>
      <c r="Y15" s="53">
        <v>1845.4537704064144</v>
      </c>
    </row>
    <row r="16" spans="1:25" x14ac:dyDescent="0.3">
      <c r="D16" s="52" t="s">
        <v>16</v>
      </c>
      <c r="E16" s="52">
        <v>2015</v>
      </c>
      <c r="F16" s="53">
        <f>$N21*BY_Demands!H19*$P$31</f>
        <v>2854.0546920314246</v>
      </c>
      <c r="G16" s="53">
        <f>$N21*BY_Demands!I19*$P$33</f>
        <v>1921.5787956511001</v>
      </c>
      <c r="H16" s="52" t="s">
        <v>17</v>
      </c>
      <c r="I16" s="54" t="s">
        <v>27</v>
      </c>
      <c r="L16" s="15"/>
      <c r="M16" s="15"/>
      <c r="N16" s="55"/>
      <c r="X16" s="53">
        <v>2848.6430749730589</v>
      </c>
      <c r="Y16" s="53">
        <v>1926.5627240374577</v>
      </c>
    </row>
    <row r="17" spans="4:25" x14ac:dyDescent="0.3">
      <c r="D17" s="52" t="s">
        <v>16</v>
      </c>
      <c r="E17" s="52">
        <v>2015</v>
      </c>
      <c r="F17" s="53">
        <f>$N22*BY_Demands!H20*$P$31</f>
        <v>7623.2271272735006</v>
      </c>
      <c r="G17" s="53">
        <f>$N22*BY_Demands!I20*$P$33</f>
        <v>5132.568637559838</v>
      </c>
      <c r="H17" s="52" t="s">
        <v>17</v>
      </c>
      <c r="I17" s="54" t="s">
        <v>28</v>
      </c>
      <c r="L17" s="15" t="s">
        <v>94</v>
      </c>
      <c r="M17" s="15"/>
      <c r="N17" s="55"/>
      <c r="X17" s="53">
        <v>9536.2196485779768</v>
      </c>
      <c r="Y17" s="53">
        <v>6449.4304199053331</v>
      </c>
    </row>
    <row r="18" spans="4:25" x14ac:dyDescent="0.3">
      <c r="D18" s="52" t="s">
        <v>16</v>
      </c>
      <c r="E18" s="52">
        <v>2015</v>
      </c>
      <c r="F18" s="53">
        <f>$N23*BY_Demands!H21*$P$31</f>
        <v>2397.2758013947073</v>
      </c>
      <c r="G18" s="53">
        <f>$N23*BY_Demands!I21*$P$33</f>
        <v>1614.0385677083057</v>
      </c>
      <c r="H18" s="52" t="s">
        <v>17</v>
      </c>
      <c r="I18" s="54" t="s">
        <v>29</v>
      </c>
      <c r="L18" s="56" t="s">
        <v>95</v>
      </c>
      <c r="M18" s="56">
        <v>2012</v>
      </c>
      <c r="N18" s="56">
        <v>2015</v>
      </c>
      <c r="O18" s="56">
        <v>2020</v>
      </c>
      <c r="P18" s="56">
        <v>2025</v>
      </c>
      <c r="Q18" s="56">
        <v>2030</v>
      </c>
      <c r="R18" s="56">
        <v>2035</v>
      </c>
      <c r="S18" s="56">
        <v>2040</v>
      </c>
      <c r="T18" s="56">
        <v>2045</v>
      </c>
      <c r="U18" s="56">
        <v>2050</v>
      </c>
      <c r="X18" s="53">
        <v>2140.1080696781996</v>
      </c>
      <c r="Y18" s="53">
        <v>1447.3741791932887</v>
      </c>
    </row>
    <row r="19" spans="4:25" x14ac:dyDescent="0.3">
      <c r="D19" s="52" t="s">
        <v>16</v>
      </c>
      <c r="E19" s="52">
        <v>2015</v>
      </c>
      <c r="F19" s="53">
        <f>$N24*BY_Demands!H22*$P$31</f>
        <v>1031.1929262151832</v>
      </c>
      <c r="G19" s="53">
        <f>$N24*BY_Demands!I22*$P$33</f>
        <v>694.28188141346436</v>
      </c>
      <c r="H19" s="52" t="s">
        <v>17</v>
      </c>
      <c r="I19" s="54" t="s">
        <v>30</v>
      </c>
      <c r="L19" s="56" t="s">
        <v>87</v>
      </c>
      <c r="M19" s="57">
        <v>1</v>
      </c>
      <c r="N19" s="57">
        <v>1.0269341563786007</v>
      </c>
      <c r="O19" s="57">
        <v>1.0330864197530862</v>
      </c>
      <c r="P19" s="57">
        <v>1.0189711934156378</v>
      </c>
      <c r="Q19" s="57">
        <v>0.99882716049382692</v>
      </c>
      <c r="R19" s="57">
        <v>0.9780864197530863</v>
      </c>
      <c r="S19" s="57">
        <v>0.95843621399176948</v>
      </c>
      <c r="T19" s="57">
        <v>0.94034979423868303</v>
      </c>
      <c r="U19" s="57">
        <v>0.92384773662551434</v>
      </c>
      <c r="X19" s="53">
        <v>988.95922548450812</v>
      </c>
      <c r="Y19" s="53">
        <v>668.84194659221305</v>
      </c>
    </row>
    <row r="20" spans="4:25" x14ac:dyDescent="0.3">
      <c r="D20" s="52" t="s">
        <v>16</v>
      </c>
      <c r="E20" s="52">
        <v>2015</v>
      </c>
      <c r="F20" s="53">
        <f>$N25*BY_Demands!H23*$P$31</f>
        <v>852.62481095692488</v>
      </c>
      <c r="G20" s="53">
        <f>$N25*BY_Demands!I23*$P$33</f>
        <v>574.05548742820338</v>
      </c>
      <c r="H20" s="52" t="s">
        <v>17</v>
      </c>
      <c r="I20" s="54" t="s">
        <v>31</v>
      </c>
      <c r="L20" s="56" t="s">
        <v>88</v>
      </c>
      <c r="M20" s="57">
        <v>1</v>
      </c>
      <c r="N20" s="57">
        <v>1.0102891609011886</v>
      </c>
      <c r="O20" s="57">
        <v>1.0221305659038493</v>
      </c>
      <c r="P20" s="57">
        <v>1.0290713145290049</v>
      </c>
      <c r="Q20" s="57">
        <v>1.0328410502040093</v>
      </c>
      <c r="R20" s="57">
        <v>1.0347259180415114</v>
      </c>
      <c r="S20" s="57">
        <v>1.0355685648394535</v>
      </c>
      <c r="T20" s="57">
        <v>1.0358790136597482</v>
      </c>
      <c r="U20" s="57">
        <v>1.0359677133226894</v>
      </c>
      <c r="X20" s="53">
        <v>769.06949069432801</v>
      </c>
      <c r="Y20" s="53">
        <v>520.12855734135007</v>
      </c>
    </row>
    <row r="21" spans="4:25" x14ac:dyDescent="0.3">
      <c r="D21" s="45" t="s">
        <v>16</v>
      </c>
      <c r="E21" s="45">
        <v>2020</v>
      </c>
      <c r="F21" s="49">
        <f>$O7*BY_Demands!H10*$Q$30</f>
        <v>3571.2515063510459</v>
      </c>
      <c r="G21" s="49">
        <f>$O7*BY_Demands!I10*$Q$32</f>
        <v>6048.3899799944775</v>
      </c>
      <c r="H21" s="45" t="s">
        <v>17</v>
      </c>
      <c r="I21" s="44" t="s">
        <v>18</v>
      </c>
      <c r="L21" s="56" t="s">
        <v>89</v>
      </c>
      <c r="M21" s="57">
        <v>1</v>
      </c>
      <c r="N21" s="57">
        <v>0.95874930965631511</v>
      </c>
      <c r="O21" s="57">
        <v>0.95316283614427133</v>
      </c>
      <c r="P21" s="57">
        <v>0.95934406729257815</v>
      </c>
      <c r="Q21" s="57">
        <v>0.9555206253451719</v>
      </c>
      <c r="R21" s="57">
        <v>0.93982327201665328</v>
      </c>
      <c r="S21" s="57">
        <v>0.91562938102723124</v>
      </c>
      <c r="T21" s="57">
        <v>0.8862738434088111</v>
      </c>
      <c r="U21" s="57">
        <v>0.85426313777135843</v>
      </c>
    </row>
    <row r="22" spans="4:25" x14ac:dyDescent="0.3">
      <c r="D22" s="45" t="s">
        <v>16</v>
      </c>
      <c r="E22" s="45">
        <v>2020</v>
      </c>
      <c r="F22" s="49">
        <f>$O8*BY_Demands!H11*$Q$30</f>
        <v>3236.4313498446786</v>
      </c>
      <c r="G22" s="49">
        <f>$O8*BY_Demands!I11*$Q$32</f>
        <v>5481.3274597233994</v>
      </c>
      <c r="H22" s="45" t="s">
        <v>17</v>
      </c>
      <c r="I22" s="44" t="s">
        <v>19</v>
      </c>
      <c r="L22" s="56" t="s">
        <v>90</v>
      </c>
      <c r="M22" s="57">
        <v>1</v>
      </c>
      <c r="N22" s="57">
        <v>0.76496827411167512</v>
      </c>
      <c r="O22" s="57">
        <v>0.7123159898477156</v>
      </c>
      <c r="P22" s="57">
        <v>0.71570431472081208</v>
      </c>
      <c r="Q22" s="57">
        <v>0.75053299492385805</v>
      </c>
      <c r="R22" s="57">
        <v>0.79805203045685291</v>
      </c>
      <c r="S22" s="57">
        <v>0.845717005076142</v>
      </c>
      <c r="T22" s="57">
        <v>0.88645304568527916</v>
      </c>
      <c r="U22" s="57">
        <v>0.91716370558375626</v>
      </c>
    </row>
    <row r="23" spans="4:25" x14ac:dyDescent="0.3">
      <c r="D23" s="45" t="s">
        <v>16</v>
      </c>
      <c r="E23" s="45">
        <v>2020</v>
      </c>
      <c r="F23" s="49">
        <f>$O9*BY_Demands!H12*$Q$30</f>
        <v>3703.0704656055268</v>
      </c>
      <c r="G23" s="49">
        <f>$O9*BY_Demands!I12*$Q$32</f>
        <v>6271.6429407311243</v>
      </c>
      <c r="H23" s="45" t="s">
        <v>17</v>
      </c>
      <c r="I23" s="44" t="s">
        <v>20</v>
      </c>
      <c r="L23" s="56" t="s">
        <v>91</v>
      </c>
      <c r="M23" s="57">
        <v>1</v>
      </c>
      <c r="N23" s="57">
        <v>1.0719218090277776</v>
      </c>
      <c r="O23" s="57">
        <v>1.2324026899393672</v>
      </c>
      <c r="P23" s="57">
        <v>1.4502568894568992</v>
      </c>
      <c r="Q23" s="57">
        <v>1.7363358347406821</v>
      </c>
      <c r="R23" s="57">
        <v>2.1056032335566903</v>
      </c>
      <c r="S23" s="57">
        <v>2.5779584006635501</v>
      </c>
      <c r="T23" s="57">
        <v>3.1793680383166882</v>
      </c>
      <c r="U23" s="57">
        <v>3.9433699620168676</v>
      </c>
    </row>
    <row r="24" spans="4:25" x14ac:dyDescent="0.3">
      <c r="D24" s="45" t="s">
        <v>16</v>
      </c>
      <c r="E24" s="45">
        <v>2020</v>
      </c>
      <c r="F24" s="49">
        <f>$O10*BY_Demands!H13*$Q$30</f>
        <v>13269.816105713189</v>
      </c>
      <c r="G24" s="49">
        <f>$O10*BY_Demands!I13*$Q$32</f>
        <v>22474.200606546601</v>
      </c>
      <c r="H24" s="45" t="s">
        <v>17</v>
      </c>
      <c r="I24" s="44" t="s">
        <v>21</v>
      </c>
      <c r="L24" s="56" t="s">
        <v>92</v>
      </c>
      <c r="M24" s="57">
        <v>1</v>
      </c>
      <c r="N24" s="57">
        <v>0.99779735682819382</v>
      </c>
      <c r="O24" s="57">
        <v>0.99296377875673025</v>
      </c>
      <c r="P24" s="57">
        <v>0.98770190895741539</v>
      </c>
      <c r="Q24" s="57">
        <v>0.98299069995105237</v>
      </c>
      <c r="R24" s="57">
        <v>0.97901370533529108</v>
      </c>
      <c r="S24" s="57">
        <v>0.97601566324033295</v>
      </c>
      <c r="T24" s="57">
        <v>0.97381302006852688</v>
      </c>
      <c r="U24" s="57">
        <v>0.97209985315712177</v>
      </c>
    </row>
    <row r="25" spans="4:25" x14ac:dyDescent="0.3">
      <c r="D25" s="45" t="s">
        <v>16</v>
      </c>
      <c r="E25" s="45">
        <v>2020</v>
      </c>
      <c r="F25" s="49">
        <f>$O11*BY_Demands!H14*$Q$30</f>
        <v>4352.2570708302173</v>
      </c>
      <c r="G25" s="49">
        <f>$O11*BY_Demands!I14*$Q$32</f>
        <v>7371.1269034833176</v>
      </c>
      <c r="H25" s="45" t="s">
        <v>17</v>
      </c>
      <c r="I25" s="44" t="s">
        <v>22</v>
      </c>
      <c r="L25" s="56" t="s">
        <v>93</v>
      </c>
      <c r="M25" s="57">
        <v>1</v>
      </c>
      <c r="N25" s="57">
        <v>1.0608969315499606</v>
      </c>
      <c r="O25" s="57">
        <v>1.1523996852871754</v>
      </c>
      <c r="P25" s="57">
        <v>1.2325727773406769</v>
      </c>
      <c r="Q25" s="57">
        <v>1.3021243115656964</v>
      </c>
      <c r="R25" s="57">
        <v>1.3620771046420144</v>
      </c>
      <c r="S25" s="57">
        <v>1.4136113296616839</v>
      </c>
      <c r="T25" s="57">
        <v>1.4577498033044847</v>
      </c>
      <c r="U25" s="57">
        <v>1.4955153422501966</v>
      </c>
    </row>
    <row r="26" spans="4:25" x14ac:dyDescent="0.3">
      <c r="D26" s="45" t="s">
        <v>16</v>
      </c>
      <c r="E26" s="45">
        <v>2020</v>
      </c>
      <c r="F26" s="49">
        <f>$O12*BY_Demands!H15*$Q$30</f>
        <v>1359.5133034924518</v>
      </c>
      <c r="G26" s="49">
        <f>$O12*BY_Demands!I15*$Q$32</f>
        <v>2302.5168145927346</v>
      </c>
      <c r="H26" s="45" t="s">
        <v>17</v>
      </c>
      <c r="I26" s="44" t="s">
        <v>23</v>
      </c>
      <c r="L26" s="15"/>
      <c r="M26" s="15"/>
    </row>
    <row r="27" spans="4:25" x14ac:dyDescent="0.3">
      <c r="D27" s="45" t="s">
        <v>16</v>
      </c>
      <c r="E27" s="45">
        <v>2020</v>
      </c>
      <c r="F27" s="49">
        <f>$O13*BY_Demands!H16*$Q$30</f>
        <v>1598.5654533218465</v>
      </c>
      <c r="G27" s="49">
        <f>$O13*BY_Demands!I16*$Q$32</f>
        <v>2707.3834629239777</v>
      </c>
      <c r="H27" s="45" t="s">
        <v>17</v>
      </c>
      <c r="I27" s="44" t="s">
        <v>24</v>
      </c>
      <c r="M27" s="15"/>
    </row>
    <row r="28" spans="4:25" x14ac:dyDescent="0.3">
      <c r="D28" s="52" t="s">
        <v>16</v>
      </c>
      <c r="E28" s="52">
        <v>2020</v>
      </c>
      <c r="F28" s="53">
        <f>$O19*BY_Demands!H17*Q$31</f>
        <v>3324.5318060381455</v>
      </c>
      <c r="G28" s="53">
        <f>$O19*BY_Demands!I17*Q$31</f>
        <v>2244.276181911338</v>
      </c>
      <c r="H28" s="52" t="s">
        <v>17</v>
      </c>
      <c r="I28" s="54" t="s">
        <v>25</v>
      </c>
      <c r="M28" s="15"/>
    </row>
    <row r="29" spans="4:25" x14ac:dyDescent="0.3">
      <c r="D29" s="52" t="s">
        <v>16</v>
      </c>
      <c r="E29" s="52">
        <v>2020</v>
      </c>
      <c r="F29" s="53">
        <f>$O20*BY_Demands!H18*Q$31</f>
        <v>3052.1225515360547</v>
      </c>
      <c r="G29" s="53">
        <f>$O20*BY_Demands!I18*Q$31</f>
        <v>2060.3821368909612</v>
      </c>
      <c r="H29" s="52" t="s">
        <v>17</v>
      </c>
      <c r="I29" s="54" t="s">
        <v>26</v>
      </c>
      <c r="L29" s="15" t="s">
        <v>96</v>
      </c>
      <c r="M29" s="15"/>
      <c r="N29" s="16">
        <v>2010</v>
      </c>
      <c r="O29" s="16">
        <v>2012</v>
      </c>
      <c r="P29" s="16">
        <v>2015</v>
      </c>
      <c r="Q29" s="16">
        <v>2020</v>
      </c>
      <c r="R29" s="16">
        <v>2025</v>
      </c>
      <c r="S29" s="16">
        <v>2030</v>
      </c>
      <c r="T29" s="16">
        <v>2035</v>
      </c>
      <c r="U29" s="16">
        <v>2040</v>
      </c>
      <c r="V29" s="16">
        <v>2045</v>
      </c>
      <c r="W29" s="16">
        <v>2050</v>
      </c>
    </row>
    <row r="30" spans="4:25" x14ac:dyDescent="0.3">
      <c r="D30" s="52" t="s">
        <v>16</v>
      </c>
      <c r="E30" s="52">
        <v>2020</v>
      </c>
      <c r="F30" s="53">
        <f>$O21*BY_Demands!H19*Q$31</f>
        <v>2971.2738155741995</v>
      </c>
      <c r="G30" s="53">
        <f>$O21*BY_Demands!I19*Q$31</f>
        <v>2005.8039577538952</v>
      </c>
      <c r="H30" s="52" t="s">
        <v>17</v>
      </c>
      <c r="I30" s="54" t="s">
        <v>27</v>
      </c>
      <c r="L30" s="15" t="s">
        <v>9</v>
      </c>
      <c r="M30" s="43" t="s">
        <v>97</v>
      </c>
      <c r="N30" s="43">
        <v>0.98806937170563958</v>
      </c>
      <c r="O30" s="43">
        <v>1</v>
      </c>
      <c r="P30" s="43">
        <v>1.0178959424415408</v>
      </c>
      <c r="Q30" s="43">
        <v>1.0368071864620032</v>
      </c>
      <c r="R30" s="43">
        <v>1.054852183869458</v>
      </c>
      <c r="S30" s="43">
        <v>1.069358728208718</v>
      </c>
      <c r="T30" s="43">
        <v>1.0802604336245571</v>
      </c>
      <c r="U30" s="43">
        <v>1.2174068535197016</v>
      </c>
      <c r="V30" s="43">
        <v>1.2478356784058295</v>
      </c>
      <c r="W30" s="43">
        <v>1.2784837305645957</v>
      </c>
    </row>
    <row r="31" spans="4:25" x14ac:dyDescent="0.3">
      <c r="D31" s="52" t="s">
        <v>16</v>
      </c>
      <c r="E31" s="52">
        <v>2020</v>
      </c>
      <c r="F31" s="53">
        <f>$O22*BY_Demands!H20*Q$31</f>
        <v>7433.3824306414854</v>
      </c>
      <c r="G31" s="53">
        <f>$O22*BY_Demands!I20*Q$31</f>
        <v>5018.0188108976417</v>
      </c>
      <c r="H31" s="52" t="s">
        <v>17</v>
      </c>
      <c r="I31" s="54" t="s">
        <v>28</v>
      </c>
      <c r="L31" s="15"/>
      <c r="M31" s="56" t="s">
        <v>98</v>
      </c>
      <c r="N31" s="56">
        <v>0.98231557826768057</v>
      </c>
      <c r="O31" s="56">
        <v>1</v>
      </c>
      <c r="P31" s="56">
        <v>1.026526632598479</v>
      </c>
      <c r="Q31" s="56">
        <v>1.0749507555301652</v>
      </c>
      <c r="R31" s="56">
        <v>1.117348539881609</v>
      </c>
      <c r="S31" s="56">
        <v>1.1562960577207382</v>
      </c>
      <c r="T31" s="56">
        <v>1.1871719645831615</v>
      </c>
      <c r="U31" s="56">
        <v>1.0864199418244509</v>
      </c>
      <c r="V31" s="56">
        <v>1.0951376727861695</v>
      </c>
      <c r="W31" s="56">
        <v>1.1071212019990386</v>
      </c>
    </row>
    <row r="32" spans="4:25" x14ac:dyDescent="0.3">
      <c r="D32" s="52" t="s">
        <v>16</v>
      </c>
      <c r="E32" s="52">
        <v>2020</v>
      </c>
      <c r="F32" s="53">
        <f>$O23*BY_Demands!H21*Q$31</f>
        <v>2886.1963956780451</v>
      </c>
      <c r="G32" s="53">
        <f>$O23*BY_Demands!I21*Q$31</f>
        <v>1948.3711406743239</v>
      </c>
      <c r="H32" s="52" t="s">
        <v>17</v>
      </c>
      <c r="I32" s="54" t="s">
        <v>29</v>
      </c>
      <c r="L32" s="15" t="s">
        <v>8</v>
      </c>
      <c r="M32" s="43" t="s">
        <v>97</v>
      </c>
      <c r="N32" s="43">
        <v>0.987752154645689</v>
      </c>
      <c r="O32" s="43">
        <v>1</v>
      </c>
      <c r="P32" s="43">
        <v>1.0183717680314668</v>
      </c>
      <c r="Q32" s="43">
        <v>1.0369496177197397</v>
      </c>
      <c r="R32" s="43">
        <v>1.051470987568867</v>
      </c>
      <c r="S32" s="43">
        <v>1.0603004632096686</v>
      </c>
      <c r="T32" s="43">
        <v>1.0646901197661374</v>
      </c>
      <c r="U32" s="43">
        <v>1.1465871440907782</v>
      </c>
      <c r="V32" s="43">
        <v>1.1627212774712143</v>
      </c>
      <c r="W32" s="43">
        <v>1.1788800847920069</v>
      </c>
    </row>
    <row r="33" spans="4:23" x14ac:dyDescent="0.3">
      <c r="D33" s="52" t="s">
        <v>16</v>
      </c>
      <c r="E33" s="52">
        <v>2020</v>
      </c>
      <c r="F33" s="53">
        <f>$O24*BY_Demands!H22*Q$31</f>
        <v>1074.6061719286367</v>
      </c>
      <c r="G33" s="53">
        <f>$O24*BY_Demands!I22*Q$31</f>
        <v>725.42937691680856</v>
      </c>
      <c r="H33" s="52" t="s">
        <v>17</v>
      </c>
      <c r="I33" s="54" t="s">
        <v>30</v>
      </c>
      <c r="M33" s="56" t="s">
        <v>98</v>
      </c>
      <c r="N33" s="56">
        <v>0.9841251696997928</v>
      </c>
      <c r="O33" s="56">
        <v>1</v>
      </c>
      <c r="P33" s="56">
        <v>1.0238122454503109</v>
      </c>
      <c r="Q33" s="56">
        <v>1.0641351135546686</v>
      </c>
      <c r="R33" s="56">
        <v>1.093545523903293</v>
      </c>
      <c r="S33" s="56">
        <v>1.119666544355856</v>
      </c>
      <c r="T33" s="56">
        <v>1.1332938901133505</v>
      </c>
      <c r="U33" s="56">
        <v>1.0621838562190011</v>
      </c>
      <c r="V33" s="56">
        <v>1.0599538049158781</v>
      </c>
      <c r="W33" s="56">
        <v>1.0579622153025048</v>
      </c>
    </row>
    <row r="34" spans="4:23" x14ac:dyDescent="0.3">
      <c r="D34" s="52" t="s">
        <v>16</v>
      </c>
      <c r="E34" s="52">
        <v>2020</v>
      </c>
      <c r="F34" s="53">
        <f>$O25*BY_Demands!H23*Q$31</f>
        <v>969.85375563736204</v>
      </c>
      <c r="G34" s="53">
        <f>$O25*BY_Demands!I23*Q$31</f>
        <v>654.71465177771154</v>
      </c>
      <c r="H34" s="52" t="s">
        <v>17</v>
      </c>
      <c r="I34" s="54" t="s">
        <v>31</v>
      </c>
    </row>
    <row r="35" spans="4:23" x14ac:dyDescent="0.3">
      <c r="D35" s="45" t="s">
        <v>16</v>
      </c>
      <c r="E35" s="45">
        <v>2025</v>
      </c>
      <c r="F35" s="49">
        <f>$P7*BY_Demands!H10*$R$30</f>
        <v>3514.4516842581029</v>
      </c>
      <c r="G35" s="49">
        <f>$P7*BY_Demands!I10*$R$32</f>
        <v>5932.2979647824368</v>
      </c>
      <c r="H35" s="45" t="s">
        <v>17</v>
      </c>
      <c r="I35" s="44" t="s">
        <v>18</v>
      </c>
    </row>
    <row r="36" spans="4:23" x14ac:dyDescent="0.3">
      <c r="D36" s="45" t="s">
        <v>16</v>
      </c>
      <c r="E36" s="45">
        <v>2025</v>
      </c>
      <c r="F36" s="49">
        <f>$P8*BY_Demands!H11*$R$30</f>
        <v>3306.3579191725535</v>
      </c>
      <c r="G36" s="49">
        <f>$P8*BY_Demands!I11*$R$32</f>
        <v>5581.0414018795018</v>
      </c>
      <c r="H36" s="45" t="s">
        <v>17</v>
      </c>
      <c r="I36" s="44" t="s">
        <v>19</v>
      </c>
    </row>
    <row r="37" spans="4:23" x14ac:dyDescent="0.3">
      <c r="D37" s="45" t="s">
        <v>16</v>
      </c>
      <c r="E37" s="45">
        <v>2025</v>
      </c>
      <c r="F37" s="49">
        <f>$P9*BY_Demands!H12*$R$30</f>
        <v>3718.1789734575682</v>
      </c>
      <c r="G37" s="49">
        <f>$P9*BY_Demands!I12*$R$32</f>
        <v>6276.1840362575495</v>
      </c>
      <c r="H37" s="45" t="s">
        <v>17</v>
      </c>
      <c r="I37" s="44" t="s">
        <v>20</v>
      </c>
      <c r="L37" s="15"/>
      <c r="M37" s="15"/>
    </row>
    <row r="38" spans="4:23" x14ac:dyDescent="0.3">
      <c r="D38" s="45" t="s">
        <v>16</v>
      </c>
      <c r="E38" s="45">
        <v>2025</v>
      </c>
      <c r="F38" s="49">
        <f>$P10*BY_Demands!H13*$R$30</f>
        <v>13438.765212839051</v>
      </c>
      <c r="G38" s="49">
        <f>$P10*BY_Demands!I13*$R$32</f>
        <v>22684.266760134353</v>
      </c>
      <c r="H38" s="45" t="s">
        <v>17</v>
      </c>
      <c r="I38" s="44" t="s">
        <v>21</v>
      </c>
      <c r="L38" s="15"/>
      <c r="M38" s="15"/>
    </row>
    <row r="39" spans="4:23" x14ac:dyDescent="0.3">
      <c r="D39" s="45" t="s">
        <v>16</v>
      </c>
      <c r="E39" s="45">
        <v>2025</v>
      </c>
      <c r="F39" s="49">
        <f>$P11*BY_Demands!H14*$R$30</f>
        <v>5210.7525145613799</v>
      </c>
      <c r="G39" s="49">
        <f>$P11*BY_Demands!I14*$R$32</f>
        <v>8795.6071997167837</v>
      </c>
      <c r="H39" s="45" t="s">
        <v>17</v>
      </c>
      <c r="I39" s="44" t="s">
        <v>22</v>
      </c>
      <c r="L39" s="15"/>
      <c r="M39" s="15"/>
    </row>
    <row r="40" spans="4:23" x14ac:dyDescent="0.3">
      <c r="D40" s="45" t="s">
        <v>16</v>
      </c>
      <c r="E40" s="45">
        <v>2025</v>
      </c>
      <c r="F40" s="49">
        <f>$P12*BY_Demands!H15*$R$30</f>
        <v>1388.2274406411721</v>
      </c>
      <c r="G40" s="49">
        <f>$P12*BY_Demands!I15*$R$32</f>
        <v>2343.2898103731413</v>
      </c>
      <c r="H40" s="45" t="s">
        <v>17</v>
      </c>
      <c r="I40" s="44" t="s">
        <v>23</v>
      </c>
      <c r="L40" s="15"/>
      <c r="M40" s="15"/>
    </row>
    <row r="41" spans="4:23" x14ac:dyDescent="0.3">
      <c r="D41" s="45" t="s">
        <v>16</v>
      </c>
      <c r="E41" s="45">
        <v>2025</v>
      </c>
      <c r="F41" s="49">
        <f>$P13*BY_Demands!H16*$R$30</f>
        <v>1647.0970824592259</v>
      </c>
      <c r="G41" s="49">
        <f>$P13*BY_Demands!I16*$R$32</f>
        <v>2780.254659308142</v>
      </c>
      <c r="H41" s="45" t="s">
        <v>17</v>
      </c>
      <c r="I41" s="44" t="s">
        <v>24</v>
      </c>
      <c r="L41" s="58"/>
      <c r="M41" s="58"/>
      <c r="N41" s="33"/>
      <c r="O41" s="33"/>
      <c r="P41" s="33"/>
      <c r="Q41" s="33"/>
      <c r="R41" s="33"/>
    </row>
    <row r="42" spans="4:23" x14ac:dyDescent="0.3">
      <c r="D42" s="52" t="s">
        <v>16</v>
      </c>
      <c r="E42" s="52">
        <v>2025</v>
      </c>
      <c r="F42" s="53">
        <f>$P19*BY_Demands!H17*R$31</f>
        <v>3408.4414857866723</v>
      </c>
      <c r="G42" s="53">
        <f>$P19*BY_Demands!I17*S$33</f>
        <v>2305.6940917882885</v>
      </c>
      <c r="H42" s="52" t="s">
        <v>17</v>
      </c>
      <c r="I42" s="54" t="s">
        <v>25</v>
      </c>
      <c r="L42" s="33"/>
      <c r="M42" s="59"/>
      <c r="N42" s="59"/>
      <c r="O42" s="59"/>
      <c r="P42" s="59"/>
      <c r="Q42" s="59"/>
      <c r="R42" s="33"/>
    </row>
    <row r="43" spans="4:23" x14ac:dyDescent="0.3">
      <c r="D43" s="52" t="s">
        <v>16</v>
      </c>
      <c r="E43" s="52">
        <v>2025</v>
      </c>
      <c r="F43" s="53">
        <f>$P20*BY_Demands!H18*R$31</f>
        <v>3194.0459599955998</v>
      </c>
      <c r="G43" s="53">
        <f>$P20*BY_Demands!I18*S$33</f>
        <v>2160.6628512099528</v>
      </c>
      <c r="H43" s="52" t="s">
        <v>17</v>
      </c>
      <c r="I43" s="54" t="s">
        <v>26</v>
      </c>
      <c r="L43" s="33"/>
      <c r="M43" s="59"/>
      <c r="N43" s="59"/>
      <c r="O43" s="59"/>
      <c r="P43" s="59"/>
      <c r="Q43" s="59"/>
      <c r="R43" s="33"/>
    </row>
    <row r="44" spans="4:23" x14ac:dyDescent="0.3">
      <c r="D44" s="52" t="s">
        <v>16</v>
      </c>
      <c r="E44" s="52">
        <v>2025</v>
      </c>
      <c r="F44" s="53">
        <f>$P21*BY_Demands!H19*R$31</f>
        <v>3108.4942301213378</v>
      </c>
      <c r="G44" s="53">
        <f>$P21*BY_Demands!I19*S$33</f>
        <v>2102.7900319358332</v>
      </c>
      <c r="H44" s="52" t="s">
        <v>17</v>
      </c>
      <c r="I44" s="54" t="s">
        <v>27</v>
      </c>
      <c r="L44" s="33"/>
      <c r="M44" s="59"/>
      <c r="N44" s="59"/>
      <c r="O44" s="59"/>
      <c r="P44" s="59"/>
      <c r="Q44" s="59"/>
      <c r="R44" s="33"/>
    </row>
    <row r="45" spans="4:23" x14ac:dyDescent="0.3">
      <c r="D45" s="52" t="s">
        <v>16</v>
      </c>
      <c r="E45" s="52">
        <v>2025</v>
      </c>
      <c r="F45" s="53">
        <f>$P22*BY_Demands!H20*R$31</f>
        <v>7763.3204916866662</v>
      </c>
      <c r="G45" s="53">
        <f>$P22*BY_Demands!I20*S$33</f>
        <v>5251.6207964795449</v>
      </c>
      <c r="H45" s="52" t="s">
        <v>17</v>
      </c>
      <c r="I45" s="54" t="s">
        <v>28</v>
      </c>
      <c r="L45" s="33"/>
      <c r="M45" s="59"/>
      <c r="N45" s="59"/>
      <c r="O45" s="59"/>
      <c r="P45" s="59"/>
      <c r="Q45" s="59"/>
      <c r="R45" s="33"/>
    </row>
    <row r="46" spans="4:23" x14ac:dyDescent="0.3">
      <c r="D46" s="52" t="s">
        <v>16</v>
      </c>
      <c r="E46" s="52">
        <v>2025</v>
      </c>
      <c r="F46" s="53">
        <f>$P23*BY_Demands!H21*R$31</f>
        <v>3530.3541669230899</v>
      </c>
      <c r="G46" s="53">
        <f>$P23*BY_Demands!I21*S$33</f>
        <v>2388.1638509971549</v>
      </c>
      <c r="H46" s="52" t="s">
        <v>17</v>
      </c>
      <c r="I46" s="54" t="s">
        <v>29</v>
      </c>
      <c r="L46" s="33"/>
      <c r="M46" s="59"/>
      <c r="N46" s="59"/>
      <c r="O46" s="59"/>
      <c r="P46" s="59"/>
      <c r="Q46" s="59"/>
      <c r="R46" s="33"/>
    </row>
    <row r="47" spans="4:23" x14ac:dyDescent="0.3">
      <c r="D47" s="52" t="s">
        <v>16</v>
      </c>
      <c r="E47" s="52">
        <v>2025</v>
      </c>
      <c r="F47" s="53">
        <f>$P24*BY_Demands!H22*R$31</f>
        <v>1111.0712593403773</v>
      </c>
      <c r="G47" s="53">
        <f>$P24*BY_Demands!I22*S$33</f>
        <v>751.60170679169551</v>
      </c>
      <c r="H47" s="52" t="s">
        <v>17</v>
      </c>
      <c r="I47" s="54" t="s">
        <v>30</v>
      </c>
      <c r="L47" s="33"/>
      <c r="M47" s="59"/>
      <c r="N47" s="59"/>
      <c r="O47" s="59"/>
      <c r="P47" s="59"/>
      <c r="Q47" s="59"/>
      <c r="R47" s="33"/>
    </row>
    <row r="48" spans="4:23" x14ac:dyDescent="0.3">
      <c r="D48" s="52" t="s">
        <v>16</v>
      </c>
      <c r="E48" s="52">
        <v>2025</v>
      </c>
      <c r="F48" s="53">
        <f>$P25*BY_Demands!H23*R$31</f>
        <v>1078.2408690346506</v>
      </c>
      <c r="G48" s="53">
        <f>$P25*BY_Demands!I23*S$33</f>
        <v>729.39307059398459</v>
      </c>
      <c r="H48" s="52" t="s">
        <v>17</v>
      </c>
      <c r="I48" s="54" t="s">
        <v>31</v>
      </c>
      <c r="L48" s="33"/>
      <c r="M48" s="59"/>
      <c r="N48" s="59"/>
      <c r="O48" s="59"/>
      <c r="P48" s="59"/>
      <c r="Q48" s="59"/>
      <c r="R48" s="33"/>
    </row>
    <row r="49" spans="4:13" x14ac:dyDescent="0.3">
      <c r="D49" s="45" t="s">
        <v>16</v>
      </c>
      <c r="E49" s="45">
        <v>2030</v>
      </c>
      <c r="F49" s="49">
        <f>$Q7*BY_Demands!H10*$S$30</f>
        <v>3451.4876724736887</v>
      </c>
      <c r="G49" s="49">
        <f>$Q7*BY_Demands!I10*$S$32</f>
        <v>5795.2416621756056</v>
      </c>
      <c r="H49" s="45" t="s">
        <v>17</v>
      </c>
      <c r="I49" s="44" t="s">
        <v>18</v>
      </c>
      <c r="L49" s="15"/>
      <c r="M49" s="15"/>
    </row>
    <row r="50" spans="4:13" x14ac:dyDescent="0.3">
      <c r="D50" s="45" t="s">
        <v>16</v>
      </c>
      <c r="E50" s="45">
        <v>2030</v>
      </c>
      <c r="F50" s="49">
        <f>$Q8*BY_Demands!H11*$S$30</f>
        <v>3358.5306566891454</v>
      </c>
      <c r="G50" s="49">
        <f>$Q8*BY_Demands!I11*$S$32</f>
        <v>5639.1616115462994</v>
      </c>
      <c r="H50" s="45" t="s">
        <v>17</v>
      </c>
      <c r="I50" s="44" t="s">
        <v>19</v>
      </c>
      <c r="L50" s="15"/>
      <c r="M50" s="15"/>
    </row>
    <row r="51" spans="4:13" x14ac:dyDescent="0.3">
      <c r="D51" s="45" t="s">
        <v>16</v>
      </c>
      <c r="E51" s="45">
        <v>2030</v>
      </c>
      <c r="F51" s="49">
        <f>$Q9*BY_Demands!H12*$S$30</f>
        <v>3675.2801070733581</v>
      </c>
      <c r="G51" s="49">
        <f>$Q9*BY_Demands!I12*$S$32</f>
        <v>6171.0017296430296</v>
      </c>
      <c r="H51" s="45" t="s">
        <v>17</v>
      </c>
      <c r="I51" s="44" t="s">
        <v>20</v>
      </c>
      <c r="L51" s="15"/>
      <c r="M51" s="15"/>
    </row>
    <row r="52" spans="4:13" x14ac:dyDescent="0.3">
      <c r="D52" s="45" t="s">
        <v>16</v>
      </c>
      <c r="E52" s="45">
        <v>2030</v>
      </c>
      <c r="F52" s="49">
        <f>$Q10*BY_Demands!H13*$S$30</f>
        <v>13835.545168389417</v>
      </c>
      <c r="G52" s="49">
        <f>$Q10*BY_Demands!I13*$S$32</f>
        <v>23230.657440331372</v>
      </c>
      <c r="H52" s="45" t="s">
        <v>17</v>
      </c>
      <c r="I52" s="44" t="s">
        <v>21</v>
      </c>
      <c r="L52" s="15"/>
      <c r="M52" s="15"/>
    </row>
    <row r="53" spans="4:13" x14ac:dyDescent="0.3">
      <c r="D53" s="45" t="s">
        <v>16</v>
      </c>
      <c r="E53" s="45">
        <v>2030</v>
      </c>
      <c r="F53" s="49">
        <f>$Q11*BY_Demands!H14*$S$30</f>
        <v>6324.4250487090958</v>
      </c>
      <c r="G53" s="49">
        <f>$Q11*BY_Demands!I14*$S$32</f>
        <v>10619.064881468214</v>
      </c>
      <c r="H53" s="45" t="s">
        <v>17</v>
      </c>
      <c r="I53" s="44" t="s">
        <v>22</v>
      </c>
      <c r="L53" s="15"/>
      <c r="M53" s="15"/>
    </row>
    <row r="54" spans="4:13" x14ac:dyDescent="0.3">
      <c r="D54" s="45" t="s">
        <v>16</v>
      </c>
      <c r="E54" s="45">
        <v>2030</v>
      </c>
      <c r="F54" s="49">
        <f>$Q12*BY_Demands!H15*$S$30</f>
        <v>1413.7054727070224</v>
      </c>
      <c r="G54" s="49">
        <f>$Q12*BY_Demands!I15*$S$32</f>
        <v>2373.6908924277286</v>
      </c>
      <c r="H54" s="45" t="s">
        <v>17</v>
      </c>
      <c r="I54" s="44" t="s">
        <v>23</v>
      </c>
      <c r="L54" s="15"/>
      <c r="M54" s="15"/>
    </row>
    <row r="55" spans="4:13" x14ac:dyDescent="0.3">
      <c r="D55" s="45" t="s">
        <v>16</v>
      </c>
      <c r="E55" s="45">
        <v>2030</v>
      </c>
      <c r="F55" s="49">
        <f>$Q13*BY_Demands!H16*$S$30</f>
        <v>1682.0793332441726</v>
      </c>
      <c r="G55" s="49">
        <f>$Q13*BY_Demands!I16*$S$32</f>
        <v>2824.3056780541019</v>
      </c>
      <c r="H55" s="45" t="s">
        <v>17</v>
      </c>
      <c r="I55" s="44" t="s">
        <v>24</v>
      </c>
      <c r="L55" s="15"/>
      <c r="M55" s="15"/>
    </row>
    <row r="56" spans="4:13" x14ac:dyDescent="0.3">
      <c r="D56" s="52" t="s">
        <v>16</v>
      </c>
      <c r="E56" s="52">
        <v>2030</v>
      </c>
      <c r="F56" s="53">
        <f>$Q19*BY_Demands!H17*S$31</f>
        <v>3457.5196628299782</v>
      </c>
      <c r="G56" s="53">
        <f>$Q19*BY_Demands!I17*T$33</f>
        <v>2287.6204445268427</v>
      </c>
      <c r="H56" s="52" t="s">
        <v>17</v>
      </c>
      <c r="I56" s="54" t="s">
        <v>25</v>
      </c>
      <c r="L56" s="15"/>
      <c r="M56" s="15"/>
    </row>
    <row r="57" spans="4:13" x14ac:dyDescent="0.3">
      <c r="D57" s="52" t="s">
        <v>16</v>
      </c>
      <c r="E57" s="52">
        <v>2030</v>
      </c>
      <c r="F57" s="53">
        <f>$Q20*BY_Demands!H18*S$31</f>
        <v>3317.489511065075</v>
      </c>
      <c r="G57" s="53">
        <f>$Q20*BY_Demands!I18*T$33</f>
        <v>2194.9714159554819</v>
      </c>
      <c r="H57" s="52" t="s">
        <v>17</v>
      </c>
      <c r="I57" s="54" t="s">
        <v>26</v>
      </c>
      <c r="L57" s="15"/>
      <c r="M57" s="15"/>
    </row>
    <row r="58" spans="4:13" x14ac:dyDescent="0.3">
      <c r="D58" s="52" t="s">
        <v>16</v>
      </c>
      <c r="E58" s="52">
        <v>2030</v>
      </c>
      <c r="F58" s="53">
        <f>$Q21*BY_Demands!H19*S$31</f>
        <v>3204.0266261406059</v>
      </c>
      <c r="G58" s="53">
        <f>$Q21*BY_Demands!I19*T$33</f>
        <v>2119.9002549614902</v>
      </c>
      <c r="H58" s="52" t="s">
        <v>17</v>
      </c>
      <c r="I58" s="54" t="s">
        <v>27</v>
      </c>
      <c r="L58" s="15"/>
      <c r="M58" s="15"/>
    </row>
    <row r="59" spans="4:13" x14ac:dyDescent="0.3">
      <c r="D59" s="52" t="s">
        <v>16</v>
      </c>
      <c r="E59" s="52">
        <v>2030</v>
      </c>
      <c r="F59" s="53">
        <f>$Q22*BY_Demands!H20*S$31</f>
        <v>8424.886302828023</v>
      </c>
      <c r="G59" s="53">
        <f>$Q22*BY_Demands!I20*T$33</f>
        <v>5574.2104249925487</v>
      </c>
      <c r="H59" s="52" t="s">
        <v>17</v>
      </c>
      <c r="I59" s="54" t="s">
        <v>28</v>
      </c>
      <c r="L59" s="15"/>
      <c r="M59" s="15"/>
    </row>
    <row r="60" spans="4:13" x14ac:dyDescent="0.3">
      <c r="D60" s="52" t="s">
        <v>16</v>
      </c>
      <c r="E60" s="52">
        <v>2030</v>
      </c>
      <c r="F60" s="53">
        <f>$Q23*BY_Demands!H21*S$31</f>
        <v>4374.0872984099442</v>
      </c>
      <c r="G60" s="53">
        <f>$Q23*BY_Demands!I21*T$33</f>
        <v>2894.0548444481433</v>
      </c>
      <c r="H60" s="52" t="s">
        <v>17</v>
      </c>
      <c r="I60" s="54" t="s">
        <v>29</v>
      </c>
      <c r="L60" s="15"/>
      <c r="M60" s="15"/>
    </row>
    <row r="61" spans="4:13" x14ac:dyDescent="0.3">
      <c r="D61" s="52" t="s">
        <v>16</v>
      </c>
      <c r="E61" s="52">
        <v>2030</v>
      </c>
      <c r="F61" s="53">
        <f>$Q24*BY_Demands!H22*S$31</f>
        <v>1144.3155738834923</v>
      </c>
      <c r="G61" s="53">
        <f>$Q24*BY_Demands!I22*T$33</f>
        <v>757.12069838634363</v>
      </c>
      <c r="H61" s="52" t="s">
        <v>17</v>
      </c>
      <c r="I61" s="54" t="s">
        <v>30</v>
      </c>
      <c r="L61" s="15"/>
      <c r="M61" s="15"/>
    </row>
    <row r="62" spans="4:13" x14ac:dyDescent="0.3">
      <c r="D62" s="52" t="s">
        <v>16</v>
      </c>
      <c r="E62" s="52">
        <v>2030</v>
      </c>
      <c r="F62" s="53">
        <f>$Q25*BY_Demands!H23*S$31</f>
        <v>1178.7889174512513</v>
      </c>
      <c r="G62" s="53">
        <f>$Q25*BY_Demands!I23*T$33</f>
        <v>779.92951315162281</v>
      </c>
      <c r="H62" s="52" t="s">
        <v>17</v>
      </c>
      <c r="I62" s="54" t="s">
        <v>31</v>
      </c>
      <c r="L62" s="15"/>
      <c r="M62" s="15"/>
    </row>
    <row r="63" spans="4:13" x14ac:dyDescent="0.3">
      <c r="D63" s="45" t="s">
        <v>16</v>
      </c>
      <c r="E63" s="45">
        <v>2035</v>
      </c>
      <c r="F63" s="49">
        <f>$R7*BY_Demands!H10*$T$30</f>
        <v>3389.5755624023095</v>
      </c>
      <c r="G63" s="49">
        <f>$R7*BY_Demands!I10*$T$32</f>
        <v>5657.1769838947484</v>
      </c>
      <c r="H63" s="45" t="s">
        <v>17</v>
      </c>
      <c r="I63" s="44" t="s">
        <v>18</v>
      </c>
      <c r="L63" s="15"/>
      <c r="M63" s="15"/>
    </row>
    <row r="64" spans="4:13" x14ac:dyDescent="0.3">
      <c r="D64" s="45" t="s">
        <v>16</v>
      </c>
      <c r="E64" s="45">
        <v>2035</v>
      </c>
      <c r="F64" s="49">
        <f>$R8*BY_Demands!H11*$T$30</f>
        <v>3395.5803512842754</v>
      </c>
      <c r="G64" s="49">
        <f>$R8*BY_Demands!I11*$T$32</f>
        <v>5667.1989329060025</v>
      </c>
      <c r="H64" s="45" t="s">
        <v>17</v>
      </c>
      <c r="I64" s="44" t="s">
        <v>19</v>
      </c>
      <c r="L64" s="15"/>
      <c r="M64" s="15"/>
    </row>
    <row r="65" spans="4:13" x14ac:dyDescent="0.3">
      <c r="D65" s="45" t="s">
        <v>16</v>
      </c>
      <c r="E65" s="45">
        <v>2035</v>
      </c>
      <c r="F65" s="49">
        <f>$R9*BY_Demands!H12*$T$30</f>
        <v>3598.4655586152658</v>
      </c>
      <c r="G65" s="49">
        <f>$R9*BY_Demands!I12*$T$32</f>
        <v>6005.8128697117463</v>
      </c>
      <c r="H65" s="45" t="s">
        <v>17</v>
      </c>
      <c r="I65" s="44" t="s">
        <v>20</v>
      </c>
      <c r="L65" s="15"/>
      <c r="M65" s="15"/>
    </row>
    <row r="66" spans="4:13" x14ac:dyDescent="0.3">
      <c r="D66" s="45" t="s">
        <v>16</v>
      </c>
      <c r="E66" s="45">
        <v>2035</v>
      </c>
      <c r="F66" s="49">
        <f>$R10*BY_Demands!H13*$T$30</f>
        <v>14231.669053915262</v>
      </c>
      <c r="G66" s="49">
        <f>$R10*BY_Demands!I13*$T$32</f>
        <v>23752.552239064338</v>
      </c>
      <c r="H66" s="45" t="s">
        <v>17</v>
      </c>
      <c r="I66" s="44" t="s">
        <v>21</v>
      </c>
      <c r="L66" s="15"/>
      <c r="M66" s="15"/>
    </row>
    <row r="67" spans="4:13" x14ac:dyDescent="0.3">
      <c r="D67" s="45" t="s">
        <v>16</v>
      </c>
      <c r="E67" s="45">
        <v>2035</v>
      </c>
      <c r="F67" s="49">
        <f>$R11*BY_Demands!H14*$T$30</f>
        <v>7747.6307050329542</v>
      </c>
      <c r="G67" s="49">
        <f>$R11*BY_Demands!I14*$T$32</f>
        <v>12930.739349904003</v>
      </c>
      <c r="H67" s="45" t="s">
        <v>17</v>
      </c>
      <c r="I67" s="44" t="s">
        <v>22</v>
      </c>
      <c r="L67" s="15"/>
      <c r="M67" s="15"/>
    </row>
    <row r="68" spans="4:13" x14ac:dyDescent="0.3">
      <c r="D68" s="45" t="s">
        <v>16</v>
      </c>
      <c r="E68" s="45">
        <v>2035</v>
      </c>
      <c r="F68" s="49">
        <f>$R12*BY_Demands!H15*$T$30</f>
        <v>1435.4639464529971</v>
      </c>
      <c r="G68" s="49">
        <f>$R12*BY_Demands!I15*$T$32</f>
        <v>2395.7788960837315</v>
      </c>
      <c r="H68" s="45" t="s">
        <v>17</v>
      </c>
      <c r="I68" s="44" t="s">
        <v>23</v>
      </c>
      <c r="L68" s="15"/>
      <c r="M68" s="15"/>
    </row>
    <row r="69" spans="4:13" x14ac:dyDescent="0.3">
      <c r="D69" s="45" t="s">
        <v>16</v>
      </c>
      <c r="E69" s="45">
        <v>2035</v>
      </c>
      <c r="F69" s="49">
        <f>$R13*BY_Demands!H16*$T$30</f>
        <v>1706.7654185986876</v>
      </c>
      <c r="G69" s="49">
        <f>$R13*BY_Demands!I16*$T$32</f>
        <v>2848.5790817304551</v>
      </c>
      <c r="H69" s="45" t="s">
        <v>17</v>
      </c>
      <c r="I69" s="44" t="s">
        <v>24</v>
      </c>
      <c r="L69" s="15"/>
      <c r="M69" s="15"/>
    </row>
    <row r="70" spans="4:13" x14ac:dyDescent="0.3">
      <c r="D70" s="52" t="s">
        <v>16</v>
      </c>
      <c r="E70" s="52">
        <v>2035</v>
      </c>
      <c r="F70" s="53">
        <f>$R19*BY_Demands!H17*T$31</f>
        <v>3476.1309730352141</v>
      </c>
      <c r="G70" s="53">
        <f>$R19*BY_Demands!I17*U$33</f>
        <v>2099.5586160341513</v>
      </c>
      <c r="H70" s="52" t="s">
        <v>17</v>
      </c>
      <c r="I70" s="54" t="s">
        <v>25</v>
      </c>
      <c r="L70" s="15"/>
      <c r="M70" s="15"/>
    </row>
    <row r="71" spans="4:13" x14ac:dyDescent="0.3">
      <c r="D71" s="52" t="s">
        <v>16</v>
      </c>
      <c r="E71" s="52">
        <v>2035</v>
      </c>
      <c r="F71" s="53">
        <f>$R20*BY_Demands!H18*T$31</f>
        <v>3412.2903852691525</v>
      </c>
      <c r="G71" s="53">
        <f>$R20*BY_Demands!I18*U$33</f>
        <v>2060.9993508233033</v>
      </c>
      <c r="H71" s="52" t="s">
        <v>17</v>
      </c>
      <c r="I71" s="54" t="s">
        <v>26</v>
      </c>
      <c r="L71" s="15"/>
      <c r="M71" s="15"/>
    </row>
    <row r="72" spans="4:13" x14ac:dyDescent="0.3">
      <c r="D72" s="52" t="s">
        <v>16</v>
      </c>
      <c r="E72" s="52">
        <v>2035</v>
      </c>
      <c r="F72" s="53">
        <f>$R21*BY_Demands!H19*T$31</f>
        <v>3235.5404418206108</v>
      </c>
      <c r="G72" s="53">
        <f>$R21*BY_Demands!I19*U$33</f>
        <v>1954.2436303025372</v>
      </c>
      <c r="H72" s="52" t="s">
        <v>17</v>
      </c>
      <c r="I72" s="54" t="s">
        <v>27</v>
      </c>
      <c r="L72" s="15"/>
      <c r="M72" s="15"/>
    </row>
    <row r="73" spans="4:13" x14ac:dyDescent="0.3">
      <c r="D73" s="52" t="s">
        <v>16</v>
      </c>
      <c r="E73" s="52">
        <v>2035</v>
      </c>
      <c r="F73" s="53">
        <f>$R22*BY_Demands!H20*T$31</f>
        <v>9197.5054353961805</v>
      </c>
      <c r="G73" s="53">
        <f>$R22*BY_Demands!I20*U$33</f>
        <v>5555.2284803715884</v>
      </c>
      <c r="H73" s="52" t="s">
        <v>17</v>
      </c>
      <c r="I73" s="54" t="s">
        <v>28</v>
      </c>
      <c r="L73" s="15"/>
      <c r="M73" s="15"/>
    </row>
    <row r="74" spans="4:13" x14ac:dyDescent="0.3">
      <c r="D74" s="52" t="s">
        <v>16</v>
      </c>
      <c r="E74" s="52">
        <v>2035</v>
      </c>
      <c r="F74" s="53">
        <f>$R23*BY_Demands!H21*T$31</f>
        <v>5445.9649772568118</v>
      </c>
      <c r="G74" s="53">
        <f>$R23*BY_Demands!I21*U$33</f>
        <v>3289.3244757794628</v>
      </c>
      <c r="H74" s="52" t="s">
        <v>17</v>
      </c>
      <c r="I74" s="54" t="s">
        <v>29</v>
      </c>
      <c r="L74" s="15"/>
      <c r="M74" s="15"/>
    </row>
    <row r="75" spans="4:13" x14ac:dyDescent="0.3">
      <c r="D75" s="52" t="s">
        <v>16</v>
      </c>
      <c r="E75" s="52">
        <v>2035</v>
      </c>
      <c r="F75" s="53">
        <f>$R24*BY_Demands!H22*T$31</f>
        <v>1170.1182644269777</v>
      </c>
      <c r="G75" s="53">
        <f>$R24*BY_Demands!I22*U$33</f>
        <v>706.74318744425079</v>
      </c>
      <c r="H75" s="52" t="s">
        <v>17</v>
      </c>
      <c r="I75" s="54" t="s">
        <v>30</v>
      </c>
      <c r="L75" s="15"/>
      <c r="M75" s="15"/>
    </row>
    <row r="76" spans="4:13" x14ac:dyDescent="0.3">
      <c r="D76" s="52" t="s">
        <v>16</v>
      </c>
      <c r="E76" s="52">
        <v>2035</v>
      </c>
      <c r="F76" s="53">
        <f>$R25*BY_Demands!H23*T$31</f>
        <v>1265.9888378076275</v>
      </c>
      <c r="G76" s="53">
        <f>$R25*BY_Demands!I23*U$33</f>
        <v>764.6483382935354</v>
      </c>
      <c r="H76" s="52" t="s">
        <v>17</v>
      </c>
      <c r="I76" s="54" t="s">
        <v>31</v>
      </c>
      <c r="L76" s="15"/>
      <c r="M76" s="15"/>
    </row>
    <row r="77" spans="4:13" x14ac:dyDescent="0.3">
      <c r="D77" s="45" t="s">
        <v>16</v>
      </c>
      <c r="E77" s="45">
        <v>2040</v>
      </c>
      <c r="F77" s="49">
        <f>$S7*BY_Demands!H10*$U$30</f>
        <v>3726.2452012337931</v>
      </c>
      <c r="G77" s="49">
        <f>$S7*BY_Demands!I10*$U$32</f>
        <v>5942.9550719406816</v>
      </c>
      <c r="H77" s="45" t="s">
        <v>17</v>
      </c>
      <c r="I77" s="44" t="s">
        <v>18</v>
      </c>
      <c r="L77" s="15"/>
      <c r="M77" s="15"/>
    </row>
    <row r="78" spans="4:13" x14ac:dyDescent="0.3">
      <c r="D78" s="45" t="s">
        <v>16</v>
      </c>
      <c r="E78" s="45">
        <v>2040</v>
      </c>
      <c r="F78" s="49">
        <f>$S8*BY_Demands!H11*$U$30</f>
        <v>3827.8962488408711</v>
      </c>
      <c r="G78" s="49">
        <f>$S8*BY_Demands!I11*$U$32</f>
        <v>6105.0774166389119</v>
      </c>
      <c r="H78" s="45" t="s">
        <v>17</v>
      </c>
      <c r="I78" s="44" t="s">
        <v>19</v>
      </c>
      <c r="L78" s="15"/>
      <c r="M78" s="15"/>
    </row>
    <row r="79" spans="4:13" x14ac:dyDescent="0.3">
      <c r="D79" s="45" t="s">
        <v>16</v>
      </c>
      <c r="E79" s="45">
        <v>2040</v>
      </c>
      <c r="F79" s="49">
        <f>$S9*BY_Demands!H12*$U$30</f>
        <v>3922.1322412754739</v>
      </c>
      <c r="G79" s="49">
        <f>$S9*BY_Demands!I12*$U$32</f>
        <v>6255.3735563060354</v>
      </c>
      <c r="H79" s="45" t="s">
        <v>17</v>
      </c>
      <c r="I79" s="44" t="s">
        <v>20</v>
      </c>
      <c r="L79" s="15"/>
      <c r="M79" s="15"/>
    </row>
    <row r="80" spans="4:13" x14ac:dyDescent="0.3">
      <c r="D80" s="45" t="s">
        <v>16</v>
      </c>
      <c r="E80" s="45">
        <v>2040</v>
      </c>
      <c r="F80" s="49">
        <f>$S10*BY_Demands!H13*$U$30</f>
        <v>16216.653671366377</v>
      </c>
      <c r="G80" s="49">
        <f>$S10*BY_Demands!I13*$U$32</f>
        <v>25863.795585497679</v>
      </c>
      <c r="H80" s="45" t="s">
        <v>17</v>
      </c>
      <c r="I80" s="44" t="s">
        <v>21</v>
      </c>
      <c r="L80" s="15"/>
      <c r="M80" s="15"/>
    </row>
    <row r="81" spans="4:13" x14ac:dyDescent="0.3">
      <c r="D81" s="45" t="s">
        <v>16</v>
      </c>
      <c r="E81" s="45">
        <v>2040</v>
      </c>
      <c r="F81" s="49">
        <f>$S11*BY_Demands!H14*$U$30</f>
        <v>10689.946964460749</v>
      </c>
      <c r="G81" s="49">
        <f>$S11*BY_Demands!I14*$U$32</f>
        <v>17049.300596263336</v>
      </c>
      <c r="H81" s="45" t="s">
        <v>17</v>
      </c>
      <c r="I81" s="44" t="s">
        <v>22</v>
      </c>
      <c r="L81" s="15"/>
      <c r="M81" s="15"/>
    </row>
    <row r="82" spans="4:13" x14ac:dyDescent="0.3">
      <c r="D82" s="45" t="s">
        <v>16</v>
      </c>
      <c r="E82" s="45">
        <v>2040</v>
      </c>
      <c r="F82" s="49">
        <f>$S12*BY_Demands!H15*$U$30</f>
        <v>1626.2007892324266</v>
      </c>
      <c r="G82" s="49">
        <f>$S12*BY_Demands!I15*$U$32</f>
        <v>2593.6130625979158</v>
      </c>
      <c r="H82" s="45" t="s">
        <v>17</v>
      </c>
      <c r="I82" s="44" t="s">
        <v>23</v>
      </c>
      <c r="L82" s="15"/>
      <c r="M82" s="15"/>
    </row>
    <row r="83" spans="4:13" x14ac:dyDescent="0.3">
      <c r="D83" s="45" t="s">
        <v>16</v>
      </c>
      <c r="E83" s="45">
        <v>2040</v>
      </c>
      <c r="F83" s="49">
        <f>$S13*BY_Demands!H16*$U$30</f>
        <v>1928.5622622846247</v>
      </c>
      <c r="G83" s="49">
        <f>$S13*BY_Demands!I16*$U$32</f>
        <v>3075.8466658079365</v>
      </c>
      <c r="H83" s="45" t="s">
        <v>17</v>
      </c>
      <c r="I83" s="44" t="s">
        <v>24</v>
      </c>
      <c r="L83" s="15"/>
      <c r="M83" s="15"/>
    </row>
    <row r="84" spans="4:13" x14ac:dyDescent="0.3">
      <c r="D84" s="52" t="s">
        <v>16</v>
      </c>
      <c r="E84" s="52">
        <v>2040</v>
      </c>
      <c r="F84" s="53">
        <f>$S19*BY_Demands!H17*U$31</f>
        <v>3117.2110994545314</v>
      </c>
      <c r="G84" s="53">
        <f>$S19*BY_Demands!I17*V$33</f>
        <v>2053.058061424872</v>
      </c>
      <c r="H84" s="52" t="s">
        <v>17</v>
      </c>
      <c r="I84" s="54" t="s">
        <v>25</v>
      </c>
      <c r="L84" s="15"/>
      <c r="M84" s="15"/>
    </row>
    <row r="85" spans="4:13" x14ac:dyDescent="0.3">
      <c r="D85" s="52" t="s">
        <v>16</v>
      </c>
      <c r="E85" s="52">
        <v>2040</v>
      </c>
      <c r="F85" s="53">
        <f>$S20*BY_Demands!H18*U$31</f>
        <v>3125.2416991096306</v>
      </c>
      <c r="G85" s="53">
        <f>$S20*BY_Demands!I18*V$33</f>
        <v>2058.3471762245958</v>
      </c>
      <c r="H85" s="52" t="s">
        <v>17</v>
      </c>
      <c r="I85" s="54" t="s">
        <v>26</v>
      </c>
      <c r="L85" s="15"/>
      <c r="M85" s="15"/>
    </row>
    <row r="86" spans="4:13" x14ac:dyDescent="0.3">
      <c r="D86" s="52" t="s">
        <v>16</v>
      </c>
      <c r="E86" s="52">
        <v>2040</v>
      </c>
      <c r="F86" s="53">
        <f>$S21*BY_Demands!H19*U$31</f>
        <v>2884.7252394393886</v>
      </c>
      <c r="G86" s="53">
        <f>$S21*BY_Demands!I19*V$33</f>
        <v>1899.9381879729624</v>
      </c>
      <c r="H86" s="52" t="s">
        <v>17</v>
      </c>
      <c r="I86" s="54" t="s">
        <v>27</v>
      </c>
      <c r="L86" s="15"/>
      <c r="M86" s="15"/>
    </row>
    <row r="87" spans="4:13" x14ac:dyDescent="0.3">
      <c r="D87" s="52" t="s">
        <v>16</v>
      </c>
      <c r="E87" s="52">
        <v>2040</v>
      </c>
      <c r="F87" s="53">
        <f>$S22*BY_Demands!H20*U$31</f>
        <v>8919.6539585830105</v>
      </c>
      <c r="G87" s="53">
        <f>$S22*BY_Demands!I20*V$33</f>
        <v>5874.6638840063142</v>
      </c>
      <c r="H87" s="52" t="s">
        <v>17</v>
      </c>
      <c r="I87" s="54" t="s">
        <v>28</v>
      </c>
      <c r="L87" s="15"/>
      <c r="M87" s="15"/>
    </row>
    <row r="88" spans="4:13" x14ac:dyDescent="0.3">
      <c r="D88" s="52" t="s">
        <v>16</v>
      </c>
      <c r="E88" s="52">
        <v>2040</v>
      </c>
      <c r="F88" s="53">
        <f>$S23*BY_Demands!H21*U$31</f>
        <v>6101.8047537941211</v>
      </c>
      <c r="G88" s="53">
        <f>$S23*BY_Demands!I21*V$33</f>
        <v>4018.7716004250674</v>
      </c>
      <c r="H88" s="52" t="s">
        <v>17</v>
      </c>
      <c r="I88" s="54" t="s">
        <v>29</v>
      </c>
      <c r="L88" s="15"/>
      <c r="M88" s="15"/>
    </row>
    <row r="89" spans="4:13" x14ac:dyDescent="0.3">
      <c r="D89" s="52" t="s">
        <v>16</v>
      </c>
      <c r="E89" s="52">
        <v>2040</v>
      </c>
      <c r="F89" s="53">
        <f>$S24*BY_Demands!H22*U$31</f>
        <v>1067.5343808179182</v>
      </c>
      <c r="G89" s="53">
        <f>$S24*BY_Demands!I22*V$33</f>
        <v>703.09966070952294</v>
      </c>
      <c r="H89" s="52" t="s">
        <v>17</v>
      </c>
      <c r="I89" s="54" t="s">
        <v>30</v>
      </c>
      <c r="L89" s="15"/>
      <c r="M89" s="15"/>
    </row>
    <row r="90" spans="4:13" x14ac:dyDescent="0.3">
      <c r="D90" s="52" t="s">
        <v>16</v>
      </c>
      <c r="E90" s="52">
        <v>2040</v>
      </c>
      <c r="F90" s="53">
        <f>$S25*BY_Demands!H23*U$31</f>
        <v>1202.3815333598009</v>
      </c>
      <c r="G90" s="53">
        <f>$S25*BY_Demands!I23*V$33</f>
        <v>791.91271338816352</v>
      </c>
      <c r="H90" s="52" t="s">
        <v>17</v>
      </c>
      <c r="I90" s="54" t="s">
        <v>31</v>
      </c>
      <c r="L90" s="15"/>
      <c r="M90" s="15"/>
    </row>
    <row r="91" spans="4:13" x14ac:dyDescent="0.3">
      <c r="D91" s="45" t="s">
        <v>16</v>
      </c>
      <c r="E91" s="45">
        <v>2045</v>
      </c>
      <c r="F91" s="49">
        <f>$T7*BY_Demands!H10*$V$30</f>
        <v>3736.4416961518355</v>
      </c>
      <c r="G91" s="49">
        <f>$T7*BY_Demands!I10*$V$32</f>
        <v>5895.7101277597549</v>
      </c>
      <c r="H91" s="45" t="s">
        <v>17</v>
      </c>
      <c r="I91" s="44" t="s">
        <v>18</v>
      </c>
      <c r="L91" s="15"/>
      <c r="M91" s="15"/>
    </row>
    <row r="92" spans="4:13" x14ac:dyDescent="0.3">
      <c r="D92" s="45" t="s">
        <v>16</v>
      </c>
      <c r="E92" s="45">
        <v>2045</v>
      </c>
      <c r="F92" s="49">
        <f>$T8*BY_Demands!H11*$V$30</f>
        <v>3923.9426510045478</v>
      </c>
      <c r="G92" s="49">
        <f>$T8*BY_Demands!I11*$V$32</f>
        <v>6191.5668193356596</v>
      </c>
      <c r="H92" s="45" t="s">
        <v>17</v>
      </c>
      <c r="I92" s="44" t="s">
        <v>19</v>
      </c>
      <c r="L92" s="15"/>
      <c r="M92" s="15"/>
    </row>
    <row r="93" spans="4:13" x14ac:dyDescent="0.3">
      <c r="D93" s="45" t="s">
        <v>16</v>
      </c>
      <c r="E93" s="45">
        <v>2045</v>
      </c>
      <c r="F93" s="49">
        <f>$T9*BY_Demands!H12*$V$30</f>
        <v>3885.8668963001023</v>
      </c>
      <c r="G93" s="49">
        <f>$T9*BY_Demands!I12*$V$32</f>
        <v>6131.4873022742022</v>
      </c>
      <c r="H93" s="45" t="s">
        <v>17</v>
      </c>
      <c r="I93" s="44" t="s">
        <v>20</v>
      </c>
      <c r="L93" s="15"/>
      <c r="M93" s="15"/>
    </row>
    <row r="94" spans="4:13" x14ac:dyDescent="0.3">
      <c r="D94" s="45" t="s">
        <v>16</v>
      </c>
      <c r="E94" s="45">
        <v>2045</v>
      </c>
      <c r="F94" s="49">
        <f>$T10*BY_Demands!H13*$V$30</f>
        <v>16618.886284934109</v>
      </c>
      <c r="G94" s="49">
        <f>$T10*BY_Demands!I13*$V$32</f>
        <v>26222.846266565255</v>
      </c>
      <c r="H94" s="45" t="s">
        <v>17</v>
      </c>
      <c r="I94" s="44" t="s">
        <v>21</v>
      </c>
      <c r="L94" s="15"/>
      <c r="M94" s="15"/>
    </row>
    <row r="95" spans="4:13" x14ac:dyDescent="0.3">
      <c r="D95" s="45" t="s">
        <v>16</v>
      </c>
      <c r="E95" s="45">
        <v>2045</v>
      </c>
      <c r="F95" s="49">
        <f>$T11*BY_Demands!H14*$V$30</f>
        <v>13513.321400048755</v>
      </c>
      <c r="G95" s="49">
        <f>$T11*BY_Demands!I14*$V$32</f>
        <v>21322.593075650741</v>
      </c>
      <c r="H95" s="45" t="s">
        <v>17</v>
      </c>
      <c r="I95" s="44" t="s">
        <v>22</v>
      </c>
      <c r="L95" s="15"/>
      <c r="M95" s="15"/>
    </row>
    <row r="96" spans="4:13" x14ac:dyDescent="0.3">
      <c r="D96" s="45" t="s">
        <v>16</v>
      </c>
      <c r="E96" s="45">
        <v>2045</v>
      </c>
      <c r="F96" s="49">
        <f>$T12*BY_Demands!H15*$V$30</f>
        <v>1675.775948329418</v>
      </c>
      <c r="G96" s="49">
        <f>$T12*BY_Demands!I15*$V$32</f>
        <v>2644.1973497397912</v>
      </c>
      <c r="H96" s="45" t="s">
        <v>17</v>
      </c>
      <c r="I96" s="44" t="s">
        <v>23</v>
      </c>
      <c r="L96" s="15"/>
      <c r="M96" s="15"/>
    </row>
    <row r="97" spans="4:13" x14ac:dyDescent="0.3">
      <c r="D97" s="45" t="s">
        <v>16</v>
      </c>
      <c r="E97" s="45">
        <v>2045</v>
      </c>
      <c r="F97" s="49">
        <f>$T13*BY_Demands!H16*$V$30</f>
        <v>1980.0868250758044</v>
      </c>
      <c r="G97" s="49">
        <f>$T13*BY_Demands!I16*$V$32</f>
        <v>3124.3677535410602</v>
      </c>
      <c r="H97" s="45" t="s">
        <v>17</v>
      </c>
      <c r="I97" s="44" t="s">
        <v>24</v>
      </c>
      <c r="L97" s="15"/>
      <c r="M97" s="15"/>
    </row>
    <row r="98" spans="4:13" x14ac:dyDescent="0.3">
      <c r="D98" s="52" t="s">
        <v>16</v>
      </c>
      <c r="E98" s="52">
        <v>2045</v>
      </c>
      <c r="F98" s="53">
        <f>$T19*BY_Demands!H17*V$31</f>
        <v>3082.9282909912486</v>
      </c>
      <c r="G98" s="53">
        <f>$T19*BY_Demands!I17*W$33</f>
        <v>2010.5305179143429</v>
      </c>
      <c r="H98" s="52" t="s">
        <v>17</v>
      </c>
      <c r="I98" s="54" t="s">
        <v>25</v>
      </c>
      <c r="L98" s="15"/>
      <c r="M98" s="15"/>
    </row>
    <row r="99" spans="4:13" x14ac:dyDescent="0.3">
      <c r="D99" s="52" t="s">
        <v>16</v>
      </c>
      <c r="E99" s="52">
        <v>2045</v>
      </c>
      <c r="F99" s="53">
        <f>$T20*BY_Demands!H18*V$31</f>
        <v>3151.2639151301987</v>
      </c>
      <c r="G99" s="53">
        <f>$T20*BY_Demands!I18*W$33</f>
        <v>2055.095569327822</v>
      </c>
      <c r="H99" s="52" t="s">
        <v>17</v>
      </c>
      <c r="I99" s="54" t="s">
        <v>26</v>
      </c>
      <c r="L99" s="15"/>
      <c r="M99" s="15"/>
    </row>
    <row r="100" spans="4:13" x14ac:dyDescent="0.3">
      <c r="D100" s="52" t="s">
        <v>16</v>
      </c>
      <c r="E100" s="52">
        <v>2045</v>
      </c>
      <c r="F100" s="53">
        <f>$T21*BY_Demands!H19*V$31</f>
        <v>2814.6451940508655</v>
      </c>
      <c r="G100" s="53">
        <f>$T21*BY_Demands!I19*W$33</f>
        <v>1835.5697978043838</v>
      </c>
      <c r="H100" s="52" t="s">
        <v>17</v>
      </c>
      <c r="I100" s="54" t="s">
        <v>27</v>
      </c>
      <c r="L100" s="15"/>
      <c r="M100" s="15"/>
    </row>
    <row r="101" spans="4:13" x14ac:dyDescent="0.3">
      <c r="D101" s="52" t="s">
        <v>16</v>
      </c>
      <c r="E101" s="52">
        <v>2045</v>
      </c>
      <c r="F101" s="53">
        <f>$T22*BY_Demands!H20*V$31</f>
        <v>9424.3123102980644</v>
      </c>
      <c r="G101" s="53">
        <f>$T22*BY_Demands!I20*W$33</f>
        <v>6146.0617055474368</v>
      </c>
      <c r="H101" s="52" t="s">
        <v>17</v>
      </c>
      <c r="I101" s="54" t="s">
        <v>28</v>
      </c>
      <c r="L101" s="15"/>
      <c r="M101" s="15"/>
    </row>
    <row r="102" spans="4:13" x14ac:dyDescent="0.3">
      <c r="D102" s="52" t="s">
        <v>16</v>
      </c>
      <c r="E102" s="52">
        <v>2045</v>
      </c>
      <c r="F102" s="53">
        <f>$T23*BY_Demands!H21*V$31</f>
        <v>7585.6743755710813</v>
      </c>
      <c r="G102" s="53">
        <f>$T23*BY_Demands!I21*W$33</f>
        <v>4946.9946724394422</v>
      </c>
      <c r="H102" s="52" t="s">
        <v>17</v>
      </c>
      <c r="I102" s="54" t="s">
        <v>29</v>
      </c>
      <c r="L102" s="15"/>
      <c r="M102" s="15"/>
    </row>
    <row r="103" spans="4:13" x14ac:dyDescent="0.3">
      <c r="D103" s="52" t="s">
        <v>16</v>
      </c>
      <c r="E103" s="52">
        <v>2045</v>
      </c>
      <c r="F103" s="53">
        <f>$T24*BY_Demands!H22*V$31</f>
        <v>1073.6720570538207</v>
      </c>
      <c r="G103" s="53">
        <f>$T24*BY_Demands!I22*W$33</f>
        <v>700.19482556453272</v>
      </c>
      <c r="H103" s="52" t="s">
        <v>17</v>
      </c>
      <c r="I103" s="54" t="s">
        <v>30</v>
      </c>
      <c r="L103" s="15"/>
      <c r="M103" s="15"/>
    </row>
    <row r="104" spans="4:13" x14ac:dyDescent="0.3">
      <c r="D104" s="52" t="s">
        <v>16</v>
      </c>
      <c r="E104" s="52">
        <v>2045</v>
      </c>
      <c r="F104" s="53">
        <f>$T25*BY_Demands!H23*V$31</f>
        <v>1249.8740809935405</v>
      </c>
      <c r="G104" s="53">
        <f>$T25*BY_Demands!I23*W$33</f>
        <v>815.10490877479526</v>
      </c>
      <c r="H104" s="52" t="s">
        <v>17</v>
      </c>
      <c r="I104" s="54" t="s">
        <v>31</v>
      </c>
      <c r="L104" s="15"/>
      <c r="M104" s="15"/>
    </row>
    <row r="105" spans="4:13" x14ac:dyDescent="0.3">
      <c r="D105" s="45" t="s">
        <v>16</v>
      </c>
      <c r="E105" s="45">
        <v>2050</v>
      </c>
      <c r="F105" s="49">
        <f>$U7*BY_Demands!H10*$W$30</f>
        <v>3753.5925730385752</v>
      </c>
      <c r="G105" s="49">
        <f>$U7*BY_Demands!I10*$W$32</f>
        <v>5861.128568564699</v>
      </c>
      <c r="H105" s="45" t="s">
        <v>17</v>
      </c>
      <c r="I105" s="44" t="s">
        <v>18</v>
      </c>
      <c r="L105" s="15"/>
      <c r="M105" s="15"/>
    </row>
    <row r="106" spans="4:13" x14ac:dyDescent="0.3">
      <c r="D106" s="45" t="s">
        <v>16</v>
      </c>
      <c r="E106" s="45">
        <v>2050</v>
      </c>
      <c r="F106" s="49">
        <f>$U8*BY_Demands!H11*$W$30</f>
        <v>4020.6964937730409</v>
      </c>
      <c r="G106" s="49">
        <f>$U8*BY_Demands!I11*$W$32</f>
        <v>6278.2037812122671</v>
      </c>
      <c r="H106" s="45" t="s">
        <v>17</v>
      </c>
      <c r="I106" s="44" t="s">
        <v>19</v>
      </c>
      <c r="L106" s="15"/>
      <c r="M106" s="15"/>
    </row>
    <row r="107" spans="4:13" x14ac:dyDescent="0.3">
      <c r="D107" s="45" t="s">
        <v>16</v>
      </c>
      <c r="E107" s="45">
        <v>2050</v>
      </c>
      <c r="F107" s="49">
        <f>$U9*BY_Demands!H12*$W$30</f>
        <v>3847.5665819468545</v>
      </c>
      <c r="G107" s="49">
        <f>$U9*BY_Demands!I12*$W$32</f>
        <v>6007.8663238211184</v>
      </c>
      <c r="H107" s="45" t="s">
        <v>17</v>
      </c>
      <c r="I107" s="44" t="s">
        <v>20</v>
      </c>
      <c r="L107" s="15"/>
      <c r="M107" s="15"/>
    </row>
    <row r="108" spans="4:13" x14ac:dyDescent="0.3">
      <c r="D108" s="45" t="s">
        <v>16</v>
      </c>
      <c r="E108" s="45">
        <v>2050</v>
      </c>
      <c r="F108" s="49">
        <f>$U10*BY_Demands!H13*$W$30</f>
        <v>16814.845772565048</v>
      </c>
      <c r="G108" s="49">
        <f>$U10*BY_Demands!I13*$W$32</f>
        <v>26255.905779835346</v>
      </c>
      <c r="H108" s="45" t="s">
        <v>17</v>
      </c>
      <c r="I108" s="44" t="s">
        <v>21</v>
      </c>
      <c r="L108" s="15"/>
      <c r="M108" s="15"/>
    </row>
    <row r="109" spans="4:13" x14ac:dyDescent="0.3">
      <c r="D109" s="45" t="s">
        <v>16</v>
      </c>
      <c r="E109" s="45">
        <v>2050</v>
      </c>
      <c r="F109" s="49">
        <f>$U11*BY_Demands!H14*$W$30</f>
        <v>17172.227477793906</v>
      </c>
      <c r="G109" s="49">
        <f>$U11*BY_Demands!I14*$W$32</f>
        <v>26813.947197927519</v>
      </c>
      <c r="H109" s="45" t="s">
        <v>17</v>
      </c>
      <c r="I109" s="44" t="s">
        <v>22</v>
      </c>
      <c r="L109" s="15"/>
      <c r="M109" s="15"/>
    </row>
    <row r="110" spans="4:13" x14ac:dyDescent="0.3">
      <c r="D110" s="45" t="s">
        <v>16</v>
      </c>
      <c r="E110" s="45">
        <v>2050</v>
      </c>
      <c r="F110" s="49">
        <f>$U12*BY_Demands!H15*$W$30</f>
        <v>1726.0825401326099</v>
      </c>
      <c r="G110" s="49">
        <f>$U12*BY_Demands!I15*$W$32</f>
        <v>2695.2290348023257</v>
      </c>
      <c r="H110" s="45" t="s">
        <v>17</v>
      </c>
      <c r="I110" s="44" t="s">
        <v>23</v>
      </c>
      <c r="L110" s="15"/>
      <c r="M110" s="15"/>
    </row>
    <row r="111" spans="4:13" x14ac:dyDescent="0.3">
      <c r="D111" s="45" t="s">
        <v>16</v>
      </c>
      <c r="E111" s="45">
        <v>2050</v>
      </c>
      <c r="F111" s="49">
        <f>$U13*BY_Demands!H16*$W$30</f>
        <v>2030.9121490772286</v>
      </c>
      <c r="G111" s="49">
        <f>$U13*BY_Demands!I16*$W$32</f>
        <v>3171.2118418770433</v>
      </c>
      <c r="H111" s="45" t="s">
        <v>17</v>
      </c>
      <c r="I111" s="44" t="s">
        <v>24</v>
      </c>
      <c r="L111" s="15"/>
      <c r="M111" s="15"/>
    </row>
    <row r="112" spans="4:13" x14ac:dyDescent="0.3">
      <c r="D112" s="52" t="s">
        <v>16</v>
      </c>
      <c r="E112" s="52">
        <v>2050</v>
      </c>
      <c r="F112" s="53">
        <f>$U19*BY_Demands!H17*$W$31</f>
        <v>3061.9693369514157</v>
      </c>
      <c r="G112" s="53">
        <f>$U19*BY_Demands!I17*$W$33</f>
        <v>1975.2480191644843</v>
      </c>
      <c r="H112" s="52" t="s">
        <v>17</v>
      </c>
      <c r="I112" s="54" t="s">
        <v>25</v>
      </c>
      <c r="L112" s="15"/>
      <c r="M112" s="15"/>
    </row>
    <row r="113" spans="4:13" x14ac:dyDescent="0.3">
      <c r="D113" s="52" t="s">
        <v>16</v>
      </c>
      <c r="E113" s="52">
        <v>2050</v>
      </c>
      <c r="F113" s="53">
        <f>$U20*BY_Demands!H18*$W$31</f>
        <v>3186.0193653243109</v>
      </c>
      <c r="G113" s="53">
        <f>$U20*BY_Demands!I18*$W$33</f>
        <v>2055.2715418901653</v>
      </c>
      <c r="H113" s="52" t="s">
        <v>17</v>
      </c>
      <c r="I113" s="54" t="s">
        <v>26</v>
      </c>
      <c r="L113" s="15"/>
      <c r="M113" s="15"/>
    </row>
    <row r="114" spans="4:13" x14ac:dyDescent="0.3">
      <c r="D114" s="52" t="s">
        <v>16</v>
      </c>
      <c r="E114" s="52">
        <v>2050</v>
      </c>
      <c r="F114" s="53">
        <f>$U21*BY_Demands!H19*$W$31</f>
        <v>2742.6717927832437</v>
      </c>
      <c r="G114" s="53">
        <f>$U21*BY_Demands!I19*$W$33</f>
        <v>1769.2721349414944</v>
      </c>
      <c r="H114" s="52" t="s">
        <v>17</v>
      </c>
      <c r="I114" s="54" t="s">
        <v>27</v>
      </c>
      <c r="L114" s="15"/>
      <c r="M114" s="15"/>
    </row>
    <row r="115" spans="4:13" x14ac:dyDescent="0.3">
      <c r="D115" s="52" t="s">
        <v>16</v>
      </c>
      <c r="E115" s="52">
        <v>2050</v>
      </c>
      <c r="F115" s="53">
        <f>$U22*BY_Demands!H20*$W$31</f>
        <v>9857.5103634745028</v>
      </c>
      <c r="G115" s="53">
        <f>$U22*BY_Demands!I20*$W$33</f>
        <v>6358.988505982994</v>
      </c>
      <c r="H115" s="52" t="s">
        <v>17</v>
      </c>
      <c r="I115" s="54" t="s">
        <v>28</v>
      </c>
      <c r="L115" s="15"/>
      <c r="M115" s="15"/>
    </row>
    <row r="116" spans="4:13" x14ac:dyDescent="0.3">
      <c r="D116" s="52" t="s">
        <v>16</v>
      </c>
      <c r="E116" s="52">
        <v>2050</v>
      </c>
      <c r="F116" s="53">
        <f>$U23*BY_Demands!H21*$W$31</f>
        <v>9511.4639221164362</v>
      </c>
      <c r="G116" s="53">
        <f>$U23*BY_Demands!I21*$W$33</f>
        <v>6135.7571562817757</v>
      </c>
      <c r="H116" s="52" t="s">
        <v>17</v>
      </c>
      <c r="I116" s="54" t="s">
        <v>29</v>
      </c>
      <c r="L116" s="15"/>
      <c r="M116" s="15"/>
    </row>
    <row r="117" spans="4:13" x14ac:dyDescent="0.3">
      <c r="D117" s="52" t="s">
        <v>16</v>
      </c>
      <c r="E117" s="52">
        <v>2050</v>
      </c>
      <c r="F117" s="53">
        <f>$U24*BY_Demands!H22*$W$31</f>
        <v>1083.511187899152</v>
      </c>
      <c r="G117" s="53">
        <f>$U24*BY_Demands!I22*$W$33</f>
        <v>698.96301762812834</v>
      </c>
      <c r="H117" s="52" t="s">
        <v>17</v>
      </c>
      <c r="I117" s="54" t="s">
        <v>30</v>
      </c>
      <c r="L117" s="15"/>
      <c r="M117" s="15"/>
    </row>
    <row r="118" spans="4:13" x14ac:dyDescent="0.3">
      <c r="D118" s="52" t="s">
        <v>16</v>
      </c>
      <c r="E118" s="52">
        <v>2050</v>
      </c>
      <c r="F118" s="53">
        <f>$U25*BY_Demands!H23*$W$31</f>
        <v>1296.2852882418863</v>
      </c>
      <c r="G118" s="53">
        <f>$U25*BY_Demands!I23*$W$33</f>
        <v>836.22161625600756</v>
      </c>
      <c r="H118" s="52" t="s">
        <v>17</v>
      </c>
      <c r="I118" s="54" t="s">
        <v>31</v>
      </c>
      <c r="L118" s="15"/>
      <c r="M118" s="15"/>
    </row>
    <row r="119" spans="4:13" x14ac:dyDescent="0.3">
      <c r="D119" t="s">
        <v>16</v>
      </c>
      <c r="E119">
        <v>0</v>
      </c>
      <c r="F119">
        <v>5</v>
      </c>
      <c r="G119">
        <v>5</v>
      </c>
      <c r="H119" t="s">
        <v>17</v>
      </c>
      <c r="I119" s="6" t="s">
        <v>32</v>
      </c>
      <c r="L119" s="15"/>
      <c r="M119" s="15"/>
    </row>
    <row r="120" spans="4:13" x14ac:dyDescent="0.3">
      <c r="L120" s="15"/>
      <c r="M120" s="15"/>
    </row>
    <row r="121" spans="4:13" x14ac:dyDescent="0.3">
      <c r="L121" s="15"/>
      <c r="M121" s="15"/>
    </row>
    <row r="122" spans="4:13" x14ac:dyDescent="0.3">
      <c r="L122" s="15"/>
      <c r="M122" s="15"/>
    </row>
    <row r="123" spans="4:13" x14ac:dyDescent="0.3">
      <c r="L123" s="15"/>
      <c r="M123" s="15"/>
    </row>
    <row r="124" spans="4:13" x14ac:dyDescent="0.3">
      <c r="L124" s="15"/>
      <c r="M124" s="15"/>
    </row>
    <row r="125" spans="4:13" x14ac:dyDescent="0.3">
      <c r="L125" s="15"/>
      <c r="M125" s="15"/>
    </row>
    <row r="126" spans="4:13" x14ac:dyDescent="0.3">
      <c r="L126" s="15"/>
      <c r="M126" s="15"/>
    </row>
    <row r="127" spans="4:13" x14ac:dyDescent="0.3">
      <c r="L127" s="15"/>
      <c r="M127" s="15"/>
    </row>
    <row r="128" spans="4:13" x14ac:dyDescent="0.3">
      <c r="L128" s="15"/>
      <c r="M128" s="15"/>
    </row>
    <row r="129" spans="12:13" x14ac:dyDescent="0.3">
      <c r="L129" s="15"/>
      <c r="M129" s="15"/>
    </row>
    <row r="130" spans="12:13" x14ac:dyDescent="0.3">
      <c r="L130" s="15"/>
      <c r="M130" s="15"/>
    </row>
    <row r="131" spans="12:13" x14ac:dyDescent="0.3">
      <c r="L131" s="15"/>
      <c r="M131" s="15"/>
    </row>
    <row r="132" spans="12:13" x14ac:dyDescent="0.3">
      <c r="L132" s="15"/>
      <c r="M132" s="15"/>
    </row>
  </sheetData>
  <conditionalFormatting sqref="M7:U13">
    <cfRule type="colorScale" priority="2">
      <colorScale>
        <cfvo type="min"/>
        <cfvo type="max"/>
        <color rgb="FFFCFCFF"/>
        <color rgb="FFF8696B"/>
      </colorScale>
    </cfRule>
  </conditionalFormatting>
  <conditionalFormatting sqref="M19:U25">
    <cfRule type="colorScale" priority="1">
      <colorScale>
        <cfvo type="min"/>
        <cfvo type="max"/>
        <color rgb="FFFCFCFF"/>
        <color rgb="FFF8696B"/>
      </colorScale>
    </cfRule>
  </conditionalFormatting>
  <pageMargins left="0.7" right="0.7"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AJ8854"/>
  <sheetViews>
    <sheetView topLeftCell="A60" zoomScaleNormal="100" workbookViewId="0">
      <selection activeCell="C91" sqref="C91:D144"/>
    </sheetView>
  </sheetViews>
  <sheetFormatPr defaultRowHeight="14.4" x14ac:dyDescent="0.3"/>
  <cols>
    <col min="1" max="1" width="14.44140625" customWidth="1"/>
    <col min="5" max="5" width="11.44140625" bestFit="1" customWidth="1"/>
    <col min="6" max="6" width="22.88671875" bestFit="1" customWidth="1"/>
    <col min="7" max="16" width="16.6640625" customWidth="1"/>
    <col min="17" max="17" width="14" bestFit="1" customWidth="1"/>
    <col min="18" max="18" width="23" bestFit="1" customWidth="1"/>
    <col min="19" max="36" width="14.88671875" bestFit="1" customWidth="1"/>
  </cols>
  <sheetData>
    <row r="1" spans="1:18" ht="15" thickBot="1" x14ac:dyDescent="0.35"/>
    <row r="2" spans="1:18" ht="15.6" thickTop="1" thickBot="1" x14ac:dyDescent="0.35">
      <c r="F2" s="60" t="s">
        <v>172</v>
      </c>
      <c r="G2" s="231" t="s">
        <v>114</v>
      </c>
      <c r="H2" s="232"/>
      <c r="I2" s="232"/>
      <c r="J2" s="233" t="s">
        <v>115</v>
      </c>
      <c r="K2" s="234"/>
      <c r="L2" s="235"/>
      <c r="M2" s="234" t="s">
        <v>140</v>
      </c>
      <c r="N2" s="234"/>
      <c r="O2" s="236"/>
      <c r="Q2" s="61" t="s">
        <v>141</v>
      </c>
      <c r="R2" s="111" t="s">
        <v>142</v>
      </c>
    </row>
    <row r="3" spans="1:18" ht="15.6" thickTop="1" thickBot="1" x14ac:dyDescent="0.35">
      <c r="A3" s="112"/>
      <c r="E3" s="61" t="s">
        <v>101</v>
      </c>
      <c r="F3" s="62" t="s">
        <v>118</v>
      </c>
      <c r="G3" s="91" t="s">
        <v>119</v>
      </c>
      <c r="H3" s="92" t="s">
        <v>120</v>
      </c>
      <c r="I3" s="92" t="s">
        <v>106</v>
      </c>
      <c r="J3" s="93" t="s">
        <v>119</v>
      </c>
      <c r="K3" s="92" t="s">
        <v>120</v>
      </c>
      <c r="L3" s="94" t="s">
        <v>106</v>
      </c>
      <c r="M3" s="92" t="s">
        <v>119</v>
      </c>
      <c r="N3" s="92" t="s">
        <v>120</v>
      </c>
      <c r="O3" s="95" t="s">
        <v>106</v>
      </c>
      <c r="Q3" s="113" t="s">
        <v>144</v>
      </c>
      <c r="R3" s="114" t="s">
        <v>98</v>
      </c>
    </row>
    <row r="4" spans="1:18" ht="15" thickTop="1" x14ac:dyDescent="0.3">
      <c r="A4" s="112"/>
      <c r="E4" s="69" t="s">
        <v>121</v>
      </c>
      <c r="F4" s="189" t="s">
        <v>9</v>
      </c>
      <c r="G4" s="192">
        <f>'Shares of buildings'!M32</f>
        <v>0.20140080914971825</v>
      </c>
      <c r="H4" s="192">
        <f>'Shares of buildings'!N32</f>
        <v>0.25894783963566287</v>
      </c>
      <c r="I4" s="192">
        <f>'Shares of buildings'!O32</f>
        <v>0.53965135121461882</v>
      </c>
      <c r="J4" s="192">
        <f>'Shares of buildings'!P32</f>
        <v>0.62206525030392601</v>
      </c>
      <c r="K4" s="192">
        <f>'Shares of buildings'!Q32</f>
        <v>0.22114059230536312</v>
      </c>
      <c r="L4" s="192">
        <f>'Shares of buildings'!R32</f>
        <v>0.15679415739071093</v>
      </c>
      <c r="M4" s="192">
        <f>'Shares of buildings'!S32</f>
        <v>0.53510247647398679</v>
      </c>
      <c r="N4" s="192">
        <f>'Shares of buildings'!T32</f>
        <v>0.31552961682709729</v>
      </c>
      <c r="O4" s="192">
        <f>'Shares of buildings'!U32</f>
        <v>0.149367906698916</v>
      </c>
      <c r="Q4" s="115" t="s">
        <v>143</v>
      </c>
      <c r="R4" s="116" t="s">
        <v>97</v>
      </c>
    </row>
    <row r="5" spans="1:18" ht="15" thickBot="1" x14ac:dyDescent="0.35">
      <c r="A5" s="112"/>
      <c r="E5" s="76" t="s">
        <v>123</v>
      </c>
      <c r="F5" s="190" t="s">
        <v>8</v>
      </c>
      <c r="G5" s="192">
        <f>'Shares of buildings'!M33</f>
        <v>0.30522321557429771</v>
      </c>
      <c r="H5" s="192">
        <f>'Shares of buildings'!N33</f>
        <v>0.20886599397124517</v>
      </c>
      <c r="I5" s="192">
        <f>'Shares of buildings'!O33</f>
        <v>0.48591079045445712</v>
      </c>
      <c r="J5" s="192">
        <f>'Shares of buildings'!P33</f>
        <v>0.68392816134039403</v>
      </c>
      <c r="K5" s="192">
        <f>'Shares of buildings'!Q33</f>
        <v>0.25502669988424664</v>
      </c>
      <c r="L5" s="192">
        <f>'Shares of buildings'!R33</f>
        <v>6.1045138775359373E-2</v>
      </c>
      <c r="M5" s="192">
        <f>'Shares of buildings'!S33</f>
        <v>0.5776753770857781</v>
      </c>
      <c r="N5" s="192">
        <f>'Shares of buildings'!T33</f>
        <v>0.29287305494337751</v>
      </c>
      <c r="O5" s="192">
        <f>'Shares of buildings'!U33</f>
        <v>0.12945156797084442</v>
      </c>
      <c r="Q5" s="117" t="s">
        <v>145</v>
      </c>
      <c r="R5" s="118" t="s">
        <v>97</v>
      </c>
    </row>
    <row r="6" spans="1:18" ht="15" thickTop="1" x14ac:dyDescent="0.3">
      <c r="A6" s="112"/>
      <c r="E6" s="76" t="s">
        <v>125</v>
      </c>
      <c r="F6" s="190" t="s">
        <v>8</v>
      </c>
      <c r="G6" s="192">
        <f>'Shares of buildings'!M34</f>
        <v>0.1484529604097819</v>
      </c>
      <c r="H6" s="192">
        <f>'Shares of buildings'!N34</f>
        <v>0.46125459596040136</v>
      </c>
      <c r="I6" s="192">
        <f>'Shares of buildings'!O34</f>
        <v>0.39029244362981674</v>
      </c>
      <c r="J6" s="192">
        <f>'Shares of buildings'!P34</f>
        <v>0.55865322463289913</v>
      </c>
      <c r="K6" s="192">
        <f>'Shares of buildings'!Q34</f>
        <v>0.40294920534420214</v>
      </c>
      <c r="L6" s="192">
        <f>'Shares of buildings'!R34</f>
        <v>3.8397570022898717E-2</v>
      </c>
      <c r="M6" s="192">
        <f>'Shares of buildings'!S34</f>
        <v>0.34175250069021174</v>
      </c>
      <c r="N6" s="192">
        <f>'Shares of buildings'!T34</f>
        <v>0.58831645980540581</v>
      </c>
      <c r="O6" s="192">
        <f>'Shares of buildings'!U34</f>
        <v>6.9931039504382467E-2</v>
      </c>
    </row>
    <row r="7" spans="1:18" x14ac:dyDescent="0.3">
      <c r="A7" s="112"/>
      <c r="E7" s="76" t="s">
        <v>127</v>
      </c>
      <c r="F7" s="190" t="s">
        <v>8</v>
      </c>
      <c r="G7" s="192">
        <f>'Shares of buildings'!M35</f>
        <v>0.30788312517606464</v>
      </c>
      <c r="H7" s="192">
        <f>'Shares of buildings'!N35</f>
        <v>0.25194392380378527</v>
      </c>
      <c r="I7" s="192">
        <f>'Shares of buildings'!O35</f>
        <v>0.44017295102015008</v>
      </c>
      <c r="J7" s="192">
        <f>'Shares of buildings'!P35</f>
        <v>0.63758488863412999</v>
      </c>
      <c r="K7" s="192">
        <f>'Shares of buildings'!Q35</f>
        <v>0.30002014443735892</v>
      </c>
      <c r="L7" s="192">
        <f>'Shares of buildings'!R35</f>
        <v>6.2394966928511153E-2</v>
      </c>
      <c r="M7" s="192">
        <f>'Shares of buildings'!S35</f>
        <v>0.45274362646334032</v>
      </c>
      <c r="N7" s="192">
        <f>'Shares of buildings'!T35</f>
        <v>0.39534088513706972</v>
      </c>
      <c r="O7" s="192">
        <f>'Shares of buildings'!U35</f>
        <v>0.15191548839958996</v>
      </c>
    </row>
    <row r="8" spans="1:18" x14ac:dyDescent="0.3">
      <c r="A8" s="112"/>
      <c r="E8" s="76" t="s">
        <v>129</v>
      </c>
      <c r="F8" s="190" t="s">
        <v>8</v>
      </c>
      <c r="G8" s="192">
        <f>'Shares of buildings'!M36</f>
        <v>0.12140081796965861</v>
      </c>
      <c r="H8" s="192">
        <f>'Shares of buildings'!N36</f>
        <v>0.48621323180171555</v>
      </c>
      <c r="I8" s="192">
        <f>'Shares of buildings'!O36</f>
        <v>0.39238595022862588</v>
      </c>
      <c r="J8" s="192">
        <f>'Shares of buildings'!P36</f>
        <v>0.27541146940565503</v>
      </c>
      <c r="K8" s="192">
        <f>'Shares of buildings'!Q36</f>
        <v>0.67585131472139726</v>
      </c>
      <c r="L8" s="192">
        <f>'Shares of buildings'!R36</f>
        <v>4.873721587294777E-2</v>
      </c>
      <c r="M8" s="192">
        <f>'Shares of buildings'!S36</f>
        <v>0.17896149322120838</v>
      </c>
      <c r="N8" s="192">
        <f>'Shares of buildings'!T36</f>
        <v>0.7451885593155706</v>
      </c>
      <c r="O8" s="192">
        <f>'Shares of buildings'!U36</f>
        <v>7.584994746322099E-2</v>
      </c>
    </row>
    <row r="9" spans="1:18" x14ac:dyDescent="0.3">
      <c r="A9" s="112"/>
      <c r="E9" s="76" t="s">
        <v>131</v>
      </c>
      <c r="F9" s="190" t="s">
        <v>8</v>
      </c>
      <c r="G9" s="192">
        <f>'Shares of buildings'!M37</f>
        <v>0.2833812645106169</v>
      </c>
      <c r="H9" s="192">
        <f>'Shares of buildings'!N37</f>
        <v>0.3117936834980975</v>
      </c>
      <c r="I9" s="192">
        <f>'Shares of buildings'!O37</f>
        <v>0.4048250519912856</v>
      </c>
      <c r="J9" s="192">
        <f>'Shares of buildings'!P37</f>
        <v>0.72931183017486911</v>
      </c>
      <c r="K9" s="192">
        <f>'Shares of buildings'!Q37</f>
        <v>0.24138027833734199</v>
      </c>
      <c r="L9" s="192">
        <f>'Shares of buildings'!R37</f>
        <v>2.9307891487788947E-2</v>
      </c>
      <c r="M9" s="192">
        <f>'Shares of buildings'!S37</f>
        <v>0.56690245776361148</v>
      </c>
      <c r="N9" s="192">
        <f>'Shares of buildings'!T37</f>
        <v>0.31463375640523178</v>
      </c>
      <c r="O9" s="192">
        <f>'Shares of buildings'!U37</f>
        <v>0.11846378583115677</v>
      </c>
    </row>
    <row r="10" spans="1:18" x14ac:dyDescent="0.3">
      <c r="A10" s="112"/>
      <c r="E10" s="76" t="s">
        <v>132</v>
      </c>
      <c r="F10" s="190" t="s">
        <v>9</v>
      </c>
      <c r="G10" s="192">
        <f>'Shares of buildings'!M38</f>
        <v>0.96050727576059503</v>
      </c>
      <c r="H10" s="192">
        <f>'Shares of buildings'!N38</f>
        <v>1.5379892022151679E-4</v>
      </c>
      <c r="I10" s="192">
        <f>'Shares of buildings'!O38</f>
        <v>3.9338925319183447E-2</v>
      </c>
      <c r="J10" s="192">
        <f>'Shares of buildings'!P38</f>
        <v>0.99816045299157796</v>
      </c>
      <c r="K10" s="192">
        <f>'Shares of buildings'!Q38</f>
        <v>0</v>
      </c>
      <c r="L10" s="192">
        <f>'Shares of buildings'!R38</f>
        <v>1.839547008422004E-3</v>
      </c>
      <c r="M10" s="192">
        <f>'Shares of buildings'!S38</f>
        <v>0.98772102459901512</v>
      </c>
      <c r="N10" s="192">
        <f>'Shares of buildings'!T38</f>
        <v>1.5208986686053054E-4</v>
      </c>
      <c r="O10" s="192">
        <f>'Shares of buildings'!U38</f>
        <v>1.2126885534124403E-2</v>
      </c>
    </row>
    <row r="11" spans="1:18" x14ac:dyDescent="0.3">
      <c r="A11" s="112"/>
      <c r="E11" s="76" t="s">
        <v>133</v>
      </c>
      <c r="F11" s="190" t="s">
        <v>9</v>
      </c>
      <c r="G11" s="192">
        <f>'Shares of buildings'!M39</f>
        <v>0.82449306358570229</v>
      </c>
      <c r="H11" s="192">
        <f>'Shares of buildings'!N39</f>
        <v>0.14851862580605285</v>
      </c>
      <c r="I11" s="192">
        <f>'Shares of buildings'!O39</f>
        <v>2.698831060824489E-2</v>
      </c>
      <c r="J11" s="192">
        <f>'Shares of buildings'!P39</f>
        <v>0.8503012160624378</v>
      </c>
      <c r="K11" s="192">
        <f>'Shares of buildings'!Q39</f>
        <v>0.14842167760255057</v>
      </c>
      <c r="L11" s="192">
        <f>'Shares of buildings'!R39</f>
        <v>1.2771063350116051E-3</v>
      </c>
      <c r="M11" s="192">
        <f>'Shares of buildings'!S39</f>
        <v>0.83606709697271031</v>
      </c>
      <c r="N11" s="192">
        <f>'Shares of buildings'!T39</f>
        <v>0.15961342034530362</v>
      </c>
      <c r="O11" s="192">
        <f>'Shares of buildings'!U39</f>
        <v>4.3194826819860288E-3</v>
      </c>
    </row>
    <row r="12" spans="1:18" x14ac:dyDescent="0.3">
      <c r="A12" s="112"/>
      <c r="E12" s="76" t="s">
        <v>135</v>
      </c>
      <c r="F12" s="190" t="s">
        <v>9</v>
      </c>
      <c r="G12" s="192">
        <f>'Shares of buildings'!M40</f>
        <v>3.8229339987545796E-2</v>
      </c>
      <c r="H12" s="192">
        <f>'Shares of buildings'!N40</f>
        <v>0.65927008380564989</v>
      </c>
      <c r="I12" s="192">
        <f>'Shares of buildings'!O40</f>
        <v>0.30250057620680432</v>
      </c>
      <c r="J12" s="192">
        <f>'Shares of buildings'!P40</f>
        <v>2.6616823141093322E-2</v>
      </c>
      <c r="K12" s="192">
        <f>'Shares of buildings'!Q40</f>
        <v>0.93692405415146052</v>
      </c>
      <c r="L12" s="192">
        <f>'Shares of buildings'!R40</f>
        <v>3.6459122707446195E-2</v>
      </c>
      <c r="M12" s="192">
        <f>'Shares of buildings'!S40</f>
        <v>2.45162748798608E-2</v>
      </c>
      <c r="N12" s="192">
        <f>'Shares of buildings'!T40</f>
        <v>0.87984435850976017</v>
      </c>
      <c r="O12" s="192">
        <f>'Shares of buildings'!U40</f>
        <v>9.563936661037907E-2</v>
      </c>
    </row>
    <row r="13" spans="1:18" x14ac:dyDescent="0.3">
      <c r="A13" s="112"/>
      <c r="E13" s="76" t="s">
        <v>137</v>
      </c>
      <c r="F13" s="190" t="s">
        <v>9</v>
      </c>
      <c r="G13" s="192">
        <f>'Shares of buildings'!M41</f>
        <v>0.44860912299679673</v>
      </c>
      <c r="H13" s="192">
        <f>'Shares of buildings'!N41</f>
        <v>0.13337837998861271</v>
      </c>
      <c r="I13" s="192">
        <f>'Shares of buildings'!O41</f>
        <v>0.41801249701459053</v>
      </c>
      <c r="J13" s="192">
        <f>'Shares of buildings'!P41</f>
        <v>0.89578655032400578</v>
      </c>
      <c r="K13" s="192">
        <f>'Shares of buildings'!Q41</f>
        <v>5.2109514383894918E-2</v>
      </c>
      <c r="L13" s="192">
        <f>'Shares of buildings'!R41</f>
        <v>5.2103935292099328E-2</v>
      </c>
      <c r="M13" s="192">
        <f>'Shares of buildings'!S41</f>
        <v>0.5713237449118046</v>
      </c>
      <c r="N13" s="192">
        <f>'Shares of buildings'!T41</f>
        <v>0.21385128900949796</v>
      </c>
      <c r="O13" s="192">
        <f>'Shares of buildings'!U41</f>
        <v>0.21482496607869742</v>
      </c>
    </row>
    <row r="14" spans="1:18" ht="15" thickBot="1" x14ac:dyDescent="0.35">
      <c r="A14" s="112"/>
      <c r="E14" s="83" t="s">
        <v>139</v>
      </c>
      <c r="F14" s="191" t="s">
        <v>9</v>
      </c>
      <c r="G14" s="192">
        <f>'Shares of buildings'!M42</f>
        <v>5.190668805713438E-2</v>
      </c>
      <c r="H14" s="192">
        <f>'Shares of buildings'!N42</f>
        <v>0.36597504226694488</v>
      </c>
      <c r="I14" s="192">
        <f>'Shares of buildings'!O42</f>
        <v>0.58211826967592073</v>
      </c>
      <c r="J14" s="192">
        <f>'Shares of buildings'!P42</f>
        <v>0.14621578707585139</v>
      </c>
      <c r="K14" s="192">
        <f>'Shares of buildings'!Q42</f>
        <v>0.73644571086591415</v>
      </c>
      <c r="L14" s="192">
        <f>'Shares of buildings'!R42</f>
        <v>0.11733850205823441</v>
      </c>
      <c r="M14" s="192">
        <f>'Shares of buildings'!S42</f>
        <v>8.2550641281893697E-2</v>
      </c>
      <c r="N14" s="192">
        <f>'Shares of buildings'!T42</f>
        <v>0.65958311497753264</v>
      </c>
      <c r="O14" s="192">
        <f>'Shares of buildings'!U42</f>
        <v>0.2578662437405736</v>
      </c>
    </row>
    <row r="15" spans="1:18" ht="15" thickTop="1" x14ac:dyDescent="0.3">
      <c r="A15" s="112"/>
      <c r="E15" s="20"/>
      <c r="F15" s="20"/>
      <c r="G15" s="188"/>
      <c r="H15" s="188"/>
      <c r="I15" s="188"/>
      <c r="J15" s="188"/>
      <c r="K15" s="188"/>
      <c r="L15" s="188"/>
      <c r="M15" s="188"/>
      <c r="N15" s="188"/>
      <c r="O15" s="188"/>
    </row>
    <row r="16" spans="1:18" x14ac:dyDescent="0.3">
      <c r="A16" s="112"/>
    </row>
    <row r="17" spans="1:36" x14ac:dyDescent="0.3">
      <c r="A17" s="112"/>
      <c r="C17" s="20"/>
      <c r="D17" s="20"/>
      <c r="E17" s="20"/>
      <c r="F17" s="20"/>
      <c r="G17" s="224" t="s">
        <v>159</v>
      </c>
      <c r="H17" s="224"/>
      <c r="I17" s="224"/>
      <c r="J17" s="224" t="s">
        <v>159</v>
      </c>
      <c r="K17" s="224"/>
      <c r="L17" s="224"/>
      <c r="M17" s="224" t="s">
        <v>159</v>
      </c>
      <c r="N17" s="224"/>
      <c r="O17" s="224"/>
      <c r="P17" s="224" t="s">
        <v>159</v>
      </c>
      <c r="Q17" s="224"/>
      <c r="R17" s="224"/>
      <c r="S17" s="224" t="s">
        <v>159</v>
      </c>
      <c r="T17" s="224"/>
      <c r="U17" s="224"/>
      <c r="V17" s="224" t="s">
        <v>159</v>
      </c>
      <c r="W17" s="224"/>
      <c r="X17" s="224"/>
      <c r="Y17" s="224" t="s">
        <v>159</v>
      </c>
      <c r="Z17" s="224"/>
      <c r="AA17" s="224"/>
      <c r="AB17" s="224" t="s">
        <v>159</v>
      </c>
      <c r="AC17" s="224"/>
      <c r="AD17" s="224"/>
      <c r="AE17" s="224" t="s">
        <v>159</v>
      </c>
      <c r="AF17" s="224"/>
      <c r="AG17" s="224"/>
      <c r="AH17" s="224" t="s">
        <v>159</v>
      </c>
      <c r="AI17" s="224"/>
      <c r="AJ17" s="224"/>
    </row>
    <row r="18" spans="1:36" ht="15" thickBot="1" x14ac:dyDescent="0.35">
      <c r="A18" s="112"/>
      <c r="C18" s="20"/>
      <c r="D18" s="20"/>
      <c r="E18" s="173"/>
      <c r="F18" s="187" t="s">
        <v>171</v>
      </c>
      <c r="G18" s="229">
        <v>2010</v>
      </c>
      <c r="H18" s="229"/>
      <c r="I18" s="229"/>
      <c r="J18" s="230">
        <v>2013</v>
      </c>
      <c r="K18" s="230"/>
      <c r="L18" s="230"/>
      <c r="M18" s="230">
        <v>2015</v>
      </c>
      <c r="N18" s="230"/>
      <c r="O18" s="230"/>
      <c r="P18" s="230">
        <v>2020</v>
      </c>
      <c r="Q18" s="230"/>
      <c r="R18" s="230"/>
      <c r="S18" s="229">
        <v>2025</v>
      </c>
      <c r="T18" s="229"/>
      <c r="U18" s="229"/>
      <c r="V18" s="229">
        <v>2030</v>
      </c>
      <c r="W18" s="229"/>
      <c r="X18" s="229"/>
      <c r="Y18" s="229">
        <v>2035</v>
      </c>
      <c r="Z18" s="229"/>
      <c r="AA18" s="229"/>
      <c r="AB18" s="229">
        <v>2040</v>
      </c>
      <c r="AC18" s="229"/>
      <c r="AD18" s="229"/>
      <c r="AE18" s="229">
        <v>2045</v>
      </c>
      <c r="AF18" s="229"/>
      <c r="AG18" s="229"/>
      <c r="AH18" s="229">
        <v>2050</v>
      </c>
      <c r="AI18" s="229"/>
      <c r="AJ18" s="229"/>
    </row>
    <row r="19" spans="1:36" ht="15.6" thickTop="1" thickBot="1" x14ac:dyDescent="0.35">
      <c r="A19" s="112"/>
      <c r="C19" s="20"/>
      <c r="D19" s="119"/>
      <c r="E19" s="61" t="s">
        <v>101</v>
      </c>
      <c r="F19" s="62" t="s">
        <v>118</v>
      </c>
      <c r="G19" s="63" t="s">
        <v>114</v>
      </c>
      <c r="H19" s="64" t="s">
        <v>115</v>
      </c>
      <c r="I19" s="64" t="s">
        <v>140</v>
      </c>
      <c r="J19" s="63" t="s">
        <v>114</v>
      </c>
      <c r="K19" s="64" t="s">
        <v>115</v>
      </c>
      <c r="L19" s="64" t="s">
        <v>140</v>
      </c>
      <c r="M19" s="63" t="s">
        <v>114</v>
      </c>
      <c r="N19" s="64" t="s">
        <v>115</v>
      </c>
      <c r="O19" s="64" t="s">
        <v>140</v>
      </c>
      <c r="P19" s="63" t="s">
        <v>114</v>
      </c>
      <c r="Q19" s="64" t="s">
        <v>115</v>
      </c>
      <c r="R19" s="64" t="s">
        <v>140</v>
      </c>
      <c r="S19" s="63" t="s">
        <v>114</v>
      </c>
      <c r="T19" s="64" t="s">
        <v>115</v>
      </c>
      <c r="U19" s="64" t="s">
        <v>140</v>
      </c>
      <c r="V19" s="63" t="s">
        <v>114</v>
      </c>
      <c r="W19" s="64" t="s">
        <v>115</v>
      </c>
      <c r="X19" s="64" t="s">
        <v>140</v>
      </c>
      <c r="Y19" s="63" t="s">
        <v>114</v>
      </c>
      <c r="Z19" s="64" t="s">
        <v>115</v>
      </c>
      <c r="AA19" s="64" t="s">
        <v>140</v>
      </c>
      <c r="AB19" s="63" t="s">
        <v>114</v>
      </c>
      <c r="AC19" s="64" t="s">
        <v>115</v>
      </c>
      <c r="AD19" s="64" t="s">
        <v>140</v>
      </c>
      <c r="AE19" s="63" t="s">
        <v>114</v>
      </c>
      <c r="AF19" s="64" t="s">
        <v>115</v>
      </c>
      <c r="AG19" s="64" t="s">
        <v>140</v>
      </c>
      <c r="AH19" s="63" t="s">
        <v>114</v>
      </c>
      <c r="AI19" s="64" t="s">
        <v>115</v>
      </c>
      <c r="AJ19" s="64" t="s">
        <v>140</v>
      </c>
    </row>
    <row r="20" spans="1:36" ht="15" thickTop="1" x14ac:dyDescent="0.3">
      <c r="A20" s="112"/>
      <c r="C20" s="20"/>
      <c r="D20" s="119"/>
      <c r="E20" s="69" t="s">
        <v>121</v>
      </c>
      <c r="F20" s="70" t="s">
        <v>9</v>
      </c>
      <c r="G20" s="193">
        <v>1825240</v>
      </c>
      <c r="H20" s="194">
        <v>185150</v>
      </c>
      <c r="I20" s="194">
        <v>486110</v>
      </c>
      <c r="J20" s="193">
        <v>1813696.666665775</v>
      </c>
      <c r="K20" s="194">
        <v>177559.9999995883</v>
      </c>
      <c r="L20" s="194">
        <v>496930.00000009302</v>
      </c>
      <c r="M20" s="193">
        <v>1791080.1543377216</v>
      </c>
      <c r="N20" s="194">
        <v>220229.3919512282</v>
      </c>
      <c r="O20" s="194">
        <v>478986.92017040751</v>
      </c>
      <c r="P20" s="193">
        <v>1753598.4596061371</v>
      </c>
      <c r="Q20" s="194">
        <v>275065.37409565371</v>
      </c>
      <c r="R20" s="194">
        <v>455735.71961200936</v>
      </c>
      <c r="S20" s="193">
        <v>1724130.0460461376</v>
      </c>
      <c r="T20" s="194">
        <v>309654.89091585838</v>
      </c>
      <c r="U20" s="194">
        <v>442026.60088982846</v>
      </c>
      <c r="V20" s="193">
        <v>1718141.1938584957</v>
      </c>
      <c r="W20" s="194">
        <v>315966.95906632324</v>
      </c>
      <c r="X20" s="194">
        <v>428523.00636099378</v>
      </c>
      <c r="Y20" s="193">
        <v>1671791.7478768646</v>
      </c>
      <c r="Z20" s="194">
        <v>334355.34614345687</v>
      </c>
      <c r="AA20" s="194">
        <v>421475.0592236676</v>
      </c>
      <c r="AB20" s="193">
        <v>1651140.1636520918</v>
      </c>
      <c r="AC20" s="194">
        <v>341553.30788528611</v>
      </c>
      <c r="AD20" s="194">
        <v>407990.23302397359</v>
      </c>
      <c r="AE20" s="193">
        <v>1623948.3533308913</v>
      </c>
      <c r="AF20" s="194">
        <v>345044.16473064141</v>
      </c>
      <c r="AG20" s="194">
        <v>406524.17597597715</v>
      </c>
      <c r="AH20" s="193">
        <v>1590738.1006996068</v>
      </c>
      <c r="AI20" s="194">
        <v>364691.98606270115</v>
      </c>
      <c r="AJ20" s="194">
        <v>404560.41440640914</v>
      </c>
    </row>
    <row r="21" spans="1:36" x14ac:dyDescent="0.3">
      <c r="A21" s="112"/>
      <c r="C21" s="20"/>
      <c r="D21" s="119"/>
      <c r="E21" s="76" t="s">
        <v>123</v>
      </c>
      <c r="F21" s="77" t="s">
        <v>8</v>
      </c>
      <c r="G21" s="195">
        <v>17418558.333333001</v>
      </c>
      <c r="H21" s="196">
        <v>4699778.333333333</v>
      </c>
      <c r="I21" s="196">
        <v>4070621.666666667</v>
      </c>
      <c r="J21" s="195">
        <v>17544138.606068339</v>
      </c>
      <c r="K21" s="196">
        <v>4794233.3333339281</v>
      </c>
      <c r="L21" s="196">
        <v>4168050.8823513556</v>
      </c>
      <c r="M21" s="195">
        <v>17769250.918780614</v>
      </c>
      <c r="N21" s="196">
        <v>5316009.1173661752</v>
      </c>
      <c r="O21" s="196">
        <v>4140483.5622978704</v>
      </c>
      <c r="P21" s="195">
        <v>17906112.172984302</v>
      </c>
      <c r="Q21" s="196">
        <v>6038733.4738643952</v>
      </c>
      <c r="R21" s="196">
        <v>4136276.0340662715</v>
      </c>
      <c r="S21" s="195">
        <v>17964886.988140624</v>
      </c>
      <c r="T21" s="196">
        <v>6449374.6977365222</v>
      </c>
      <c r="U21" s="196">
        <v>4145241.1991693606</v>
      </c>
      <c r="V21" s="195">
        <v>17983545.907305617</v>
      </c>
      <c r="W21" s="196">
        <v>6687653.3159927912</v>
      </c>
      <c r="X21" s="196">
        <v>4224383.6698889062</v>
      </c>
      <c r="Y21" s="195">
        <v>17909513.338313963</v>
      </c>
      <c r="Z21" s="196">
        <v>6834413.0872304374</v>
      </c>
      <c r="AA21" s="196">
        <v>4206926.1129561123</v>
      </c>
      <c r="AB21" s="195">
        <v>17685350.941796489</v>
      </c>
      <c r="AC21" s="196">
        <v>6917543.5030154064</v>
      </c>
      <c r="AD21" s="196">
        <v>4229366.8546762364</v>
      </c>
      <c r="AE21" s="195">
        <v>17572384.2256024</v>
      </c>
      <c r="AF21" s="196">
        <v>7143802.5220637508</v>
      </c>
      <c r="AG21" s="196">
        <v>4223243.5049989987</v>
      </c>
      <c r="AH21" s="195">
        <v>17528026.910223071</v>
      </c>
      <c r="AI21" s="196">
        <v>7345052.9807127751</v>
      </c>
      <c r="AJ21" s="196">
        <v>4262962.581025268</v>
      </c>
    </row>
    <row r="22" spans="1:36" x14ac:dyDescent="0.3">
      <c r="A22" s="112"/>
      <c r="C22" s="20"/>
      <c r="D22" s="119"/>
      <c r="E22" s="76" t="s">
        <v>125</v>
      </c>
      <c r="F22" s="77" t="s">
        <v>8</v>
      </c>
      <c r="G22" s="195">
        <v>23785997.333333001</v>
      </c>
      <c r="H22" s="196">
        <v>5733356</v>
      </c>
      <c r="I22" s="196">
        <v>3221009.333333333</v>
      </c>
      <c r="J22" s="195">
        <v>24018438.083332747</v>
      </c>
      <c r="K22" s="196">
        <v>5911451.8333387766</v>
      </c>
      <c r="L22" s="196">
        <v>3349008.8333328776</v>
      </c>
      <c r="M22" s="195">
        <v>24117687.907591138</v>
      </c>
      <c r="N22" s="196">
        <v>6320430.1770713711</v>
      </c>
      <c r="O22" s="196">
        <v>3535438.3852304104</v>
      </c>
      <c r="P22" s="195">
        <v>23989811.754572339</v>
      </c>
      <c r="Q22" s="196">
        <v>6858257.6574309887</v>
      </c>
      <c r="R22" s="196">
        <v>3814681.0332464194</v>
      </c>
      <c r="S22" s="195">
        <v>23766003.353292312</v>
      </c>
      <c r="T22" s="196">
        <v>7132354.3853232432</v>
      </c>
      <c r="U22" s="196">
        <v>4000268.5960889077</v>
      </c>
      <c r="V22" s="195">
        <v>23524505.34279545</v>
      </c>
      <c r="W22" s="196">
        <v>7356865.1551324837</v>
      </c>
      <c r="X22" s="196">
        <v>4142365.8552855896</v>
      </c>
      <c r="Y22" s="195">
        <v>23152945.289168324</v>
      </c>
      <c r="Z22" s="196">
        <v>7458572.6137817865</v>
      </c>
      <c r="AA22" s="196">
        <v>4235299.3730607629</v>
      </c>
      <c r="AB22" s="195">
        <v>22683276.336821612</v>
      </c>
      <c r="AC22" s="196">
        <v>7497312.2025682358</v>
      </c>
      <c r="AD22" s="196">
        <v>4290552.2016044986</v>
      </c>
      <c r="AE22" s="195">
        <v>22263318.35739544</v>
      </c>
      <c r="AF22" s="196">
        <v>7665666.8459913619</v>
      </c>
      <c r="AG22" s="196">
        <v>4310303.4557382911</v>
      </c>
      <c r="AH22" s="195">
        <v>21949482.371864971</v>
      </c>
      <c r="AI22" s="196">
        <v>7785383.9353325851</v>
      </c>
      <c r="AJ22" s="196">
        <v>4311605.2053031819</v>
      </c>
    </row>
    <row r="23" spans="1:36" x14ac:dyDescent="0.3">
      <c r="A23" s="112"/>
      <c r="C23" s="20"/>
      <c r="D23" s="119"/>
      <c r="E23" s="76" t="s">
        <v>127</v>
      </c>
      <c r="F23" s="77" t="s">
        <v>8</v>
      </c>
      <c r="G23" s="195">
        <v>27011722.666666001</v>
      </c>
      <c r="H23" s="196">
        <v>10776760.833333334</v>
      </c>
      <c r="I23" s="196">
        <v>5161927.6666663326</v>
      </c>
      <c r="J23" s="195">
        <v>27571200.404763315</v>
      </c>
      <c r="K23" s="196">
        <v>11162779.409086943</v>
      </c>
      <c r="L23" s="196">
        <v>5412538.8605913781</v>
      </c>
      <c r="M23" s="195">
        <v>28289212.690604255</v>
      </c>
      <c r="N23" s="196">
        <v>11683199.337936373</v>
      </c>
      <c r="O23" s="196">
        <v>5653498.9387745727</v>
      </c>
      <c r="P23" s="195">
        <v>29102035.461870447</v>
      </c>
      <c r="Q23" s="196">
        <v>12455652.874937439</v>
      </c>
      <c r="R23" s="196">
        <v>6111265.2397940811</v>
      </c>
      <c r="S23" s="195">
        <v>29724471.919146001</v>
      </c>
      <c r="T23" s="196">
        <v>12928073.596715704</v>
      </c>
      <c r="U23" s="196">
        <v>6436396.722482726</v>
      </c>
      <c r="V23" s="195">
        <v>30199347.230278056</v>
      </c>
      <c r="W23" s="196">
        <v>13330551.287571808</v>
      </c>
      <c r="X23" s="196">
        <v>6744144.7294423878</v>
      </c>
      <c r="Y23" s="195">
        <v>30409051.923832487</v>
      </c>
      <c r="Z23" s="196">
        <v>13599651.157103736</v>
      </c>
      <c r="AA23" s="196">
        <v>6953245.5494636241</v>
      </c>
      <c r="AB23" s="195">
        <v>30462047.769884136</v>
      </c>
      <c r="AC23" s="196">
        <v>13836702.305890188</v>
      </c>
      <c r="AD23" s="196">
        <v>7088719.7106121164</v>
      </c>
      <c r="AE23" s="195">
        <v>30401781.256457884</v>
      </c>
      <c r="AF23" s="196">
        <v>14195339.509091759</v>
      </c>
      <c r="AG23" s="196">
        <v>7217165.0013087438</v>
      </c>
      <c r="AH23" s="195">
        <v>30396145.246983189</v>
      </c>
      <c r="AI23" s="196">
        <v>14676286.5989077</v>
      </c>
      <c r="AJ23" s="196">
        <v>7303913.6751441909</v>
      </c>
    </row>
    <row r="24" spans="1:36" x14ac:dyDescent="0.3">
      <c r="A24" s="112"/>
      <c r="C24" s="20"/>
      <c r="D24" s="119"/>
      <c r="E24" s="76" t="s">
        <v>129</v>
      </c>
      <c r="F24" s="77" t="s">
        <v>8</v>
      </c>
      <c r="G24" s="195">
        <v>28044531.666666999</v>
      </c>
      <c r="H24" s="196">
        <v>7225250</v>
      </c>
      <c r="I24" s="196">
        <v>4216520</v>
      </c>
      <c r="J24" s="195">
        <v>28376334.258547653</v>
      </c>
      <c r="K24" s="196">
        <v>7324986.2158164103</v>
      </c>
      <c r="L24" s="196">
        <v>4352158.94124074</v>
      </c>
      <c r="M24" s="195">
        <v>28748941.459036935</v>
      </c>
      <c r="N24" s="196">
        <v>7731947.8554132553</v>
      </c>
      <c r="O24" s="196">
        <v>4530863.1862728186</v>
      </c>
      <c r="P24" s="195">
        <v>28942276.817162577</v>
      </c>
      <c r="Q24" s="196">
        <v>8463978.5799715705</v>
      </c>
      <c r="R24" s="196">
        <v>4868261.7815158656</v>
      </c>
      <c r="S24" s="195">
        <v>28985126.308483735</v>
      </c>
      <c r="T24" s="196">
        <v>8845019.2061476372</v>
      </c>
      <c r="U24" s="196">
        <v>5090256.9937519664</v>
      </c>
      <c r="V24" s="195">
        <v>28879839.355465859</v>
      </c>
      <c r="W24" s="196">
        <v>9095435.9184934609</v>
      </c>
      <c r="X24" s="196">
        <v>5271505.5356100779</v>
      </c>
      <c r="Y24" s="195">
        <v>28639138.282891884</v>
      </c>
      <c r="Z24" s="196">
        <v>9222780.721882809</v>
      </c>
      <c r="AA24" s="196">
        <v>5345560.6906183111</v>
      </c>
      <c r="AB24" s="195">
        <v>28191094.912834167</v>
      </c>
      <c r="AC24" s="196">
        <v>9331558.4066119753</v>
      </c>
      <c r="AD24" s="196">
        <v>5374181.5964742014</v>
      </c>
      <c r="AE24" s="195">
        <v>27818993.142277569</v>
      </c>
      <c r="AF24" s="196">
        <v>9476097.8424955569</v>
      </c>
      <c r="AG24" s="196">
        <v>5416523.0578464111</v>
      </c>
      <c r="AH24" s="195">
        <v>27564117.974930048</v>
      </c>
      <c r="AI24" s="196">
        <v>9673287.4936403129</v>
      </c>
      <c r="AJ24" s="196">
        <v>5418720.6586637162</v>
      </c>
    </row>
    <row r="25" spans="1:36" x14ac:dyDescent="0.3">
      <c r="A25" s="112"/>
      <c r="C25" s="20"/>
      <c r="D25" s="119"/>
      <c r="E25" s="76" t="s">
        <v>131</v>
      </c>
      <c r="F25" s="77" t="s">
        <v>8</v>
      </c>
      <c r="G25" s="195">
        <v>18296129.166666999</v>
      </c>
      <c r="H25" s="196">
        <v>3539404.1666666665</v>
      </c>
      <c r="I25" s="196">
        <v>2223491.666666667</v>
      </c>
      <c r="J25" s="195">
        <v>18519059.918151382</v>
      </c>
      <c r="K25" s="196">
        <v>3620315.8939391561</v>
      </c>
      <c r="L25" s="196">
        <v>2289639.4090900966</v>
      </c>
      <c r="M25" s="195">
        <v>18747649.596632726</v>
      </c>
      <c r="N25" s="196">
        <v>3809313.7614757093</v>
      </c>
      <c r="O25" s="196">
        <v>2422150.9295115662</v>
      </c>
      <c r="P25" s="195">
        <v>18839649.166184388</v>
      </c>
      <c r="Q25" s="196">
        <v>4143570.3453402906</v>
      </c>
      <c r="R25" s="196">
        <v>2635485.7739334968</v>
      </c>
      <c r="S25" s="195">
        <v>18812278.638377346</v>
      </c>
      <c r="T25" s="196">
        <v>4327450.1052660532</v>
      </c>
      <c r="U25" s="196">
        <v>2796945.6785889603</v>
      </c>
      <c r="V25" s="195">
        <v>18720169.575316522</v>
      </c>
      <c r="W25" s="196">
        <v>4473091.5125335185</v>
      </c>
      <c r="X25" s="196">
        <v>2921899.6171505232</v>
      </c>
      <c r="Y25" s="195">
        <v>18456908.859328937</v>
      </c>
      <c r="Z25" s="196">
        <v>4561811.1995872762</v>
      </c>
      <c r="AA25" s="196">
        <v>2994578.3937955392</v>
      </c>
      <c r="AB25" s="195">
        <v>18124549.534544807</v>
      </c>
      <c r="AC25" s="196">
        <v>4554873.2353109978</v>
      </c>
      <c r="AD25" s="196">
        <v>3034222.5548638897</v>
      </c>
      <c r="AE25" s="195">
        <v>17799633.9404312</v>
      </c>
      <c r="AF25" s="196">
        <v>4645566.5068351394</v>
      </c>
      <c r="AG25" s="196">
        <v>3041561.5152994655</v>
      </c>
      <c r="AH25" s="195">
        <v>17567977.899707191</v>
      </c>
      <c r="AI25" s="196">
        <v>4696428.2967966944</v>
      </c>
      <c r="AJ25" s="196">
        <v>3012284.9240345904</v>
      </c>
    </row>
    <row r="26" spans="1:36" x14ac:dyDescent="0.3">
      <c r="A26" s="112"/>
      <c r="C26" s="20"/>
      <c r="D26" s="119"/>
      <c r="E26" s="76" t="s">
        <v>132</v>
      </c>
      <c r="F26" s="77" t="s">
        <v>9</v>
      </c>
      <c r="G26" s="195">
        <v>3518955.833333333</v>
      </c>
      <c r="H26" s="196">
        <v>25229807.500007</v>
      </c>
      <c r="I26" s="196">
        <v>1340044.9999996666</v>
      </c>
      <c r="J26" s="195">
        <v>3583646.6987179387</v>
      </c>
      <c r="K26" s="196">
        <v>25868449.551284276</v>
      </c>
      <c r="L26" s="196">
        <v>1398137.5000002324</v>
      </c>
      <c r="M26" s="195">
        <v>3972505.9819749109</v>
      </c>
      <c r="N26" s="196">
        <v>26551632.347172391</v>
      </c>
      <c r="O26" s="196">
        <v>1605712.4784315487</v>
      </c>
      <c r="P26" s="195">
        <v>4611523.2969744615</v>
      </c>
      <c r="Q26" s="196">
        <v>28201240.486988813</v>
      </c>
      <c r="R26" s="196">
        <v>2003454.3606218311</v>
      </c>
      <c r="S26" s="195">
        <v>5090096.7072167117</v>
      </c>
      <c r="T26" s="196">
        <v>29468223.846305612</v>
      </c>
      <c r="U26" s="196">
        <v>2287910.6547082346</v>
      </c>
      <c r="V26" s="195">
        <v>5540674.2940510651</v>
      </c>
      <c r="W26" s="196">
        <v>30696505.126888387</v>
      </c>
      <c r="X26" s="196">
        <v>2519564.6636185115</v>
      </c>
      <c r="Y26" s="195">
        <v>5893762.8226207877</v>
      </c>
      <c r="Z26" s="196">
        <v>31844985.119685322</v>
      </c>
      <c r="AA26" s="196">
        <v>2693435.6329160896</v>
      </c>
      <c r="AB26" s="195">
        <v>6168391.552295831</v>
      </c>
      <c r="AC26" s="196">
        <v>32978594.306288067</v>
      </c>
      <c r="AD26" s="196">
        <v>2849710.456624113</v>
      </c>
      <c r="AE26" s="195">
        <v>6417219.9820425725</v>
      </c>
      <c r="AF26" s="196">
        <v>34335928.809907414</v>
      </c>
      <c r="AG26" s="196">
        <v>2974393.8840895765</v>
      </c>
      <c r="AH26" s="195">
        <v>6662358.7282365542</v>
      </c>
      <c r="AI26" s="196">
        <v>35897937.981588416</v>
      </c>
      <c r="AJ26" s="196">
        <v>3104778.5419591391</v>
      </c>
    </row>
    <row r="27" spans="1:36" x14ac:dyDescent="0.3">
      <c r="A27" s="112"/>
      <c r="C27" s="20"/>
      <c r="D27" s="119"/>
      <c r="E27" s="76" t="s">
        <v>133</v>
      </c>
      <c r="F27" s="77" t="s">
        <v>9</v>
      </c>
      <c r="G27" s="195">
        <v>8599277.5</v>
      </c>
      <c r="H27" s="196">
        <v>10122871.666666668</v>
      </c>
      <c r="I27" s="196">
        <v>4656811.666666667</v>
      </c>
      <c r="J27" s="195">
        <v>8717034.2833332121</v>
      </c>
      <c r="K27" s="196">
        <v>10371734.416668067</v>
      </c>
      <c r="L27" s="196">
        <v>4703696.5299370298</v>
      </c>
      <c r="M27" s="195">
        <v>9241537.9626710992</v>
      </c>
      <c r="N27" s="196">
        <v>10737917.073938405</v>
      </c>
      <c r="O27" s="196">
        <v>4797575.845944602</v>
      </c>
      <c r="P27" s="195">
        <v>10002606.905884415</v>
      </c>
      <c r="Q27" s="196">
        <v>11535991.287046326</v>
      </c>
      <c r="R27" s="196">
        <v>4935718.0861860411</v>
      </c>
      <c r="S27" s="195">
        <v>10597320.216838233</v>
      </c>
      <c r="T27" s="196">
        <v>12162931.237847429</v>
      </c>
      <c r="U27" s="196">
        <v>5072098.5349228047</v>
      </c>
      <c r="V27" s="195">
        <v>11138893.051477218</v>
      </c>
      <c r="W27" s="196">
        <v>12764113.003896706</v>
      </c>
      <c r="X27" s="196">
        <v>5190457.7548440229</v>
      </c>
      <c r="Y27" s="195">
        <v>11521275.065316606</v>
      </c>
      <c r="Z27" s="196">
        <v>13267564.087970639</v>
      </c>
      <c r="AA27" s="196">
        <v>5269751.2813855801</v>
      </c>
      <c r="AB27" s="195">
        <v>11893690.20656476</v>
      </c>
      <c r="AC27" s="196">
        <v>13692314.145817464</v>
      </c>
      <c r="AD27" s="196">
        <v>5318462.8732644254</v>
      </c>
      <c r="AE27" s="195">
        <v>12248736.300279712</v>
      </c>
      <c r="AF27" s="196">
        <v>14233214.648959097</v>
      </c>
      <c r="AG27" s="196">
        <v>5416033.9520669691</v>
      </c>
      <c r="AH27" s="195">
        <v>12511319.029762611</v>
      </c>
      <c r="AI27" s="196">
        <v>14757387.535407498</v>
      </c>
      <c r="AJ27" s="196">
        <v>5499751.8936597034</v>
      </c>
    </row>
    <row r="28" spans="1:36" x14ac:dyDescent="0.3">
      <c r="A28" s="112"/>
      <c r="C28" s="20"/>
      <c r="D28" s="119"/>
      <c r="E28" s="76" t="s">
        <v>135</v>
      </c>
      <c r="F28" s="77" t="s">
        <v>9</v>
      </c>
      <c r="G28" s="195">
        <v>13769341.666666999</v>
      </c>
      <c r="H28" s="196">
        <v>4418203.333333334</v>
      </c>
      <c r="I28" s="196">
        <v>4360680</v>
      </c>
      <c r="J28" s="195">
        <v>13983319.38074453</v>
      </c>
      <c r="K28" s="196">
        <v>4476180.0000013793</v>
      </c>
      <c r="L28" s="196">
        <v>4447209.0080432771</v>
      </c>
      <c r="M28" s="195">
        <v>14145538.403741922</v>
      </c>
      <c r="N28" s="196">
        <v>5021133.1590901976</v>
      </c>
      <c r="O28" s="196">
        <v>4464427.6146472851</v>
      </c>
      <c r="P28" s="195">
        <v>14388314.204819573</v>
      </c>
      <c r="Q28" s="196">
        <v>5913606.6622400405</v>
      </c>
      <c r="R28" s="196">
        <v>4561109.3502468029</v>
      </c>
      <c r="S28" s="195">
        <v>14499674.746020831</v>
      </c>
      <c r="T28" s="196">
        <v>6522066.7029419551</v>
      </c>
      <c r="U28" s="196">
        <v>4645223.960293767</v>
      </c>
      <c r="V28" s="195">
        <v>14712918.0246992</v>
      </c>
      <c r="W28" s="196">
        <v>6965405.9415186206</v>
      </c>
      <c r="X28" s="196">
        <v>4709685.9887719676</v>
      </c>
      <c r="Y28" s="195">
        <v>14770279.73526857</v>
      </c>
      <c r="Z28" s="196">
        <v>7282519.8853278756</v>
      </c>
      <c r="AA28" s="196">
        <v>4744663.7764082383</v>
      </c>
      <c r="AB28" s="195">
        <v>14804691.465007689</v>
      </c>
      <c r="AC28" s="196">
        <v>7553268.1757716816</v>
      </c>
      <c r="AD28" s="196">
        <v>4761236.1896612253</v>
      </c>
      <c r="AE28" s="195">
        <v>14856706.678123916</v>
      </c>
      <c r="AF28" s="196">
        <v>7813168.8018863397</v>
      </c>
      <c r="AG28" s="196">
        <v>4798914.4969021166</v>
      </c>
      <c r="AH28" s="195">
        <v>14940400.343991201</v>
      </c>
      <c r="AI28" s="196">
        <v>8129794.3388830964</v>
      </c>
      <c r="AJ28" s="196">
        <v>4830735.554824546</v>
      </c>
    </row>
    <row r="29" spans="1:36" x14ac:dyDescent="0.3">
      <c r="A29" s="112"/>
      <c r="C29" s="20"/>
      <c r="D29" s="119"/>
      <c r="E29" s="76" t="s">
        <v>137</v>
      </c>
      <c r="F29" s="77" t="s">
        <v>9</v>
      </c>
      <c r="G29" s="195">
        <v>7499876.6666669995</v>
      </c>
      <c r="H29" s="196">
        <v>2329670</v>
      </c>
      <c r="I29" s="196">
        <v>1836368.3333333333</v>
      </c>
      <c r="J29" s="195">
        <v>7648952.5000016531</v>
      </c>
      <c r="K29" s="196">
        <v>2368435.0000001956</v>
      </c>
      <c r="L29" s="196">
        <v>1888195.0000003933</v>
      </c>
      <c r="M29" s="195">
        <v>7765976.4023982976</v>
      </c>
      <c r="N29" s="196">
        <v>2604607.9959464031</v>
      </c>
      <c r="O29" s="196">
        <v>1970698.0863010932</v>
      </c>
      <c r="P29" s="195">
        <v>7811027.797503341</v>
      </c>
      <c r="Q29" s="196">
        <v>2961388.4255744191</v>
      </c>
      <c r="R29" s="196">
        <v>2075991.6849703365</v>
      </c>
      <c r="S29" s="195">
        <v>7802259.3517321292</v>
      </c>
      <c r="T29" s="196">
        <v>3163568.8189824414</v>
      </c>
      <c r="U29" s="196">
        <v>2148243.5288627627</v>
      </c>
      <c r="V29" s="195">
        <v>7785796.8014011309</v>
      </c>
      <c r="W29" s="196">
        <v>3293794.5800458677</v>
      </c>
      <c r="X29" s="196">
        <v>2213069.6454887521</v>
      </c>
      <c r="Y29" s="195">
        <v>7665056.8454006715</v>
      </c>
      <c r="Z29" s="196">
        <v>3361524.4579884573</v>
      </c>
      <c r="AA29" s="196">
        <v>2236286.6280548926</v>
      </c>
      <c r="AB29" s="195">
        <v>7614148.8356956961</v>
      </c>
      <c r="AC29" s="196">
        <v>3408438.4642954469</v>
      </c>
      <c r="AD29" s="196">
        <v>2241053.9237723965</v>
      </c>
      <c r="AE29" s="195">
        <v>7608384.3401034763</v>
      </c>
      <c r="AF29" s="196">
        <v>3481666.1258042632</v>
      </c>
      <c r="AG29" s="196">
        <v>2264782.9841242009</v>
      </c>
      <c r="AH29" s="195">
        <v>7605192.8053251216</v>
      </c>
      <c r="AI29" s="196">
        <v>3561804.2481910093</v>
      </c>
      <c r="AJ29" s="196">
        <v>2304660.1723290887</v>
      </c>
    </row>
    <row r="30" spans="1:36" ht="15" thickBot="1" x14ac:dyDescent="0.35">
      <c r="A30" s="112"/>
      <c r="C30" s="20"/>
      <c r="D30" s="119"/>
      <c r="E30" s="83" t="s">
        <v>139</v>
      </c>
      <c r="F30" s="84" t="s">
        <v>9</v>
      </c>
      <c r="G30" s="197">
        <v>23071613.333333667</v>
      </c>
      <c r="H30" s="198">
        <v>5090148.75</v>
      </c>
      <c r="I30" s="198">
        <v>3804641.666666667</v>
      </c>
      <c r="J30" s="197">
        <v>23218822.857484616</v>
      </c>
      <c r="K30" s="198">
        <v>5115531.6200471753</v>
      </c>
      <c r="L30" s="198">
        <v>3886506.0108775804</v>
      </c>
      <c r="M30" s="197">
        <v>23238424.283577047</v>
      </c>
      <c r="N30" s="198">
        <v>5588458.4329863898</v>
      </c>
      <c r="O30" s="198">
        <v>3998999.6284987382</v>
      </c>
      <c r="P30" s="197">
        <v>23237181.305096637</v>
      </c>
      <c r="Q30" s="198">
        <v>6286103.5299811289</v>
      </c>
      <c r="R30" s="198">
        <v>4234485.2085984182</v>
      </c>
      <c r="S30" s="197">
        <v>23343933.402824935</v>
      </c>
      <c r="T30" s="198">
        <v>6755730.3790578591</v>
      </c>
      <c r="U30" s="198">
        <v>4451289.7352239881</v>
      </c>
      <c r="V30" s="197">
        <v>23333562.248633523</v>
      </c>
      <c r="W30" s="198">
        <v>7048388.1783900047</v>
      </c>
      <c r="X30" s="198">
        <v>4619241.2435386786</v>
      </c>
      <c r="Y30" s="197">
        <v>23225580.967193622</v>
      </c>
      <c r="Z30" s="198">
        <v>7250592.6406266475</v>
      </c>
      <c r="AA30" s="198">
        <v>4733482.1696854644</v>
      </c>
      <c r="AB30" s="197">
        <v>23069150.488233984</v>
      </c>
      <c r="AC30" s="198">
        <v>7348523.8131657196</v>
      </c>
      <c r="AD30" s="198">
        <v>4782475.6001093546</v>
      </c>
      <c r="AE30" s="197">
        <v>22945529.75211807</v>
      </c>
      <c r="AF30" s="198">
        <v>7537509.9951712061</v>
      </c>
      <c r="AG30" s="198">
        <v>4790014.693693215</v>
      </c>
      <c r="AH30" s="197">
        <v>22912039.699277185</v>
      </c>
      <c r="AI30" s="198">
        <v>7718510.1729891105</v>
      </c>
      <c r="AJ30" s="198">
        <v>4816829.6075851442</v>
      </c>
    </row>
    <row r="31" spans="1:36" ht="15" thickTop="1" x14ac:dyDescent="0.3">
      <c r="A31" s="112"/>
      <c r="C31" s="20"/>
      <c r="D31" s="20"/>
      <c r="E31" s="20"/>
      <c r="F31" s="20"/>
      <c r="G31" s="20"/>
      <c r="H31" s="20"/>
      <c r="I31" s="20"/>
      <c r="J31" s="20"/>
      <c r="K31" s="20"/>
      <c r="L31" s="20"/>
      <c r="M31" s="20"/>
      <c r="N31" s="20"/>
      <c r="O31" s="20"/>
      <c r="P31" s="20"/>
    </row>
    <row r="32" spans="1:36" x14ac:dyDescent="0.3">
      <c r="A32" s="112"/>
      <c r="C32" s="20"/>
      <c r="D32" s="20"/>
      <c r="E32" s="20"/>
      <c r="F32" s="20"/>
      <c r="G32" s="224" t="s">
        <v>160</v>
      </c>
      <c r="H32" s="224"/>
      <c r="I32" s="224"/>
      <c r="J32" s="224" t="s">
        <v>160</v>
      </c>
      <c r="K32" s="224"/>
      <c r="L32" s="224"/>
      <c r="M32" s="224" t="s">
        <v>160</v>
      </c>
      <c r="N32" s="224"/>
      <c r="O32" s="224"/>
      <c r="P32" s="224" t="s">
        <v>160</v>
      </c>
      <c r="Q32" s="224"/>
      <c r="R32" s="224"/>
      <c r="S32" s="224" t="s">
        <v>160</v>
      </c>
      <c r="T32" s="224"/>
      <c r="U32" s="224"/>
      <c r="V32" s="224" t="s">
        <v>160</v>
      </c>
      <c r="W32" s="224"/>
      <c r="X32" s="224"/>
      <c r="Y32" s="224" t="s">
        <v>160</v>
      </c>
      <c r="Z32" s="224"/>
      <c r="AA32" s="224"/>
      <c r="AB32" s="224" t="s">
        <v>160</v>
      </c>
      <c r="AC32" s="224"/>
      <c r="AD32" s="224"/>
      <c r="AE32" s="224" t="s">
        <v>160</v>
      </c>
      <c r="AF32" s="224"/>
      <c r="AG32" s="224"/>
      <c r="AH32" s="224" t="s">
        <v>160</v>
      </c>
      <c r="AI32" s="224"/>
      <c r="AJ32" s="224"/>
    </row>
    <row r="33" spans="1:36" ht="15" thickBot="1" x14ac:dyDescent="0.35">
      <c r="A33" s="112"/>
      <c r="C33" s="20"/>
      <c r="D33" s="20"/>
      <c r="E33" s="20"/>
      <c r="F33" s="20"/>
      <c r="G33" s="229">
        <v>2010</v>
      </c>
      <c r="H33" s="229"/>
      <c r="I33" s="229"/>
      <c r="J33" s="230">
        <v>2012</v>
      </c>
      <c r="K33" s="230"/>
      <c r="L33" s="230"/>
      <c r="M33" s="230">
        <v>2015</v>
      </c>
      <c r="N33" s="230"/>
      <c r="O33" s="230"/>
      <c r="P33" s="230">
        <v>2020</v>
      </c>
      <c r="Q33" s="230"/>
      <c r="R33" s="230"/>
      <c r="S33" s="229">
        <v>2025</v>
      </c>
      <c r="T33" s="229"/>
      <c r="U33" s="229"/>
      <c r="V33" s="229">
        <v>2030</v>
      </c>
      <c r="W33" s="229"/>
      <c r="X33" s="229"/>
      <c r="Y33" s="229">
        <v>2035</v>
      </c>
      <c r="Z33" s="229"/>
      <c r="AA33" s="229"/>
      <c r="AB33" s="229">
        <v>2040</v>
      </c>
      <c r="AC33" s="229"/>
      <c r="AD33" s="229"/>
      <c r="AE33" s="229">
        <v>2045</v>
      </c>
      <c r="AF33" s="229"/>
      <c r="AG33" s="229"/>
      <c r="AH33" s="229">
        <v>2050</v>
      </c>
      <c r="AI33" s="229"/>
      <c r="AJ33" s="229"/>
    </row>
    <row r="34" spans="1:36" ht="15.6" thickTop="1" thickBot="1" x14ac:dyDescent="0.35">
      <c r="A34" s="112"/>
      <c r="E34" s="61" t="s">
        <v>101</v>
      </c>
      <c r="F34" s="62" t="s">
        <v>118</v>
      </c>
      <c r="G34" s="120" t="s">
        <v>119</v>
      </c>
      <c r="H34" s="120" t="s">
        <v>120</v>
      </c>
      <c r="I34" s="120" t="s">
        <v>106</v>
      </c>
      <c r="J34" s="120" t="s">
        <v>119</v>
      </c>
      <c r="K34" s="120" t="s">
        <v>120</v>
      </c>
      <c r="L34" s="120" t="s">
        <v>106</v>
      </c>
      <c r="M34" s="120" t="s">
        <v>119</v>
      </c>
      <c r="N34" s="120" t="s">
        <v>120</v>
      </c>
      <c r="O34" s="120" t="s">
        <v>106</v>
      </c>
      <c r="P34" s="120" t="s">
        <v>119</v>
      </c>
      <c r="Q34" s="120" t="s">
        <v>120</v>
      </c>
      <c r="R34" s="120" t="s">
        <v>106</v>
      </c>
      <c r="S34" s="120" t="s">
        <v>119</v>
      </c>
      <c r="T34" s="120" t="s">
        <v>120</v>
      </c>
      <c r="U34" s="120" t="s">
        <v>106</v>
      </c>
      <c r="V34" s="120" t="s">
        <v>119</v>
      </c>
      <c r="W34" s="120" t="s">
        <v>120</v>
      </c>
      <c r="X34" s="120" t="s">
        <v>106</v>
      </c>
      <c r="Y34" s="120" t="s">
        <v>119</v>
      </c>
      <c r="Z34" s="120" t="s">
        <v>120</v>
      </c>
      <c r="AA34" s="120" t="s">
        <v>106</v>
      </c>
      <c r="AB34" s="120" t="s">
        <v>119</v>
      </c>
      <c r="AC34" s="120" t="s">
        <v>120</v>
      </c>
      <c r="AD34" s="120" t="s">
        <v>106</v>
      </c>
      <c r="AE34" s="120" t="s">
        <v>119</v>
      </c>
      <c r="AF34" s="120" t="s">
        <v>120</v>
      </c>
      <c r="AG34" s="120" t="s">
        <v>106</v>
      </c>
      <c r="AH34" s="120" t="s">
        <v>119</v>
      </c>
      <c r="AI34" s="120" t="s">
        <v>120</v>
      </c>
      <c r="AJ34" s="121" t="s">
        <v>106</v>
      </c>
    </row>
    <row r="35" spans="1:36" ht="15" thickTop="1" x14ac:dyDescent="0.3">
      <c r="A35" s="112"/>
      <c r="D35" s="228" t="s">
        <v>114</v>
      </c>
      <c r="E35" s="69" t="s">
        <v>121</v>
      </c>
      <c r="F35" s="70" t="s">
        <v>9</v>
      </c>
      <c r="G35" s="122">
        <f>G20*$G$4</f>
        <v>367604.81289243174</v>
      </c>
      <c r="H35" s="123">
        <f>G20*$H$4</f>
        <v>472641.95481659728</v>
      </c>
      <c r="I35" s="124">
        <f>G20*$I$4</f>
        <v>984993.23229097086</v>
      </c>
      <c r="J35" s="125">
        <f>($J$33-$G$33)/($M$33-$G$33)*(M35-G35)+G35</f>
        <v>364852.88466970681</v>
      </c>
      <c r="K35" s="123">
        <f t="shared" ref="K35:L50" si="0">($J$33-$G$33)/($M$33-$G$33)*(N35-H35)+H35</f>
        <v>469103.70752198342</v>
      </c>
      <c r="L35" s="124">
        <f t="shared" si="0"/>
        <v>977619.46954339836</v>
      </c>
      <c r="M35" s="125">
        <f>M20*$G$4</f>
        <v>360724.9923356194</v>
      </c>
      <c r="N35" s="123">
        <f>M20*$H$4</f>
        <v>463796.33658006263</v>
      </c>
      <c r="O35" s="124">
        <f>M20*$I$4</f>
        <v>966558.82542203949</v>
      </c>
      <c r="P35" s="125">
        <f>P20*$G$4</f>
        <v>353176.14868837554</v>
      </c>
      <c r="Q35" s="123">
        <f>P20*$H$4</f>
        <v>454090.53270343546</v>
      </c>
      <c r="R35" s="124">
        <f>P20*$I$4</f>
        <v>946331.77821432601</v>
      </c>
      <c r="S35" s="125">
        <f>S20*$G$4</f>
        <v>347241.18635303312</v>
      </c>
      <c r="T35" s="123">
        <f>S20*$H$4</f>
        <v>446459.75067458325</v>
      </c>
      <c r="U35" s="124">
        <f>S20*$I$4</f>
        <v>930429.10901852115</v>
      </c>
      <c r="V35" s="125">
        <f>V20*$G$4</f>
        <v>346035.02667656395</v>
      </c>
      <c r="W35" s="123">
        <f>V20*$H$4</f>
        <v>444908.95033869607</v>
      </c>
      <c r="X35" s="124">
        <f>V20*$I$4</f>
        <v>927197.21684323554</v>
      </c>
      <c r="Y35" s="125">
        <f>Y20*$G$4</f>
        <v>336700.21075222228</v>
      </c>
      <c r="Z35" s="123">
        <f>Y20*$H$4</f>
        <v>432906.86143344286</v>
      </c>
      <c r="AA35" s="124">
        <f>Y20*$I$4</f>
        <v>902184.67569119937</v>
      </c>
      <c r="AB35" s="125">
        <f>AB20*$G$4</f>
        <v>332540.96497912949</v>
      </c>
      <c r="AC35" s="123">
        <f>AB20*$H$4</f>
        <v>427559.17831338401</v>
      </c>
      <c r="AD35" s="124">
        <f>AB20*$I$4</f>
        <v>891040.02035957819</v>
      </c>
      <c r="AE35" s="125">
        <f>AE20*$G$4</f>
        <v>327064.51237819408</v>
      </c>
      <c r="AF35" s="123">
        <f>AE20*$H$4</f>
        <v>420517.91777492646</v>
      </c>
      <c r="AG35" s="124">
        <f>AE20*$I$4</f>
        <v>876365.9231777708</v>
      </c>
      <c r="AH35" s="126">
        <f>AH20*$G$4</f>
        <v>320375.94062618678</v>
      </c>
      <c r="AI35" s="126">
        <f>AH20*$H$4</f>
        <v>411918.1946023007</v>
      </c>
      <c r="AJ35" s="127">
        <f>AH20*$I$4</f>
        <v>858443.96547111915</v>
      </c>
    </row>
    <row r="36" spans="1:36" x14ac:dyDescent="0.3">
      <c r="A36" s="112"/>
      <c r="D36" s="228"/>
      <c r="E36" s="76" t="s">
        <v>123</v>
      </c>
      <c r="F36" s="77" t="s">
        <v>8</v>
      </c>
      <c r="G36" s="128">
        <f>G21*$G$5</f>
        <v>5316548.3851683782</v>
      </c>
      <c r="H36" s="126">
        <f>G21*$H$5</f>
        <v>3638144.4998377129</v>
      </c>
      <c r="I36" s="129">
        <f>G21*$I$5</f>
        <v>8463865.4483269099</v>
      </c>
      <c r="J36" s="130">
        <f t="shared" ref="J36:L67" si="1">($J$33-$G$33)/($M$33-$G$33)*(M36-G36)+G36</f>
        <v>5359364.1926117325</v>
      </c>
      <c r="K36" s="126">
        <f t="shared" si="0"/>
        <v>3667443.6020128573</v>
      </c>
      <c r="L36" s="129">
        <f t="shared" si="0"/>
        <v>8532027.572887456</v>
      </c>
      <c r="M36" s="130">
        <f>M21*$G$5</f>
        <v>5423587.903776763</v>
      </c>
      <c r="N36" s="126">
        <f>M21*$H$5</f>
        <v>3711392.2552755745</v>
      </c>
      <c r="O36" s="129">
        <f>M21*$I$5</f>
        <v>8634270.7597282771</v>
      </c>
      <c r="P36" s="130">
        <f>P21*$G$5</f>
        <v>5465361.1358723445</v>
      </c>
      <c r="Q36" s="126">
        <f>P21*$H$5</f>
        <v>3739977.9171709791</v>
      </c>
      <c r="R36" s="129">
        <f>P21*$I$5</f>
        <v>8700773.1199409794</v>
      </c>
      <c r="S36" s="130">
        <f>S21*$G$5</f>
        <v>5483300.5739491414</v>
      </c>
      <c r="T36" s="126">
        <f>S21*$H$5</f>
        <v>3752253.9773590802</v>
      </c>
      <c r="U36" s="129">
        <f>S21*$I$5</f>
        <v>8729332.4368324019</v>
      </c>
      <c r="V36" s="130">
        <f>V21*$G$5</f>
        <v>5488995.709255822</v>
      </c>
      <c r="W36" s="126">
        <f>V21*$H$5</f>
        <v>3756151.1910569058</v>
      </c>
      <c r="X36" s="129">
        <f>V21*$I$5</f>
        <v>8738399.0069928896</v>
      </c>
      <c r="Y36" s="130">
        <f>Y21*$G$5</f>
        <v>5466399.2504909635</v>
      </c>
      <c r="Z36" s="126">
        <f>Y21*$H$5</f>
        <v>3740688.3049482191</v>
      </c>
      <c r="AA36" s="129">
        <f>Y21*$I$5</f>
        <v>8702425.7828747816</v>
      </c>
      <c r="AB36" s="130">
        <f>AB21*$G$5</f>
        <v>5397979.6830150587</v>
      </c>
      <c r="AC36" s="126">
        <f>AB21*$H$5</f>
        <v>3693868.4031886207</v>
      </c>
      <c r="AD36" s="129">
        <f>AB21*$I$5</f>
        <v>8593502.8555928096</v>
      </c>
      <c r="AE36" s="130">
        <f>AE21*$G$5</f>
        <v>5363499.6186454296</v>
      </c>
      <c r="AF36" s="126">
        <f>AE21*$H$5</f>
        <v>3670273.4977250746</v>
      </c>
      <c r="AG36" s="129">
        <f>AE21*$I$5</f>
        <v>8538611.1092318948</v>
      </c>
      <c r="AH36" s="126">
        <f>AH21*$G$5</f>
        <v>5349960.736211108</v>
      </c>
      <c r="AI36" s="126">
        <f>AH21*$H$5</f>
        <v>3661008.7629584749</v>
      </c>
      <c r="AJ36" s="127">
        <f>AH21*$I$5</f>
        <v>8517057.411053488</v>
      </c>
    </row>
    <row r="37" spans="1:36" x14ac:dyDescent="0.3">
      <c r="A37" s="112"/>
      <c r="D37" s="228"/>
      <c r="E37" s="76" t="s">
        <v>125</v>
      </c>
      <c r="F37" s="77" t="s">
        <v>8</v>
      </c>
      <c r="G37" s="128">
        <f>G22*$G$6</f>
        <v>3531101.7204324617</v>
      </c>
      <c r="H37" s="126">
        <f>G22*$H$6</f>
        <v>10971400.589501698</v>
      </c>
      <c r="I37" s="129">
        <f>G22*$I$6</f>
        <v>9283495.0233988408</v>
      </c>
      <c r="J37" s="130">
        <f t="shared" si="1"/>
        <v>3550797.8995079179</v>
      </c>
      <c r="K37" s="126">
        <f t="shared" si="0"/>
        <v>11032598.110227022</v>
      </c>
      <c r="L37" s="129">
        <f t="shared" si="0"/>
        <v>9335277.5533013158</v>
      </c>
      <c r="M37" s="130">
        <f>M22*$G$6</f>
        <v>3580342.1681211027</v>
      </c>
      <c r="N37" s="126">
        <f>M22*$H$6</f>
        <v>11124394.391315008</v>
      </c>
      <c r="O37" s="129">
        <f>M22*$I$6</f>
        <v>9412951.3481550273</v>
      </c>
      <c r="P37" s="130">
        <f>P22*$G$6</f>
        <v>3561358.5746396477</v>
      </c>
      <c r="Q37" s="126">
        <f>P22*$H$6</f>
        <v>11065410.928021351</v>
      </c>
      <c r="R37" s="129">
        <f>P22*$I$6</f>
        <v>9363042.2519113403</v>
      </c>
      <c r="S37" s="130">
        <f>S22*$G$6</f>
        <v>3528133.5549050476</v>
      </c>
      <c r="T37" s="126">
        <f>S22*$H$6</f>
        <v>10962178.274316389</v>
      </c>
      <c r="U37" s="129">
        <f>S22*$I$6</f>
        <v>9275691.5240708757</v>
      </c>
      <c r="V37" s="130">
        <f>V22*$G$6</f>
        <v>3492282.4603137155</v>
      </c>
      <c r="W37" s="126">
        <f>V22*$H$6</f>
        <v>10850786.207059419</v>
      </c>
      <c r="X37" s="129">
        <f>V22*$I$6</f>
        <v>9181436.6754223164</v>
      </c>
      <c r="Y37" s="130">
        <f>Y22*$G$6</f>
        <v>3437123.2703827517</v>
      </c>
      <c r="Z37" s="126">
        <f>Y22*$H$6</f>
        <v>10679402.424648613</v>
      </c>
      <c r="AA37" s="129">
        <f>Y22*$I$6</f>
        <v>9036419.5941369589</v>
      </c>
      <c r="AB37" s="130">
        <f>AB22*$G$6</f>
        <v>3367399.5239943215</v>
      </c>
      <c r="AC37" s="126">
        <f>AB22*$H$6</f>
        <v>10462765.461798785</v>
      </c>
      <c r="AD37" s="129">
        <f>AB22*$I$6</f>
        <v>8853111.3510285057</v>
      </c>
      <c r="AE37" s="130">
        <f>AE22*$G$6</f>
        <v>3305055.5187007957</v>
      </c>
      <c r="AF37" s="126">
        <f>AE22*$H$6</f>
        <v>10269057.91367822</v>
      </c>
      <c r="AG37" s="129">
        <f>AE22*$I$6</f>
        <v>8689204.9250164237</v>
      </c>
      <c r="AH37" s="126">
        <f>AH22*$G$6</f>
        <v>3258465.6375656761</v>
      </c>
      <c r="AI37" s="126">
        <f>AH22*$H$6</f>
        <v>10124299.62297453</v>
      </c>
      <c r="AJ37" s="127">
        <f>AH22*$I$6</f>
        <v>8566717.1113247648</v>
      </c>
    </row>
    <row r="38" spans="1:36" x14ac:dyDescent="0.3">
      <c r="A38" s="112"/>
      <c r="D38" s="228"/>
      <c r="E38" s="76" t="s">
        <v>127</v>
      </c>
      <c r="F38" s="77" t="s">
        <v>8</v>
      </c>
      <c r="G38" s="128">
        <f>G23*$G$7</f>
        <v>8316453.5910022706</v>
      </c>
      <c r="H38" s="126">
        <f>G23*$H$7</f>
        <v>6805439.3973394781</v>
      </c>
      <c r="I38" s="129">
        <f>G23*$I$7</f>
        <v>11889829.678324252</v>
      </c>
      <c r="J38" s="130">
        <f t="shared" si="1"/>
        <v>8473780.6393828131</v>
      </c>
      <c r="K38" s="126">
        <f t="shared" si="0"/>
        <v>6934181.7370399563</v>
      </c>
      <c r="L38" s="129">
        <f t="shared" si="0"/>
        <v>12114756.299818534</v>
      </c>
      <c r="M38" s="130">
        <f>M23*$G$7</f>
        <v>8709771.2119536269</v>
      </c>
      <c r="N38" s="126">
        <f>M23*$H$7</f>
        <v>7127295.2465906739</v>
      </c>
      <c r="O38" s="129">
        <f>M23*$I$7</f>
        <v>12452146.232059956</v>
      </c>
      <c r="P38" s="130">
        <f>P23*$G$7</f>
        <v>8960025.6269853301</v>
      </c>
      <c r="Q38" s="126">
        <f>P23*$H$7</f>
        <v>7332081.0049405452</v>
      </c>
      <c r="R38" s="129">
        <f>P23*$I$7</f>
        <v>12809928.829944571</v>
      </c>
      <c r="S38" s="130">
        <f>S23*$G$7</f>
        <v>9151663.3086748458</v>
      </c>
      <c r="T38" s="126">
        <f>S23*$H$7</f>
        <v>7488900.0883050757</v>
      </c>
      <c r="U38" s="129">
        <f>S23*$I$7</f>
        <v>13083908.522166079</v>
      </c>
      <c r="V38" s="130">
        <f>V23*$G$7</f>
        <v>9297869.4035351407</v>
      </c>
      <c r="W38" s="126">
        <f>V23*$H$7</f>
        <v>7608542.0375092281</v>
      </c>
      <c r="X38" s="129">
        <f>V23*$I$7</f>
        <v>13292935.789233688</v>
      </c>
      <c r="Y38" s="130">
        <f>Y23*$G$7</f>
        <v>9362433.9399507679</v>
      </c>
      <c r="Z38" s="126">
        <f>Y23*$H$7</f>
        <v>7661375.8608434023</v>
      </c>
      <c r="AA38" s="129">
        <f>Y23*$I$7</f>
        <v>13385242.123038318</v>
      </c>
      <c r="AB38" s="130">
        <f>AB23*$G$7</f>
        <v>9378750.4666544981</v>
      </c>
      <c r="AC38" s="126">
        <f>AB23*$H$7</f>
        <v>7674727.8422429562</v>
      </c>
      <c r="AD38" s="129">
        <f>AB23*$I$7</f>
        <v>13408569.460986681</v>
      </c>
      <c r="AE38" s="130">
        <f>AE23*$G$7</f>
        <v>9360195.4241573587</v>
      </c>
      <c r="AF38" s="126">
        <f>AE23*$H$7</f>
        <v>7659544.0603763722</v>
      </c>
      <c r="AG38" s="129">
        <f>AE23*$I$7</f>
        <v>13382041.771924153</v>
      </c>
      <c r="AH38" s="126">
        <f>AH23*$G$7</f>
        <v>9358460.1919467673</v>
      </c>
      <c r="AI38" s="126">
        <f>AH23*$H$7</f>
        <v>7658124.1020347225</v>
      </c>
      <c r="AJ38" s="127">
        <f>AH23*$I$7</f>
        <v>13379560.953001698</v>
      </c>
    </row>
    <row r="39" spans="1:36" x14ac:dyDescent="0.3">
      <c r="A39" s="112"/>
      <c r="D39" s="228"/>
      <c r="E39" s="76" t="s">
        <v>129</v>
      </c>
      <c r="F39" s="77" t="s">
        <v>8</v>
      </c>
      <c r="G39" s="128">
        <f>G24*$G$8</f>
        <v>3404629.0839093672</v>
      </c>
      <c r="H39" s="126">
        <f>G24*$H$8</f>
        <v>13635622.376015713</v>
      </c>
      <c r="I39" s="129">
        <f>G24*$I$8</f>
        <v>11004280.20674192</v>
      </c>
      <c r="J39" s="130">
        <f t="shared" si="1"/>
        <v>3438835.4539011861</v>
      </c>
      <c r="K39" s="126">
        <f t="shared" si="0"/>
        <v>13772619.720680099</v>
      </c>
      <c r="L39" s="129">
        <f t="shared" si="0"/>
        <v>11114840.40903369</v>
      </c>
      <c r="M39" s="130">
        <f>M24*$G$8</f>
        <v>3490145.0088889147</v>
      </c>
      <c r="N39" s="126">
        <f>M24*$H$8</f>
        <v>13978115.737676676</v>
      </c>
      <c r="O39" s="129">
        <f>M24*$I$8</f>
        <v>11280680.712471345</v>
      </c>
      <c r="P39" s="130">
        <f>P24*$G$8</f>
        <v>3513616.0795078245</v>
      </c>
      <c r="Q39" s="126">
        <f>P24*$H$8</f>
        <v>14072117.946972486</v>
      </c>
      <c r="R39" s="129">
        <f>P24*$I$8</f>
        <v>11356542.790682267</v>
      </c>
      <c r="S39" s="130">
        <f>S24*$G$8</f>
        <v>3518818.0428037969</v>
      </c>
      <c r="T39" s="126">
        <f>S24*$H$8</f>
        <v>14092951.936628805</v>
      </c>
      <c r="U39" s="129">
        <f>S24*$I$8</f>
        <v>11373356.329051133</v>
      </c>
      <c r="V39" s="130">
        <f>V24*$G$8</f>
        <v>3506036.1205858937</v>
      </c>
      <c r="W39" s="126">
        <f>V24*$H$8</f>
        <v>14041760.026935428</v>
      </c>
      <c r="X39" s="129">
        <f>V24*$I$8</f>
        <v>11332043.207944538</v>
      </c>
      <c r="Y39" s="130">
        <f>Y24*$G$8</f>
        <v>3476814.8134892387</v>
      </c>
      <c r="Z39" s="126">
        <f>Y24*$H$8</f>
        <v>13924727.980541097</v>
      </c>
      <c r="AA39" s="129">
        <f>Y24*$I$8</f>
        <v>11237595.48886155</v>
      </c>
      <c r="AB39" s="130">
        <f>AB24*$G$8</f>
        <v>3422421.9818783496</v>
      </c>
      <c r="AC39" s="126">
        <f>AB24*$H$8</f>
        <v>13706883.365598002</v>
      </c>
      <c r="AD39" s="129">
        <f>AB24*$I$8</f>
        <v>11061789.565357815</v>
      </c>
      <c r="AE39" s="130">
        <f>AE24*$G$8</f>
        <v>3377248.5225648205</v>
      </c>
      <c r="AF39" s="126">
        <f>AE24*$H$8</f>
        <v>13525962.561176538</v>
      </c>
      <c r="AG39" s="129">
        <f>AE24*$I$8</f>
        <v>10915782.058536211</v>
      </c>
      <c r="AH39" s="126">
        <f>AH24*$G$8</f>
        <v>3346306.4687686777</v>
      </c>
      <c r="AI39" s="126">
        <f>AH24*$H$8</f>
        <v>13402038.882354498</v>
      </c>
      <c r="AJ39" s="127">
        <f>AH24*$I$8</f>
        <v>10815772.623806873</v>
      </c>
    </row>
    <row r="40" spans="1:36" x14ac:dyDescent="0.3">
      <c r="A40" s="112"/>
      <c r="D40" s="228"/>
      <c r="E40" s="76" t="s">
        <v>131</v>
      </c>
      <c r="F40" s="77" t="s">
        <v>8</v>
      </c>
      <c r="G40" s="128">
        <f>G25*$G$9</f>
        <v>5184780.2188996738</v>
      </c>
      <c r="H40" s="126">
        <f>G25*$H$9</f>
        <v>5704617.5066320803</v>
      </c>
      <c r="I40" s="129">
        <f>G25*$I$9</f>
        <v>7406731.4411352454</v>
      </c>
      <c r="J40" s="130">
        <f t="shared" si="1"/>
        <v>5235961.1910581002</v>
      </c>
      <c r="K40" s="126">
        <f t="shared" si="0"/>
        <v>5760929.9938455438</v>
      </c>
      <c r="L40" s="129">
        <f t="shared" si="0"/>
        <v>7479846.1537496466</v>
      </c>
      <c r="M40" s="130">
        <f>M25*$G$9</f>
        <v>5312732.6492957389</v>
      </c>
      <c r="N40" s="126">
        <f>M25*$H$9</f>
        <v>5845398.7246657396</v>
      </c>
      <c r="O40" s="129">
        <f>M25*$I$9</f>
        <v>7589518.222671248</v>
      </c>
      <c r="P40" s="130">
        <f>P25*$G$9</f>
        <v>5338803.6036497215</v>
      </c>
      <c r="Q40" s="126">
        <f>P25*$H$9</f>
        <v>5874083.6093364917</v>
      </c>
      <c r="R40" s="129">
        <f>P25*$I$9</f>
        <v>7626761.9531981749</v>
      </c>
      <c r="S40" s="130">
        <f>S25*$G$9</f>
        <v>5331047.3088694392</v>
      </c>
      <c r="T40" s="126">
        <f>S25*$H$9</f>
        <v>5865549.6516522467</v>
      </c>
      <c r="U40" s="129">
        <f>S25*$I$9</f>
        <v>7615681.6778556602</v>
      </c>
      <c r="V40" s="130">
        <f>V25*$G$9</f>
        <v>5304945.3261063742</v>
      </c>
      <c r="W40" s="126">
        <f>V25*$H$9</f>
        <v>5836830.6275969539</v>
      </c>
      <c r="X40" s="129">
        <f>V25*$I$9</f>
        <v>7578393.6216131942</v>
      </c>
      <c r="Y40" s="130">
        <f>Y25*$G$9</f>
        <v>5230342.1715138415</v>
      </c>
      <c r="Z40" s="126">
        <f>Y25*$H$9</f>
        <v>5754747.5992388381</v>
      </c>
      <c r="AA40" s="129">
        <f>Y25*$I$9</f>
        <v>7471819.0885762563</v>
      </c>
      <c r="AB40" s="130">
        <f>AB25*$G$9</f>
        <v>5136157.7657846203</v>
      </c>
      <c r="AC40" s="126">
        <f>AB25*$H$9</f>
        <v>5651120.061119454</v>
      </c>
      <c r="AD40" s="129">
        <f>AB25*$I$9</f>
        <v>7337271.7076407326</v>
      </c>
      <c r="AE40" s="130">
        <f>AE25*$G$9</f>
        <v>5044082.7738654884</v>
      </c>
      <c r="AF40" s="126">
        <f>AE25*$H$9</f>
        <v>5549813.4312047996</v>
      </c>
      <c r="AG40" s="129">
        <f>AE25*$I$9</f>
        <v>7205737.735360912</v>
      </c>
      <c r="AH40" s="126">
        <f>AH25*$G$9</f>
        <v>4978435.7921135956</v>
      </c>
      <c r="AI40" s="126">
        <f>AH25*$H$9</f>
        <v>5477584.5409628758</v>
      </c>
      <c r="AJ40" s="127">
        <f>AH25*$I$9</f>
        <v>7111957.5666307202</v>
      </c>
    </row>
    <row r="41" spans="1:36" x14ac:dyDescent="0.3">
      <c r="A41" s="112"/>
      <c r="D41" s="228"/>
      <c r="E41" s="76" t="s">
        <v>132</v>
      </c>
      <c r="F41" s="77" t="s">
        <v>9</v>
      </c>
      <c r="G41" s="128">
        <f>G26*$G$10</f>
        <v>3379982.6809968543</v>
      </c>
      <c r="H41" s="126">
        <f>G26*$H$10</f>
        <v>541.21160747387444</v>
      </c>
      <c r="I41" s="129">
        <f>G26*$I$10</f>
        <v>138431.94072900494</v>
      </c>
      <c r="J41" s="130">
        <f t="shared" si="1"/>
        <v>3554237.9680738682</v>
      </c>
      <c r="K41" s="126">
        <f t="shared" si="0"/>
        <v>569.11381672482764</v>
      </c>
      <c r="L41" s="129">
        <f t="shared" si="0"/>
        <v>145568.81089937116</v>
      </c>
      <c r="M41" s="130">
        <f>M26*$G$10</f>
        <v>3815620.8986893892</v>
      </c>
      <c r="N41" s="126">
        <f>M26*$H$10</f>
        <v>610.96713060125751</v>
      </c>
      <c r="O41" s="129">
        <f>M26*$I$10</f>
        <v>156274.11615492051</v>
      </c>
      <c r="P41" s="130">
        <f>P26*$G$10</f>
        <v>4429401.6790834572</v>
      </c>
      <c r="Q41" s="126">
        <f>P26*$H$10</f>
        <v>709.24730365104131</v>
      </c>
      <c r="R41" s="129">
        <f>P26*$I$10</f>
        <v>181412.37058735298</v>
      </c>
      <c r="S41" s="130">
        <f>S26*$G$10</f>
        <v>4889074.921606699</v>
      </c>
      <c r="T41" s="126">
        <f>S26*$H$10</f>
        <v>782.85137739302832</v>
      </c>
      <c r="U41" s="129">
        <f>S26*$I$10</f>
        <v>200238.93423261979</v>
      </c>
      <c r="V41" s="130">
        <f>V26*$G$10</f>
        <v>5321857.9720557462</v>
      </c>
      <c r="W41" s="126">
        <f>V26*$H$10</f>
        <v>852.14972372416867</v>
      </c>
      <c r="X41" s="129">
        <f>V26*$I$10</f>
        <v>217964.17227159432</v>
      </c>
      <c r="Y41" s="130">
        <f>Y26*$G$10</f>
        <v>5661002.0727345673</v>
      </c>
      <c r="Z41" s="126">
        <f>Y26*$H$10</f>
        <v>906.45435816079612</v>
      </c>
      <c r="AA41" s="129">
        <f>Y26*$I$10</f>
        <v>231854.29552805901</v>
      </c>
      <c r="AB41" s="130">
        <f>AB26*$G$10</f>
        <v>5924784.9657203369</v>
      </c>
      <c r="AC41" s="126">
        <f>AB26*$H$10</f>
        <v>948.6919602466246</v>
      </c>
      <c r="AD41" s="129">
        <f>AB26*$I$10</f>
        <v>242657.89461524776</v>
      </c>
      <c r="AE41" s="130">
        <f>AE26*$G$10</f>
        <v>6163786.482908166</v>
      </c>
      <c r="AF41" s="126">
        <f>AE26*$H$10</f>
        <v>986.96150406208903</v>
      </c>
      <c r="AG41" s="129">
        <f>AE26*$I$10</f>
        <v>252446.53763034451</v>
      </c>
      <c r="AH41" s="126">
        <f>AH26*$G$10</f>
        <v>6399244.0321983155</v>
      </c>
      <c r="AI41" s="126">
        <f>AH26*$H$10</f>
        <v>1024.6635785311798</v>
      </c>
      <c r="AJ41" s="127">
        <f>AH26*$I$10</f>
        <v>262090.03245970781</v>
      </c>
    </row>
    <row r="42" spans="1:36" x14ac:dyDescent="0.3">
      <c r="A42" s="112"/>
      <c r="D42" s="228"/>
      <c r="E42" s="76" t="s">
        <v>133</v>
      </c>
      <c r="F42" s="77" t="s">
        <v>9</v>
      </c>
      <c r="G42" s="128">
        <f>G27*$G$11</f>
        <v>7090044.6505985986</v>
      </c>
      <c r="H42" s="126">
        <f>G27*$H$11</f>
        <v>1277152.8772249096</v>
      </c>
      <c r="I42" s="129">
        <f>G27*$I$11</f>
        <v>232079.9721764916</v>
      </c>
      <c r="J42" s="130">
        <f t="shared" si="1"/>
        <v>7301860.3691936648</v>
      </c>
      <c r="K42" s="126">
        <f t="shared" si="0"/>
        <v>1315307.9337550981</v>
      </c>
      <c r="L42" s="129">
        <f t="shared" si="0"/>
        <v>239013.38211967668</v>
      </c>
      <c r="M42" s="130">
        <f>M27*$G$11</f>
        <v>7619583.9470862644</v>
      </c>
      <c r="N42" s="126">
        <f>M27*$H$11</f>
        <v>1372540.5185503811</v>
      </c>
      <c r="O42" s="129">
        <f>M27*$I$11</f>
        <v>249413.49703445428</v>
      </c>
      <c r="P42" s="130">
        <f>P27*$G$11</f>
        <v>8247080.0116761439</v>
      </c>
      <c r="Q42" s="126">
        <f>P27*$H$11</f>
        <v>1485573.4321400875</v>
      </c>
      <c r="R42" s="129">
        <f>P27*$I$11</f>
        <v>269953.46206818393</v>
      </c>
      <c r="S42" s="130">
        <f>S27*$G$11</f>
        <v>8737417.0113796536</v>
      </c>
      <c r="T42" s="126">
        <f>S27*$H$11</f>
        <v>1573899.4358315165</v>
      </c>
      <c r="U42" s="129">
        <f>S27*$I$11</f>
        <v>286003.7696270633</v>
      </c>
      <c r="V42" s="130">
        <f>V27*$G$11</f>
        <v>9183940.0569659434</v>
      </c>
      <c r="W42" s="126">
        <f>V27*$H$11</f>
        <v>1654333.0890059872</v>
      </c>
      <c r="X42" s="129">
        <f>V27*$I$11</f>
        <v>300619.90550528787</v>
      </c>
      <c r="Y42" s="130">
        <f>Y27*$G$11</f>
        <v>9499211.3750164509</v>
      </c>
      <c r="Z42" s="126">
        <f>Y27*$H$11</f>
        <v>1711123.9402343642</v>
      </c>
      <c r="AA42" s="129">
        <f>Y27*$I$11</f>
        <v>310939.75006579148</v>
      </c>
      <c r="AB42" s="130">
        <f>AB27*$G$11</f>
        <v>9806265.0757498425</v>
      </c>
      <c r="AC42" s="126">
        <f>AB27*$H$11</f>
        <v>1766434.525241907</v>
      </c>
      <c r="AD42" s="129">
        <f>AB27*$I$11</f>
        <v>320990.60557301005</v>
      </c>
      <c r="AE42" s="130">
        <f>AE27*$G$11</f>
        <v>10098998.117271021</v>
      </c>
      <c r="AF42" s="126">
        <f>AE27*$H$11</f>
        <v>1819165.4831782589</v>
      </c>
      <c r="AG42" s="129">
        <f>AE27*$I$11</f>
        <v>330572.69983043324</v>
      </c>
      <c r="AH42" s="126">
        <f>AH27*$G$11</f>
        <v>10315495.756347071</v>
      </c>
      <c r="AI42" s="126">
        <f>AH27*$H$11</f>
        <v>1858163.9093214613</v>
      </c>
      <c r="AJ42" s="127">
        <f>AH27*$I$11</f>
        <v>337659.36409407842</v>
      </c>
    </row>
    <row r="43" spans="1:36" x14ac:dyDescent="0.3">
      <c r="A43" s="112"/>
      <c r="D43" s="228"/>
      <c r="E43" s="76" t="s">
        <v>135</v>
      </c>
      <c r="F43" s="77" t="s">
        <v>9</v>
      </c>
      <c r="G43" s="128">
        <f>G28*$G$12</f>
        <v>526392.84397969325</v>
      </c>
      <c r="H43" s="126">
        <f>G28*$H$12</f>
        <v>9077715.0345321801</v>
      </c>
      <c r="I43" s="129">
        <f>G28*$I$12</f>
        <v>4165233.7881551269</v>
      </c>
      <c r="J43" s="130">
        <f t="shared" si="1"/>
        <v>532145.54516523029</v>
      </c>
      <c r="K43" s="126">
        <f t="shared" si="0"/>
        <v>9176921.1362836976</v>
      </c>
      <c r="L43" s="129">
        <f t="shared" si="0"/>
        <v>4210753.6800480401</v>
      </c>
      <c r="M43" s="130">
        <f>M28*$G$12</f>
        <v>540774.59694353584</v>
      </c>
      <c r="N43" s="126">
        <f>M28*$H$12</f>
        <v>9325730.2889109757</v>
      </c>
      <c r="O43" s="129">
        <f>M28*$I$12</f>
        <v>4279033.5178874107</v>
      </c>
      <c r="P43" s="130">
        <f>P28*$G$12</f>
        <v>550055.7555836821</v>
      </c>
      <c r="Q43" s="126">
        <f>P28*$H$12</f>
        <v>9485785.1116334219</v>
      </c>
      <c r="R43" s="129">
        <f>P28*$I$12</f>
        <v>4352473.3376024682</v>
      </c>
      <c r="S43" s="130">
        <f>S28*$G$12</f>
        <v>554312.99557446211</v>
      </c>
      <c r="T43" s="126">
        <f>S28*$H$12</f>
        <v>9559201.7849638183</v>
      </c>
      <c r="U43" s="129">
        <f>S28*$I$12</f>
        <v>4386159.9654825507</v>
      </c>
      <c r="V43" s="130">
        <f>V28*$G$12</f>
        <v>562465.14537511638</v>
      </c>
      <c r="W43" s="126">
        <f>V28*$H$12</f>
        <v>9699786.6991690975</v>
      </c>
      <c r="X43" s="129">
        <f>V28*$I$12</f>
        <v>4450666.1801549848</v>
      </c>
      <c r="Y43" s="130">
        <f>Y28*$G$12</f>
        <v>564658.04571074015</v>
      </c>
      <c r="Z43" s="126">
        <f>Y28*$H$12</f>
        <v>9737603.5589034036</v>
      </c>
      <c r="AA43" s="129">
        <f>Y28*$I$12</f>
        <v>4468018.1306544282</v>
      </c>
      <c r="AB43" s="130">
        <f>AB28*$G$12</f>
        <v>565973.58342649636</v>
      </c>
      <c r="AC43" s="126">
        <f>AB28*$H$12</f>
        <v>9760290.1828524079</v>
      </c>
      <c r="AD43" s="129">
        <f>AB28*$I$12</f>
        <v>4478427.698728784</v>
      </c>
      <c r="AE43" s="130">
        <f>AE28*$G$12</f>
        <v>567962.09069324133</v>
      </c>
      <c r="AF43" s="126">
        <f>AE28*$H$12</f>
        <v>9794582.2567627113</v>
      </c>
      <c r="AG43" s="129">
        <f>AE28*$I$12</f>
        <v>4494162.3306679623</v>
      </c>
      <c r="AH43" s="126">
        <f>AH28*$G$12</f>
        <v>571161.64430048584</v>
      </c>
      <c r="AI43" s="126">
        <f>AH28*$H$12</f>
        <v>9849758.98687304</v>
      </c>
      <c r="AJ43" s="127">
        <f>AH28*$I$12</f>
        <v>4519479.7128176754</v>
      </c>
    </row>
    <row r="44" spans="1:36" x14ac:dyDescent="0.3">
      <c r="A44" s="112"/>
      <c r="D44" s="228"/>
      <c r="E44" s="76" t="s">
        <v>137</v>
      </c>
      <c r="F44" s="77" t="s">
        <v>9</v>
      </c>
      <c r="G44" s="128">
        <f>G29*$G$13</f>
        <v>3364513.0940176216</v>
      </c>
      <c r="H44" s="126">
        <f>G29*$H$13</f>
        <v>1000321.3999144412</v>
      </c>
      <c r="I44" s="129">
        <f>G29*$I$13</f>
        <v>3135042.1727349362</v>
      </c>
      <c r="J44" s="130">
        <f t="shared" si="1"/>
        <v>3412263.0016480605</v>
      </c>
      <c r="K44" s="126">
        <f t="shared" si="0"/>
        <v>1014518.1805813366</v>
      </c>
      <c r="L44" s="129">
        <f t="shared" si="0"/>
        <v>3179535.3787301215</v>
      </c>
      <c r="M44" s="130">
        <f>M29*$G$13</f>
        <v>3483887.8630937189</v>
      </c>
      <c r="N44" s="126">
        <f>M29*$H$13</f>
        <v>1035813.3515816797</v>
      </c>
      <c r="O44" s="129">
        <f>M29*$I$13</f>
        <v>3246275.187722899</v>
      </c>
      <c r="P44" s="130">
        <f>P29*$G$13</f>
        <v>3504098.3299415745</v>
      </c>
      <c r="Q44" s="126">
        <f>P29*$H$13</f>
        <v>1041822.2336770173</v>
      </c>
      <c r="R44" s="129">
        <f>P29*$I$13</f>
        <v>3265107.233884749</v>
      </c>
      <c r="S44" s="130">
        <f>S29*$G$13</f>
        <v>3500164.7251741062</v>
      </c>
      <c r="T44" s="126">
        <f>S29*$H$13</f>
        <v>1040652.712585035</v>
      </c>
      <c r="U44" s="129">
        <f>S29*$I$13</f>
        <v>3261441.9139729878</v>
      </c>
      <c r="V44" s="130">
        <f>V29*$G$13</f>
        <v>3492779.4749078266</v>
      </c>
      <c r="W44" s="126">
        <f>V29*$H$13</f>
        <v>1038456.9642914054</v>
      </c>
      <c r="X44" s="129">
        <f>V29*$I$13</f>
        <v>3254560.3622018988</v>
      </c>
      <c r="Y44" s="130">
        <f>Y29*$G$13</f>
        <v>3438614.4291357887</v>
      </c>
      <c r="Z44" s="126">
        <f>Y29*$H$13</f>
        <v>1022352.8645601678</v>
      </c>
      <c r="AA44" s="129">
        <f>Y29*$I$13</f>
        <v>3204089.551704715</v>
      </c>
      <c r="AB44" s="130">
        <f>AB29*$G$13</f>
        <v>3415776.6315485272</v>
      </c>
      <c r="AC44" s="126">
        <f>AB29*$H$13</f>
        <v>1015562.8366972737</v>
      </c>
      <c r="AD44" s="129">
        <f>AB29*$I$13</f>
        <v>3182809.367449895</v>
      </c>
      <c r="AE44" s="130">
        <f>AE29*$G$13</f>
        <v>3413190.6262363824</v>
      </c>
      <c r="AF44" s="126">
        <f>AE29*$H$13</f>
        <v>1014793.9776137319</v>
      </c>
      <c r="AG44" s="129">
        <f>AE29*$I$13</f>
        <v>3180399.7362533617</v>
      </c>
      <c r="AH44" s="126">
        <f>AH29*$G$13</f>
        <v>3411758.8746184511</v>
      </c>
      <c r="AI44" s="126">
        <f>AH29*$H$13</f>
        <v>1014368.2958753175</v>
      </c>
      <c r="AJ44" s="127">
        <f>AH29*$I$13</f>
        <v>3179065.6348313526</v>
      </c>
    </row>
    <row r="45" spans="1:36" ht="15" thickBot="1" x14ac:dyDescent="0.35">
      <c r="A45" s="112"/>
      <c r="D45" s="228"/>
      <c r="E45" s="83" t="s">
        <v>139</v>
      </c>
      <c r="F45" s="84" t="s">
        <v>9</v>
      </c>
      <c r="G45" s="128">
        <f>G30*$G$14</f>
        <v>1197571.036268173</v>
      </c>
      <c r="H45" s="126">
        <f>G30*$H$14</f>
        <v>8443634.6648333985</v>
      </c>
      <c r="I45" s="129">
        <f>G30*$I$14</f>
        <v>13430407.632232096</v>
      </c>
      <c r="J45" s="130">
        <f t="shared" si="1"/>
        <v>1201034.4778516919</v>
      </c>
      <c r="K45" s="126">
        <f t="shared" si="0"/>
        <v>8468054.1226597633</v>
      </c>
      <c r="L45" s="129">
        <f t="shared" si="0"/>
        <v>13469249.112919565</v>
      </c>
      <c r="M45" s="130">
        <f>M30*$G$14</f>
        <v>1206229.6402269702</v>
      </c>
      <c r="N45" s="126">
        <f>M30*$H$14</f>
        <v>8504683.3093993086</v>
      </c>
      <c r="O45" s="129">
        <f>M30*$I$14</f>
        <v>13527511.333950769</v>
      </c>
      <c r="P45" s="130">
        <f>P30*$G$14</f>
        <v>1206165.121330726</v>
      </c>
      <c r="Q45" s="126">
        <f>P30*$H$14</f>
        <v>8504228.4102974031</v>
      </c>
      <c r="R45" s="129">
        <f>P30*$I$14</f>
        <v>13526787.773468507</v>
      </c>
      <c r="S45" s="130">
        <f>S30*$G$14</f>
        <v>1211706.2691669534</v>
      </c>
      <c r="T45" s="126">
        <f>S30*$H$14</f>
        <v>8543297.013775602</v>
      </c>
      <c r="U45" s="129">
        <f>S30*$I$14</f>
        <v>13588930.119882379</v>
      </c>
      <c r="V45" s="130">
        <f>V30*$G$14</f>
        <v>1211167.9369015472</v>
      </c>
      <c r="W45" s="126">
        <f>V30*$H$14</f>
        <v>8539501.4301820435</v>
      </c>
      <c r="X45" s="129">
        <f>V30*$I$14</f>
        <v>13582892.881549932</v>
      </c>
      <c r="Y45" s="130">
        <f>Y30*$G$14</f>
        <v>1205562.9862098368</v>
      </c>
      <c r="Z45" s="126">
        <f>Y30*$H$14</f>
        <v>8499982.976143036</v>
      </c>
      <c r="AA45" s="129">
        <f>Y30*$I$14</f>
        <v>13520035.004840748</v>
      </c>
      <c r="AB45" s="130">
        <f>AB30*$G$14</f>
        <v>1197443.1981358507</v>
      </c>
      <c r="AC45" s="126">
        <f>AB30*$H$14</f>
        <v>8442733.3249939438</v>
      </c>
      <c r="AD45" s="129">
        <f>AB30*$I$14</f>
        <v>13428973.965104189</v>
      </c>
      <c r="AE45" s="130">
        <f>AE30*$G$14</f>
        <v>1191026.4551488885</v>
      </c>
      <c r="AF45" s="126">
        <f>AE30*$H$14</f>
        <v>8397491.220868852</v>
      </c>
      <c r="AG45" s="129">
        <f>AE30*$I$14</f>
        <v>13357012.076100329</v>
      </c>
      <c r="AH45" s="126">
        <f>AH30*$G$14</f>
        <v>1189288.0974230599</v>
      </c>
      <c r="AI45" s="126">
        <f>AH30*$H$14</f>
        <v>8385234.6973648872</v>
      </c>
      <c r="AJ45" s="127">
        <f>AH30*$I$14</f>
        <v>13337516.904489238</v>
      </c>
    </row>
    <row r="46" spans="1:36" ht="15" thickTop="1" x14ac:dyDescent="0.3">
      <c r="A46" s="112"/>
      <c r="D46" s="228" t="s">
        <v>115</v>
      </c>
      <c r="E46" s="69" t="s">
        <v>121</v>
      </c>
      <c r="F46" s="70" t="s">
        <v>9</v>
      </c>
      <c r="G46" s="131">
        <f>H20*$J$4</f>
        <v>115175.3810937719</v>
      </c>
      <c r="H46" s="132">
        <f>H20*$K$4</f>
        <v>40944.180665337983</v>
      </c>
      <c r="I46" s="133">
        <f>H20*$L$4</f>
        <v>29030.438240890129</v>
      </c>
      <c r="J46" s="134">
        <f t="shared" si="1"/>
        <v>123904.04938763203</v>
      </c>
      <c r="K46" s="132">
        <f t="shared" si="0"/>
        <v>44047.171670860618</v>
      </c>
      <c r="L46" s="133">
        <f t="shared" si="0"/>
        <v>31230.535721998654</v>
      </c>
      <c r="M46" s="134">
        <f>N20*$J$4</f>
        <v>136997.05182842221</v>
      </c>
      <c r="N46" s="132">
        <f>N20*$K$4</f>
        <v>48701.658179144571</v>
      </c>
      <c r="O46" s="133">
        <f>N20*$L$4</f>
        <v>34530.681943661439</v>
      </c>
      <c r="P46" s="134">
        <f>Q20*$J$4</f>
        <v>171108.61078675586</v>
      </c>
      <c r="Q46" s="132">
        <f>Q20*$K$4</f>
        <v>60828.119750209145</v>
      </c>
      <c r="R46" s="133">
        <f>Q20*$L$4</f>
        <v>43128.643558688709</v>
      </c>
      <c r="S46" s="134">
        <f>T20*$J$4</f>
        <v>192625.54722540834</v>
      </c>
      <c r="T46" s="132">
        <f>T20*$K$4</f>
        <v>68477.26598738553</v>
      </c>
      <c r="U46" s="133">
        <f>T20*$L$4</f>
        <v>48552.077703064526</v>
      </c>
      <c r="V46" s="134">
        <f>W20*$J$4</f>
        <v>196552.0654793627</v>
      </c>
      <c r="W46" s="132">
        <f>W20*$K$4</f>
        <v>69873.120476851138</v>
      </c>
      <c r="X46" s="133">
        <f>W20*$L$4</f>
        <v>49541.773110109403</v>
      </c>
      <c r="Y46" s="134">
        <f>Z20*$J$4</f>
        <v>207990.84208918532</v>
      </c>
      <c r="Z46" s="132">
        <f>Z20*$K$4</f>
        <v>73939.539286628758</v>
      </c>
      <c r="AA46" s="133">
        <f>Z20*$L$4</f>
        <v>52424.964767642807</v>
      </c>
      <c r="AB46" s="134">
        <f>AC20*$J$4</f>
        <v>212468.4439617944</v>
      </c>
      <c r="AC46" s="132">
        <f>AC20*$K$4</f>
        <v>75531.300809608219</v>
      </c>
      <c r="AD46" s="133">
        <f>AC20*$L$4</f>
        <v>53553.563113883494</v>
      </c>
      <c r="AE46" s="134">
        <f>AF20*$J$4</f>
        <v>214639.98469907552</v>
      </c>
      <c r="AF46" s="132">
        <f>AF20*$K$4</f>
        <v>76303.27096004333</v>
      </c>
      <c r="AG46" s="133">
        <f>AF20*$L$4</f>
        <v>54100.909071522576</v>
      </c>
      <c r="AH46" s="126">
        <f>AI20*$J$4</f>
        <v>226862.21159393009</v>
      </c>
      <c r="AI46" s="126">
        <f>AI20*$K$4</f>
        <v>80648.201806924961</v>
      </c>
      <c r="AJ46" s="127">
        <f>AI20*$L$4</f>
        <v>57181.572661846119</v>
      </c>
    </row>
    <row r="47" spans="1:36" x14ac:dyDescent="0.3">
      <c r="A47" s="112"/>
      <c r="D47" s="228"/>
      <c r="E47" s="76" t="s">
        <v>123</v>
      </c>
      <c r="F47" s="77" t="s">
        <v>8</v>
      </c>
      <c r="G47" s="128">
        <f>H21*$J$5</f>
        <v>3214310.754224088</v>
      </c>
      <c r="H47" s="126">
        <f>H21*$K$5</f>
        <v>1198568.9585374848</v>
      </c>
      <c r="I47" s="129">
        <f>H21*$L$5</f>
        <v>286898.62057176052</v>
      </c>
      <c r="J47" s="130">
        <f t="shared" si="1"/>
        <v>3382893.7890580604</v>
      </c>
      <c r="K47" s="126">
        <f t="shared" si="0"/>
        <v>1261431.0798250758</v>
      </c>
      <c r="L47" s="129">
        <f t="shared" si="0"/>
        <v>301945.77806333388</v>
      </c>
      <c r="M47" s="130">
        <f>N21*$J$5</f>
        <v>3635768.3413090189</v>
      </c>
      <c r="N47" s="126">
        <f>N21*$K$5</f>
        <v>1355724.2617564625</v>
      </c>
      <c r="O47" s="129">
        <f>N21*$L$5</f>
        <v>324516.51430069387</v>
      </c>
      <c r="P47" s="130">
        <f>Q21*$J$5</f>
        <v>4130059.881604766</v>
      </c>
      <c r="Q47" s="126">
        <f>Q21*$K$5</f>
        <v>1540038.2693201692</v>
      </c>
      <c r="R47" s="129">
        <f>Q21*$L$5</f>
        <v>368635.32293945999</v>
      </c>
      <c r="S47" s="130">
        <f>T21*$J$5</f>
        <v>4410908.9788181987</v>
      </c>
      <c r="T47" s="126">
        <f>T21*$K$5</f>
        <v>1644762.745480706</v>
      </c>
      <c r="U47" s="129">
        <f>T21*$L$5</f>
        <v>393702.97343761742</v>
      </c>
      <c r="V47" s="130">
        <f>W21*$J$5</f>
        <v>4573874.4360889392</v>
      </c>
      <c r="W47" s="126">
        <f>W21*$K$5</f>
        <v>1705530.1551475804</v>
      </c>
      <c r="X47" s="129">
        <f>W21*$L$5</f>
        <v>408248.72475627222</v>
      </c>
      <c r="Y47" s="130">
        <f>Z21*$J$5</f>
        <v>4674247.5765902391</v>
      </c>
      <c r="Z47" s="126">
        <f>Z21*$K$5</f>
        <v>1742957.8152820843</v>
      </c>
      <c r="AA47" s="129">
        <f>Z21*$L$5</f>
        <v>417207.69535811432</v>
      </c>
      <c r="AB47" s="130">
        <f>AC21*$J$5</f>
        <v>4731102.8090095157</v>
      </c>
      <c r="AC47" s="126">
        <f>AC21*$K$5</f>
        <v>1764158.2908797304</v>
      </c>
      <c r="AD47" s="129">
        <f>AC21*$L$5</f>
        <v>422282.40312616108</v>
      </c>
      <c r="AE47" s="130">
        <f>AF21*$J$5</f>
        <v>4885847.7238939311</v>
      </c>
      <c r="AF47" s="126">
        <f>AF21*$K$5</f>
        <v>1821860.3818266764</v>
      </c>
      <c r="AG47" s="129">
        <f>AF21*$L$5</f>
        <v>436094.41634314397</v>
      </c>
      <c r="AH47" s="126">
        <f>AI21*$J$5</f>
        <v>5023488.5800466686</v>
      </c>
      <c r="AI47" s="126">
        <f>AI21*$K$5</f>
        <v>1873184.6221461282</v>
      </c>
      <c r="AJ47" s="127">
        <f>AI21*$L$5</f>
        <v>448379.7785199784</v>
      </c>
    </row>
    <row r="48" spans="1:36" x14ac:dyDescent="0.3">
      <c r="A48" s="112"/>
      <c r="D48" s="228"/>
      <c r="E48" s="76" t="s">
        <v>125</v>
      </c>
      <c r="F48" s="77" t="s">
        <v>8</v>
      </c>
      <c r="G48" s="128">
        <f>H22*$J$6</f>
        <v>3202957.8173683798</v>
      </c>
      <c r="H48" s="126">
        <f>H22*$K$6</f>
        <v>2310251.2441554135</v>
      </c>
      <c r="I48" s="129">
        <f>H22*$L$6</f>
        <v>220146.9384762065</v>
      </c>
      <c r="J48" s="130">
        <f t="shared" si="1"/>
        <v>3334146.1702162307</v>
      </c>
      <c r="K48" s="126">
        <f t="shared" si="0"/>
        <v>2404875.6734070177</v>
      </c>
      <c r="L48" s="129">
        <f t="shared" si="0"/>
        <v>229163.82720529995</v>
      </c>
      <c r="M48" s="130">
        <f>N22*$J$6</f>
        <v>3530928.699488007</v>
      </c>
      <c r="N48" s="126">
        <f>N22*$K$6</f>
        <v>2546812.3172844239</v>
      </c>
      <c r="O48" s="129">
        <f>N22*$L$6</f>
        <v>242689.16029894011</v>
      </c>
      <c r="P48" s="130">
        <f>Q22*$J$6</f>
        <v>3831387.7556870948</v>
      </c>
      <c r="Q48" s="126">
        <f>Q22*$K$6</f>
        <v>2763529.4731076062</v>
      </c>
      <c r="R48" s="129">
        <f>Q22*$L$6</f>
        <v>263340.42863628769</v>
      </c>
      <c r="S48" s="130">
        <f>T22*$J$6</f>
        <v>3984512.776585429</v>
      </c>
      <c r="T48" s="126">
        <f>T22*$K$6</f>
        <v>2873976.5317992363</v>
      </c>
      <c r="U48" s="129">
        <f>T22*$L$6</f>
        <v>273865.07693857799</v>
      </c>
      <c r="V48" s="130">
        <f>W22*$J$6</f>
        <v>4109936.4421041757</v>
      </c>
      <c r="W48" s="126">
        <f>W22*$K$6</f>
        <v>2964442.9680850846</v>
      </c>
      <c r="X48" s="129">
        <f>W22*$L$6</f>
        <v>282485.7449432232</v>
      </c>
      <c r="Y48" s="130">
        <f>Z22*$J$6</f>
        <v>4166755.6418478261</v>
      </c>
      <c r="Z48" s="126">
        <f>Z22*$K$6</f>
        <v>3005425.9077253998</v>
      </c>
      <c r="AA48" s="129">
        <f>Z22*$L$6</f>
        <v>286391.06420856086</v>
      </c>
      <c r="AB48" s="130">
        <f>AC22*$J$6</f>
        <v>4188397.6380443284</v>
      </c>
      <c r="AC48" s="126">
        <f>AC22*$K$6</f>
        <v>3021035.9942422607</v>
      </c>
      <c r="AD48" s="129">
        <f>AC22*$L$6</f>
        <v>287878.57028164685</v>
      </c>
      <c r="AE48" s="130">
        <f>AF22*$J$6</f>
        <v>4282449.50247458</v>
      </c>
      <c r="AF48" s="126">
        <f>AF22*$K$6</f>
        <v>3088874.3640256156</v>
      </c>
      <c r="AG48" s="129">
        <f>AF22*$L$6</f>
        <v>294342.97949116648</v>
      </c>
      <c r="AH48" s="126">
        <f>AI22*$J$6</f>
        <v>4349329.8404787192</v>
      </c>
      <c r="AI48" s="126">
        <f>AI22*$K$6</f>
        <v>3137114.2700417824</v>
      </c>
      <c r="AJ48" s="127">
        <f>AI22*$L$6</f>
        <v>298939.82481208374</v>
      </c>
    </row>
    <row r="49" spans="1:36" x14ac:dyDescent="0.3">
      <c r="A49" s="112"/>
      <c r="D49" s="228"/>
      <c r="E49" s="76" t="s">
        <v>127</v>
      </c>
      <c r="F49" s="77" t="s">
        <v>8</v>
      </c>
      <c r="G49" s="128">
        <f>H23*$J$7</f>
        <v>6871099.8557574879</v>
      </c>
      <c r="H49" s="126">
        <f>H23*$K$7</f>
        <v>3233245.3417835394</v>
      </c>
      <c r="I49" s="129">
        <f>H23*$L$7</f>
        <v>672415.63579230767</v>
      </c>
      <c r="J49" s="130">
        <f t="shared" si="1"/>
        <v>7102272.4529618938</v>
      </c>
      <c r="K49" s="126">
        <f t="shared" si="0"/>
        <v>3342025.2662133742</v>
      </c>
      <c r="L49" s="129">
        <f t="shared" si="0"/>
        <v>695038.51599928201</v>
      </c>
      <c r="M49" s="130">
        <f>N23*$J$7</f>
        <v>7449031.3487685034</v>
      </c>
      <c r="N49" s="126">
        <f>N23*$K$7</f>
        <v>3505195.1528581269</v>
      </c>
      <c r="O49" s="129">
        <f>N23*$L$7</f>
        <v>728972.83630974346</v>
      </c>
      <c r="P49" s="130">
        <f>Q23*$J$7</f>
        <v>7941536.0511323679</v>
      </c>
      <c r="Q49" s="126">
        <f>Q23*$K$7</f>
        <v>3736946.7746003354</v>
      </c>
      <c r="R49" s="129">
        <f>Q23*$L$7</f>
        <v>777170.04920473637</v>
      </c>
      <c r="S49" s="130">
        <f>T23*$J$7</f>
        <v>8242744.3644158179</v>
      </c>
      <c r="T49" s="126">
        <f>T23*$K$7</f>
        <v>3878682.5077834516</v>
      </c>
      <c r="U49" s="129">
        <f>T23*$L$7</f>
        <v>806646.72451643459</v>
      </c>
      <c r="V49" s="130">
        <f>W23*$J$7</f>
        <v>8499358.0581180304</v>
      </c>
      <c r="W49" s="126">
        <f>W23*$K$7</f>
        <v>3999433.9227269148</v>
      </c>
      <c r="X49" s="129">
        <f>W23*$L$7</f>
        <v>831759.30672686477</v>
      </c>
      <c r="Y49" s="130">
        <f>Z23*$J$7</f>
        <v>8670932.0684650019</v>
      </c>
      <c r="Z49" s="126">
        <f>Z23*$K$7</f>
        <v>4080169.3044519583</v>
      </c>
      <c r="AA49" s="129">
        <f>Z23*$L$7</f>
        <v>848549.78418677603</v>
      </c>
      <c r="AB49" s="130">
        <f>AC23*$J$7</f>
        <v>8822072.2987646051</v>
      </c>
      <c r="AC49" s="126">
        <f>AC23*$K$7</f>
        <v>4151289.424349911</v>
      </c>
      <c r="AD49" s="129">
        <f>AC23*$L$7</f>
        <v>863340.58277567232</v>
      </c>
      <c r="AE49" s="130">
        <f>AF23*$J$7</f>
        <v>9050733.960027935</v>
      </c>
      <c r="AF49" s="126">
        <f>AF23*$K$7</f>
        <v>4258887.8098550569</v>
      </c>
      <c r="AG49" s="129">
        <f>AF23*$L$7</f>
        <v>885717.73920876801</v>
      </c>
      <c r="AH49" s="126">
        <f>AI23*$J$7</f>
        <v>9357378.5567271393</v>
      </c>
      <c r="AI49" s="126">
        <f>AI23*$K$7</f>
        <v>4403181.6252083629</v>
      </c>
      <c r="AJ49" s="127">
        <f>AI23*$L$7</f>
        <v>915726.41697219736</v>
      </c>
    </row>
    <row r="50" spans="1:36" x14ac:dyDescent="0.3">
      <c r="A50" s="112"/>
      <c r="D50" s="228"/>
      <c r="E50" s="76" t="s">
        <v>129</v>
      </c>
      <c r="F50" s="77" t="s">
        <v>8</v>
      </c>
      <c r="G50" s="128">
        <f>H24*$J$8</f>
        <v>1989916.719323209</v>
      </c>
      <c r="H50" s="126">
        <f>H24*$K$8</f>
        <v>4883194.7116907751</v>
      </c>
      <c r="I50" s="129">
        <f>H24*$L$8</f>
        <v>352138.56898601586</v>
      </c>
      <c r="J50" s="130">
        <f t="shared" si="1"/>
        <v>2045736.8796848326</v>
      </c>
      <c r="K50" s="126">
        <f t="shared" si="0"/>
        <v>5020175.6763897995</v>
      </c>
      <c r="L50" s="129">
        <f t="shared" si="0"/>
        <v>362016.58609067008</v>
      </c>
      <c r="M50" s="130">
        <f>N24*$J$8</f>
        <v>2129467.120227268</v>
      </c>
      <c r="N50" s="126">
        <f>N24*$K$8</f>
        <v>5225647.1234383369</v>
      </c>
      <c r="O50" s="129">
        <f>N24*$L$8</f>
        <v>376833.61174765136</v>
      </c>
      <c r="P50" s="130">
        <f>Q24*$J$8</f>
        <v>2331076.7777279597</v>
      </c>
      <c r="Q50" s="126">
        <f>Q24*$K$8</f>
        <v>5720391.051047531</v>
      </c>
      <c r="R50" s="129">
        <f>Q24*$L$8</f>
        <v>412510.75119608035</v>
      </c>
      <c r="S50" s="130">
        <f>T24*$J$8</f>
        <v>2436019.7364863609</v>
      </c>
      <c r="T50" s="126">
        <f>T24*$K$8</f>
        <v>5977917.8592108898</v>
      </c>
      <c r="U50" s="129">
        <f>T24*$L$8</f>
        <v>431081.61045038654</v>
      </c>
      <c r="V50" s="130">
        <f>W24*$J$8</f>
        <v>2504987.3711972577</v>
      </c>
      <c r="W50" s="126">
        <f>W24*$K$8</f>
        <v>6147162.3234780254</v>
      </c>
      <c r="X50" s="129">
        <f>W24*$L$8</f>
        <v>443286.22381817875</v>
      </c>
      <c r="Y50" s="130">
        <f>Z24*$J$8</f>
        <v>2540059.5906198923</v>
      </c>
      <c r="Z50" s="126">
        <f>Z24*$K$8</f>
        <v>6233228.4762716535</v>
      </c>
      <c r="AA50" s="129">
        <f>Z24*$L$8</f>
        <v>449492.65499126352</v>
      </c>
      <c r="AB50" s="130">
        <f>AC24*$J$8</f>
        <v>2570018.2126096971</v>
      </c>
      <c r="AC50" s="126">
        <f>AC24*$K$8</f>
        <v>6306746.0175082106</v>
      </c>
      <c r="AD50" s="129">
        <f>AC24*$L$8</f>
        <v>454794.17649406835</v>
      </c>
      <c r="AE50" s="130">
        <f>AF24*$J$8</f>
        <v>2609826.0310334587</v>
      </c>
      <c r="AF50" s="126">
        <f>AF24*$K$8</f>
        <v>6404433.1852792185</v>
      </c>
      <c r="AG50" s="129">
        <f>AF24*$L$8</f>
        <v>461838.6261828806</v>
      </c>
      <c r="AH50" s="126">
        <f>AI24*$J$8</f>
        <v>2664134.3226068243</v>
      </c>
      <c r="AI50" s="126">
        <f>AI24*$K$8</f>
        <v>6537704.0702548549</v>
      </c>
      <c r="AJ50" s="127">
        <f>AI24*$L$8</f>
        <v>471449.10077863379</v>
      </c>
    </row>
    <row r="51" spans="1:36" x14ac:dyDescent="0.3">
      <c r="A51" s="112"/>
      <c r="D51" s="228"/>
      <c r="E51" s="76" t="s">
        <v>131</v>
      </c>
      <c r="F51" s="77" t="s">
        <v>8</v>
      </c>
      <c r="G51" s="128">
        <f>H25*$J$9</f>
        <v>2581329.3305202238</v>
      </c>
      <c r="H51" s="126">
        <f>H25*$K$9</f>
        <v>854342.3628983479</v>
      </c>
      <c r="I51" s="129">
        <f>H25*$L$9</f>
        <v>103732.47324809473</v>
      </c>
      <c r="J51" s="130">
        <f t="shared" si="1"/>
        <v>2660068.634749</v>
      </c>
      <c r="K51" s="126">
        <f t="shared" si="1"/>
        <v>880402.70414671826</v>
      </c>
      <c r="L51" s="129">
        <f t="shared" si="1"/>
        <v>106896.66569456534</v>
      </c>
      <c r="M51" s="130">
        <f>N25*$J$9</f>
        <v>2778177.5910921642</v>
      </c>
      <c r="N51" s="126">
        <f>N25*$K$9</f>
        <v>919493.21601927385</v>
      </c>
      <c r="O51" s="129">
        <f>N25*$L$9</f>
        <v>111642.95436427124</v>
      </c>
      <c r="P51" s="130">
        <f>Q25*$J$9</f>
        <v>3021954.8720184416</v>
      </c>
      <c r="Q51" s="126">
        <f>Q25*$K$9</f>
        <v>1000176.1632685956</v>
      </c>
      <c r="R51" s="129">
        <f>Q25*$L$9</f>
        <v>121439.31005325342</v>
      </c>
      <c r="S51" s="130">
        <f>T25*$J$9</f>
        <v>3156060.5562620154</v>
      </c>
      <c r="T51" s="126">
        <f>T25*$K$9</f>
        <v>1044561.1109000798</v>
      </c>
      <c r="U51" s="129">
        <f>T25*$L$9</f>
        <v>126828.43810395834</v>
      </c>
      <c r="V51" s="130">
        <f>W25*$J$9</f>
        <v>3262278.5575454938</v>
      </c>
      <c r="W51" s="126">
        <f>W25*$K$9</f>
        <v>1079716.0743237429</v>
      </c>
      <c r="X51" s="129">
        <f>W25*$L$9</f>
        <v>131096.8806642821</v>
      </c>
      <c r="Y51" s="130">
        <f>Z25*$J$9</f>
        <v>3326982.8748832117</v>
      </c>
      <c r="Z51" s="126">
        <f>Z25*$K$9</f>
        <v>1101131.2570787808</v>
      </c>
      <c r="AA51" s="129">
        <f>Z25*$L$9</f>
        <v>133697.06762528422</v>
      </c>
      <c r="AB51" s="130">
        <f>AC25*$J$9</f>
        <v>3321922.935459191</v>
      </c>
      <c r="AC51" s="126">
        <f>AC25*$K$9</f>
        <v>1099456.5693306781</v>
      </c>
      <c r="AD51" s="129">
        <f>AC25*$L$9</f>
        <v>133493.73052112889</v>
      </c>
      <c r="AE51" s="130">
        <f>AF25*$J$9</f>
        <v>3388066.6112990091</v>
      </c>
      <c r="AF51" s="126">
        <f>AF25*$K$9</f>
        <v>1121348.1364544996</v>
      </c>
      <c r="AG51" s="129">
        <f>AF25*$L$9</f>
        <v>136151.75908163103</v>
      </c>
      <c r="AH51" s="126">
        <f>AI25*$J$9</f>
        <v>3425160.7164218407</v>
      </c>
      <c r="AI51" s="126">
        <f>AI25*$K$9</f>
        <v>1133625.1694721552</v>
      </c>
      <c r="AJ51" s="127">
        <f>AI25*$L$9</f>
        <v>137642.41090269899</v>
      </c>
    </row>
    <row r="52" spans="1:36" x14ac:dyDescent="0.3">
      <c r="A52" s="112"/>
      <c r="D52" s="228"/>
      <c r="E52" s="76" t="s">
        <v>132</v>
      </c>
      <c r="F52" s="77" t="s">
        <v>9</v>
      </c>
      <c r="G52" s="128">
        <f>H26*$J$10</f>
        <v>25183396.083097298</v>
      </c>
      <c r="H52" s="126">
        <f>H26*$K$10</f>
        <v>0</v>
      </c>
      <c r="I52" s="129">
        <f>H26*$L$10</f>
        <v>46411.416909700914</v>
      </c>
      <c r="J52" s="130">
        <f t="shared" si="1"/>
        <v>25711153.398386151</v>
      </c>
      <c r="K52" s="126">
        <f t="shared" si="1"/>
        <v>0</v>
      </c>
      <c r="L52" s="129">
        <f t="shared" si="1"/>
        <v>47384.040487005303</v>
      </c>
      <c r="M52" s="130">
        <f>N26*$J$10</f>
        <v>26502789.371319428</v>
      </c>
      <c r="N52" s="126">
        <f>N26*$K$10</f>
        <v>0</v>
      </c>
      <c r="O52" s="129">
        <f>N26*$L$10</f>
        <v>48842.975852961885</v>
      </c>
      <c r="P52" s="130">
        <f>Q26*$J$10</f>
        <v>28149362.979417183</v>
      </c>
      <c r="Q52" s="126">
        <f>Q26*$K$10</f>
        <v>0</v>
      </c>
      <c r="R52" s="129">
        <f>Q26*$L$10</f>
        <v>51877.507571629765</v>
      </c>
      <c r="S52" s="130">
        <f>T26*$J$10</f>
        <v>29414015.663285632</v>
      </c>
      <c r="T52" s="126">
        <f>T26*$K$10</f>
        <v>0</v>
      </c>
      <c r="U52" s="129">
        <f>T26*$L$10</f>
        <v>54208.18301998145</v>
      </c>
      <c r="V52" s="130">
        <f>W26*$J$10</f>
        <v>30640037.462713208</v>
      </c>
      <c r="W52" s="126">
        <f>W26*$K$10</f>
        <v>0</v>
      </c>
      <c r="X52" s="129">
        <f>W26*$L$10</f>
        <v>56467.664175178237</v>
      </c>
      <c r="Y52" s="130">
        <f>Z26*$J$10</f>
        <v>31786404.772575162</v>
      </c>
      <c r="Z52" s="126">
        <f>Z26*$K$10</f>
        <v>0</v>
      </c>
      <c r="AA52" s="129">
        <f>Z26*$L$10</f>
        <v>58580.347110160365</v>
      </c>
      <c r="AB52" s="130">
        <f>AC26*$J$10</f>
        <v>32917928.631789971</v>
      </c>
      <c r="AC52" s="126">
        <f>AC26*$K$10</f>
        <v>0</v>
      </c>
      <c r="AD52" s="129">
        <f>AC26*$L$10</f>
        <v>60665.674498095148</v>
      </c>
      <c r="AE52" s="130">
        <f>AF26*$J$10</f>
        <v>34272766.254783757</v>
      </c>
      <c r="AF52" s="126">
        <f>AF26*$K$10</f>
        <v>0</v>
      </c>
      <c r="AG52" s="129">
        <f>AF26*$L$10</f>
        <v>63162.555123656079</v>
      </c>
      <c r="AH52" s="126">
        <f>AI26*$J$10</f>
        <v>35831902.037165865</v>
      </c>
      <c r="AI52" s="126">
        <f>AI26*$K$10</f>
        <v>0</v>
      </c>
      <c r="AJ52" s="127">
        <f>AI26*$L$10</f>
        <v>66035.944422549597</v>
      </c>
    </row>
    <row r="53" spans="1:36" x14ac:dyDescent="0.3">
      <c r="A53" s="112"/>
      <c r="D53" s="228"/>
      <c r="E53" s="76" t="s">
        <v>133</v>
      </c>
      <c r="F53" s="77" t="s">
        <v>9</v>
      </c>
      <c r="G53" s="128">
        <f>H27*$J$11</f>
        <v>8607490.0882106647</v>
      </c>
      <c r="H53" s="126">
        <f>H27*$K$11</f>
        <v>1502453.594921994</v>
      </c>
      <c r="I53" s="129">
        <f>H27*$L$11</f>
        <v>12927.983534009487</v>
      </c>
      <c r="J53" s="130">
        <f t="shared" si="1"/>
        <v>8816679.6313053742</v>
      </c>
      <c r="K53" s="126">
        <f t="shared" si="1"/>
        <v>1538968.0233816002</v>
      </c>
      <c r="L53" s="129">
        <f t="shared" si="1"/>
        <v>13242.174888388097</v>
      </c>
      <c r="M53" s="130">
        <f>N27*$J$11</f>
        <v>9130463.9459474403</v>
      </c>
      <c r="N53" s="126">
        <f>N27*$K$11</f>
        <v>1593739.6660710091</v>
      </c>
      <c r="O53" s="129">
        <f>N27*$L$11</f>
        <v>13713.461919956015</v>
      </c>
      <c r="P53" s="130">
        <f>Q27*$J$11</f>
        <v>9809067.4198611788</v>
      </c>
      <c r="Q53" s="126">
        <f>Q27*$K$11</f>
        <v>1712191.1796318223</v>
      </c>
      <c r="R53" s="129">
        <f>Q27*$L$11</f>
        <v>14732.687553325542</v>
      </c>
      <c r="S53" s="130">
        <f>T27*$J$11</f>
        <v>10342155.222425481</v>
      </c>
      <c r="T53" s="126">
        <f>T27*$K$11</f>
        <v>1805242.6588857824</v>
      </c>
      <c r="U53" s="129">
        <f>T27*$L$11</f>
        <v>15533.356536165495</v>
      </c>
      <c r="V53" s="130">
        <f>W27*$J$11</f>
        <v>10853340.809171746</v>
      </c>
      <c r="W53" s="126">
        <f>W27*$K$11</f>
        <v>1894471.0651468802</v>
      </c>
      <c r="X53" s="129">
        <f>W27*$L$11</f>
        <v>16301.129578080492</v>
      </c>
      <c r="Y53" s="130">
        <f>Z27*$J$11</f>
        <v>11281425.878187763</v>
      </c>
      <c r="Z53" s="126">
        <f>Z27*$K$11</f>
        <v>1969194.1196359559</v>
      </c>
      <c r="AA53" s="129">
        <f>Z27*$L$11</f>
        <v>16944.090146919771</v>
      </c>
      <c r="AB53" s="130">
        <f>AC27*$J$11</f>
        <v>11642591.368897509</v>
      </c>
      <c r="AC53" s="126">
        <f>AC27*$K$11</f>
        <v>2032236.2357833623</v>
      </c>
      <c r="AD53" s="129">
        <f>AC27*$L$11</f>
        <v>17486.541136592499</v>
      </c>
      <c r="AE53" s="130">
        <f>AF27*$J$11</f>
        <v>12102519.724487623</v>
      </c>
      <c r="AF53" s="126">
        <f>AF27*$K$11</f>
        <v>2112517.595875707</v>
      </c>
      <c r="AG53" s="129">
        <f>AF27*$L$11</f>
        <v>18177.328595765641</v>
      </c>
      <c r="AH53" s="126">
        <f>AI27*$J$11</f>
        <v>12548224.567261659</v>
      </c>
      <c r="AI53" s="126">
        <f>AI27*$K$11</f>
        <v>2190316.2150361501</v>
      </c>
      <c r="AJ53" s="127">
        <f>AI27*$L$11</f>
        <v>18846.753109690213</v>
      </c>
    </row>
    <row r="54" spans="1:36" x14ac:dyDescent="0.3">
      <c r="A54" s="112"/>
      <c r="D54" s="228"/>
      <c r="E54" s="76" t="s">
        <v>135</v>
      </c>
      <c r="F54" s="77" t="s">
        <v>9</v>
      </c>
      <c r="G54" s="128">
        <f>H28*$J$12</f>
        <v>117598.53672472233</v>
      </c>
      <c r="H54" s="126">
        <f>H28*$K$12</f>
        <v>4139520.9791321638</v>
      </c>
      <c r="I54" s="129">
        <f>H28*$L$12</f>
        <v>161083.81747644782</v>
      </c>
      <c r="J54" s="130">
        <f t="shared" si="1"/>
        <v>124017.76734018659</v>
      </c>
      <c r="K54" s="126">
        <f t="shared" si="1"/>
        <v>4365480.7618189454</v>
      </c>
      <c r="L54" s="129">
        <f t="shared" si="1"/>
        <v>169876.73447694728</v>
      </c>
      <c r="M54" s="130">
        <f>N28*$J$12</f>
        <v>133646.61326338298</v>
      </c>
      <c r="N54" s="126">
        <f>N28*$K$12</f>
        <v>4704420.435849118</v>
      </c>
      <c r="O54" s="129">
        <f>N28*$L$12</f>
        <v>183066.10997769647</v>
      </c>
      <c r="P54" s="130">
        <f>Q28*$J$12</f>
        <v>157401.42265483434</v>
      </c>
      <c r="Q54" s="126">
        <f>Q28*$K$12</f>
        <v>5540600.3286430258</v>
      </c>
      <c r="R54" s="129">
        <f>Q28*$L$12</f>
        <v>215604.91094218096</v>
      </c>
      <c r="S54" s="130">
        <f>T28*$J$12</f>
        <v>173596.69594661967</v>
      </c>
      <c r="T54" s="126">
        <f>T28*$K$12</f>
        <v>6110681.1767666256</v>
      </c>
      <c r="U54" s="129">
        <f>T28*$L$12</f>
        <v>237788.83022870976</v>
      </c>
      <c r="V54" s="130">
        <f>W28*$J$12</f>
        <v>185396.97805132173</v>
      </c>
      <c r="W54" s="126">
        <f>W28*$K$12</f>
        <v>6526056.3735382967</v>
      </c>
      <c r="X54" s="129">
        <f>W28*$L$12</f>
        <v>253952.58992900219</v>
      </c>
      <c r="Y54" s="130">
        <f>Z28*$J$12</f>
        <v>193837.54380926728</v>
      </c>
      <c r="Z54" s="126">
        <f>Z28*$K$12</f>
        <v>6823168.0554000223</v>
      </c>
      <c r="AA54" s="129">
        <f>Z28*$L$12</f>
        <v>265514.28611858602</v>
      </c>
      <c r="AB54" s="130">
        <f>AC28*$J$12</f>
        <v>201044.00317176344</v>
      </c>
      <c r="AC54" s="126">
        <f>AC28*$K$12</f>
        <v>7076838.6413372103</v>
      </c>
      <c r="AD54" s="129">
        <f>AC28*$L$12</f>
        <v>275385.53126270801</v>
      </c>
      <c r="AE54" s="130">
        <f>AF28*$J$12</f>
        <v>207961.73217131672</v>
      </c>
      <c r="AF54" s="126">
        <f>AF28*$K$12</f>
        <v>7320345.7896330589</v>
      </c>
      <c r="AG54" s="129">
        <f>AF28*$L$12</f>
        <v>284861.28008196445</v>
      </c>
      <c r="AH54" s="126">
        <f>AI28*$J$12</f>
        <v>216389.29809151308</v>
      </c>
      <c r="AI54" s="126">
        <f>AI28*$K$12</f>
        <v>7616999.8714039437</v>
      </c>
      <c r="AJ54" s="127">
        <f>AI28*$L$12</f>
        <v>296405.16938764026</v>
      </c>
    </row>
    <row r="55" spans="1:36" x14ac:dyDescent="0.3">
      <c r="A55" s="112"/>
      <c r="D55" s="228"/>
      <c r="E55" s="76" t="s">
        <v>137</v>
      </c>
      <c r="F55" s="77" t="s">
        <v>9</v>
      </c>
      <c r="G55" s="128">
        <f>H29*$J$13</f>
        <v>2086887.0526933265</v>
      </c>
      <c r="H55" s="126">
        <f>H29*$K$13</f>
        <v>121397.97237472847</v>
      </c>
      <c r="I55" s="129">
        <f>H29*$L$13</f>
        <v>121384.97493194503</v>
      </c>
      <c r="J55" s="130">
        <f t="shared" si="1"/>
        <v>2185401.3562700562</v>
      </c>
      <c r="K55" s="126">
        <f t="shared" si="1"/>
        <v>127128.72655650781</v>
      </c>
      <c r="L55" s="129">
        <f t="shared" si="1"/>
        <v>127115.11555199738</v>
      </c>
      <c r="M55" s="130">
        <f>N29*$J$13</f>
        <v>2333172.8116351506</v>
      </c>
      <c r="N55" s="126">
        <f>N29*$K$13</f>
        <v>135724.85782917682</v>
      </c>
      <c r="O55" s="129">
        <f>N29*$L$13</f>
        <v>135710.32648207591</v>
      </c>
      <c r="P55" s="130">
        <f>Q29*$J$13</f>
        <v>2652771.9219147475</v>
      </c>
      <c r="Q55" s="126">
        <f>Q29*$K$13</f>
        <v>154316.51275877011</v>
      </c>
      <c r="R55" s="129">
        <f>Q29*$L$13</f>
        <v>154299.99090090144</v>
      </c>
      <c r="S55" s="130">
        <f>T29*$J$13</f>
        <v>2833882.3990688701</v>
      </c>
      <c r="T55" s="126">
        <f>T29*$K$13</f>
        <v>164852.03487720698</v>
      </c>
      <c r="U55" s="129">
        <f>T29*$L$13</f>
        <v>164834.38503636423</v>
      </c>
      <c r="V55" s="130">
        <f>W29*$J$13</f>
        <v>2950536.8843351952</v>
      </c>
      <c r="W55" s="126">
        <f>W29*$K$13</f>
        <v>171638.03604649525</v>
      </c>
      <c r="X55" s="129">
        <f>W29*$L$13</f>
        <v>171619.65966417736</v>
      </c>
      <c r="Y55" s="130">
        <f>Z29*$J$13</f>
        <v>3011208.3980512535</v>
      </c>
      <c r="Z55" s="126">
        <f>Z29*$K$13</f>
        <v>175167.40709536409</v>
      </c>
      <c r="AA55" s="129">
        <f>Z29*$L$13</f>
        <v>175148.65284183985</v>
      </c>
      <c r="AB55" s="130">
        <f>AC29*$J$13</f>
        <v>3053233.3339228705</v>
      </c>
      <c r="AC55" s="126">
        <f>AC29*$K$13</f>
        <v>177612.07318182429</v>
      </c>
      <c r="AD55" s="129">
        <f>AC29*$L$13</f>
        <v>177593.05719075236</v>
      </c>
      <c r="AE55" s="130">
        <f>AF29*$J$13</f>
        <v>3118829.688214147</v>
      </c>
      <c r="AF55" s="126">
        <f>AF29*$K$13</f>
        <v>181427.93106251696</v>
      </c>
      <c r="AG55" s="129">
        <f>AF29*$L$13</f>
        <v>181408.5065275995</v>
      </c>
      <c r="AH55" s="126">
        <f>AI29*$J$13</f>
        <v>3190616.3404164133</v>
      </c>
      <c r="AI55" s="126">
        <f>AI29*$K$13</f>
        <v>185603.88970372741</v>
      </c>
      <c r="AJ55" s="127">
        <f>AI29*$L$13</f>
        <v>185584.01807086883</v>
      </c>
    </row>
    <row r="56" spans="1:36" ht="15" thickBot="1" x14ac:dyDescent="0.35">
      <c r="A56" s="112"/>
      <c r="D56" s="228"/>
      <c r="E56" s="83" t="s">
        <v>139</v>
      </c>
      <c r="F56" s="84" t="s">
        <v>9</v>
      </c>
      <c r="G56" s="135">
        <f>H30*$J$14</f>
        <v>744260.10581441119</v>
      </c>
      <c r="H56" s="136">
        <f>H30*$K$14</f>
        <v>3748618.2146069943</v>
      </c>
      <c r="I56" s="137">
        <f>H30*$L$14</f>
        <v>597270.42957859428</v>
      </c>
      <c r="J56" s="138">
        <f t="shared" si="1"/>
        <v>773404.40281656035</v>
      </c>
      <c r="K56" s="136">
        <f t="shared" si="1"/>
        <v>3895409.4260943062</v>
      </c>
      <c r="L56" s="137">
        <f t="shared" si="1"/>
        <v>620658.794283689</v>
      </c>
      <c r="M56" s="138">
        <f>N30*$J$14</f>
        <v>817120.84831978416</v>
      </c>
      <c r="N56" s="136">
        <f>N30*$K$14</f>
        <v>4115596.2433252744</v>
      </c>
      <c r="O56" s="137">
        <f>N30*$L$14</f>
        <v>655741.34134133102</v>
      </c>
      <c r="P56" s="138">
        <f>Q30*$J$14</f>
        <v>919127.57527647854</v>
      </c>
      <c r="Q56" s="136">
        <f>Q30*$K$14</f>
        <v>4629373.9827136844</v>
      </c>
      <c r="R56" s="137">
        <f>Q30*$L$14</f>
        <v>737601.97199096531</v>
      </c>
      <c r="S56" s="138">
        <f>T30*$J$14</f>
        <v>987794.43464618479</v>
      </c>
      <c r="T56" s="136">
        <f>T30*$K$14</f>
        <v>4975228.6614237167</v>
      </c>
      <c r="U56" s="137">
        <f>T30*$L$14</f>
        <v>792707.28298795735</v>
      </c>
      <c r="V56" s="138">
        <f>W30*$J$14</f>
        <v>1030585.625119421</v>
      </c>
      <c r="W56" s="136">
        <f>W30*$K$14</f>
        <v>5190755.2424933324</v>
      </c>
      <c r="X56" s="137">
        <f>W30*$L$14</f>
        <v>827047.31077725068</v>
      </c>
      <c r="Y56" s="138">
        <f>Z30*$J$14</f>
        <v>1060151.109715601</v>
      </c>
      <c r="Z56" s="136">
        <f>Z30*$K$14</f>
        <v>5339667.8514254568</v>
      </c>
      <c r="AA56" s="137">
        <f>Z30*$L$14</f>
        <v>850773.67948558915</v>
      </c>
      <c r="AB56" s="138">
        <f>AC30*$J$14</f>
        <v>1074470.1931876624</v>
      </c>
      <c r="AC56" s="136">
        <f>AC30*$K$14</f>
        <v>5411788.8434019266</v>
      </c>
      <c r="AD56" s="137">
        <f>AC30*$L$14</f>
        <v>862264.77657613042</v>
      </c>
      <c r="AE56" s="138">
        <f>AF30*$J$14</f>
        <v>1102102.9565360548</v>
      </c>
      <c r="AF56" s="136">
        <f>AF30*$K$14</f>
        <v>5550966.9065527916</v>
      </c>
      <c r="AG56" s="137">
        <f>AF30*$L$14</f>
        <v>884440.13208235905</v>
      </c>
      <c r="AH56" s="126">
        <f>AI30*$J$14</f>
        <v>1128568.0399965686</v>
      </c>
      <c r="AI56" s="126">
        <f>AI30*$K$14</f>
        <v>5684263.7111727558</v>
      </c>
      <c r="AJ56" s="127">
        <f>AI30*$L$14</f>
        <v>905678.42181978596</v>
      </c>
    </row>
    <row r="57" spans="1:36" ht="15" thickTop="1" x14ac:dyDescent="0.3">
      <c r="A57" s="112"/>
      <c r="D57" s="228" t="s">
        <v>140</v>
      </c>
      <c r="E57" s="69" t="s">
        <v>121</v>
      </c>
      <c r="F57" s="70" t="s">
        <v>9</v>
      </c>
      <c r="G57" s="128">
        <f>I20*$M$4</f>
        <v>260118.66483876971</v>
      </c>
      <c r="H57" s="126">
        <f>I20*$N$4</f>
        <v>153382.10203582025</v>
      </c>
      <c r="I57" s="129">
        <f>I20*$O$4</f>
        <v>72609.233125410057</v>
      </c>
      <c r="J57" s="130">
        <f t="shared" si="1"/>
        <v>258594.03377599496</v>
      </c>
      <c r="K57" s="126">
        <f t="shared" si="1"/>
        <v>152483.0849761162</v>
      </c>
      <c r="L57" s="129">
        <f t="shared" si="1"/>
        <v>72183.649316051858</v>
      </c>
      <c r="M57" s="130">
        <f>O20*$M$4</f>
        <v>256307.08718183287</v>
      </c>
      <c r="N57" s="126">
        <f>O20*$N$4</f>
        <v>151134.55938656011</v>
      </c>
      <c r="O57" s="129">
        <f>O20*$O$4</f>
        <v>71545.273602014553</v>
      </c>
      <c r="P57" s="130">
        <f>R20*$M$4</f>
        <v>243865.31218204068</v>
      </c>
      <c r="Q57" s="126">
        <f>R20*$N$4</f>
        <v>143798.11698359877</v>
      </c>
      <c r="R57" s="129">
        <f>R20*$O$4</f>
        <v>68072.290446369952</v>
      </c>
      <c r="S57" s="130">
        <f>U20*$M$4</f>
        <v>236529.52880352578</v>
      </c>
      <c r="T57" s="126">
        <f>U20*$N$4</f>
        <v>139472.48400615185</v>
      </c>
      <c r="U57" s="129">
        <f>U20*$O$4</f>
        <v>66024.588080150876</v>
      </c>
      <c r="V57" s="130">
        <f>X20*$M$4</f>
        <v>229303.72192984578</v>
      </c>
      <c r="W57" s="126">
        <f>X20*$N$4</f>
        <v>135211.69999868015</v>
      </c>
      <c r="X57" s="129">
        <f>X20*$O$4</f>
        <v>64007.584432467906</v>
      </c>
      <c r="Y57" s="130">
        <f>AA20*$M$4</f>
        <v>225532.34796260478</v>
      </c>
      <c r="Z57" s="126">
        <f>AA20*$N$4</f>
        <v>132987.86393902198</v>
      </c>
      <c r="AA57" s="129">
        <f>AA20*$O$4</f>
        <v>62954.847322040878</v>
      </c>
      <c r="AB57" s="130">
        <f>AD20*$M$4</f>
        <v>218316.58406832721</v>
      </c>
      <c r="AC57" s="126">
        <f>AD20*$N$4</f>
        <v>128733.00189525253</v>
      </c>
      <c r="AD57" s="129">
        <f>AD20*$O$4</f>
        <v>60940.647060393887</v>
      </c>
      <c r="AE57" s="130">
        <f>AG20*$M$4</f>
        <v>217532.09331129218</v>
      </c>
      <c r="AF57" s="126">
        <f>AG20*$N$4</f>
        <v>128270.41747665154</v>
      </c>
      <c r="AG57" s="129">
        <f>AG20*$O$4</f>
        <v>60721.665188033468</v>
      </c>
      <c r="AH57" s="126">
        <f>AJ20*$M$4</f>
        <v>216481.2796322119</v>
      </c>
      <c r="AI57" s="126">
        <f>AJ20*$N$4</f>
        <v>127650.79254106597</v>
      </c>
      <c r="AJ57" s="127">
        <f>AJ20*$O$4</f>
        <v>60428.342233131312</v>
      </c>
    </row>
    <row r="58" spans="1:36" x14ac:dyDescent="0.3">
      <c r="D58" s="228"/>
      <c r="E58" s="76" t="s">
        <v>123</v>
      </c>
      <c r="F58" s="77" t="s">
        <v>8</v>
      </c>
      <c r="G58" s="128">
        <f>I21*$M$5</f>
        <v>2351497.9062652052</v>
      </c>
      <c r="H58" s="126">
        <f>I21*$N$5</f>
        <v>1192175.4030353697</v>
      </c>
      <c r="I58" s="129">
        <f>I21*$O$5</f>
        <v>526948.35736609204</v>
      </c>
      <c r="J58" s="130">
        <f t="shared" si="1"/>
        <v>2367640.9050262785</v>
      </c>
      <c r="K58" s="126">
        <f t="shared" si="1"/>
        <v>1200359.6697544281</v>
      </c>
      <c r="L58" s="129">
        <f t="shared" si="1"/>
        <v>530565.85013844189</v>
      </c>
      <c r="M58" s="130">
        <f>O21*$M$5</f>
        <v>2391855.4031678881</v>
      </c>
      <c r="N58" s="126">
        <f>O21*$N$5</f>
        <v>1212636.0698330156</v>
      </c>
      <c r="O58" s="129">
        <f>O21*$O$5</f>
        <v>535992.08929696679</v>
      </c>
      <c r="P58" s="130">
        <f>R21*$M$5</f>
        <v>2389424.8177101002</v>
      </c>
      <c r="Q58" s="126">
        <f>R21*$N$5</f>
        <v>1211403.7981860668</v>
      </c>
      <c r="R58" s="129">
        <f>R21*$O$5</f>
        <v>535447.41817010473</v>
      </c>
      <c r="S58" s="130">
        <f>U21*$M$5</f>
        <v>2394603.7728416636</v>
      </c>
      <c r="T58" s="126">
        <f>U21*$N$5</f>
        <v>1214029.4534778802</v>
      </c>
      <c r="U58" s="129">
        <f>U21*$O$5</f>
        <v>536607.97284981713</v>
      </c>
      <c r="V58" s="130">
        <f>X21*$M$5</f>
        <v>2440322.4294580771</v>
      </c>
      <c r="W58" s="126">
        <f>X21*$N$5</f>
        <v>1237208.1506532803</v>
      </c>
      <c r="X58" s="129">
        <f>X21*$O$5</f>
        <v>546853.08977754891</v>
      </c>
      <c r="Y58" s="130">
        <f>AA21*$M$5</f>
        <v>2430237.6286739288</v>
      </c>
      <c r="Z58" s="126">
        <f>AA21*$N$5</f>
        <v>1232095.302622525</v>
      </c>
      <c r="AA58" s="129">
        <f>AA21*$O$5</f>
        <v>544593.18165965844</v>
      </c>
      <c r="AB58" s="130">
        <f>AD21*$M$5</f>
        <v>2443201.0926091862</v>
      </c>
      <c r="AC58" s="126">
        <f>AD21*$N$5</f>
        <v>1238667.5912052931</v>
      </c>
      <c r="AD58" s="129">
        <f>AD21*$O$5</f>
        <v>547498.17086175724</v>
      </c>
      <c r="AE58" s="130">
        <f>AG21*$M$5</f>
        <v>2439663.7842753599</v>
      </c>
      <c r="AF58" s="126">
        <f>AG21*$N$5</f>
        <v>1236874.2270788339</v>
      </c>
      <c r="AG58" s="129">
        <f>AG21*$O$5</f>
        <v>546705.49364480516</v>
      </c>
      <c r="AH58" s="126">
        <f>AJ21*$M$5</f>
        <v>2462608.5164963338</v>
      </c>
      <c r="AI58" s="126">
        <f>AJ21*$N$5</f>
        <v>1248506.8742141756</v>
      </c>
      <c r="AJ58" s="127">
        <f>AJ21*$O$5</f>
        <v>551847.1903147588</v>
      </c>
    </row>
    <row r="59" spans="1:36" x14ac:dyDescent="0.3">
      <c r="A59" s="112"/>
      <c r="D59" s="228"/>
      <c r="E59" s="76" t="s">
        <v>125</v>
      </c>
      <c r="F59" s="77" t="s">
        <v>8</v>
      </c>
      <c r="G59" s="128">
        <f>I22*$M$6</f>
        <v>1100787.9944131784</v>
      </c>
      <c r="H59" s="126">
        <f>I22*$N$6</f>
        <v>1894972.8079868369</v>
      </c>
      <c r="I59" s="129">
        <f>I22*$O$6</f>
        <v>225248.53093331793</v>
      </c>
      <c r="J59" s="130">
        <f t="shared" si="1"/>
        <v>1143770.7603233699</v>
      </c>
      <c r="K59" s="126">
        <f t="shared" si="1"/>
        <v>1968966.3226556603</v>
      </c>
      <c r="L59" s="129">
        <f t="shared" si="1"/>
        <v>234043.87111313394</v>
      </c>
      <c r="M59" s="130">
        <f>O22*$M$6</f>
        <v>1208244.9091886568</v>
      </c>
      <c r="N59" s="126">
        <f>O22*$N$6</f>
        <v>2079956.5946588956</v>
      </c>
      <c r="O59" s="129">
        <f>O22*$O$6</f>
        <v>247236.88138285797</v>
      </c>
      <c r="P59" s="130">
        <f>R22*$M$6</f>
        <v>1303676.7824474846</v>
      </c>
      <c r="Q59" s="126">
        <f>R22*$N$6</f>
        <v>2244239.6407663608</v>
      </c>
      <c r="R59" s="129">
        <f>R22*$O$6</f>
        <v>266764.61003257387</v>
      </c>
      <c r="S59" s="130">
        <f>U22*$M$6</f>
        <v>1367101.7961459067</v>
      </c>
      <c r="T59" s="126">
        <f>U22*$N$6</f>
        <v>2353423.8587217671</v>
      </c>
      <c r="U59" s="129">
        <f>U22*$O$6</f>
        <v>279742.94122123398</v>
      </c>
      <c r="V59" s="130">
        <f>X22*$M$6</f>
        <v>1415663.889817598</v>
      </c>
      <c r="W59" s="126">
        <f>X22*$N$6</f>
        <v>2437022.01520041</v>
      </c>
      <c r="X59" s="129">
        <f>X22*$O$6</f>
        <v>289679.95026758162</v>
      </c>
      <c r="Y59" s="130">
        <f>AA22*$M$6</f>
        <v>1447424.1519152017</v>
      </c>
      <c r="Z59" s="126">
        <f>AA22*$N$6</f>
        <v>2491696.3333751629</v>
      </c>
      <c r="AA59" s="129">
        <f>AA22*$O$6</f>
        <v>296178.88777039852</v>
      </c>
      <c r="AB59" s="130">
        <f>AD22*$M$6</f>
        <v>1466306.9442402308</v>
      </c>
      <c r="AC59" s="126">
        <f>AD22*$N$6</f>
        <v>2524202.4818582484</v>
      </c>
      <c r="AD59" s="129">
        <f>AD22*$O$6</f>
        <v>300042.77550601936</v>
      </c>
      <c r="AE59" s="130">
        <f>AG22*$M$6</f>
        <v>1473056.9847322223</v>
      </c>
      <c r="AF59" s="126">
        <f>AG22*$N$6</f>
        <v>2535822.4697669582</v>
      </c>
      <c r="AG59" s="129">
        <f>AG22*$O$6</f>
        <v>301424.00123911072</v>
      </c>
      <c r="AH59" s="126">
        <f>AJ22*$M$6</f>
        <v>1473501.8609012961</v>
      </c>
      <c r="AI59" s="126">
        <f>AJ22*$N$6</f>
        <v>2536588.3104625279</v>
      </c>
      <c r="AJ59" s="127">
        <f>AJ22*$O$6</f>
        <v>301515.03393935791</v>
      </c>
    </row>
    <row r="60" spans="1:36" x14ac:dyDescent="0.3">
      <c r="A60" s="112"/>
      <c r="D60" s="228"/>
      <c r="E60" s="76" t="s">
        <v>127</v>
      </c>
      <c r="F60" s="77" t="s">
        <v>8</v>
      </c>
      <c r="G60" s="128">
        <f>I23*$M$7</f>
        <v>2337029.8513479638</v>
      </c>
      <c r="H60" s="126">
        <f>I23*$N$7</f>
        <v>2040721.052753397</v>
      </c>
      <c r="I60" s="129">
        <f>I23*$O$7</f>
        <v>784176.76256497169</v>
      </c>
      <c r="J60" s="130">
        <f t="shared" si="1"/>
        <v>2426052.1555077569</v>
      </c>
      <c r="K60" s="126">
        <f t="shared" si="1"/>
        <v>2118456.3414826877</v>
      </c>
      <c r="L60" s="129">
        <f t="shared" si="1"/>
        <v>814047.67851918412</v>
      </c>
      <c r="M60" s="130">
        <f>O23*$M$7</f>
        <v>2559585.611747446</v>
      </c>
      <c r="N60" s="126">
        <f>O23*$N$7</f>
        <v>2235059.2745766239</v>
      </c>
      <c r="O60" s="129">
        <f>O23*$O$7</f>
        <v>858854.05245050276</v>
      </c>
      <c r="P60" s="130">
        <f>R23*$M$7</f>
        <v>2766836.3869437273</v>
      </c>
      <c r="Q60" s="126">
        <f>R23*$N$7</f>
        <v>2416033.0092075989</v>
      </c>
      <c r="R60" s="129">
        <f>R23*$O$7</f>
        <v>928395.84364275506</v>
      </c>
      <c r="S60" s="130">
        <f>U23*$M$7</f>
        <v>2914037.5934935873</v>
      </c>
      <c r="T60" s="126">
        <f>U23*$N$7</f>
        <v>2544570.7773596556</v>
      </c>
      <c r="U60" s="129">
        <f>U23*$O$7</f>
        <v>977788.3516294834</v>
      </c>
      <c r="V60" s="130">
        <f>X23*$M$7</f>
        <v>3053368.54220137</v>
      </c>
      <c r="W60" s="126">
        <f>X23*$N$7</f>
        <v>2666236.146830257</v>
      </c>
      <c r="X60" s="129">
        <f>X23*$O$7</f>
        <v>1024540.0404107608</v>
      </c>
      <c r="Y60" s="130">
        <f>AA23*$M$7</f>
        <v>3148037.6057542427</v>
      </c>
      <c r="Z60" s="126">
        <f>AA23*$N$7</f>
        <v>2748902.2501003398</v>
      </c>
      <c r="AA60" s="129">
        <f>AA23*$O$7</f>
        <v>1056305.6936090416</v>
      </c>
      <c r="AB60" s="130">
        <f>AD23*$M$7</f>
        <v>3209372.6687646899</v>
      </c>
      <c r="AC60" s="126">
        <f>AD23*$N$7</f>
        <v>2802460.7248819866</v>
      </c>
      <c r="AD60" s="129">
        <f>AD23*$O$7</f>
        <v>1076886.3169654396</v>
      </c>
      <c r="AE60" s="130">
        <f>AG23*$M$7</f>
        <v>3267525.4554768191</v>
      </c>
      <c r="AF60" s="126">
        <f>AG23*$N$7</f>
        <v>2853240.3997976799</v>
      </c>
      <c r="AG60" s="129">
        <f>AG23*$O$7</f>
        <v>1096399.1460342451</v>
      </c>
      <c r="AH60" s="126">
        <f>AJ23*$M$7</f>
        <v>3306800.3646599646</v>
      </c>
      <c r="AI60" s="126">
        <f>AJ23*$N$7</f>
        <v>2887535.6972962525</v>
      </c>
      <c r="AJ60" s="127">
        <f>AJ23*$O$7</f>
        <v>1109577.6131879739</v>
      </c>
    </row>
    <row r="61" spans="1:36" x14ac:dyDescent="0.3">
      <c r="A61" s="112"/>
      <c r="D61" s="228"/>
      <c r="E61" s="76" t="s">
        <v>129</v>
      </c>
      <c r="F61" s="77" t="s">
        <v>8</v>
      </c>
      <c r="G61" s="128">
        <f>I24*$M$8</f>
        <v>754594.7153970896</v>
      </c>
      <c r="H61" s="126">
        <f>I24*$N$8</f>
        <v>3142102.4641252896</v>
      </c>
      <c r="I61" s="129">
        <f>I24*$O$8</f>
        <v>319822.82047762058</v>
      </c>
      <c r="J61" s="130">
        <f t="shared" si="1"/>
        <v>777096.84579680802</v>
      </c>
      <c r="K61" s="126">
        <f t="shared" si="1"/>
        <v>3235800.4425690128</v>
      </c>
      <c r="L61" s="129">
        <f t="shared" si="1"/>
        <v>329359.98614330648</v>
      </c>
      <c r="M61" s="130">
        <f>O24*$M$8</f>
        <v>810850.04139638564</v>
      </c>
      <c r="N61" s="126">
        <f>O24*$N$8</f>
        <v>3376347.4102345975</v>
      </c>
      <c r="O61" s="129">
        <f>O24*$O$8</f>
        <v>343665.73464183533</v>
      </c>
      <c r="P61" s="130">
        <f>R24*$M$8</f>
        <v>871231.39781181945</v>
      </c>
      <c r="Q61" s="126">
        <f>R24*$N$8</f>
        <v>3627772.9833388608</v>
      </c>
      <c r="R61" s="129">
        <f>R24*$O$8</f>
        <v>369257.40036518505</v>
      </c>
      <c r="S61" s="130">
        <f>U24*$M$8</f>
        <v>910959.99248155113</v>
      </c>
      <c r="T61" s="126">
        <f>U24*$N$8</f>
        <v>3793201.2757200352</v>
      </c>
      <c r="U61" s="129">
        <f>U24*$O$8</f>
        <v>386095.7255503799</v>
      </c>
      <c r="V61" s="130">
        <f>X24*$M$8</f>
        <v>943396.50217664544</v>
      </c>
      <c r="W61" s="126">
        <f>X24*$N$8</f>
        <v>3928265.6155053293</v>
      </c>
      <c r="X61" s="129">
        <f>X24*$O$8</f>
        <v>399843.41792810301</v>
      </c>
      <c r="Y61" s="130">
        <f>AA24*$M$8</f>
        <v>956649.5232976469</v>
      </c>
      <c r="Z61" s="126">
        <f>AA24*$N$8</f>
        <v>3983450.6697758059</v>
      </c>
      <c r="AA61" s="129">
        <f>AA24*$O$8</f>
        <v>405460.4975448582</v>
      </c>
      <c r="AB61" s="130">
        <f>AD24*$M$8</f>
        <v>961771.5633469607</v>
      </c>
      <c r="AC61" s="126">
        <f>AD24*$N$8</f>
        <v>4004778.6413768632</v>
      </c>
      <c r="AD61" s="129">
        <f>AD24*$O$8</f>
        <v>407631.39175037731</v>
      </c>
      <c r="AE61" s="130">
        <f>AG24*$M$8</f>
        <v>969349.05449929938</v>
      </c>
      <c r="AF61" s="126">
        <f>AG24*$N$8</f>
        <v>4036331.0139761362</v>
      </c>
      <c r="AG61" s="129">
        <f>AG24*$O$8</f>
        <v>410842.98937097541</v>
      </c>
      <c r="AH61" s="126">
        <f>AJ24*$M$8</f>
        <v>969742.3404230685</v>
      </c>
      <c r="AI61" s="126">
        <f>AJ24*$N$8</f>
        <v>4037968.6409631344</v>
      </c>
      <c r="AJ61" s="127">
        <f>AJ24*$O$8</f>
        <v>411009.67727751314</v>
      </c>
    </row>
    <row r="62" spans="1:36" x14ac:dyDescent="0.3">
      <c r="A62" s="112"/>
      <c r="D62" s="228"/>
      <c r="E62" s="76" t="s">
        <v>131</v>
      </c>
      <c r="F62" s="77" t="s">
        <v>8</v>
      </c>
      <c r="G62" s="128">
        <f>I25*$M$9</f>
        <v>1260502.8906502423</v>
      </c>
      <c r="H62" s="126">
        <f>I25*$N$9</f>
        <v>699585.53541906294</v>
      </c>
      <c r="I62" s="129">
        <f>I25*$O$9</f>
        <v>263403.24059736187</v>
      </c>
      <c r="J62" s="130">
        <f t="shared" si="1"/>
        <v>1305551.0603959546</v>
      </c>
      <c r="K62" s="126">
        <f t="shared" si="1"/>
        <v>724587.49946449697</v>
      </c>
      <c r="L62" s="129">
        <f t="shared" si="1"/>
        <v>272816.81194417534</v>
      </c>
      <c r="M62" s="130">
        <f>O25*$M$9</f>
        <v>1373123.315014523</v>
      </c>
      <c r="N62" s="126">
        <f>O25*$N$9</f>
        <v>762090.44553264789</v>
      </c>
      <c r="O62" s="129">
        <f>O25*$O$9</f>
        <v>286937.16896439547</v>
      </c>
      <c r="P62" s="130">
        <f>R25*$M$9</f>
        <v>1494063.3626439332</v>
      </c>
      <c r="Q62" s="126">
        <f>R25*$N$9</f>
        <v>829212.78900524555</v>
      </c>
      <c r="R62" s="129">
        <f>R25*$O$9</f>
        <v>312209.6222843182</v>
      </c>
      <c r="S62" s="130">
        <f>U25*$M$9</f>
        <v>1585595.3794233936</v>
      </c>
      <c r="T62" s="126">
        <f>U25*$N$9</f>
        <v>880013.52531582466</v>
      </c>
      <c r="U62" s="129">
        <f>U25*$O$9</f>
        <v>331336.77384974202</v>
      </c>
      <c r="V62" s="130">
        <f>X25*$M$9</f>
        <v>1656432.0743011869</v>
      </c>
      <c r="W62" s="126">
        <f>X25*$N$9</f>
        <v>919328.25238307775</v>
      </c>
      <c r="X62" s="129">
        <f>X25*$O$9</f>
        <v>346139.29046625854</v>
      </c>
      <c r="Y62" s="130">
        <f>AA25*$M$9</f>
        <v>1697633.8514084991</v>
      </c>
      <c r="Z62" s="126">
        <f>AA25*$N$9</f>
        <v>942195.44888983597</v>
      </c>
      <c r="AA62" s="129">
        <f>AA25*$O$9</f>
        <v>354749.09349720419</v>
      </c>
      <c r="AB62" s="130">
        <f>AD25*$M$9</f>
        <v>1720108.2237541236</v>
      </c>
      <c r="AC62" s="126">
        <f>AD25*$N$9</f>
        <v>954668.84020630515</v>
      </c>
      <c r="AD62" s="129">
        <f>AD25*$O$9</f>
        <v>359445.49090346118</v>
      </c>
      <c r="AE62" s="130">
        <f>AG25*$M$9</f>
        <v>1724268.6984624814</v>
      </c>
      <c r="AF62" s="126">
        <f>AG25*$N$9</f>
        <v>956977.92489625968</v>
      </c>
      <c r="AG62" s="129">
        <f>AG25*$O$9</f>
        <v>360314.89194072451</v>
      </c>
      <c r="AH62" s="126">
        <f>AJ25*$M$9</f>
        <v>1707671.7269194829</v>
      </c>
      <c r="AI62" s="126">
        <f>AJ25*$N$9</f>
        <v>947766.52101185138</v>
      </c>
      <c r="AJ62" s="127">
        <f>AJ25*$O$9</f>
        <v>356846.67610325606</v>
      </c>
    </row>
    <row r="63" spans="1:36" x14ac:dyDescent="0.3">
      <c r="A63" s="112"/>
      <c r="D63" s="228"/>
      <c r="E63" s="76" t="s">
        <v>132</v>
      </c>
      <c r="F63" s="77" t="s">
        <v>9</v>
      </c>
      <c r="G63" s="128">
        <f>I26*$M$10</f>
        <v>1323590.6204084579</v>
      </c>
      <c r="H63" s="126">
        <f>I26*$N$10</f>
        <v>203.80726563706895</v>
      </c>
      <c r="I63" s="129">
        <f>I26*$O$10</f>
        <v>16250.572325571693</v>
      </c>
      <c r="J63" s="130">
        <f t="shared" si="1"/>
        <v>1428552.7620082081</v>
      </c>
      <c r="K63" s="126">
        <f t="shared" si="1"/>
        <v>219.96939820662007</v>
      </c>
      <c r="L63" s="129">
        <f t="shared" si="1"/>
        <v>17539.259966004851</v>
      </c>
      <c r="M63" s="130">
        <f>O26*$M$10</f>
        <v>1585995.9744078333</v>
      </c>
      <c r="N63" s="126">
        <f>O26*$N$10</f>
        <v>244.21259706094676</v>
      </c>
      <c r="O63" s="129">
        <f>O26*$O$10</f>
        <v>19472.291426654592</v>
      </c>
      <c r="P63" s="130">
        <f>R26*$M$10</f>
        <v>1978853.9938107599</v>
      </c>
      <c r="Q63" s="126">
        <f>R26*$N$10</f>
        <v>304.70510696812363</v>
      </c>
      <c r="R63" s="129">
        <f>R26*$O$10</f>
        <v>24295.661704103339</v>
      </c>
      <c r="S63" s="130">
        <f>U26*$M$10</f>
        <v>2259817.4560594209</v>
      </c>
      <c r="T63" s="126">
        <f>U26*$N$10</f>
        <v>347.96802686336468</v>
      </c>
      <c r="U63" s="129">
        <f>U26*$O$10</f>
        <v>27745.230621950381</v>
      </c>
      <c r="V63" s="130">
        <f>X26*$M$10</f>
        <v>2488626.9910927489</v>
      </c>
      <c r="W63" s="126">
        <f>X26*$N$10</f>
        <v>383.20025423623684</v>
      </c>
      <c r="X63" s="129">
        <f>X26*$O$10</f>
        <v>30554.472271526345</v>
      </c>
      <c r="Y63" s="130">
        <f>AA26*$M$10</f>
        <v>2660363.0030353768</v>
      </c>
      <c r="Z63" s="126">
        <f>AA26*$N$10</f>
        <v>409.64426680761687</v>
      </c>
      <c r="AA63" s="129">
        <f>AA26*$O$10</f>
        <v>32662.985613905334</v>
      </c>
      <c r="AB63" s="130">
        <f>AD26*$M$10</f>
        <v>2814718.9320272962</v>
      </c>
      <c r="AC63" s="126">
        <f>AD26*$N$10</f>
        <v>433.41208393902303</v>
      </c>
      <c r="AD63" s="129">
        <f>AD26*$O$10</f>
        <v>34558.112512878004</v>
      </c>
      <c r="AE63" s="130">
        <f>AG26*$M$10</f>
        <v>2937871.3747540009</v>
      </c>
      <c r="AF63" s="126">
        <f>AG26*$N$10</f>
        <v>452.37516982196001</v>
      </c>
      <c r="AG63" s="129">
        <f>AG26*$O$10</f>
        <v>36070.134165753982</v>
      </c>
      <c r="AH63" s="126">
        <f>AJ26*$M$10</f>
        <v>3066655.0426169173</v>
      </c>
      <c r="AI63" s="126">
        <f>AJ26*$N$10</f>
        <v>472.20535507799758</v>
      </c>
      <c r="AJ63" s="127">
        <f>AJ26*$O$10</f>
        <v>37651.293987144141</v>
      </c>
    </row>
    <row r="64" spans="1:36" x14ac:dyDescent="0.3">
      <c r="A64" s="112"/>
      <c r="D64" s="228"/>
      <c r="E64" s="76" t="s">
        <v>133</v>
      </c>
      <c r="F64" s="77" t="s">
        <v>9</v>
      </c>
      <c r="G64" s="128">
        <f>I27*$M$11</f>
        <v>3893407.011298649</v>
      </c>
      <c r="H64" s="126">
        <f>I27*$N$11</f>
        <v>743289.63802058063</v>
      </c>
      <c r="I64" s="129">
        <f>I27*$O$11</f>
        <v>20115.017347437162</v>
      </c>
      <c r="J64" s="130">
        <f t="shared" si="1"/>
        <v>3940482.330789309</v>
      </c>
      <c r="K64" s="126">
        <f t="shared" si="1"/>
        <v>752276.778867241</v>
      </c>
      <c r="L64" s="129">
        <f t="shared" si="1"/>
        <v>20358.228721291169</v>
      </c>
      <c r="M64" s="130">
        <f>O27*$M$11</f>
        <v>4011095.3100252985</v>
      </c>
      <c r="N64" s="126">
        <f>O27*$N$11</f>
        <v>765757.49013723142</v>
      </c>
      <c r="O64" s="129">
        <f>O27*$O$11</f>
        <v>20723.045782072182</v>
      </c>
      <c r="P64" s="130">
        <f>R27*$M$11</f>
        <v>4126591.4917932651</v>
      </c>
      <c r="Q64" s="126">
        <f>R27*$N$11</f>
        <v>787806.84559633012</v>
      </c>
      <c r="R64" s="129">
        <f>R27*$O$11</f>
        <v>21319.748796445831</v>
      </c>
      <c r="S64" s="130">
        <f>U27*$M$11</f>
        <v>4240614.6976524461</v>
      </c>
      <c r="T64" s="126">
        <f>U27*$N$11</f>
        <v>809574.99548743234</v>
      </c>
      <c r="U64" s="129">
        <f>U27*$O$11</f>
        <v>21908.841782925763</v>
      </c>
      <c r="V64" s="130">
        <f>X27*$M$11</f>
        <v>4339570.947051934</v>
      </c>
      <c r="W64" s="126">
        <f>X27*$N$11</f>
        <v>828466.71540845989</v>
      </c>
      <c r="X64" s="129">
        <f>X27*$O$11</f>
        <v>22420.092383628842</v>
      </c>
      <c r="Y64" s="130">
        <f>AA27*$M$11</f>
        <v>4405865.6555962618</v>
      </c>
      <c r="Z64" s="126">
        <f>AA27*$N$11</f>
        <v>841123.02639099897</v>
      </c>
      <c r="AA64" s="129">
        <f>AA27*$O$11</f>
        <v>22762.599398318696</v>
      </c>
      <c r="AB64" s="130">
        <f>AD27*$M$11</f>
        <v>4446591.8148073275</v>
      </c>
      <c r="AC64" s="126">
        <f>AD27*$N$11</f>
        <v>848898.05018124601</v>
      </c>
      <c r="AD64" s="129">
        <f>AD27*$O$11</f>
        <v>22973.008275851342</v>
      </c>
      <c r="AE64" s="130">
        <f>AG27*$M$11</f>
        <v>4528167.783410266</v>
      </c>
      <c r="AF64" s="126">
        <f>AG27*$N$11</f>
        <v>864471.70379570115</v>
      </c>
      <c r="AG64" s="129">
        <f>AG27*$O$11</f>
        <v>23394.464861001623</v>
      </c>
      <c r="AH64" s="126">
        <f>AJ27*$M$11</f>
        <v>4598161.5998022342</v>
      </c>
      <c r="AI64" s="126">
        <f>AJ27*$N$11</f>
        <v>877834.2107975859</v>
      </c>
      <c r="AJ64" s="127">
        <f>AJ27*$O$11</f>
        <v>23756.083059882956</v>
      </c>
    </row>
    <row r="65" spans="1:36" x14ac:dyDescent="0.3">
      <c r="A65" s="112"/>
      <c r="D65" s="228"/>
      <c r="E65" s="76" t="s">
        <v>135</v>
      </c>
      <c r="F65" s="77" t="s">
        <v>9</v>
      </c>
      <c r="G65" s="128">
        <f>I28*$M$12</f>
        <v>106907.6295431114</v>
      </c>
      <c r="H65" s="126">
        <f>I28*$N$12</f>
        <v>3836719.6972663412</v>
      </c>
      <c r="I65" s="129">
        <f>I28*$O$12</f>
        <v>417052.67319054779</v>
      </c>
      <c r="J65" s="130">
        <f t="shared" si="1"/>
        <v>107925.03155864048</v>
      </c>
      <c r="K65" s="126">
        <f t="shared" si="1"/>
        <v>3873232.3986488446</v>
      </c>
      <c r="L65" s="129">
        <f t="shared" si="1"/>
        <v>421021.6156514294</v>
      </c>
      <c r="M65" s="130">
        <f>O28*$M$12</f>
        <v>109451.13458193411</v>
      </c>
      <c r="N65" s="126">
        <f>O28*$N$12</f>
        <v>3928001.4507225994</v>
      </c>
      <c r="O65" s="129">
        <f>O28*$O$12</f>
        <v>426975.02934275183</v>
      </c>
      <c r="P65" s="130">
        <f>R28*$M$12</f>
        <v>111821.41058775391</v>
      </c>
      <c r="Q65" s="126">
        <f>R28*$N$12</f>
        <v>4013066.3303607674</v>
      </c>
      <c r="R65" s="129">
        <f>R28*$O$12</f>
        <v>436221.60929828184</v>
      </c>
      <c r="S65" s="130">
        <f>U28*$M$12</f>
        <v>113883.58748907759</v>
      </c>
      <c r="T65" s="126">
        <f>U28*$N$12</f>
        <v>4087074.0954788369</v>
      </c>
      <c r="U65" s="129">
        <f>U28*$O$12</f>
        <v>444266.27732585254</v>
      </c>
      <c r="V65" s="130">
        <f>X28*$M$12</f>
        <v>115463.95629856257</v>
      </c>
      <c r="W65" s="126">
        <f>X28*$N$12</f>
        <v>4143790.6475734776</v>
      </c>
      <c r="X65" s="129">
        <f>X28*$O$12</f>
        <v>450431.38489992783</v>
      </c>
      <c r="Y65" s="130">
        <f>AA28*$M$12</f>
        <v>116321.48135494278</v>
      </c>
      <c r="Z65" s="126">
        <f>AA28*$N$12</f>
        <v>4174565.6566984025</v>
      </c>
      <c r="AA65" s="129">
        <f>AA28*$O$12</f>
        <v>453776.63835489313</v>
      </c>
      <c r="AB65" s="130">
        <f>AD28*$M$12</f>
        <v>116727.77519367565</v>
      </c>
      <c r="AC65" s="126">
        <f>AD28*$N$12</f>
        <v>4189146.8010059358</v>
      </c>
      <c r="AD65" s="129">
        <f>AD28*$O$12</f>
        <v>455361.61346161424</v>
      </c>
      <c r="AE65" s="130">
        <f>AG28*$M$12</f>
        <v>117651.50693100119</v>
      </c>
      <c r="AF65" s="126">
        <f>AG28*$N$12</f>
        <v>4222297.8470700309</v>
      </c>
      <c r="AG65" s="129">
        <f>AG28*$O$12</f>
        <v>458965.14290108439</v>
      </c>
      <c r="AH65" s="126">
        <f>AJ28*$M$12</f>
        <v>118431.64073399545</v>
      </c>
      <c r="AI65" s="126">
        <f>AJ28*$N$12</f>
        <v>4250295.4253648929</v>
      </c>
      <c r="AJ65" s="127">
        <f>AJ28*$O$12</f>
        <v>462008.48872565769</v>
      </c>
    </row>
    <row r="66" spans="1:36" x14ac:dyDescent="0.3">
      <c r="A66" s="112"/>
      <c r="D66" s="228"/>
      <c r="E66" s="76" t="s">
        <v>137</v>
      </c>
      <c r="F66" s="77" t="s">
        <v>9</v>
      </c>
      <c r="G66" s="128">
        <f>I29*$M$13</f>
        <v>1049160.8332374489</v>
      </c>
      <c r="H66" s="126">
        <f>I29*$N$13</f>
        <v>392709.73517955671</v>
      </c>
      <c r="I66" s="129">
        <f>I29*$O$13</f>
        <v>394497.76491632743</v>
      </c>
      <c r="J66" s="130">
        <f t="shared" si="1"/>
        <v>1079859.1442448962</v>
      </c>
      <c r="K66" s="126">
        <f t="shared" si="1"/>
        <v>404200.37150934985</v>
      </c>
      <c r="L66" s="129">
        <f t="shared" si="1"/>
        <v>406040.71876619098</v>
      </c>
      <c r="M66" s="130">
        <f>O29*$M$13</f>
        <v>1125906.6107560673</v>
      </c>
      <c r="N66" s="126">
        <f>O29*$N$13</f>
        <v>421436.32600403961</v>
      </c>
      <c r="O66" s="129">
        <f>O29*$O$13</f>
        <v>423355.14954098628</v>
      </c>
      <c r="P66" s="130">
        <f>R29*$M$13</f>
        <v>1186063.34386302</v>
      </c>
      <c r="Q66" s="126">
        <f>R29*$N$13</f>
        <v>443953.4978039061</v>
      </c>
      <c r="R66" s="129">
        <f>R29*$O$13</f>
        <v>445974.84330341045</v>
      </c>
      <c r="S66" s="130">
        <f>U29*$M$13</f>
        <v>1227342.537892424</v>
      </c>
      <c r="T66" s="126">
        <f>U29*$N$13</f>
        <v>459404.64775361447</v>
      </c>
      <c r="U66" s="129">
        <f>U29*$O$13</f>
        <v>461496.34321672423</v>
      </c>
      <c r="V66" s="130">
        <f>X29*$M$13</f>
        <v>1264379.2376112735</v>
      </c>
      <c r="W66" s="126">
        <f>X29*$N$13</f>
        <v>473267.79635556228</v>
      </c>
      <c r="X66" s="129">
        <f>X29*$O$13</f>
        <v>475422.61152191606</v>
      </c>
      <c r="Y66" s="130">
        <f>AA29*$M$13</f>
        <v>1277643.651036513</v>
      </c>
      <c r="Z66" s="126">
        <f>AA29*$N$13</f>
        <v>478232.77800424251</v>
      </c>
      <c r="AA66" s="129">
        <f>AA29*$O$13</f>
        <v>480410.19901413692</v>
      </c>
      <c r="AB66" s="130">
        <f>AD29*$M$13</f>
        <v>1280367.3202789396</v>
      </c>
      <c r="AC66" s="126">
        <f>AD29*$N$13</f>
        <v>479252.27033852017</v>
      </c>
      <c r="AD66" s="129">
        <f>AD29*$O$13</f>
        <v>481434.33315493684</v>
      </c>
      <c r="AE66" s="130">
        <f>AG29*$M$13</f>
        <v>1293924.2959023705</v>
      </c>
      <c r="AF66" s="126">
        <f>AG29*$N$13</f>
        <v>484326.76048173773</v>
      </c>
      <c r="AG66" s="129">
        <f>AG29*$O$13</f>
        <v>486531.92774009256</v>
      </c>
      <c r="AH66" s="126">
        <f>AJ29*$M$13</f>
        <v>1316707.0804041398</v>
      </c>
      <c r="AI66" s="126">
        <f>AJ29*$N$13</f>
        <v>492854.54858142731</v>
      </c>
      <c r="AJ66" s="127">
        <f>AJ29*$O$13</f>
        <v>495098.54334352142</v>
      </c>
    </row>
    <row r="67" spans="1:36" ht="15" thickBot="1" x14ac:dyDescent="0.35">
      <c r="A67" s="112"/>
      <c r="D67" s="228"/>
      <c r="E67" s="83" t="s">
        <v>139</v>
      </c>
      <c r="F67" s="84" t="s">
        <v>9</v>
      </c>
      <c r="G67" s="139">
        <f>I30*$M$14</f>
        <v>314075.60943114618</v>
      </c>
      <c r="H67" s="140">
        <f>I30*$N$14</f>
        <v>2509477.4018733115</v>
      </c>
      <c r="I67" s="141">
        <f>I30*$O$14</f>
        <v>981088.65536220896</v>
      </c>
      <c r="J67" s="142">
        <f t="shared" si="1"/>
        <v>320493.35918613791</v>
      </c>
      <c r="K67" s="140">
        <f t="shared" si="1"/>
        <v>2560755.4938276643</v>
      </c>
      <c r="L67" s="141">
        <f t="shared" si="1"/>
        <v>1001135.9983856929</v>
      </c>
      <c r="M67" s="142">
        <f>O30*$M$14</f>
        <v>330119.98381862551</v>
      </c>
      <c r="N67" s="140">
        <f>O30*$N$14</f>
        <v>2637672.6317591937</v>
      </c>
      <c r="O67" s="141">
        <f>O30*$O$14</f>
        <v>1031207.0129209189</v>
      </c>
      <c r="P67" s="142">
        <f>R30*$M$14</f>
        <v>349559.46946849284</v>
      </c>
      <c r="Q67" s="140">
        <f>R30*$N$14</f>
        <v>2792994.9442136316</v>
      </c>
      <c r="R67" s="141">
        <f>R30*$O$14</f>
        <v>1091930.7949162934</v>
      </c>
      <c r="S67" s="142">
        <f>U30*$M$14</f>
        <v>367456.82217425102</v>
      </c>
      <c r="T67" s="140">
        <f>U30*$N$14</f>
        <v>2935995.5492265546</v>
      </c>
      <c r="U67" s="141">
        <f>U30*$O$14</f>
        <v>1147837.3638231822</v>
      </c>
      <c r="V67" s="142">
        <f>X30*$M$14</f>
        <v>381321.32688989001</v>
      </c>
      <c r="W67" s="140">
        <f>X30*$N$14</f>
        <v>3046773.5282459329</v>
      </c>
      <c r="X67" s="141">
        <f>X30*$O$14</f>
        <v>1191146.3884028553</v>
      </c>
      <c r="Y67" s="142">
        <f>AA30*$M$14</f>
        <v>390751.98860394466</v>
      </c>
      <c r="Z67" s="140">
        <f>AA30*$N$14</f>
        <v>3122124.9141717483</v>
      </c>
      <c r="AA67" s="141">
        <f>AA30*$O$14</f>
        <v>1220605.2669097711</v>
      </c>
      <c r="AB67" s="142">
        <f>AD30*$M$14</f>
        <v>394796.42770403664</v>
      </c>
      <c r="AC67" s="140">
        <f>AD30*$N$14</f>
        <v>3154440.1536241728</v>
      </c>
      <c r="AD67" s="141">
        <f>AD30*$O$14</f>
        <v>1233239.0187811449</v>
      </c>
      <c r="AE67" s="142">
        <f>AG30*$M$14</f>
        <v>395418.78471406852</v>
      </c>
      <c r="AF67" s="140">
        <f>AG30*$N$14</f>
        <v>3159412.8124543228</v>
      </c>
      <c r="AG67" s="141">
        <f>AG30*$O$14</f>
        <v>1235183.0965248235</v>
      </c>
      <c r="AH67" s="140">
        <f>AJ30*$M$14</f>
        <v>397632.37305176602</v>
      </c>
      <c r="AI67" s="140">
        <f>AJ30*$N$14</f>
        <v>3177099.4768870156</v>
      </c>
      <c r="AJ67" s="143">
        <f>AJ30*$O$14</f>
        <v>1242097.7576463623</v>
      </c>
    </row>
    <row r="68" spans="1:36" ht="15" thickTop="1" x14ac:dyDescent="0.3">
      <c r="A68" s="112"/>
    </row>
    <row r="69" spans="1:36" x14ac:dyDescent="0.3">
      <c r="A69" s="112"/>
    </row>
    <row r="70" spans="1:36" x14ac:dyDescent="0.3">
      <c r="A70" s="112"/>
      <c r="G70" s="224" t="s">
        <v>160</v>
      </c>
      <c r="H70" s="224"/>
      <c r="I70" s="224"/>
      <c r="J70" s="224" t="s">
        <v>160</v>
      </c>
      <c r="K70" s="224"/>
      <c r="L70" s="224"/>
      <c r="M70" s="224" t="s">
        <v>160</v>
      </c>
      <c r="N70" s="224"/>
      <c r="O70" s="224"/>
      <c r="P70" s="224" t="s">
        <v>160</v>
      </c>
      <c r="Q70" s="224"/>
      <c r="R70" s="224"/>
      <c r="S70" s="224" t="s">
        <v>160</v>
      </c>
      <c r="T70" s="224"/>
      <c r="U70" s="224"/>
      <c r="V70" s="224" t="s">
        <v>160</v>
      </c>
      <c r="W70" s="224"/>
      <c r="X70" s="224"/>
      <c r="Y70" s="224" t="s">
        <v>160</v>
      </c>
      <c r="Z70" s="224"/>
      <c r="AA70" s="224"/>
      <c r="AB70" s="224" t="s">
        <v>160</v>
      </c>
      <c r="AC70" s="224"/>
      <c r="AD70" s="224"/>
      <c r="AE70" s="224" t="s">
        <v>160</v>
      </c>
      <c r="AF70" s="224"/>
      <c r="AG70" s="224"/>
      <c r="AH70" s="224" t="s">
        <v>160</v>
      </c>
      <c r="AI70" s="224"/>
      <c r="AJ70" s="224"/>
    </row>
    <row r="71" spans="1:36" ht="15" thickBot="1" x14ac:dyDescent="0.35">
      <c r="A71" s="112"/>
      <c r="G71" s="200">
        <v>2010</v>
      </c>
      <c r="H71" s="200">
        <v>2010</v>
      </c>
      <c r="I71" s="200">
        <v>2010</v>
      </c>
      <c r="J71" s="200">
        <v>2012</v>
      </c>
      <c r="K71" s="200">
        <v>2012</v>
      </c>
      <c r="L71" s="200">
        <v>2012</v>
      </c>
      <c r="M71" s="200">
        <v>2015</v>
      </c>
      <c r="N71" s="200">
        <v>2015</v>
      </c>
      <c r="O71" s="200">
        <v>2015</v>
      </c>
      <c r="P71" s="200">
        <v>2020</v>
      </c>
      <c r="Q71" s="200">
        <v>2020</v>
      </c>
      <c r="R71" s="200">
        <v>2020</v>
      </c>
      <c r="S71" s="200">
        <v>2025</v>
      </c>
      <c r="T71" s="200">
        <v>2025</v>
      </c>
      <c r="U71" s="200">
        <v>2025</v>
      </c>
      <c r="V71" s="200">
        <v>2030</v>
      </c>
      <c r="W71" s="200">
        <v>2030</v>
      </c>
      <c r="X71" s="200">
        <v>2030</v>
      </c>
      <c r="Y71" s="200">
        <v>2035</v>
      </c>
      <c r="Z71" s="200">
        <v>2035</v>
      </c>
      <c r="AA71" s="200">
        <v>2035</v>
      </c>
      <c r="AB71" s="200">
        <v>2040</v>
      </c>
      <c r="AC71" s="200">
        <v>2040</v>
      </c>
      <c r="AD71" s="200">
        <v>2040</v>
      </c>
      <c r="AE71" s="200">
        <v>2045</v>
      </c>
      <c r="AF71" s="200">
        <v>2045</v>
      </c>
      <c r="AG71" s="200">
        <v>2045</v>
      </c>
      <c r="AH71" s="200">
        <v>2050</v>
      </c>
      <c r="AI71" s="200">
        <v>2050</v>
      </c>
      <c r="AJ71" s="200">
        <v>2050</v>
      </c>
    </row>
    <row r="72" spans="1:36" ht="15.6" thickTop="1" thickBot="1" x14ac:dyDescent="0.35">
      <c r="A72" s="112"/>
      <c r="E72" s="61"/>
      <c r="F72" s="144"/>
      <c r="G72" s="61" t="s">
        <v>119</v>
      </c>
      <c r="H72" s="144" t="s">
        <v>120</v>
      </c>
      <c r="I72" s="145" t="s">
        <v>106</v>
      </c>
      <c r="J72" s="61" t="s">
        <v>119</v>
      </c>
      <c r="K72" s="144" t="s">
        <v>120</v>
      </c>
      <c r="L72" s="145" t="s">
        <v>106</v>
      </c>
      <c r="M72" s="61" t="s">
        <v>119</v>
      </c>
      <c r="N72" s="144" t="s">
        <v>120</v>
      </c>
      <c r="O72" s="145" t="s">
        <v>106</v>
      </c>
      <c r="P72" s="61" t="s">
        <v>119</v>
      </c>
      <c r="Q72" s="144" t="s">
        <v>120</v>
      </c>
      <c r="R72" s="145" t="s">
        <v>106</v>
      </c>
      <c r="S72" s="61" t="s">
        <v>119</v>
      </c>
      <c r="T72" s="144" t="s">
        <v>120</v>
      </c>
      <c r="U72" s="145" t="s">
        <v>106</v>
      </c>
      <c r="V72" s="61" t="s">
        <v>119</v>
      </c>
      <c r="W72" s="144" t="s">
        <v>120</v>
      </c>
      <c r="X72" s="145" t="s">
        <v>106</v>
      </c>
      <c r="Y72" s="61" t="s">
        <v>119</v>
      </c>
      <c r="Z72" s="144" t="s">
        <v>120</v>
      </c>
      <c r="AA72" s="145" t="s">
        <v>106</v>
      </c>
      <c r="AB72" s="61" t="s">
        <v>119</v>
      </c>
      <c r="AC72" s="144" t="s">
        <v>120</v>
      </c>
      <c r="AD72" s="145" t="s">
        <v>106</v>
      </c>
      <c r="AE72" s="61" t="s">
        <v>119</v>
      </c>
      <c r="AF72" s="144" t="s">
        <v>120</v>
      </c>
      <c r="AG72" s="145" t="s">
        <v>106</v>
      </c>
      <c r="AH72" s="61" t="s">
        <v>119</v>
      </c>
      <c r="AI72" s="144" t="s">
        <v>120</v>
      </c>
      <c r="AJ72" s="145" t="s">
        <v>106</v>
      </c>
    </row>
    <row r="73" spans="1:36" ht="15" thickTop="1" x14ac:dyDescent="0.3">
      <c r="A73" s="112"/>
      <c r="E73" s="227" t="s">
        <v>9</v>
      </c>
      <c r="F73" s="144" t="s">
        <v>146</v>
      </c>
      <c r="G73" s="148">
        <f>SUM(M87:M88)</f>
        <v>22.368450991368469</v>
      </c>
      <c r="H73" s="149">
        <f>SUM(M85:M86)</f>
        <v>27.529089461179847</v>
      </c>
      <c r="I73" s="150">
        <f>SUM(M89:M90)</f>
        <v>24.249816378742224</v>
      </c>
      <c r="J73" s="148">
        <f>($J$71-$G$71)/($M$71-$G$71)*(M73-G73)+G73</f>
        <v>23.199349810479916</v>
      </c>
      <c r="K73" s="149">
        <f t="shared" ref="K73:L76" si="2">($J$71-$G$71)/($M$71-$G$71)*(N73-H73)+H73</f>
        <v>27.960422253811785</v>
      </c>
      <c r="L73" s="150">
        <f t="shared" si="2"/>
        <v>24.317227539560491</v>
      </c>
      <c r="M73" s="148">
        <f t="shared" ref="M73:AJ73" si="3">(SUM(M35,M41:M45,M57,M63:M67))/1000000</f>
        <v>24.445698039147086</v>
      </c>
      <c r="N73" s="149">
        <f t="shared" si="3"/>
        <v>28.607421442759694</v>
      </c>
      <c r="O73" s="150">
        <f t="shared" si="3"/>
        <v>24.418344280787892</v>
      </c>
      <c r="P73" s="148">
        <f t="shared" si="3"/>
        <v>26.286732068009293</v>
      </c>
      <c r="Q73" s="149">
        <f t="shared" si="3"/>
        <v>29.154133407820222</v>
      </c>
      <c r="R73" s="150">
        <f t="shared" si="3"/>
        <v>24.629880904290498</v>
      </c>
      <c r="S73" s="148">
        <f t="shared" si="3"/>
        <v>27.685561739326051</v>
      </c>
      <c r="T73" s="149">
        <f t="shared" si="3"/>
        <v>29.596163289187402</v>
      </c>
      <c r="U73" s="150">
        <f t="shared" si="3"/>
        <v>24.822482457066908</v>
      </c>
      <c r="V73" s="148">
        <f t="shared" si="3"/>
        <v>28.936911793756998</v>
      </c>
      <c r="W73" s="149">
        <f t="shared" si="3"/>
        <v>30.005732870547302</v>
      </c>
      <c r="X73" s="150">
        <f t="shared" si="3"/>
        <v>24.967883252439261</v>
      </c>
      <c r="Y73" s="148">
        <f t="shared" si="3"/>
        <v>29.782227247149251</v>
      </c>
      <c r="Z73" s="149">
        <f t="shared" si="3"/>
        <v>30.1543205391038</v>
      </c>
      <c r="AA73" s="150">
        <f t="shared" si="3"/>
        <v>24.910293945098008</v>
      </c>
      <c r="AB73" s="148">
        <f t="shared" si="3"/>
        <v>30.514303273639779</v>
      </c>
      <c r="AC73" s="149">
        <f t="shared" si="3"/>
        <v>30.214432429188228</v>
      </c>
      <c r="AD73" s="150">
        <f t="shared" si="3"/>
        <v>24.833406285077519</v>
      </c>
      <c r="AE73" s="148">
        <f t="shared" si="3"/>
        <v>31.252594123658891</v>
      </c>
      <c r="AF73" s="149">
        <f t="shared" si="3"/>
        <v>30.306769734150809</v>
      </c>
      <c r="AG73" s="150">
        <f t="shared" si="3"/>
        <v>24.791825735040987</v>
      </c>
      <c r="AH73" s="148">
        <f t="shared" si="3"/>
        <v>31.921393361754838</v>
      </c>
      <c r="AI73" s="149">
        <f t="shared" si="3"/>
        <v>30.446675407142603</v>
      </c>
      <c r="AJ73" s="150">
        <f t="shared" si="3"/>
        <v>24.815296123158877</v>
      </c>
    </row>
    <row r="74" spans="1:36" ht="15" thickBot="1" x14ac:dyDescent="0.35">
      <c r="A74" s="112"/>
      <c r="E74" s="226"/>
      <c r="F74" s="146" t="s">
        <v>147</v>
      </c>
      <c r="G74" s="151">
        <f>SUM(M93:M94)</f>
        <v>36.888478789355062</v>
      </c>
      <c r="H74" s="152">
        <f>SUM(M91:M92)</f>
        <v>9.8155656926779731</v>
      </c>
      <c r="I74" s="153">
        <f>SUM(M95:M96)</f>
        <v>1.0446943195614473</v>
      </c>
      <c r="J74" s="151">
        <f t="shared" ref="J74:J76" si="4">($J$71-$G$71)/($M$71-$G$71)*(M74-G74)+G74</f>
        <v>37.754763530538483</v>
      </c>
      <c r="K74" s="152">
        <f t="shared" si="2"/>
        <v>10.128612560108273</v>
      </c>
      <c r="L74" s="153">
        <f t="shared" si="2"/>
        <v>1.0554585507439416</v>
      </c>
      <c r="M74" s="151">
        <f t="shared" ref="M74:AJ74" si="5">(SUM(M46,M52:M56))/1000000</f>
        <v>39.054190642313607</v>
      </c>
      <c r="N74" s="152">
        <f t="shared" si="5"/>
        <v>10.598182861253724</v>
      </c>
      <c r="O74" s="153">
        <f t="shared" si="5"/>
        <v>1.0716048975176828</v>
      </c>
      <c r="P74" s="151">
        <f t="shared" si="5"/>
        <v>41.858839929911184</v>
      </c>
      <c r="Q74" s="152">
        <f t="shared" si="5"/>
        <v>12.097310123497513</v>
      </c>
      <c r="R74" s="153">
        <f t="shared" si="5"/>
        <v>1.2172457125176919</v>
      </c>
      <c r="S74" s="151">
        <f t="shared" si="5"/>
        <v>43.944069962598192</v>
      </c>
      <c r="T74" s="152">
        <f t="shared" si="5"/>
        <v>13.124481797940716</v>
      </c>
      <c r="U74" s="153">
        <f t="shared" si="5"/>
        <v>1.3136241155122428</v>
      </c>
      <c r="V74" s="151">
        <f t="shared" si="5"/>
        <v>45.856449824870253</v>
      </c>
      <c r="W74" s="152">
        <f t="shared" si="5"/>
        <v>13.852793837701856</v>
      </c>
      <c r="X74" s="153">
        <f t="shared" si="5"/>
        <v>1.3749301272337984</v>
      </c>
      <c r="Y74" s="151">
        <f t="shared" si="5"/>
        <v>47.541018544428226</v>
      </c>
      <c r="Z74" s="152">
        <f t="shared" si="5"/>
        <v>14.381136972843427</v>
      </c>
      <c r="AA74" s="153">
        <f t="shared" si="5"/>
        <v>1.419386020470738</v>
      </c>
      <c r="AB74" s="151">
        <f t="shared" si="5"/>
        <v>49.101735974931579</v>
      </c>
      <c r="AC74" s="152">
        <f t="shared" si="5"/>
        <v>14.77400709451393</v>
      </c>
      <c r="AD74" s="153">
        <f t="shared" si="5"/>
        <v>1.4469491437781621</v>
      </c>
      <c r="AE74" s="151">
        <f t="shared" si="5"/>
        <v>51.018820340891978</v>
      </c>
      <c r="AF74" s="152">
        <f t="shared" si="5"/>
        <v>15.241561494084118</v>
      </c>
      <c r="AG74" s="153">
        <f t="shared" si="5"/>
        <v>1.4861507114828671</v>
      </c>
      <c r="AH74" s="151">
        <f t="shared" si="5"/>
        <v>53.142562494525961</v>
      </c>
      <c r="AI74" s="152">
        <f t="shared" si="5"/>
        <v>15.757831889123503</v>
      </c>
      <c r="AJ74" s="153">
        <f t="shared" si="5"/>
        <v>1.5297318794723809</v>
      </c>
    </row>
    <row r="75" spans="1:36" ht="15" thickTop="1" x14ac:dyDescent="0.3">
      <c r="A75" s="112"/>
      <c r="E75" s="225" t="s">
        <v>8</v>
      </c>
      <c r="F75" s="20" t="s">
        <v>146</v>
      </c>
      <c r="G75" s="154">
        <f>SUM(N87:N88)</f>
        <v>35.785524137371837</v>
      </c>
      <c r="H75" s="155">
        <f>SUM(N85:N86)</f>
        <v>46.811572929993012</v>
      </c>
      <c r="I75" s="156">
        <f>SUM(N89:N90)</f>
        <v>51.231491965708543</v>
      </c>
      <c r="J75" s="154">
        <f t="shared" si="4"/>
        <v>35.415409771443521</v>
      </c>
      <c r="K75" s="155">
        <f t="shared" si="2"/>
        <v>48.668018218139594</v>
      </c>
      <c r="L75" s="156">
        <f t="shared" si="2"/>
        <v>51.395796460154088</v>
      </c>
      <c r="M75" s="154">
        <f t="shared" ref="M75:AJ75" si="6">(SUM(M36:M40,M58:M62))/1000000</f>
        <v>34.860238222551054</v>
      </c>
      <c r="N75" s="155">
        <f t="shared" si="6"/>
        <v>51.452686150359462</v>
      </c>
      <c r="O75" s="156">
        <f t="shared" si="6"/>
        <v>51.642253201822406</v>
      </c>
      <c r="P75" s="154">
        <f t="shared" si="6"/>
        <v>35.664397768211941</v>
      </c>
      <c r="Q75" s="155">
        <f t="shared" si="6"/>
        <v>52.41233362694598</v>
      </c>
      <c r="R75" s="156">
        <f t="shared" si="6"/>
        <v>52.26912384017227</v>
      </c>
      <c r="S75" s="154">
        <f t="shared" si="6"/>
        <v>36.185261323588378</v>
      </c>
      <c r="T75" s="155">
        <f t="shared" si="6"/>
        <v>52.947072818856768</v>
      </c>
      <c r="U75" s="156">
        <f t="shared" si="6"/>
        <v>52.589542255076822</v>
      </c>
      <c r="V75" s="154">
        <f t="shared" si="6"/>
        <v>36.599312457751829</v>
      </c>
      <c r="W75" s="155">
        <f t="shared" si="6"/>
        <v>53.282130270730285</v>
      </c>
      <c r="X75" s="156">
        <f t="shared" si="6"/>
        <v>52.73026409005687</v>
      </c>
      <c r="Y75" s="154">
        <f t="shared" si="6"/>
        <v>36.653096206877073</v>
      </c>
      <c r="Z75" s="155">
        <f t="shared" si="6"/>
        <v>53.159282174983836</v>
      </c>
      <c r="AA75" s="156">
        <f t="shared" si="6"/>
        <v>52.490789431569027</v>
      </c>
      <c r="AB75" s="154">
        <f t="shared" si="6"/>
        <v>36.503469914042036</v>
      </c>
      <c r="AC75" s="155">
        <f t="shared" si="6"/>
        <v>52.714143413476506</v>
      </c>
      <c r="AD75" s="156">
        <f t="shared" si="6"/>
        <v>51.945749086593601</v>
      </c>
      <c r="AE75" s="154">
        <f t="shared" si="6"/>
        <v>36.323945835380073</v>
      </c>
      <c r="AF75" s="155">
        <f t="shared" si="6"/>
        <v>52.293897499676874</v>
      </c>
      <c r="AG75" s="156">
        <f t="shared" si="6"/>
        <v>51.447064122299466</v>
      </c>
      <c r="AH75" s="154">
        <f t="shared" si="6"/>
        <v>36.211953636005966</v>
      </c>
      <c r="AI75" s="155">
        <f t="shared" si="6"/>
        <v>51.981421955233046</v>
      </c>
      <c r="AJ75" s="156">
        <f t="shared" si="6"/>
        <v>51.121861856640415</v>
      </c>
    </row>
    <row r="76" spans="1:36" ht="15" thickBot="1" x14ac:dyDescent="0.35">
      <c r="E76" s="226"/>
      <c r="F76" s="146" t="s">
        <v>147</v>
      </c>
      <c r="G76" s="151">
        <f>SUM(N93:N94)</f>
        <v>20.807854052295571</v>
      </c>
      <c r="H76" s="152">
        <f>SUM(N91:N92)</f>
        <v>11.210734630123532</v>
      </c>
      <c r="I76" s="153">
        <f>SUM(N95:N96)</f>
        <v>1.6018125795573881</v>
      </c>
      <c r="J76" s="151">
        <f t="shared" si="4"/>
        <v>20.294061671731328</v>
      </c>
      <c r="K76" s="152">
        <f t="shared" si="2"/>
        <v>12.147589606616769</v>
      </c>
      <c r="L76" s="153">
        <f t="shared" si="2"/>
        <v>1.6749495785429529</v>
      </c>
      <c r="M76" s="151">
        <f t="shared" ref="M76:AJ76" si="7">(SUM(M47:M51))/1000000</f>
        <v>19.523373100884964</v>
      </c>
      <c r="N76" s="152">
        <f t="shared" si="7"/>
        <v>13.552872071356626</v>
      </c>
      <c r="O76" s="153">
        <f t="shared" si="7"/>
        <v>1.7846550770213001</v>
      </c>
      <c r="P76" s="151">
        <f t="shared" si="7"/>
        <v>21.256015338170634</v>
      </c>
      <c r="Q76" s="152">
        <f t="shared" si="7"/>
        <v>14.761081731344238</v>
      </c>
      <c r="R76" s="153">
        <f t="shared" si="7"/>
        <v>1.9430958620298175</v>
      </c>
      <c r="S76" s="151">
        <f t="shared" si="7"/>
        <v>22.230246412567819</v>
      </c>
      <c r="T76" s="152">
        <f t="shared" si="7"/>
        <v>15.419900755174362</v>
      </c>
      <c r="U76" s="153">
        <f t="shared" si="7"/>
        <v>2.0321248234469746</v>
      </c>
      <c r="V76" s="151">
        <f t="shared" si="7"/>
        <v>22.950434865053897</v>
      </c>
      <c r="W76" s="152">
        <f t="shared" si="7"/>
        <v>15.896285443761348</v>
      </c>
      <c r="X76" s="153">
        <f t="shared" si="7"/>
        <v>2.096876880908821</v>
      </c>
      <c r="Y76" s="151">
        <f t="shared" si="7"/>
        <v>23.378977752406172</v>
      </c>
      <c r="Z76" s="152">
        <f t="shared" si="7"/>
        <v>16.162912760809878</v>
      </c>
      <c r="AA76" s="153">
        <f t="shared" si="7"/>
        <v>2.1353382663699989</v>
      </c>
      <c r="AB76" s="151">
        <f t="shared" si="7"/>
        <v>23.63351389388734</v>
      </c>
      <c r="AC76" s="152">
        <f t="shared" si="7"/>
        <v>16.342686296310792</v>
      </c>
      <c r="AD76" s="153">
        <f t="shared" si="7"/>
        <v>2.1617894631986778</v>
      </c>
      <c r="AE76" s="151">
        <f t="shared" si="7"/>
        <v>24.216923828728913</v>
      </c>
      <c r="AF76" s="152">
        <f t="shared" si="7"/>
        <v>16.695403877441066</v>
      </c>
      <c r="AG76" s="153">
        <f t="shared" si="7"/>
        <v>2.2141455203075902</v>
      </c>
      <c r="AH76" s="151">
        <f t="shared" si="7"/>
        <v>24.819492016281195</v>
      </c>
      <c r="AI76" s="152">
        <f t="shared" si="7"/>
        <v>17.084809757123285</v>
      </c>
      <c r="AJ76" s="153">
        <f t="shared" si="7"/>
        <v>2.2721375319855923</v>
      </c>
    </row>
    <row r="77" spans="1:36" ht="15" thickTop="1" x14ac:dyDescent="0.3">
      <c r="E77" s="147"/>
    </row>
    <row r="78" spans="1:36" x14ac:dyDescent="0.3">
      <c r="E78" s="147"/>
    </row>
    <row r="79" spans="1:36" x14ac:dyDescent="0.3">
      <c r="J79" s="172"/>
      <c r="K79" s="172"/>
      <c r="L79" s="172"/>
    </row>
    <row r="80" spans="1:36" s="20" customFormat="1" x14ac:dyDescent="0.3">
      <c r="A80"/>
      <c r="B80"/>
      <c r="C80"/>
      <c r="D80"/>
      <c r="J80" s="172"/>
      <c r="K80" s="172"/>
      <c r="L80" s="172"/>
    </row>
    <row r="81" spans="1:36" s="20" customFormat="1" x14ac:dyDescent="0.3">
      <c r="A81"/>
      <c r="B81"/>
      <c r="C81"/>
      <c r="D81"/>
      <c r="J81" s="158"/>
      <c r="K81" s="158"/>
      <c r="L81" s="158"/>
    </row>
    <row r="82" spans="1:36" s="20" customFormat="1" x14ac:dyDescent="0.3">
      <c r="A82"/>
      <c r="B82"/>
      <c r="C82"/>
      <c r="D82"/>
      <c r="J82" s="158"/>
      <c r="K82" s="158"/>
      <c r="L82" s="158"/>
    </row>
    <row r="83" spans="1:36" s="20" customFormat="1" ht="15" thickBot="1" x14ac:dyDescent="0.35">
      <c r="A83"/>
      <c r="B83"/>
      <c r="C83"/>
      <c r="D83"/>
      <c r="E83" s="222"/>
      <c r="G83" s="157"/>
      <c r="H83" s="157"/>
      <c r="I83" s="157"/>
      <c r="J83"/>
      <c r="K83"/>
      <c r="L83"/>
      <c r="M83" s="223" t="s">
        <v>152</v>
      </c>
      <c r="N83" s="223"/>
      <c r="O83" s="157"/>
      <c r="P83" s="157"/>
      <c r="Q83" s="157"/>
      <c r="R83" s="157"/>
      <c r="S83" s="157"/>
      <c r="T83" s="157"/>
      <c r="U83" s="157"/>
      <c r="V83" s="157"/>
      <c r="W83" s="157"/>
      <c r="X83" s="157"/>
      <c r="Y83" s="157"/>
      <c r="Z83" s="157"/>
      <c r="AA83" s="157"/>
      <c r="AB83" s="157"/>
      <c r="AC83" s="157"/>
      <c r="AD83" s="157"/>
      <c r="AE83" s="157"/>
      <c r="AF83" s="157"/>
      <c r="AG83" s="157"/>
      <c r="AH83" s="157"/>
      <c r="AI83" s="157"/>
      <c r="AJ83" s="157"/>
    </row>
    <row r="84" spans="1:36" s="20" customFormat="1" ht="15.6" thickTop="1" thickBot="1" x14ac:dyDescent="0.35">
      <c r="A84"/>
      <c r="B84"/>
      <c r="C84"/>
      <c r="D84"/>
      <c r="E84" s="222"/>
      <c r="G84" s="157"/>
      <c r="H84" s="157"/>
      <c r="I84" s="157"/>
      <c r="J84" s="159"/>
      <c r="K84" s="160"/>
      <c r="L84" s="160"/>
      <c r="M84" s="166" t="s">
        <v>9</v>
      </c>
      <c r="N84" s="161" t="s">
        <v>8</v>
      </c>
      <c r="O84" s="157"/>
      <c r="P84" s="157"/>
      <c r="Q84" s="157"/>
      <c r="R84" s="157"/>
      <c r="S84" s="157"/>
      <c r="T84" s="157"/>
      <c r="U84" s="157"/>
      <c r="V84" s="157"/>
      <c r="W84" s="157"/>
      <c r="X84" s="157"/>
      <c r="Y84" s="157"/>
      <c r="Z84" s="157"/>
      <c r="AA84" s="157"/>
      <c r="AB84" s="157"/>
      <c r="AC84" s="157"/>
      <c r="AD84" s="157"/>
      <c r="AE84" s="157"/>
      <c r="AF84" s="157"/>
      <c r="AG84" s="157"/>
      <c r="AH84" s="157"/>
      <c r="AI84" s="157"/>
      <c r="AJ84" s="157"/>
    </row>
    <row r="85" spans="1:36" s="20" customFormat="1" ht="15" thickTop="1" x14ac:dyDescent="0.3">
      <c r="A85" s="112"/>
      <c r="B85"/>
      <c r="C85"/>
      <c r="D85"/>
      <c r="E85" s="222"/>
      <c r="G85" s="169"/>
      <c r="H85" s="169"/>
      <c r="I85" s="169"/>
      <c r="J85" s="216" t="s">
        <v>150</v>
      </c>
      <c r="K85" s="219" t="s">
        <v>120</v>
      </c>
      <c r="L85" s="164" t="s">
        <v>148</v>
      </c>
      <c r="M85" s="167">
        <v>16.260264398284722</v>
      </c>
      <c r="N85" s="162">
        <v>25.496437167789633</v>
      </c>
      <c r="O85" s="157"/>
      <c r="P85" s="157"/>
      <c r="Q85" s="157"/>
      <c r="R85" s="157"/>
      <c r="S85" s="157"/>
      <c r="T85" s="157"/>
      <c r="U85" s="157"/>
      <c r="V85" s="157"/>
      <c r="W85" s="157"/>
      <c r="X85" s="157"/>
      <c r="Y85" s="157"/>
      <c r="Z85" s="157"/>
      <c r="AA85" s="157"/>
      <c r="AB85" s="157"/>
      <c r="AC85" s="157"/>
      <c r="AD85" s="157"/>
      <c r="AE85" s="157"/>
      <c r="AF85" s="157"/>
      <c r="AG85" s="157"/>
      <c r="AH85" s="157"/>
      <c r="AI85" s="157"/>
      <c r="AJ85" s="157"/>
    </row>
    <row r="86" spans="1:36" s="20" customFormat="1" x14ac:dyDescent="0.3">
      <c r="A86"/>
      <c r="B86"/>
      <c r="C86"/>
      <c r="D86"/>
      <c r="E86" s="222"/>
      <c r="G86" s="169"/>
      <c r="H86" s="169"/>
      <c r="I86" s="169"/>
      <c r="J86" s="217"/>
      <c r="K86" s="220"/>
      <c r="L86" s="165" t="s">
        <v>149</v>
      </c>
      <c r="M86" s="168">
        <v>11.268825062895125</v>
      </c>
      <c r="N86" s="163">
        <v>21.315135762203379</v>
      </c>
      <c r="O86" s="157"/>
      <c r="P86" s="157"/>
      <c r="Q86" s="157"/>
      <c r="R86" s="157"/>
      <c r="S86" s="157"/>
      <c r="T86" s="157"/>
      <c r="U86" s="157"/>
      <c r="V86" s="157"/>
      <c r="W86" s="157"/>
      <c r="X86" s="157"/>
      <c r="Y86" s="157"/>
      <c r="Z86" s="157"/>
      <c r="AA86" s="157"/>
      <c r="AB86" s="157"/>
      <c r="AC86" s="157"/>
      <c r="AD86" s="157"/>
      <c r="AE86" s="157"/>
      <c r="AF86" s="157"/>
      <c r="AG86" s="157"/>
      <c r="AH86" s="157"/>
      <c r="AI86" s="157"/>
      <c r="AJ86" s="157"/>
    </row>
    <row r="87" spans="1:36" x14ac:dyDescent="0.3">
      <c r="G87" s="170"/>
      <c r="H87" s="170"/>
      <c r="I87" s="170"/>
      <c r="J87" s="217"/>
      <c r="K87" s="220" t="s">
        <v>119</v>
      </c>
      <c r="L87" s="165" t="s">
        <v>148</v>
      </c>
      <c r="M87" s="168">
        <v>16.601608811524365</v>
      </c>
      <c r="N87" s="163">
        <v>19.938561833634289</v>
      </c>
      <c r="O87" s="33"/>
      <c r="P87" s="33"/>
      <c r="Q87" s="33"/>
      <c r="R87" s="33"/>
      <c r="S87" s="33"/>
      <c r="T87" s="33"/>
      <c r="U87" s="33"/>
      <c r="V87" s="33"/>
      <c r="W87" s="33"/>
      <c r="X87" s="33"/>
      <c r="Y87" s="33"/>
      <c r="Z87" s="33"/>
      <c r="AA87" s="33"/>
      <c r="AB87" s="33"/>
      <c r="AC87" s="33"/>
      <c r="AD87" s="33"/>
      <c r="AE87" s="33"/>
      <c r="AF87" s="33"/>
      <c r="AG87" s="33"/>
      <c r="AH87" s="33"/>
      <c r="AI87" s="33"/>
      <c r="AJ87" s="33"/>
    </row>
    <row r="88" spans="1:36" x14ac:dyDescent="0.3">
      <c r="G88" s="35"/>
      <c r="H88" s="35"/>
      <c r="I88" s="35"/>
      <c r="J88" s="217"/>
      <c r="K88" s="220"/>
      <c r="L88" s="165" t="s">
        <v>149</v>
      </c>
      <c r="M88" s="168">
        <v>5.7668421798441063</v>
      </c>
      <c r="N88" s="163">
        <v>15.84696230373755</v>
      </c>
    </row>
    <row r="89" spans="1:36" x14ac:dyDescent="0.3">
      <c r="B89" s="60" t="s">
        <v>177</v>
      </c>
      <c r="J89" s="217"/>
      <c r="K89" s="220" t="s">
        <v>106</v>
      </c>
      <c r="L89" s="165" t="s">
        <v>148</v>
      </c>
      <c r="M89" s="168">
        <v>18.268754962227746</v>
      </c>
      <c r="N89" s="163">
        <v>39.68131083380036</v>
      </c>
    </row>
    <row r="90" spans="1:36" ht="15" thickBot="1" x14ac:dyDescent="0.35">
      <c r="C90" s="175" t="s">
        <v>9</v>
      </c>
      <c r="D90" s="175" t="s">
        <v>8</v>
      </c>
      <c r="E90" s="176" t="s">
        <v>1</v>
      </c>
      <c r="G90" t="s">
        <v>178</v>
      </c>
      <c r="H90" t="s">
        <v>178</v>
      </c>
      <c r="J90" s="218"/>
      <c r="K90" s="221"/>
      <c r="L90" s="182" t="s">
        <v>149</v>
      </c>
      <c r="M90" s="183">
        <v>5.9810614165144784</v>
      </c>
      <c r="N90" s="184">
        <v>11.550181131908179</v>
      </c>
    </row>
    <row r="91" spans="1:36" ht="15" thickTop="1" x14ac:dyDescent="0.3">
      <c r="B91" s="16">
        <v>2012</v>
      </c>
      <c r="C91">
        <f>SUMIFS($G$73:$AJ$73,$G$71:$AJ$71,$B91,$G$72:$AJ$72,$H91)</f>
        <v>27.960422253811785</v>
      </c>
      <c r="D91">
        <f>SUMIFS($G$75:$AJ$75,$G$71:$AJ$71,$B91,$G$72:$AJ$72,$H91)</f>
        <v>48.668018218139594</v>
      </c>
      <c r="E91" s="55" t="s">
        <v>10</v>
      </c>
      <c r="G91" s="144" t="s">
        <v>146</v>
      </c>
      <c r="H91" s="144" t="s">
        <v>120</v>
      </c>
      <c r="I91" s="171"/>
      <c r="J91" s="216" t="s">
        <v>151</v>
      </c>
      <c r="K91" s="219" t="s">
        <v>120</v>
      </c>
      <c r="L91" s="164" t="s">
        <v>148</v>
      </c>
      <c r="M91" s="167">
        <v>6.7640199905105227</v>
      </c>
      <c r="N91" s="162">
        <v>7.916013373783807</v>
      </c>
    </row>
    <row r="92" spans="1:36" x14ac:dyDescent="0.3">
      <c r="B92" s="16">
        <v>2012</v>
      </c>
      <c r="C92">
        <f>SUMIFS($G$73:$AJ$73,$G$71:$AJ$71,$B92,$G$72:$AJ$72,$H92)</f>
        <v>23.199349810479916</v>
      </c>
      <c r="D92">
        <f t="shared" ref="D92:D93" si="8">SUMIFS($G$75:$AJ$75,$G$71:$AJ$71,$B92,$G$72:$AJ$72,$H92)</f>
        <v>35.415409771443521</v>
      </c>
      <c r="E92" s="55" t="s">
        <v>11</v>
      </c>
      <c r="G92" s="171" t="s">
        <v>146</v>
      </c>
      <c r="H92" s="171" t="s">
        <v>119</v>
      </c>
      <c r="I92" s="171"/>
      <c r="J92" s="217"/>
      <c r="K92" s="220"/>
      <c r="L92" s="165" t="s">
        <v>149</v>
      </c>
      <c r="M92" s="168">
        <v>3.0515457021674508</v>
      </c>
      <c r="N92" s="163">
        <v>3.2947212563397263</v>
      </c>
    </row>
    <row r="93" spans="1:36" x14ac:dyDescent="0.3">
      <c r="B93" s="16">
        <v>2012</v>
      </c>
      <c r="C93">
        <f>SUMIFS($G$73:$AJ$73,$G$71:$AJ$71,$B93,$G$72:$AJ$72,$H93)</f>
        <v>24.317227539560491</v>
      </c>
      <c r="D93">
        <f t="shared" si="8"/>
        <v>51.395796460154088</v>
      </c>
      <c r="E93" s="55" t="s">
        <v>12</v>
      </c>
      <c r="G93" s="171" t="s">
        <v>146</v>
      </c>
      <c r="H93" s="171" t="s">
        <v>106</v>
      </c>
      <c r="I93" s="171"/>
      <c r="J93" s="217"/>
      <c r="K93" s="220" t="s">
        <v>119</v>
      </c>
      <c r="L93" s="165" t="s">
        <v>148</v>
      </c>
      <c r="M93" s="168">
        <v>30.311189426387813</v>
      </c>
      <c r="N93" s="163">
        <v>15.671080155654499</v>
      </c>
    </row>
    <row r="94" spans="1:36" x14ac:dyDescent="0.3">
      <c r="B94" s="16">
        <v>2012</v>
      </c>
      <c r="C94">
        <f>SUMIFS($G$74:$AJ$74,$G$71:$AJ$71,$B94,$G$72:$AJ$72,$H94)</f>
        <v>10.128612560108273</v>
      </c>
      <c r="D94">
        <f>SUMIFS($G$76:$AJ$76,$G$71:$AJ$71,$B94,$G$72:$AJ$72,$H94)</f>
        <v>12.147589606616769</v>
      </c>
      <c r="E94" s="55" t="s">
        <v>13</v>
      </c>
      <c r="G94" s="171" t="s">
        <v>147</v>
      </c>
      <c r="H94" s="171" t="s">
        <v>120</v>
      </c>
      <c r="I94" s="171"/>
      <c r="J94" s="217"/>
      <c r="K94" s="220"/>
      <c r="L94" s="165" t="s">
        <v>149</v>
      </c>
      <c r="M94" s="168">
        <v>6.5772893629672522</v>
      </c>
      <c r="N94" s="163">
        <v>5.1367738966410732</v>
      </c>
      <c r="Q94" s="35"/>
      <c r="R94" s="35"/>
      <c r="S94" s="35"/>
    </row>
    <row r="95" spans="1:36" x14ac:dyDescent="0.3">
      <c r="B95" s="16">
        <v>2012</v>
      </c>
      <c r="C95">
        <f t="shared" ref="C95:C96" si="9">SUMIFS($G$74:$AJ$74,$G$71:$AJ$71,$B95,$G$72:$AJ$72,$H95)</f>
        <v>37.754763530538483</v>
      </c>
      <c r="D95">
        <f t="shared" ref="D95:D96" si="10">SUMIFS($G$76:$AJ$76,$G$71:$AJ$71,$B95,$G$72:$AJ$72,$H95)</f>
        <v>20.294061671731328</v>
      </c>
      <c r="E95" s="55" t="s">
        <v>14</v>
      </c>
      <c r="G95" s="171" t="s">
        <v>147</v>
      </c>
      <c r="H95" s="171" t="s">
        <v>119</v>
      </c>
      <c r="J95" s="217"/>
      <c r="K95" s="220" t="s">
        <v>106</v>
      </c>
      <c r="L95" s="165" t="s">
        <v>148</v>
      </c>
      <c r="M95" s="168">
        <v>0.7699507442540815</v>
      </c>
      <c r="N95" s="163">
        <v>1.2463458323532781</v>
      </c>
      <c r="R95" s="35"/>
    </row>
    <row r="96" spans="1:36" ht="15" thickBot="1" x14ac:dyDescent="0.35">
      <c r="B96" s="16">
        <v>2012</v>
      </c>
      <c r="C96">
        <f t="shared" si="9"/>
        <v>1.0554585507439416</v>
      </c>
      <c r="D96">
        <f t="shared" si="10"/>
        <v>1.6749495785429529</v>
      </c>
      <c r="E96" s="55" t="s">
        <v>15</v>
      </c>
      <c r="G96" s="171" t="s">
        <v>147</v>
      </c>
      <c r="H96" s="171" t="s">
        <v>106</v>
      </c>
      <c r="J96" s="218"/>
      <c r="K96" s="221"/>
      <c r="L96" s="182" t="s">
        <v>149</v>
      </c>
      <c r="M96" s="183">
        <v>0.27474357530736582</v>
      </c>
      <c r="N96" s="184">
        <v>0.35546674720410998</v>
      </c>
      <c r="S96" s="35"/>
    </row>
    <row r="97" spans="2:19" ht="15" thickTop="1" x14ac:dyDescent="0.3">
      <c r="B97" s="16">
        <v>2015</v>
      </c>
      <c r="C97">
        <f>SUMIFS($G$73:$AJ$73,$G$71:$AJ$71,$B97,$G$72:$AJ$72,$H97)</f>
        <v>28.607421442759694</v>
      </c>
      <c r="D97">
        <f>SUMIFS($G$75:$AJ$75,$G$71:$AJ$71,$B97,$G$72:$AJ$72,$H97)</f>
        <v>51.452686150359462</v>
      </c>
      <c r="E97" s="55" t="s">
        <v>10</v>
      </c>
      <c r="G97" s="171" t="s">
        <v>146</v>
      </c>
      <c r="H97" s="171" t="s">
        <v>120</v>
      </c>
      <c r="S97" s="35"/>
    </row>
    <row r="98" spans="2:19" x14ac:dyDescent="0.3">
      <c r="B98" s="16">
        <v>2015</v>
      </c>
      <c r="C98">
        <f>SUMIFS($G$73:$AJ$73,$G$71:$AJ$71,$B98,$G$72:$AJ$72,$H98)</f>
        <v>24.445698039147086</v>
      </c>
      <c r="D98">
        <f t="shared" ref="D98:D99" si="11">SUMIFS($G$75:$AJ$75,$G$71:$AJ$71,$B98,$G$72:$AJ$72,$H98)</f>
        <v>34.860238222551054</v>
      </c>
      <c r="E98" s="55" t="s">
        <v>11</v>
      </c>
      <c r="G98" s="171" t="s">
        <v>146</v>
      </c>
      <c r="H98" s="171" t="s">
        <v>119</v>
      </c>
    </row>
    <row r="99" spans="2:19" x14ac:dyDescent="0.3">
      <c r="B99" s="16">
        <v>2015</v>
      </c>
      <c r="C99">
        <f>SUMIFS($G$73:$AJ$73,$G$71:$AJ$71,$B99,$G$72:$AJ$72,$H99)</f>
        <v>24.418344280787892</v>
      </c>
      <c r="D99">
        <f t="shared" si="11"/>
        <v>51.642253201822406</v>
      </c>
      <c r="E99" s="55" t="s">
        <v>12</v>
      </c>
      <c r="G99" s="171" t="s">
        <v>146</v>
      </c>
      <c r="H99" s="171" t="s">
        <v>106</v>
      </c>
    </row>
    <row r="100" spans="2:19" x14ac:dyDescent="0.3">
      <c r="B100" s="16">
        <v>2015</v>
      </c>
      <c r="C100">
        <f>SUMIFS($G$74:$AJ$74,$G$71:$AJ$71,$B100,$G$72:$AJ$72,$H100)</f>
        <v>10.598182861253724</v>
      </c>
      <c r="D100">
        <f>SUMIFS($G$76:$AJ$76,$G$71:$AJ$71,$B100,$G$72:$AJ$72,$H100)</f>
        <v>13.552872071356626</v>
      </c>
      <c r="E100" s="55" t="s">
        <v>13</v>
      </c>
      <c r="G100" s="171" t="s">
        <v>147</v>
      </c>
      <c r="H100" s="171" t="s">
        <v>120</v>
      </c>
    </row>
    <row r="101" spans="2:19" x14ac:dyDescent="0.3">
      <c r="B101" s="16">
        <v>2015</v>
      </c>
      <c r="C101">
        <f t="shared" ref="C101:C102" si="12">SUMIFS($G$74:$AJ$74,$G$71:$AJ$71,$B101,$G$72:$AJ$72,$H101)</f>
        <v>39.054190642313607</v>
      </c>
      <c r="D101">
        <f t="shared" ref="D101:D102" si="13">SUMIFS($G$76:$AJ$76,$G$71:$AJ$71,$B101,$G$72:$AJ$72,$H101)</f>
        <v>19.523373100884964</v>
      </c>
      <c r="E101" s="55" t="s">
        <v>14</v>
      </c>
      <c r="G101" s="171" t="s">
        <v>147</v>
      </c>
      <c r="H101" s="171" t="s">
        <v>119</v>
      </c>
    </row>
    <row r="102" spans="2:19" x14ac:dyDescent="0.3">
      <c r="B102" s="16">
        <v>2015</v>
      </c>
      <c r="C102">
        <f t="shared" si="12"/>
        <v>1.0716048975176828</v>
      </c>
      <c r="D102">
        <f t="shared" si="13"/>
        <v>1.7846550770213001</v>
      </c>
      <c r="E102" s="55" t="s">
        <v>15</v>
      </c>
      <c r="G102" s="171" t="s">
        <v>147</v>
      </c>
      <c r="H102" s="171" t="s">
        <v>106</v>
      </c>
    </row>
    <row r="103" spans="2:19" x14ac:dyDescent="0.3">
      <c r="B103" s="16">
        <v>2020</v>
      </c>
      <c r="C103">
        <f>SUMIFS($G$73:$AJ$73,$G$71:$AJ$71,$B103,$G$72:$AJ$72,$H103)</f>
        <v>29.154133407820222</v>
      </c>
      <c r="D103">
        <f>SUMIFS($G$75:$AJ$75,$G$71:$AJ$71,$B103,$G$72:$AJ$72,$H103)</f>
        <v>52.41233362694598</v>
      </c>
      <c r="E103" s="55" t="s">
        <v>10</v>
      </c>
      <c r="G103" s="171" t="s">
        <v>146</v>
      </c>
      <c r="H103" s="171" t="s">
        <v>120</v>
      </c>
    </row>
    <row r="104" spans="2:19" x14ac:dyDescent="0.3">
      <c r="B104" s="16">
        <v>2020</v>
      </c>
      <c r="C104">
        <f>SUMIFS($G$73:$AJ$73,$G$71:$AJ$71,$B104,$G$72:$AJ$72,$H104)</f>
        <v>26.286732068009293</v>
      </c>
      <c r="D104">
        <f t="shared" ref="D104:D105" si="14">SUMIFS($G$75:$AJ$75,$G$71:$AJ$71,$B104,$G$72:$AJ$72,$H104)</f>
        <v>35.664397768211941</v>
      </c>
      <c r="E104" s="55" t="s">
        <v>11</v>
      </c>
      <c r="G104" s="171" t="s">
        <v>146</v>
      </c>
      <c r="H104" s="171" t="s">
        <v>119</v>
      </c>
    </row>
    <row r="105" spans="2:19" x14ac:dyDescent="0.3">
      <c r="B105" s="16">
        <v>2020</v>
      </c>
      <c r="C105">
        <f>SUMIFS($G$73:$AJ$73,$G$71:$AJ$71,$B105,$G$72:$AJ$72,$H105)</f>
        <v>24.629880904290498</v>
      </c>
      <c r="D105">
        <f t="shared" si="14"/>
        <v>52.26912384017227</v>
      </c>
      <c r="E105" s="55" t="s">
        <v>12</v>
      </c>
      <c r="G105" s="171" t="s">
        <v>146</v>
      </c>
      <c r="H105" s="171" t="s">
        <v>106</v>
      </c>
    </row>
    <row r="106" spans="2:19" x14ac:dyDescent="0.3">
      <c r="B106" s="16">
        <v>2020</v>
      </c>
      <c r="C106">
        <f>SUMIFS($G$74:$AJ$74,$G$71:$AJ$71,$B106,$G$72:$AJ$72,$H106)</f>
        <v>12.097310123497513</v>
      </c>
      <c r="D106">
        <f>SUMIFS($G$76:$AJ$76,$G$71:$AJ$71,$B106,$G$72:$AJ$72,$H106)</f>
        <v>14.761081731344238</v>
      </c>
      <c r="E106" s="55" t="s">
        <v>13</v>
      </c>
      <c r="G106" s="171" t="s">
        <v>147</v>
      </c>
      <c r="H106" s="171" t="s">
        <v>120</v>
      </c>
    </row>
    <row r="107" spans="2:19" x14ac:dyDescent="0.3">
      <c r="B107" s="16">
        <v>2020</v>
      </c>
      <c r="C107">
        <f t="shared" ref="C107:C108" si="15">SUMIFS($G$74:$AJ$74,$G$71:$AJ$71,$B107,$G$72:$AJ$72,$H107)</f>
        <v>41.858839929911184</v>
      </c>
      <c r="D107">
        <f t="shared" ref="D107:D108" si="16">SUMIFS($G$76:$AJ$76,$G$71:$AJ$71,$B107,$G$72:$AJ$72,$H107)</f>
        <v>21.256015338170634</v>
      </c>
      <c r="E107" s="55" t="s">
        <v>14</v>
      </c>
      <c r="G107" s="171" t="s">
        <v>147</v>
      </c>
      <c r="H107" s="171" t="s">
        <v>119</v>
      </c>
    </row>
    <row r="108" spans="2:19" x14ac:dyDescent="0.3">
      <c r="B108" s="16">
        <v>2020</v>
      </c>
      <c r="C108">
        <f t="shared" si="15"/>
        <v>1.2172457125176919</v>
      </c>
      <c r="D108">
        <f t="shared" si="16"/>
        <v>1.9430958620298175</v>
      </c>
      <c r="E108" s="55" t="s">
        <v>15</v>
      </c>
      <c r="G108" s="171" t="s">
        <v>147</v>
      </c>
      <c r="H108" s="171" t="s">
        <v>106</v>
      </c>
    </row>
    <row r="109" spans="2:19" x14ac:dyDescent="0.3">
      <c r="B109" s="16">
        <v>2025</v>
      </c>
      <c r="C109">
        <f>SUMIFS($G$73:$AJ$73,$G$71:$AJ$71,$B109,$G$72:$AJ$72,$H109)</f>
        <v>29.596163289187402</v>
      </c>
      <c r="D109">
        <f>SUMIFS($G$75:$AJ$75,$G$71:$AJ$71,$B109,$G$72:$AJ$72,$H109)</f>
        <v>52.947072818856768</v>
      </c>
      <c r="E109" s="55" t="s">
        <v>10</v>
      </c>
      <c r="G109" s="171" t="s">
        <v>146</v>
      </c>
      <c r="H109" s="171" t="s">
        <v>120</v>
      </c>
    </row>
    <row r="110" spans="2:19" x14ac:dyDescent="0.3">
      <c r="B110" s="16">
        <v>2025</v>
      </c>
      <c r="C110">
        <f>SUMIFS($G$73:$AJ$73,$G$71:$AJ$71,$B110,$G$72:$AJ$72,$H110)</f>
        <v>27.685561739326051</v>
      </c>
      <c r="D110">
        <f t="shared" ref="D110:D111" si="17">SUMIFS($G$75:$AJ$75,$G$71:$AJ$71,$B110,$G$72:$AJ$72,$H110)</f>
        <v>36.185261323588378</v>
      </c>
      <c r="E110" s="55" t="s">
        <v>11</v>
      </c>
      <c r="G110" s="171" t="s">
        <v>146</v>
      </c>
      <c r="H110" s="171" t="s">
        <v>119</v>
      </c>
    </row>
    <row r="111" spans="2:19" x14ac:dyDescent="0.3">
      <c r="B111" s="16">
        <v>2025</v>
      </c>
      <c r="C111">
        <f>SUMIFS($G$73:$AJ$73,$G$71:$AJ$71,$B111,$G$72:$AJ$72,$H111)</f>
        <v>24.822482457066908</v>
      </c>
      <c r="D111">
        <f t="shared" si="17"/>
        <v>52.589542255076822</v>
      </c>
      <c r="E111" s="55" t="s">
        <v>12</v>
      </c>
      <c r="G111" s="171" t="s">
        <v>146</v>
      </c>
      <c r="H111" s="171" t="s">
        <v>106</v>
      </c>
    </row>
    <row r="112" spans="2:19" x14ac:dyDescent="0.3">
      <c r="B112" s="16">
        <v>2025</v>
      </c>
      <c r="C112">
        <f>SUMIFS($G$74:$AJ$74,$G$71:$AJ$71,$B112,$G$72:$AJ$72,$H112)</f>
        <v>13.124481797940716</v>
      </c>
      <c r="D112">
        <f>SUMIFS($G$76:$AJ$76,$G$71:$AJ$71,$B112,$G$72:$AJ$72,$H112)</f>
        <v>15.419900755174362</v>
      </c>
      <c r="E112" s="55" t="s">
        <v>13</v>
      </c>
      <c r="G112" s="171" t="s">
        <v>147</v>
      </c>
      <c r="H112" s="171" t="s">
        <v>120</v>
      </c>
    </row>
    <row r="113" spans="2:8" x14ac:dyDescent="0.3">
      <c r="B113" s="16">
        <v>2025</v>
      </c>
      <c r="C113">
        <f t="shared" ref="C113:C114" si="18">SUMIFS($G$74:$AJ$74,$G$71:$AJ$71,$B113,$G$72:$AJ$72,$H113)</f>
        <v>43.944069962598192</v>
      </c>
      <c r="D113">
        <f t="shared" ref="D113:D114" si="19">SUMIFS($G$76:$AJ$76,$G$71:$AJ$71,$B113,$G$72:$AJ$72,$H113)</f>
        <v>22.230246412567819</v>
      </c>
      <c r="E113" s="55" t="s">
        <v>14</v>
      </c>
      <c r="G113" s="171" t="s">
        <v>147</v>
      </c>
      <c r="H113" s="171" t="s">
        <v>119</v>
      </c>
    </row>
    <row r="114" spans="2:8" x14ac:dyDescent="0.3">
      <c r="B114" s="16">
        <v>2025</v>
      </c>
      <c r="C114">
        <f t="shared" si="18"/>
        <v>1.3136241155122428</v>
      </c>
      <c r="D114">
        <f t="shared" si="19"/>
        <v>2.0321248234469746</v>
      </c>
      <c r="E114" s="55" t="s">
        <v>15</v>
      </c>
      <c r="G114" s="171" t="s">
        <v>147</v>
      </c>
      <c r="H114" s="171" t="s">
        <v>106</v>
      </c>
    </row>
    <row r="115" spans="2:8" x14ac:dyDescent="0.3">
      <c r="B115" s="16">
        <v>2030</v>
      </c>
      <c r="C115">
        <f>SUMIFS($G$73:$AJ$73,$G$71:$AJ$71,$B115,$G$72:$AJ$72,$H115)</f>
        <v>30.005732870547302</v>
      </c>
      <c r="D115">
        <f>SUMIFS($G$75:$AJ$75,$G$71:$AJ$71,$B115,$G$72:$AJ$72,$H115)</f>
        <v>53.282130270730285</v>
      </c>
      <c r="E115" s="55" t="s">
        <v>10</v>
      </c>
      <c r="G115" s="171" t="s">
        <v>146</v>
      </c>
      <c r="H115" s="171" t="s">
        <v>120</v>
      </c>
    </row>
    <row r="116" spans="2:8" x14ac:dyDescent="0.3">
      <c r="B116" s="16">
        <v>2030</v>
      </c>
      <c r="C116">
        <f>SUMIFS($G$73:$AJ$73,$G$71:$AJ$71,$B116,$G$72:$AJ$72,$H116)</f>
        <v>28.936911793756998</v>
      </c>
      <c r="D116">
        <f t="shared" ref="D116:D117" si="20">SUMIFS($G$75:$AJ$75,$G$71:$AJ$71,$B116,$G$72:$AJ$72,$H116)</f>
        <v>36.599312457751829</v>
      </c>
      <c r="E116" s="55" t="s">
        <v>11</v>
      </c>
      <c r="G116" s="171" t="s">
        <v>146</v>
      </c>
      <c r="H116" s="171" t="s">
        <v>119</v>
      </c>
    </row>
    <row r="117" spans="2:8" x14ac:dyDescent="0.3">
      <c r="B117" s="16">
        <v>2030</v>
      </c>
      <c r="C117">
        <f>SUMIFS($G$73:$AJ$73,$G$71:$AJ$71,$B117,$G$72:$AJ$72,$H117)</f>
        <v>24.967883252439261</v>
      </c>
      <c r="D117">
        <f t="shared" si="20"/>
        <v>52.73026409005687</v>
      </c>
      <c r="E117" s="55" t="s">
        <v>12</v>
      </c>
      <c r="G117" s="171" t="s">
        <v>146</v>
      </c>
      <c r="H117" s="171" t="s">
        <v>106</v>
      </c>
    </row>
    <row r="118" spans="2:8" x14ac:dyDescent="0.3">
      <c r="B118" s="16">
        <v>2030</v>
      </c>
      <c r="C118">
        <f>SUMIFS($G$74:$AJ$74,$G$71:$AJ$71,$B118,$G$72:$AJ$72,$H118)</f>
        <v>13.852793837701856</v>
      </c>
      <c r="D118">
        <f>SUMIFS($G$76:$AJ$76,$G$71:$AJ$71,$B118,$G$72:$AJ$72,$H118)</f>
        <v>15.896285443761348</v>
      </c>
      <c r="E118" s="55" t="s">
        <v>13</v>
      </c>
      <c r="G118" s="171" t="s">
        <v>147</v>
      </c>
      <c r="H118" s="171" t="s">
        <v>120</v>
      </c>
    </row>
    <row r="119" spans="2:8" x14ac:dyDescent="0.3">
      <c r="B119" s="16">
        <v>2030</v>
      </c>
      <c r="C119">
        <f t="shared" ref="C119:C120" si="21">SUMIFS($G$74:$AJ$74,$G$71:$AJ$71,$B119,$G$72:$AJ$72,$H119)</f>
        <v>45.856449824870253</v>
      </c>
      <c r="D119">
        <f t="shared" ref="D119:D120" si="22">SUMIFS($G$76:$AJ$76,$G$71:$AJ$71,$B119,$G$72:$AJ$72,$H119)</f>
        <v>22.950434865053897</v>
      </c>
      <c r="E119" s="55" t="s">
        <v>14</v>
      </c>
      <c r="G119" s="171" t="s">
        <v>147</v>
      </c>
      <c r="H119" s="171" t="s">
        <v>119</v>
      </c>
    </row>
    <row r="120" spans="2:8" x14ac:dyDescent="0.3">
      <c r="B120" s="16">
        <v>2030</v>
      </c>
      <c r="C120">
        <f t="shared" si="21"/>
        <v>1.3749301272337984</v>
      </c>
      <c r="D120">
        <f t="shared" si="22"/>
        <v>2.096876880908821</v>
      </c>
      <c r="E120" s="55" t="s">
        <v>15</v>
      </c>
      <c r="G120" s="171" t="s">
        <v>147</v>
      </c>
      <c r="H120" s="171" t="s">
        <v>106</v>
      </c>
    </row>
    <row r="121" spans="2:8" x14ac:dyDescent="0.3">
      <c r="B121" s="16">
        <v>2035</v>
      </c>
      <c r="C121">
        <f>SUMIFS($G$73:$AJ$73,$G$71:$AJ$71,$B121,$G$72:$AJ$72,$H121)</f>
        <v>30.1543205391038</v>
      </c>
      <c r="D121">
        <f>SUMIFS($G$75:$AJ$75,$G$71:$AJ$71,$B121,$G$72:$AJ$72,$H121)</f>
        <v>53.159282174983836</v>
      </c>
      <c r="E121" s="55" t="s">
        <v>10</v>
      </c>
      <c r="G121" s="171" t="s">
        <v>146</v>
      </c>
      <c r="H121" s="171" t="s">
        <v>120</v>
      </c>
    </row>
    <row r="122" spans="2:8" x14ac:dyDescent="0.3">
      <c r="B122" s="16">
        <v>2035</v>
      </c>
      <c r="C122">
        <f>SUMIFS($G$73:$AJ$73,$G$71:$AJ$71,$B122,$G$72:$AJ$72,$H122)</f>
        <v>29.782227247149251</v>
      </c>
      <c r="D122">
        <f t="shared" ref="D122:D123" si="23">SUMIFS($G$75:$AJ$75,$G$71:$AJ$71,$B122,$G$72:$AJ$72,$H122)</f>
        <v>36.653096206877073</v>
      </c>
      <c r="E122" s="55" t="s">
        <v>11</v>
      </c>
      <c r="G122" s="171" t="s">
        <v>146</v>
      </c>
      <c r="H122" s="171" t="s">
        <v>119</v>
      </c>
    </row>
    <row r="123" spans="2:8" x14ac:dyDescent="0.3">
      <c r="B123" s="16">
        <v>2035</v>
      </c>
      <c r="C123">
        <f>SUMIFS($G$73:$AJ$73,$G$71:$AJ$71,$B123,$G$72:$AJ$72,$H123)</f>
        <v>24.910293945098008</v>
      </c>
      <c r="D123">
        <f t="shared" si="23"/>
        <v>52.490789431569027</v>
      </c>
      <c r="E123" s="55" t="s">
        <v>12</v>
      </c>
      <c r="G123" s="171" t="s">
        <v>146</v>
      </c>
      <c r="H123" s="171" t="s">
        <v>106</v>
      </c>
    </row>
    <row r="124" spans="2:8" x14ac:dyDescent="0.3">
      <c r="B124" s="16">
        <v>2035</v>
      </c>
      <c r="C124">
        <f>SUMIFS($G$74:$AJ$74,$G$71:$AJ$71,$B124,$G$72:$AJ$72,$H124)</f>
        <v>14.381136972843427</v>
      </c>
      <c r="D124">
        <f>SUMIFS($G$76:$AJ$76,$G$71:$AJ$71,$B124,$G$72:$AJ$72,$H124)</f>
        <v>16.162912760809878</v>
      </c>
      <c r="E124" s="55" t="s">
        <v>13</v>
      </c>
      <c r="G124" s="171" t="s">
        <v>147</v>
      </c>
      <c r="H124" s="171" t="s">
        <v>120</v>
      </c>
    </row>
    <row r="125" spans="2:8" x14ac:dyDescent="0.3">
      <c r="B125" s="16">
        <v>2035</v>
      </c>
      <c r="C125">
        <f t="shared" ref="C125:C126" si="24">SUMIFS($G$74:$AJ$74,$G$71:$AJ$71,$B125,$G$72:$AJ$72,$H125)</f>
        <v>47.541018544428226</v>
      </c>
      <c r="D125">
        <f t="shared" ref="D125:D126" si="25">SUMIFS($G$76:$AJ$76,$G$71:$AJ$71,$B125,$G$72:$AJ$72,$H125)</f>
        <v>23.378977752406172</v>
      </c>
      <c r="E125" s="55" t="s">
        <v>14</v>
      </c>
      <c r="G125" s="171" t="s">
        <v>147</v>
      </c>
      <c r="H125" s="171" t="s">
        <v>119</v>
      </c>
    </row>
    <row r="126" spans="2:8" x14ac:dyDescent="0.3">
      <c r="B126" s="16">
        <v>2035</v>
      </c>
      <c r="C126">
        <f t="shared" si="24"/>
        <v>1.419386020470738</v>
      </c>
      <c r="D126">
        <f t="shared" si="25"/>
        <v>2.1353382663699989</v>
      </c>
      <c r="E126" s="55" t="s">
        <v>15</v>
      </c>
      <c r="G126" s="171" t="s">
        <v>147</v>
      </c>
      <c r="H126" s="171" t="s">
        <v>106</v>
      </c>
    </row>
    <row r="127" spans="2:8" x14ac:dyDescent="0.3">
      <c r="B127" s="16">
        <v>2040</v>
      </c>
      <c r="C127">
        <f>SUMIFS($G$73:$AJ$73,$G$71:$AJ$71,$B127,$G$72:$AJ$72,$H127)</f>
        <v>30.214432429188228</v>
      </c>
      <c r="D127">
        <f>SUMIFS($G$75:$AJ$75,$G$71:$AJ$71,$B127,$G$72:$AJ$72,$H127)</f>
        <v>52.714143413476506</v>
      </c>
      <c r="E127" s="55" t="s">
        <v>10</v>
      </c>
      <c r="G127" s="171" t="s">
        <v>146</v>
      </c>
      <c r="H127" s="171" t="s">
        <v>120</v>
      </c>
    </row>
    <row r="128" spans="2:8" x14ac:dyDescent="0.3">
      <c r="B128" s="16">
        <v>2040</v>
      </c>
      <c r="C128">
        <f>SUMIFS($G$73:$AJ$73,$G$71:$AJ$71,$B128,$G$72:$AJ$72,$H128)</f>
        <v>30.514303273639779</v>
      </c>
      <c r="D128">
        <f t="shared" ref="D128:D129" si="26">SUMIFS($G$75:$AJ$75,$G$71:$AJ$71,$B128,$G$72:$AJ$72,$H128)</f>
        <v>36.503469914042036</v>
      </c>
      <c r="E128" s="55" t="s">
        <v>11</v>
      </c>
      <c r="G128" s="171" t="s">
        <v>146</v>
      </c>
      <c r="H128" s="171" t="s">
        <v>119</v>
      </c>
    </row>
    <row r="129" spans="2:8" x14ac:dyDescent="0.3">
      <c r="B129" s="16">
        <v>2040</v>
      </c>
      <c r="C129">
        <f>SUMIFS($G$73:$AJ$73,$G$71:$AJ$71,$B129,$G$72:$AJ$72,$H129)</f>
        <v>24.833406285077519</v>
      </c>
      <c r="D129">
        <f t="shared" si="26"/>
        <v>51.945749086593601</v>
      </c>
      <c r="E129" s="55" t="s">
        <v>12</v>
      </c>
      <c r="G129" s="171" t="s">
        <v>146</v>
      </c>
      <c r="H129" s="171" t="s">
        <v>106</v>
      </c>
    </row>
    <row r="130" spans="2:8" x14ac:dyDescent="0.3">
      <c r="B130" s="16">
        <v>2040</v>
      </c>
      <c r="C130">
        <f>SUMIFS($G$74:$AJ$74,$G$71:$AJ$71,$B130,$G$72:$AJ$72,$H130)</f>
        <v>14.77400709451393</v>
      </c>
      <c r="D130">
        <f>SUMIFS($G$76:$AJ$76,$G$71:$AJ$71,$B130,$G$72:$AJ$72,$H130)</f>
        <v>16.342686296310792</v>
      </c>
      <c r="E130" s="55" t="s">
        <v>13</v>
      </c>
      <c r="G130" s="171" t="s">
        <v>147</v>
      </c>
      <c r="H130" s="171" t="s">
        <v>120</v>
      </c>
    </row>
    <row r="131" spans="2:8" x14ac:dyDescent="0.3">
      <c r="B131" s="16">
        <v>2040</v>
      </c>
      <c r="C131">
        <f t="shared" ref="C131:C132" si="27">SUMIFS($G$74:$AJ$74,$G$71:$AJ$71,$B131,$G$72:$AJ$72,$H131)</f>
        <v>49.101735974931579</v>
      </c>
      <c r="D131">
        <f t="shared" ref="D131:D132" si="28">SUMIFS($G$76:$AJ$76,$G$71:$AJ$71,$B131,$G$72:$AJ$72,$H131)</f>
        <v>23.63351389388734</v>
      </c>
      <c r="E131" s="55" t="s">
        <v>14</v>
      </c>
      <c r="G131" s="171" t="s">
        <v>147</v>
      </c>
      <c r="H131" s="171" t="s">
        <v>119</v>
      </c>
    </row>
    <row r="132" spans="2:8" x14ac:dyDescent="0.3">
      <c r="B132" s="16">
        <v>2040</v>
      </c>
      <c r="C132">
        <f t="shared" si="27"/>
        <v>1.4469491437781621</v>
      </c>
      <c r="D132">
        <f t="shared" si="28"/>
        <v>2.1617894631986778</v>
      </c>
      <c r="E132" s="55" t="s">
        <v>15</v>
      </c>
      <c r="G132" s="171" t="s">
        <v>147</v>
      </c>
      <c r="H132" s="171" t="s">
        <v>106</v>
      </c>
    </row>
    <row r="133" spans="2:8" x14ac:dyDescent="0.3">
      <c r="B133" s="16">
        <v>2045</v>
      </c>
      <c r="C133">
        <f>SUMIFS($G$73:$AJ$73,$G$71:$AJ$71,$B133,$G$72:$AJ$72,$H133)</f>
        <v>30.306769734150809</v>
      </c>
      <c r="D133">
        <f>SUMIFS($G$75:$AJ$75,$G$71:$AJ$71,$B133,$G$72:$AJ$72,$H133)</f>
        <v>52.293897499676874</v>
      </c>
      <c r="E133" s="55" t="s">
        <v>10</v>
      </c>
      <c r="G133" s="171" t="s">
        <v>146</v>
      </c>
      <c r="H133" s="171" t="s">
        <v>120</v>
      </c>
    </row>
    <row r="134" spans="2:8" x14ac:dyDescent="0.3">
      <c r="B134" s="16">
        <v>2045</v>
      </c>
      <c r="C134">
        <f>SUMIFS($G$73:$AJ$73,$G$71:$AJ$71,$B134,$G$72:$AJ$72,$H134)</f>
        <v>31.252594123658891</v>
      </c>
      <c r="D134">
        <f t="shared" ref="D134:D135" si="29">SUMIFS($G$75:$AJ$75,$G$71:$AJ$71,$B134,$G$72:$AJ$72,$H134)</f>
        <v>36.323945835380073</v>
      </c>
      <c r="E134" s="55" t="s">
        <v>11</v>
      </c>
      <c r="G134" s="171" t="s">
        <v>146</v>
      </c>
      <c r="H134" s="171" t="s">
        <v>119</v>
      </c>
    </row>
    <row r="135" spans="2:8" x14ac:dyDescent="0.3">
      <c r="B135" s="16">
        <v>2045</v>
      </c>
      <c r="C135">
        <f>SUMIFS($G$73:$AJ$73,$G$71:$AJ$71,$B135,$G$72:$AJ$72,$H135)</f>
        <v>24.791825735040987</v>
      </c>
      <c r="D135">
        <f t="shared" si="29"/>
        <v>51.447064122299466</v>
      </c>
      <c r="E135" s="55" t="s">
        <v>12</v>
      </c>
      <c r="G135" s="171" t="s">
        <v>146</v>
      </c>
      <c r="H135" s="171" t="s">
        <v>106</v>
      </c>
    </row>
    <row r="136" spans="2:8" x14ac:dyDescent="0.3">
      <c r="B136" s="16">
        <v>2045</v>
      </c>
      <c r="C136">
        <f>SUMIFS($G$74:$AJ$74,$G$71:$AJ$71,$B136,$G$72:$AJ$72,$H136)</f>
        <v>15.241561494084118</v>
      </c>
      <c r="D136">
        <f>SUMIFS($G$76:$AJ$76,$G$71:$AJ$71,$B136,$G$72:$AJ$72,$H136)</f>
        <v>16.695403877441066</v>
      </c>
      <c r="E136" s="55" t="s">
        <v>13</v>
      </c>
      <c r="G136" s="171" t="s">
        <v>147</v>
      </c>
      <c r="H136" s="171" t="s">
        <v>120</v>
      </c>
    </row>
    <row r="137" spans="2:8" x14ac:dyDescent="0.3">
      <c r="B137" s="16">
        <v>2045</v>
      </c>
      <c r="C137">
        <f t="shared" ref="C137:C138" si="30">SUMIFS($G$74:$AJ$74,$G$71:$AJ$71,$B137,$G$72:$AJ$72,$H137)</f>
        <v>51.018820340891978</v>
      </c>
      <c r="D137">
        <f t="shared" ref="D137:D138" si="31">SUMIFS($G$76:$AJ$76,$G$71:$AJ$71,$B137,$G$72:$AJ$72,$H137)</f>
        <v>24.216923828728913</v>
      </c>
      <c r="E137" s="55" t="s">
        <v>14</v>
      </c>
      <c r="G137" s="171" t="s">
        <v>147</v>
      </c>
      <c r="H137" s="171" t="s">
        <v>119</v>
      </c>
    </row>
    <row r="138" spans="2:8" x14ac:dyDescent="0.3">
      <c r="B138" s="16">
        <v>2045</v>
      </c>
      <c r="C138">
        <f t="shared" si="30"/>
        <v>1.4861507114828671</v>
      </c>
      <c r="D138">
        <f t="shared" si="31"/>
        <v>2.2141455203075902</v>
      </c>
      <c r="E138" s="55" t="s">
        <v>15</v>
      </c>
      <c r="G138" s="171" t="s">
        <v>147</v>
      </c>
      <c r="H138" s="171" t="s">
        <v>106</v>
      </c>
    </row>
    <row r="139" spans="2:8" x14ac:dyDescent="0.3">
      <c r="B139" s="16">
        <v>2050</v>
      </c>
      <c r="C139">
        <f>SUMIFS($G$73:$AJ$73,$G$71:$AJ$71,$B139,$G$72:$AJ$72,$H139)</f>
        <v>30.446675407142603</v>
      </c>
      <c r="D139">
        <f>SUMIFS($G$75:$AJ$75,$G$71:$AJ$71,$B139,$G$72:$AJ$72,$H139)</f>
        <v>51.981421955233046</v>
      </c>
      <c r="E139" s="55" t="s">
        <v>10</v>
      </c>
      <c r="G139" s="171" t="s">
        <v>146</v>
      </c>
      <c r="H139" s="171" t="s">
        <v>120</v>
      </c>
    </row>
    <row r="140" spans="2:8" x14ac:dyDescent="0.3">
      <c r="B140" s="16">
        <v>2050</v>
      </c>
      <c r="C140">
        <f>SUMIFS($G$73:$AJ$73,$G$71:$AJ$71,$B140,$G$72:$AJ$72,$H140)</f>
        <v>31.921393361754838</v>
      </c>
      <c r="D140">
        <f t="shared" ref="D140:D141" si="32">SUMIFS($G$75:$AJ$75,$G$71:$AJ$71,$B140,$G$72:$AJ$72,$H140)</f>
        <v>36.211953636005966</v>
      </c>
      <c r="E140" s="55" t="s">
        <v>11</v>
      </c>
      <c r="G140" s="171" t="s">
        <v>146</v>
      </c>
      <c r="H140" s="171" t="s">
        <v>119</v>
      </c>
    </row>
    <row r="141" spans="2:8" x14ac:dyDescent="0.3">
      <c r="B141" s="16">
        <v>2050</v>
      </c>
      <c r="C141">
        <f>SUMIFS($G$73:$AJ$73,$G$71:$AJ$71,$B141,$G$72:$AJ$72,$H141)</f>
        <v>24.815296123158877</v>
      </c>
      <c r="D141">
        <f t="shared" si="32"/>
        <v>51.121861856640415</v>
      </c>
      <c r="E141" s="55" t="s">
        <v>12</v>
      </c>
      <c r="G141" s="171" t="s">
        <v>146</v>
      </c>
      <c r="H141" s="171" t="s">
        <v>106</v>
      </c>
    </row>
    <row r="142" spans="2:8" x14ac:dyDescent="0.3">
      <c r="B142" s="16">
        <v>2050</v>
      </c>
      <c r="C142">
        <f>SUMIFS($G$74:$AJ$74,$G$71:$AJ$71,$B142,$G$72:$AJ$72,$H142)</f>
        <v>15.757831889123503</v>
      </c>
      <c r="D142">
        <f>SUMIFS($G$76:$AJ$76,$G$71:$AJ$71,$B142,$G$72:$AJ$72,$H142)</f>
        <v>17.084809757123285</v>
      </c>
      <c r="E142" s="55" t="s">
        <v>13</v>
      </c>
      <c r="G142" s="171" t="s">
        <v>147</v>
      </c>
      <c r="H142" s="171" t="s">
        <v>120</v>
      </c>
    </row>
    <row r="143" spans="2:8" x14ac:dyDescent="0.3">
      <c r="B143" s="16">
        <v>2050</v>
      </c>
      <c r="C143">
        <f t="shared" ref="C143:C144" si="33">SUMIFS($G$74:$AJ$74,$G$71:$AJ$71,$B143,$G$72:$AJ$72,$H143)</f>
        <v>53.142562494525961</v>
      </c>
      <c r="D143">
        <f t="shared" ref="D143:D144" si="34">SUMIFS($G$76:$AJ$76,$G$71:$AJ$71,$B143,$G$72:$AJ$72,$H143)</f>
        <v>24.819492016281195</v>
      </c>
      <c r="E143" s="55" t="s">
        <v>14</v>
      </c>
      <c r="G143" s="171" t="s">
        <v>147</v>
      </c>
      <c r="H143" s="171" t="s">
        <v>119</v>
      </c>
    </row>
    <row r="144" spans="2:8" x14ac:dyDescent="0.3">
      <c r="B144" s="16">
        <v>2050</v>
      </c>
      <c r="C144">
        <f t="shared" si="33"/>
        <v>1.5297318794723809</v>
      </c>
      <c r="D144">
        <f t="shared" si="34"/>
        <v>2.2721375319855923</v>
      </c>
      <c r="E144" s="55" t="s">
        <v>15</v>
      </c>
      <c r="G144" s="171" t="s">
        <v>147</v>
      </c>
      <c r="H144" s="171" t="s">
        <v>106</v>
      </c>
    </row>
    <row r="145" spans="7:8" x14ac:dyDescent="0.3">
      <c r="G145" s="171"/>
      <c r="H145" s="171"/>
    </row>
    <row r="146" spans="7:8" x14ac:dyDescent="0.3">
      <c r="G146" s="171"/>
      <c r="H146" s="171"/>
    </row>
    <row r="147" spans="7:8" x14ac:dyDescent="0.3">
      <c r="G147" s="171"/>
      <c r="H147" s="171"/>
    </row>
    <row r="148" spans="7:8" x14ac:dyDescent="0.3">
      <c r="G148" s="171"/>
      <c r="H148" s="171"/>
    </row>
    <row r="149" spans="7:8" x14ac:dyDescent="0.3">
      <c r="G149" s="171"/>
      <c r="H149" s="171"/>
    </row>
    <row r="150" spans="7:8" x14ac:dyDescent="0.3">
      <c r="G150" s="171"/>
      <c r="H150" s="171"/>
    </row>
    <row r="178" spans="1:1" x14ac:dyDescent="0.3">
      <c r="A178" s="112"/>
    </row>
    <row r="179" spans="1:1" x14ac:dyDescent="0.3">
      <c r="A179" s="112"/>
    </row>
    <row r="180" spans="1:1" x14ac:dyDescent="0.3">
      <c r="A180" s="112"/>
    </row>
    <row r="183" spans="1:1" x14ac:dyDescent="0.3">
      <c r="A183" s="112"/>
    </row>
    <row r="274" spans="1:1" x14ac:dyDescent="0.3">
      <c r="A274" s="112"/>
    </row>
    <row r="275" spans="1:1" x14ac:dyDescent="0.3">
      <c r="A275" s="112"/>
    </row>
    <row r="276" spans="1:1" x14ac:dyDescent="0.3">
      <c r="A276" s="112"/>
    </row>
    <row r="277" spans="1:1" x14ac:dyDescent="0.3">
      <c r="A277" s="112"/>
    </row>
    <row r="278" spans="1:1" x14ac:dyDescent="0.3">
      <c r="A278" s="112"/>
    </row>
    <row r="279" spans="1:1" x14ac:dyDescent="0.3">
      <c r="A279" s="112"/>
    </row>
    <row r="280" spans="1:1" x14ac:dyDescent="0.3">
      <c r="A280" s="112"/>
    </row>
    <row r="281" spans="1:1" x14ac:dyDescent="0.3">
      <c r="A281" s="112"/>
    </row>
    <row r="282" spans="1:1" x14ac:dyDescent="0.3">
      <c r="A282" s="112"/>
    </row>
    <row r="283" spans="1:1" x14ac:dyDescent="0.3">
      <c r="A283" s="112"/>
    </row>
    <row r="284" spans="1:1" x14ac:dyDescent="0.3">
      <c r="A284" s="112"/>
    </row>
    <row r="285" spans="1:1" x14ac:dyDescent="0.3">
      <c r="A285" s="112"/>
    </row>
    <row r="286" spans="1:1" x14ac:dyDescent="0.3">
      <c r="A286" s="112"/>
    </row>
    <row r="287" spans="1:1" x14ac:dyDescent="0.3">
      <c r="A287" s="112"/>
    </row>
    <row r="288" spans="1:1" x14ac:dyDescent="0.3">
      <c r="A288" s="112"/>
    </row>
    <row r="289" spans="1:1" x14ac:dyDescent="0.3">
      <c r="A289" s="112"/>
    </row>
    <row r="290" spans="1:1" x14ac:dyDescent="0.3">
      <c r="A290" s="112"/>
    </row>
    <row r="291" spans="1:1" x14ac:dyDescent="0.3">
      <c r="A291" s="112"/>
    </row>
    <row r="292" spans="1:1" x14ac:dyDescent="0.3">
      <c r="A292" s="112"/>
    </row>
    <row r="293" spans="1:1" x14ac:dyDescent="0.3">
      <c r="A293" s="112"/>
    </row>
    <row r="294" spans="1:1" x14ac:dyDescent="0.3">
      <c r="A294" s="112"/>
    </row>
    <row r="295" spans="1:1" x14ac:dyDescent="0.3">
      <c r="A295" s="112"/>
    </row>
    <row r="296" spans="1:1" x14ac:dyDescent="0.3">
      <c r="A296" s="112"/>
    </row>
    <row r="297" spans="1:1" x14ac:dyDescent="0.3">
      <c r="A297" s="112"/>
    </row>
    <row r="298" spans="1:1" x14ac:dyDescent="0.3">
      <c r="A298" s="112"/>
    </row>
    <row r="299" spans="1:1" x14ac:dyDescent="0.3">
      <c r="A299" s="112"/>
    </row>
    <row r="300" spans="1:1" x14ac:dyDescent="0.3">
      <c r="A300" s="112"/>
    </row>
    <row r="301" spans="1:1" x14ac:dyDescent="0.3">
      <c r="A301" s="112"/>
    </row>
    <row r="302" spans="1:1" x14ac:dyDescent="0.3">
      <c r="A302" s="112"/>
    </row>
    <row r="303" spans="1:1" x14ac:dyDescent="0.3">
      <c r="A303" s="112"/>
    </row>
    <row r="304" spans="1:1" x14ac:dyDescent="0.3">
      <c r="A304" s="112"/>
    </row>
    <row r="305" spans="1:1" x14ac:dyDescent="0.3">
      <c r="A305" s="112"/>
    </row>
    <row r="306" spans="1:1" x14ac:dyDescent="0.3">
      <c r="A306" s="112"/>
    </row>
    <row r="307" spans="1:1" x14ac:dyDescent="0.3">
      <c r="A307" s="112"/>
    </row>
    <row r="308" spans="1:1" x14ac:dyDescent="0.3">
      <c r="A308" s="112"/>
    </row>
    <row r="309" spans="1:1" x14ac:dyDescent="0.3">
      <c r="A309" s="112"/>
    </row>
    <row r="544" spans="1:1" x14ac:dyDescent="0.3">
      <c r="A544" s="112"/>
    </row>
    <row r="545" spans="1:1" x14ac:dyDescent="0.3">
      <c r="A545" s="112"/>
    </row>
    <row r="546" spans="1:1" x14ac:dyDescent="0.3">
      <c r="A546" s="112"/>
    </row>
    <row r="547" spans="1:1" x14ac:dyDescent="0.3">
      <c r="A547" s="112"/>
    </row>
    <row r="548" spans="1:1" x14ac:dyDescent="0.3">
      <c r="A548" s="112"/>
    </row>
    <row r="549" spans="1:1" x14ac:dyDescent="0.3">
      <c r="A549" s="112"/>
    </row>
    <row r="550" spans="1:1" x14ac:dyDescent="0.3">
      <c r="A550" s="112"/>
    </row>
    <row r="551" spans="1:1" x14ac:dyDescent="0.3">
      <c r="A551" s="112"/>
    </row>
    <row r="552" spans="1:1" x14ac:dyDescent="0.3">
      <c r="A552" s="112"/>
    </row>
    <row r="553" spans="1:1" x14ac:dyDescent="0.3">
      <c r="A553" s="112"/>
    </row>
    <row r="554" spans="1:1" x14ac:dyDescent="0.3">
      <c r="A554" s="112"/>
    </row>
    <row r="555" spans="1:1" x14ac:dyDescent="0.3">
      <c r="A555" s="112"/>
    </row>
    <row r="556" spans="1:1" x14ac:dyDescent="0.3">
      <c r="A556" s="112"/>
    </row>
    <row r="557" spans="1:1" x14ac:dyDescent="0.3">
      <c r="A557" s="112"/>
    </row>
    <row r="558" spans="1:1" x14ac:dyDescent="0.3">
      <c r="A558" s="112"/>
    </row>
    <row r="559" spans="1:1" x14ac:dyDescent="0.3">
      <c r="A559" s="112"/>
    </row>
    <row r="560" spans="1:1" x14ac:dyDescent="0.3">
      <c r="A560" s="112"/>
    </row>
    <row r="561" spans="1:1" x14ac:dyDescent="0.3">
      <c r="A561" s="112"/>
    </row>
    <row r="562" spans="1:1" x14ac:dyDescent="0.3">
      <c r="A562" s="112"/>
    </row>
    <row r="563" spans="1:1" x14ac:dyDescent="0.3">
      <c r="A563" s="112"/>
    </row>
    <row r="564" spans="1:1" x14ac:dyDescent="0.3">
      <c r="A564" s="112"/>
    </row>
    <row r="565" spans="1:1" x14ac:dyDescent="0.3">
      <c r="A565" s="112"/>
    </row>
    <row r="566" spans="1:1" x14ac:dyDescent="0.3">
      <c r="A566" s="112"/>
    </row>
    <row r="567" spans="1:1" x14ac:dyDescent="0.3">
      <c r="A567" s="112"/>
    </row>
    <row r="568" spans="1:1" x14ac:dyDescent="0.3">
      <c r="A568" s="112"/>
    </row>
    <row r="569" spans="1:1" x14ac:dyDescent="0.3">
      <c r="A569" s="112"/>
    </row>
    <row r="570" spans="1:1" x14ac:dyDescent="0.3">
      <c r="A570" s="112"/>
    </row>
    <row r="571" spans="1:1" x14ac:dyDescent="0.3">
      <c r="A571" s="112"/>
    </row>
    <row r="572" spans="1:1" x14ac:dyDescent="0.3">
      <c r="A572" s="112"/>
    </row>
    <row r="573" spans="1:1" x14ac:dyDescent="0.3">
      <c r="A573" s="112"/>
    </row>
    <row r="574" spans="1:1" x14ac:dyDescent="0.3">
      <c r="A574" s="112"/>
    </row>
    <row r="575" spans="1:1" x14ac:dyDescent="0.3">
      <c r="A575" s="112"/>
    </row>
    <row r="576" spans="1:1" x14ac:dyDescent="0.3">
      <c r="A576" s="112"/>
    </row>
    <row r="577" spans="1:1" x14ac:dyDescent="0.3">
      <c r="A577" s="112"/>
    </row>
    <row r="578" spans="1:1" x14ac:dyDescent="0.3">
      <c r="A578" s="112"/>
    </row>
    <row r="579" spans="1:1" x14ac:dyDescent="0.3">
      <c r="A579" s="112"/>
    </row>
    <row r="580" spans="1:1" x14ac:dyDescent="0.3">
      <c r="A580" s="112"/>
    </row>
    <row r="581" spans="1:1" x14ac:dyDescent="0.3">
      <c r="A581" s="112"/>
    </row>
    <row r="582" spans="1:1" x14ac:dyDescent="0.3">
      <c r="A582" s="112"/>
    </row>
    <row r="583" spans="1:1" x14ac:dyDescent="0.3">
      <c r="A583" s="112"/>
    </row>
    <row r="584" spans="1:1" x14ac:dyDescent="0.3">
      <c r="A584" s="112"/>
    </row>
    <row r="585" spans="1:1" x14ac:dyDescent="0.3">
      <c r="A585" s="112"/>
    </row>
    <row r="586" spans="1:1" x14ac:dyDescent="0.3">
      <c r="A586" s="112"/>
    </row>
    <row r="587" spans="1:1" x14ac:dyDescent="0.3">
      <c r="A587" s="112"/>
    </row>
    <row r="588" spans="1:1" x14ac:dyDescent="0.3">
      <c r="A588" s="112"/>
    </row>
    <row r="589" spans="1:1" x14ac:dyDescent="0.3">
      <c r="A589" s="112"/>
    </row>
    <row r="590" spans="1:1" x14ac:dyDescent="0.3">
      <c r="A590" s="112"/>
    </row>
    <row r="591" spans="1:1" x14ac:dyDescent="0.3">
      <c r="A591" s="112"/>
    </row>
    <row r="592" spans="1:1" x14ac:dyDescent="0.3">
      <c r="A592" s="112"/>
    </row>
    <row r="593" spans="1:1" x14ac:dyDescent="0.3">
      <c r="A593" s="112"/>
    </row>
    <row r="594" spans="1:1" x14ac:dyDescent="0.3">
      <c r="A594" s="112"/>
    </row>
    <row r="595" spans="1:1" x14ac:dyDescent="0.3">
      <c r="A595" s="112"/>
    </row>
    <row r="596" spans="1:1" x14ac:dyDescent="0.3">
      <c r="A596" s="112"/>
    </row>
    <row r="597" spans="1:1" x14ac:dyDescent="0.3">
      <c r="A597" s="112"/>
    </row>
    <row r="598" spans="1:1" x14ac:dyDescent="0.3">
      <c r="A598" s="112"/>
    </row>
    <row r="599" spans="1:1" x14ac:dyDescent="0.3">
      <c r="A599" s="112"/>
    </row>
    <row r="600" spans="1:1" x14ac:dyDescent="0.3">
      <c r="A600" s="112"/>
    </row>
    <row r="601" spans="1:1" x14ac:dyDescent="0.3">
      <c r="A601" s="112"/>
    </row>
    <row r="602" spans="1:1" x14ac:dyDescent="0.3">
      <c r="A602" s="112"/>
    </row>
    <row r="603" spans="1:1" x14ac:dyDescent="0.3">
      <c r="A603" s="112"/>
    </row>
    <row r="604" spans="1:1" x14ac:dyDescent="0.3">
      <c r="A604" s="112"/>
    </row>
    <row r="605" spans="1:1" x14ac:dyDescent="0.3">
      <c r="A605" s="112"/>
    </row>
    <row r="606" spans="1:1" x14ac:dyDescent="0.3">
      <c r="A606" s="112"/>
    </row>
    <row r="607" spans="1:1" x14ac:dyDescent="0.3">
      <c r="A607" s="112"/>
    </row>
    <row r="608" spans="1:1" x14ac:dyDescent="0.3">
      <c r="A608" s="112"/>
    </row>
    <row r="609" spans="1:1" x14ac:dyDescent="0.3">
      <c r="A609" s="112"/>
    </row>
    <row r="610" spans="1:1" x14ac:dyDescent="0.3">
      <c r="A610" s="112"/>
    </row>
    <row r="611" spans="1:1" x14ac:dyDescent="0.3">
      <c r="A611" s="112"/>
    </row>
    <row r="612" spans="1:1" x14ac:dyDescent="0.3">
      <c r="A612" s="112"/>
    </row>
    <row r="613" spans="1:1" x14ac:dyDescent="0.3">
      <c r="A613" s="112"/>
    </row>
    <row r="614" spans="1:1" x14ac:dyDescent="0.3">
      <c r="A614" s="112"/>
    </row>
    <row r="615" spans="1:1" x14ac:dyDescent="0.3">
      <c r="A615" s="112"/>
    </row>
    <row r="616" spans="1:1" x14ac:dyDescent="0.3">
      <c r="A616" s="112"/>
    </row>
    <row r="617" spans="1:1" x14ac:dyDescent="0.3">
      <c r="A617" s="112"/>
    </row>
    <row r="618" spans="1:1" x14ac:dyDescent="0.3">
      <c r="A618" s="112"/>
    </row>
    <row r="619" spans="1:1" x14ac:dyDescent="0.3">
      <c r="A619" s="112"/>
    </row>
    <row r="620" spans="1:1" x14ac:dyDescent="0.3">
      <c r="A620" s="112"/>
    </row>
    <row r="621" spans="1:1" x14ac:dyDescent="0.3">
      <c r="A621" s="112"/>
    </row>
    <row r="622" spans="1:1" x14ac:dyDescent="0.3">
      <c r="A622" s="112"/>
    </row>
    <row r="623" spans="1:1" x14ac:dyDescent="0.3">
      <c r="A623" s="112"/>
    </row>
    <row r="624" spans="1:1" x14ac:dyDescent="0.3">
      <c r="A624" s="112"/>
    </row>
    <row r="626" spans="1:1" x14ac:dyDescent="0.3">
      <c r="A626" s="112"/>
    </row>
    <row r="627" spans="1:1" x14ac:dyDescent="0.3">
      <c r="A627" s="112"/>
    </row>
    <row r="628" spans="1:1" x14ac:dyDescent="0.3">
      <c r="A628" s="112"/>
    </row>
    <row r="629" spans="1:1" x14ac:dyDescent="0.3">
      <c r="A629" s="112"/>
    </row>
    <row r="630" spans="1:1" x14ac:dyDescent="0.3">
      <c r="A630" s="112"/>
    </row>
    <row r="631" spans="1:1" x14ac:dyDescent="0.3">
      <c r="A631" s="112"/>
    </row>
    <row r="632" spans="1:1" x14ac:dyDescent="0.3">
      <c r="A632" s="112"/>
    </row>
    <row r="633" spans="1:1" x14ac:dyDescent="0.3">
      <c r="A633" s="112"/>
    </row>
    <row r="652" spans="1:1" x14ac:dyDescent="0.3">
      <c r="A652" s="112"/>
    </row>
    <row r="653" spans="1:1" x14ac:dyDescent="0.3">
      <c r="A653" s="112"/>
    </row>
    <row r="654" spans="1:1" x14ac:dyDescent="0.3">
      <c r="A654" s="112"/>
    </row>
    <row r="655" spans="1:1" x14ac:dyDescent="0.3">
      <c r="A655" s="112"/>
    </row>
    <row r="656" spans="1:1" x14ac:dyDescent="0.3">
      <c r="A656" s="112"/>
    </row>
    <row r="657" spans="1:1" x14ac:dyDescent="0.3">
      <c r="A657" s="112"/>
    </row>
    <row r="658" spans="1:1" x14ac:dyDescent="0.3">
      <c r="A658" s="112"/>
    </row>
    <row r="659" spans="1:1" x14ac:dyDescent="0.3">
      <c r="A659" s="112"/>
    </row>
    <row r="660" spans="1:1" x14ac:dyDescent="0.3">
      <c r="A660" s="112"/>
    </row>
    <row r="661" spans="1:1" x14ac:dyDescent="0.3">
      <c r="A661" s="112"/>
    </row>
    <row r="662" spans="1:1" x14ac:dyDescent="0.3">
      <c r="A662" s="112"/>
    </row>
    <row r="663" spans="1:1" x14ac:dyDescent="0.3">
      <c r="A663" s="112"/>
    </row>
    <row r="664" spans="1:1" x14ac:dyDescent="0.3">
      <c r="A664" s="112"/>
    </row>
    <row r="665" spans="1:1" x14ac:dyDescent="0.3">
      <c r="A665" s="112"/>
    </row>
    <row r="666" spans="1:1" x14ac:dyDescent="0.3">
      <c r="A666" s="112"/>
    </row>
    <row r="667" spans="1:1" x14ac:dyDescent="0.3">
      <c r="A667" s="112"/>
    </row>
    <row r="668" spans="1:1" x14ac:dyDescent="0.3">
      <c r="A668" s="112"/>
    </row>
    <row r="669" spans="1:1" x14ac:dyDescent="0.3">
      <c r="A669" s="112"/>
    </row>
    <row r="673" spans="1:1" x14ac:dyDescent="0.3">
      <c r="A673" s="112"/>
    </row>
    <row r="674" spans="1:1" x14ac:dyDescent="0.3">
      <c r="A674" s="112"/>
    </row>
    <row r="675" spans="1:1" x14ac:dyDescent="0.3">
      <c r="A675" s="112"/>
    </row>
    <row r="676" spans="1:1" x14ac:dyDescent="0.3">
      <c r="A676" s="112"/>
    </row>
    <row r="677" spans="1:1" x14ac:dyDescent="0.3">
      <c r="A677" s="112"/>
    </row>
    <row r="678" spans="1:1" x14ac:dyDescent="0.3">
      <c r="A678" s="112"/>
    </row>
    <row r="706" spans="1:1" x14ac:dyDescent="0.3">
      <c r="A706" s="112"/>
    </row>
    <row r="707" spans="1:1" x14ac:dyDescent="0.3">
      <c r="A707" s="112"/>
    </row>
    <row r="708" spans="1:1" x14ac:dyDescent="0.3">
      <c r="A708" s="112"/>
    </row>
    <row r="709" spans="1:1" x14ac:dyDescent="0.3">
      <c r="A709" s="112"/>
    </row>
    <row r="710" spans="1:1" x14ac:dyDescent="0.3">
      <c r="A710" s="112"/>
    </row>
    <row r="711" spans="1:1" x14ac:dyDescent="0.3">
      <c r="A711" s="112"/>
    </row>
    <row r="712" spans="1:1" x14ac:dyDescent="0.3">
      <c r="A712" s="112"/>
    </row>
    <row r="713" spans="1:1" x14ac:dyDescent="0.3">
      <c r="A713" s="112"/>
    </row>
    <row r="714" spans="1:1" x14ac:dyDescent="0.3">
      <c r="A714" s="112"/>
    </row>
    <row r="715" spans="1:1" x14ac:dyDescent="0.3">
      <c r="A715" s="112"/>
    </row>
    <row r="716" spans="1:1" x14ac:dyDescent="0.3">
      <c r="A716" s="112"/>
    </row>
    <row r="717" spans="1:1" x14ac:dyDescent="0.3">
      <c r="A717" s="112"/>
    </row>
    <row r="718" spans="1:1" x14ac:dyDescent="0.3">
      <c r="A718" s="112"/>
    </row>
    <row r="719" spans="1:1" x14ac:dyDescent="0.3">
      <c r="A719" s="112"/>
    </row>
    <row r="720" spans="1:1" x14ac:dyDescent="0.3">
      <c r="A720" s="112"/>
    </row>
    <row r="721" spans="1:1" x14ac:dyDescent="0.3">
      <c r="A721" s="112"/>
    </row>
    <row r="722" spans="1:1" x14ac:dyDescent="0.3">
      <c r="A722" s="112"/>
    </row>
    <row r="723" spans="1:1" x14ac:dyDescent="0.3">
      <c r="A723" s="112"/>
    </row>
    <row r="724" spans="1:1" x14ac:dyDescent="0.3">
      <c r="A724" s="112"/>
    </row>
    <row r="725" spans="1:1" x14ac:dyDescent="0.3">
      <c r="A725" s="112"/>
    </row>
    <row r="726" spans="1:1" x14ac:dyDescent="0.3">
      <c r="A726" s="112"/>
    </row>
    <row r="727" spans="1:1" x14ac:dyDescent="0.3">
      <c r="A727" s="112"/>
    </row>
    <row r="728" spans="1:1" x14ac:dyDescent="0.3">
      <c r="A728" s="112"/>
    </row>
    <row r="729" spans="1:1" x14ac:dyDescent="0.3">
      <c r="A729" s="112"/>
    </row>
    <row r="730" spans="1:1" x14ac:dyDescent="0.3">
      <c r="A730" s="112"/>
    </row>
    <row r="731" spans="1:1" x14ac:dyDescent="0.3">
      <c r="A731" s="112"/>
    </row>
    <row r="732" spans="1:1" x14ac:dyDescent="0.3">
      <c r="A732" s="112"/>
    </row>
    <row r="733" spans="1:1" x14ac:dyDescent="0.3">
      <c r="A733" s="112"/>
    </row>
    <row r="734" spans="1:1" x14ac:dyDescent="0.3">
      <c r="A734" s="112"/>
    </row>
    <row r="735" spans="1:1" x14ac:dyDescent="0.3">
      <c r="A735" s="112"/>
    </row>
    <row r="736" spans="1:1" x14ac:dyDescent="0.3">
      <c r="A736" s="112"/>
    </row>
    <row r="737" spans="1:1" x14ac:dyDescent="0.3">
      <c r="A737" s="112"/>
    </row>
    <row r="738" spans="1:1" x14ac:dyDescent="0.3">
      <c r="A738" s="112"/>
    </row>
    <row r="739" spans="1:1" x14ac:dyDescent="0.3">
      <c r="A739" s="112"/>
    </row>
    <row r="740" spans="1:1" x14ac:dyDescent="0.3">
      <c r="A740" s="112"/>
    </row>
    <row r="741" spans="1:1" x14ac:dyDescent="0.3">
      <c r="A741" s="112"/>
    </row>
    <row r="760" spans="1:1" x14ac:dyDescent="0.3">
      <c r="A760" s="112"/>
    </row>
    <row r="761" spans="1:1" x14ac:dyDescent="0.3">
      <c r="A761" s="112"/>
    </row>
    <row r="762" spans="1:1" x14ac:dyDescent="0.3">
      <c r="A762" s="112"/>
    </row>
    <row r="763" spans="1:1" x14ac:dyDescent="0.3">
      <c r="A763" s="112"/>
    </row>
    <row r="764" spans="1:1" x14ac:dyDescent="0.3">
      <c r="A764" s="112"/>
    </row>
    <row r="765" spans="1:1" x14ac:dyDescent="0.3">
      <c r="A765" s="112"/>
    </row>
    <row r="766" spans="1:1" x14ac:dyDescent="0.3">
      <c r="A766" s="112"/>
    </row>
    <row r="767" spans="1:1" x14ac:dyDescent="0.3">
      <c r="A767" s="112"/>
    </row>
    <row r="768" spans="1:1" x14ac:dyDescent="0.3">
      <c r="A768" s="112"/>
    </row>
    <row r="769" spans="1:1" x14ac:dyDescent="0.3">
      <c r="A769" s="112"/>
    </row>
    <row r="770" spans="1:1" x14ac:dyDescent="0.3">
      <c r="A770" s="112"/>
    </row>
    <row r="771" spans="1:1" x14ac:dyDescent="0.3">
      <c r="A771" s="112"/>
    </row>
    <row r="772" spans="1:1" x14ac:dyDescent="0.3">
      <c r="A772" s="112"/>
    </row>
    <row r="773" spans="1:1" x14ac:dyDescent="0.3">
      <c r="A773" s="112"/>
    </row>
    <row r="774" spans="1:1" x14ac:dyDescent="0.3">
      <c r="A774" s="112"/>
    </row>
    <row r="775" spans="1:1" x14ac:dyDescent="0.3">
      <c r="A775" s="112"/>
    </row>
    <row r="776" spans="1:1" x14ac:dyDescent="0.3">
      <c r="A776" s="112"/>
    </row>
    <row r="777" spans="1:1" x14ac:dyDescent="0.3">
      <c r="A777" s="112"/>
    </row>
    <row r="778" spans="1:1" x14ac:dyDescent="0.3">
      <c r="A778" s="112"/>
    </row>
    <row r="779" spans="1:1" x14ac:dyDescent="0.3">
      <c r="A779" s="112"/>
    </row>
    <row r="780" spans="1:1" x14ac:dyDescent="0.3">
      <c r="A780" s="112"/>
    </row>
    <row r="781" spans="1:1" x14ac:dyDescent="0.3">
      <c r="A781" s="112"/>
    </row>
    <row r="782" spans="1:1" x14ac:dyDescent="0.3">
      <c r="A782" s="112"/>
    </row>
    <row r="783" spans="1:1" x14ac:dyDescent="0.3">
      <c r="A783" s="112"/>
    </row>
    <row r="784" spans="1:1" x14ac:dyDescent="0.3">
      <c r="A784" s="112"/>
    </row>
    <row r="785" spans="1:1" x14ac:dyDescent="0.3">
      <c r="A785" s="112"/>
    </row>
    <row r="786" spans="1:1" x14ac:dyDescent="0.3">
      <c r="A786" s="112"/>
    </row>
    <row r="787" spans="1:1" x14ac:dyDescent="0.3">
      <c r="A787" s="112"/>
    </row>
    <row r="788" spans="1:1" x14ac:dyDescent="0.3">
      <c r="A788" s="112"/>
    </row>
    <row r="789" spans="1:1" x14ac:dyDescent="0.3">
      <c r="A789" s="112"/>
    </row>
    <row r="790" spans="1:1" x14ac:dyDescent="0.3">
      <c r="A790" s="112"/>
    </row>
    <row r="791" spans="1:1" x14ac:dyDescent="0.3">
      <c r="A791" s="112"/>
    </row>
    <row r="792" spans="1:1" x14ac:dyDescent="0.3">
      <c r="A792" s="112"/>
    </row>
    <row r="793" spans="1:1" x14ac:dyDescent="0.3">
      <c r="A793" s="112"/>
    </row>
    <row r="794" spans="1:1" x14ac:dyDescent="0.3">
      <c r="A794" s="112"/>
    </row>
    <row r="795" spans="1:1" x14ac:dyDescent="0.3">
      <c r="A795" s="112"/>
    </row>
    <row r="814" spans="1:1" x14ac:dyDescent="0.3">
      <c r="A814" s="112"/>
    </row>
    <row r="815" spans="1:1" x14ac:dyDescent="0.3">
      <c r="A815" s="112"/>
    </row>
    <row r="816" spans="1:1" x14ac:dyDescent="0.3">
      <c r="A816" s="112"/>
    </row>
    <row r="817" spans="1:1" x14ac:dyDescent="0.3">
      <c r="A817" s="112"/>
    </row>
    <row r="818" spans="1:1" x14ac:dyDescent="0.3">
      <c r="A818" s="112"/>
    </row>
    <row r="819" spans="1:1" x14ac:dyDescent="0.3">
      <c r="A819" s="112"/>
    </row>
    <row r="820" spans="1:1" x14ac:dyDescent="0.3">
      <c r="A820" s="112"/>
    </row>
    <row r="821" spans="1:1" x14ac:dyDescent="0.3">
      <c r="A821" s="112"/>
    </row>
    <row r="822" spans="1:1" x14ac:dyDescent="0.3">
      <c r="A822" s="112"/>
    </row>
    <row r="823" spans="1:1" x14ac:dyDescent="0.3">
      <c r="A823" s="112"/>
    </row>
    <row r="824" spans="1:1" x14ac:dyDescent="0.3">
      <c r="A824" s="112"/>
    </row>
    <row r="825" spans="1:1" x14ac:dyDescent="0.3">
      <c r="A825" s="112"/>
    </row>
    <row r="826" spans="1:1" x14ac:dyDescent="0.3">
      <c r="A826" s="112"/>
    </row>
    <row r="827" spans="1:1" x14ac:dyDescent="0.3">
      <c r="A827" s="112"/>
    </row>
    <row r="828" spans="1:1" x14ac:dyDescent="0.3">
      <c r="A828" s="112"/>
    </row>
    <row r="829" spans="1:1" x14ac:dyDescent="0.3">
      <c r="A829" s="112"/>
    </row>
    <row r="830" spans="1:1" x14ac:dyDescent="0.3">
      <c r="A830" s="112"/>
    </row>
    <row r="831" spans="1:1" x14ac:dyDescent="0.3">
      <c r="A831" s="112"/>
    </row>
    <row r="832" spans="1:1" x14ac:dyDescent="0.3">
      <c r="A832" s="112"/>
    </row>
    <row r="833" spans="1:1" x14ac:dyDescent="0.3">
      <c r="A833" s="112"/>
    </row>
    <row r="834" spans="1:1" x14ac:dyDescent="0.3">
      <c r="A834" s="112"/>
    </row>
    <row r="835" spans="1:1" x14ac:dyDescent="0.3">
      <c r="A835" s="112"/>
    </row>
    <row r="836" spans="1:1" x14ac:dyDescent="0.3">
      <c r="A836" s="112"/>
    </row>
    <row r="837" spans="1:1" x14ac:dyDescent="0.3">
      <c r="A837" s="112"/>
    </row>
    <row r="838" spans="1:1" x14ac:dyDescent="0.3">
      <c r="A838" s="112"/>
    </row>
    <row r="839" spans="1:1" x14ac:dyDescent="0.3">
      <c r="A839" s="112"/>
    </row>
    <row r="840" spans="1:1" x14ac:dyDescent="0.3">
      <c r="A840" s="112"/>
    </row>
    <row r="841" spans="1:1" x14ac:dyDescent="0.3">
      <c r="A841" s="112"/>
    </row>
    <row r="842" spans="1:1" x14ac:dyDescent="0.3">
      <c r="A842" s="112"/>
    </row>
    <row r="843" spans="1:1" x14ac:dyDescent="0.3">
      <c r="A843" s="112"/>
    </row>
    <row r="844" spans="1:1" x14ac:dyDescent="0.3">
      <c r="A844" s="112"/>
    </row>
    <row r="845" spans="1:1" x14ac:dyDescent="0.3">
      <c r="A845" s="112"/>
    </row>
    <row r="846" spans="1:1" x14ac:dyDescent="0.3">
      <c r="A846" s="112"/>
    </row>
    <row r="847" spans="1:1" x14ac:dyDescent="0.3">
      <c r="A847" s="112"/>
    </row>
    <row r="848" spans="1:1" x14ac:dyDescent="0.3">
      <c r="A848" s="112"/>
    </row>
    <row r="849" spans="1:1" x14ac:dyDescent="0.3">
      <c r="A849" s="112"/>
    </row>
    <row r="850" spans="1:1" x14ac:dyDescent="0.3">
      <c r="A850" s="112"/>
    </row>
    <row r="851" spans="1:1" x14ac:dyDescent="0.3">
      <c r="A851" s="112"/>
    </row>
    <row r="852" spans="1:1" x14ac:dyDescent="0.3">
      <c r="A852" s="112"/>
    </row>
    <row r="853" spans="1:1" x14ac:dyDescent="0.3">
      <c r="A853" s="112"/>
    </row>
    <row r="854" spans="1:1" x14ac:dyDescent="0.3">
      <c r="A854" s="112"/>
    </row>
    <row r="855" spans="1:1" x14ac:dyDescent="0.3">
      <c r="A855" s="112"/>
    </row>
    <row r="856" spans="1:1" x14ac:dyDescent="0.3">
      <c r="A856" s="112"/>
    </row>
    <row r="857" spans="1:1" x14ac:dyDescent="0.3">
      <c r="A857" s="112"/>
    </row>
    <row r="858" spans="1:1" x14ac:dyDescent="0.3">
      <c r="A858" s="112"/>
    </row>
    <row r="859" spans="1:1" x14ac:dyDescent="0.3">
      <c r="A859" s="112"/>
    </row>
    <row r="860" spans="1:1" x14ac:dyDescent="0.3">
      <c r="A860" s="112"/>
    </row>
    <row r="861" spans="1:1" x14ac:dyDescent="0.3">
      <c r="A861" s="112"/>
    </row>
    <row r="862" spans="1:1" x14ac:dyDescent="0.3">
      <c r="A862" s="112"/>
    </row>
    <row r="863" spans="1:1" x14ac:dyDescent="0.3">
      <c r="A863" s="112"/>
    </row>
    <row r="864" spans="1:1" x14ac:dyDescent="0.3">
      <c r="A864" s="112"/>
    </row>
    <row r="865" spans="1:1" x14ac:dyDescent="0.3">
      <c r="A865" s="112"/>
    </row>
    <row r="866" spans="1:1" x14ac:dyDescent="0.3">
      <c r="A866" s="112"/>
    </row>
    <row r="867" spans="1:1" x14ac:dyDescent="0.3">
      <c r="A867" s="112"/>
    </row>
    <row r="868" spans="1:1" x14ac:dyDescent="0.3">
      <c r="A868" s="112"/>
    </row>
    <row r="869" spans="1:1" x14ac:dyDescent="0.3">
      <c r="A869" s="112"/>
    </row>
    <row r="870" spans="1:1" x14ac:dyDescent="0.3">
      <c r="A870" s="112"/>
    </row>
    <row r="871" spans="1:1" x14ac:dyDescent="0.3">
      <c r="A871" s="112"/>
    </row>
    <row r="872" spans="1:1" x14ac:dyDescent="0.3">
      <c r="A872" s="112"/>
    </row>
    <row r="873" spans="1:1" x14ac:dyDescent="0.3">
      <c r="A873" s="112"/>
    </row>
    <row r="874" spans="1:1" x14ac:dyDescent="0.3">
      <c r="A874" s="112"/>
    </row>
    <row r="875" spans="1:1" x14ac:dyDescent="0.3">
      <c r="A875" s="112"/>
    </row>
    <row r="876" spans="1:1" x14ac:dyDescent="0.3">
      <c r="A876" s="112"/>
    </row>
    <row r="877" spans="1:1" x14ac:dyDescent="0.3">
      <c r="A877" s="112"/>
    </row>
    <row r="878" spans="1:1" x14ac:dyDescent="0.3">
      <c r="A878" s="112"/>
    </row>
    <row r="879" spans="1:1" x14ac:dyDescent="0.3">
      <c r="A879" s="112"/>
    </row>
    <row r="880" spans="1:1" x14ac:dyDescent="0.3">
      <c r="A880" s="112"/>
    </row>
    <row r="881" spans="1:1" x14ac:dyDescent="0.3">
      <c r="A881" s="112"/>
    </row>
    <row r="882" spans="1:1" x14ac:dyDescent="0.3">
      <c r="A882" s="112"/>
    </row>
    <row r="883" spans="1:1" x14ac:dyDescent="0.3">
      <c r="A883" s="112"/>
    </row>
    <row r="884" spans="1:1" x14ac:dyDescent="0.3">
      <c r="A884" s="112"/>
    </row>
    <row r="885" spans="1:1" x14ac:dyDescent="0.3">
      <c r="A885" s="112"/>
    </row>
    <row r="886" spans="1:1" x14ac:dyDescent="0.3">
      <c r="A886" s="112"/>
    </row>
    <row r="887" spans="1:1" x14ac:dyDescent="0.3">
      <c r="A887" s="112"/>
    </row>
    <row r="888" spans="1:1" x14ac:dyDescent="0.3">
      <c r="A888" s="112"/>
    </row>
    <row r="889" spans="1:1" x14ac:dyDescent="0.3">
      <c r="A889" s="112"/>
    </row>
    <row r="890" spans="1:1" x14ac:dyDescent="0.3">
      <c r="A890" s="112"/>
    </row>
    <row r="891" spans="1:1" x14ac:dyDescent="0.3">
      <c r="A891" s="112"/>
    </row>
    <row r="892" spans="1:1" x14ac:dyDescent="0.3">
      <c r="A892" s="112"/>
    </row>
    <row r="893" spans="1:1" x14ac:dyDescent="0.3">
      <c r="A893" s="112"/>
    </row>
    <row r="894" spans="1:1" x14ac:dyDescent="0.3">
      <c r="A894" s="112"/>
    </row>
    <row r="895" spans="1:1" x14ac:dyDescent="0.3">
      <c r="A895" s="112"/>
    </row>
    <row r="896" spans="1:1" x14ac:dyDescent="0.3">
      <c r="A896" s="112"/>
    </row>
    <row r="897" spans="1:1" x14ac:dyDescent="0.3">
      <c r="A897" s="112"/>
    </row>
    <row r="898" spans="1:1" x14ac:dyDescent="0.3">
      <c r="A898" s="112"/>
    </row>
    <row r="899" spans="1:1" x14ac:dyDescent="0.3">
      <c r="A899" s="112"/>
    </row>
    <row r="900" spans="1:1" x14ac:dyDescent="0.3">
      <c r="A900" s="112"/>
    </row>
    <row r="901" spans="1:1" x14ac:dyDescent="0.3">
      <c r="A901" s="112"/>
    </row>
    <row r="902" spans="1:1" x14ac:dyDescent="0.3">
      <c r="A902" s="112"/>
    </row>
    <row r="903" spans="1:1" x14ac:dyDescent="0.3">
      <c r="A903" s="112"/>
    </row>
    <row r="904" spans="1:1" x14ac:dyDescent="0.3">
      <c r="A904" s="112"/>
    </row>
    <row r="905" spans="1:1" x14ac:dyDescent="0.3">
      <c r="A905" s="112"/>
    </row>
    <row r="906" spans="1:1" x14ac:dyDescent="0.3">
      <c r="A906" s="112"/>
    </row>
    <row r="907" spans="1:1" x14ac:dyDescent="0.3">
      <c r="A907" s="112"/>
    </row>
    <row r="908" spans="1:1" x14ac:dyDescent="0.3">
      <c r="A908" s="112"/>
    </row>
    <row r="909" spans="1:1" x14ac:dyDescent="0.3">
      <c r="A909" s="112"/>
    </row>
    <row r="910" spans="1:1" x14ac:dyDescent="0.3">
      <c r="A910" s="112"/>
    </row>
    <row r="911" spans="1:1" x14ac:dyDescent="0.3">
      <c r="A911" s="112"/>
    </row>
    <row r="912" spans="1:1" x14ac:dyDescent="0.3">
      <c r="A912" s="112"/>
    </row>
    <row r="919" spans="1:1" x14ac:dyDescent="0.3">
      <c r="A919" s="112"/>
    </row>
    <row r="920" spans="1:1" x14ac:dyDescent="0.3">
      <c r="A920" s="112"/>
    </row>
    <row r="921" spans="1:1" x14ac:dyDescent="0.3">
      <c r="A921" s="112"/>
    </row>
    <row r="923" spans="1:1" x14ac:dyDescent="0.3">
      <c r="A923" s="112"/>
    </row>
    <row r="924" spans="1:1" x14ac:dyDescent="0.3">
      <c r="A924" s="112"/>
    </row>
    <row r="925" spans="1:1" x14ac:dyDescent="0.3">
      <c r="A925" s="112"/>
    </row>
    <row r="926" spans="1:1" x14ac:dyDescent="0.3">
      <c r="A926" s="112"/>
    </row>
    <row r="927" spans="1:1" x14ac:dyDescent="0.3">
      <c r="A927" s="112"/>
    </row>
    <row r="928" spans="1:1" x14ac:dyDescent="0.3">
      <c r="A928" s="112"/>
    </row>
    <row r="929" spans="1:1" x14ac:dyDescent="0.3">
      <c r="A929" s="112"/>
    </row>
    <row r="930" spans="1:1" x14ac:dyDescent="0.3">
      <c r="A930" s="112"/>
    </row>
    <row r="931" spans="1:1" x14ac:dyDescent="0.3">
      <c r="A931" s="112"/>
    </row>
    <row r="932" spans="1:1" x14ac:dyDescent="0.3">
      <c r="A932" s="112"/>
    </row>
    <row r="933" spans="1:1" x14ac:dyDescent="0.3">
      <c r="A933" s="112"/>
    </row>
    <row r="934" spans="1:1" x14ac:dyDescent="0.3">
      <c r="A934" s="112"/>
    </row>
    <row r="935" spans="1:1" x14ac:dyDescent="0.3">
      <c r="A935" s="112"/>
    </row>
    <row r="936" spans="1:1" x14ac:dyDescent="0.3">
      <c r="A936" s="112"/>
    </row>
    <row r="937" spans="1:1" x14ac:dyDescent="0.3">
      <c r="A937" s="112"/>
    </row>
    <row r="938" spans="1:1" x14ac:dyDescent="0.3">
      <c r="A938" s="112"/>
    </row>
    <row r="939" spans="1:1" x14ac:dyDescent="0.3">
      <c r="A939" s="112"/>
    </row>
    <row r="940" spans="1:1" x14ac:dyDescent="0.3">
      <c r="A940" s="112"/>
    </row>
    <row r="941" spans="1:1" x14ac:dyDescent="0.3">
      <c r="A941" s="112"/>
    </row>
    <row r="942" spans="1:1" x14ac:dyDescent="0.3">
      <c r="A942" s="112"/>
    </row>
    <row r="943" spans="1:1" x14ac:dyDescent="0.3">
      <c r="A943" s="112"/>
    </row>
    <row r="944" spans="1:1" x14ac:dyDescent="0.3">
      <c r="A944" s="112"/>
    </row>
    <row r="945" spans="1:1" x14ac:dyDescent="0.3">
      <c r="A945" s="112"/>
    </row>
    <row r="946" spans="1:1" x14ac:dyDescent="0.3">
      <c r="A946" s="112"/>
    </row>
    <row r="947" spans="1:1" x14ac:dyDescent="0.3">
      <c r="A947" s="112"/>
    </row>
    <row r="948" spans="1:1" x14ac:dyDescent="0.3">
      <c r="A948" s="112"/>
    </row>
    <row r="949" spans="1:1" x14ac:dyDescent="0.3">
      <c r="A949" s="112"/>
    </row>
    <row r="950" spans="1:1" x14ac:dyDescent="0.3">
      <c r="A950" s="112"/>
    </row>
    <row r="951" spans="1:1" x14ac:dyDescent="0.3">
      <c r="A951" s="112"/>
    </row>
    <row r="952" spans="1:1" x14ac:dyDescent="0.3">
      <c r="A952" s="112"/>
    </row>
    <row r="953" spans="1:1" x14ac:dyDescent="0.3">
      <c r="A953" s="112"/>
    </row>
    <row r="954" spans="1:1" x14ac:dyDescent="0.3">
      <c r="A954" s="112"/>
    </row>
    <row r="955" spans="1:1" x14ac:dyDescent="0.3">
      <c r="A955" s="112"/>
    </row>
    <row r="956" spans="1:1" x14ac:dyDescent="0.3">
      <c r="A956" s="112"/>
    </row>
    <row r="957" spans="1:1" x14ac:dyDescent="0.3">
      <c r="A957" s="112"/>
    </row>
    <row r="977" spans="1:1" x14ac:dyDescent="0.3">
      <c r="A977" s="112"/>
    </row>
    <row r="978" spans="1:1" x14ac:dyDescent="0.3">
      <c r="A978" s="112"/>
    </row>
    <row r="979" spans="1:1" x14ac:dyDescent="0.3">
      <c r="A979" s="112"/>
    </row>
    <row r="980" spans="1:1" x14ac:dyDescent="0.3">
      <c r="A980" s="112"/>
    </row>
    <row r="981" spans="1:1" x14ac:dyDescent="0.3">
      <c r="A981" s="112"/>
    </row>
    <row r="982" spans="1:1" x14ac:dyDescent="0.3">
      <c r="A982" s="112"/>
    </row>
    <row r="983" spans="1:1" x14ac:dyDescent="0.3">
      <c r="A983" s="112"/>
    </row>
    <row r="984" spans="1:1" x14ac:dyDescent="0.3">
      <c r="A984" s="112"/>
    </row>
    <row r="985" spans="1:1" x14ac:dyDescent="0.3">
      <c r="A985" s="112"/>
    </row>
    <row r="986" spans="1:1" x14ac:dyDescent="0.3">
      <c r="A986" s="112"/>
    </row>
    <row r="987" spans="1:1" x14ac:dyDescent="0.3">
      <c r="A987" s="112"/>
    </row>
    <row r="988" spans="1:1" x14ac:dyDescent="0.3">
      <c r="A988" s="112"/>
    </row>
    <row r="989" spans="1:1" x14ac:dyDescent="0.3">
      <c r="A989" s="112"/>
    </row>
    <row r="990" spans="1:1" x14ac:dyDescent="0.3">
      <c r="A990" s="112"/>
    </row>
    <row r="991" spans="1:1" x14ac:dyDescent="0.3">
      <c r="A991" s="112"/>
    </row>
    <row r="992" spans="1:1" x14ac:dyDescent="0.3">
      <c r="A992" s="112"/>
    </row>
    <row r="993" spans="1:1" x14ac:dyDescent="0.3">
      <c r="A993" s="112"/>
    </row>
    <row r="994" spans="1:1" x14ac:dyDescent="0.3">
      <c r="A994" s="112"/>
    </row>
    <row r="995" spans="1:1" x14ac:dyDescent="0.3">
      <c r="A995" s="112"/>
    </row>
    <row r="996" spans="1:1" x14ac:dyDescent="0.3">
      <c r="A996" s="112"/>
    </row>
    <row r="997" spans="1:1" x14ac:dyDescent="0.3">
      <c r="A997" s="112"/>
    </row>
    <row r="998" spans="1:1" x14ac:dyDescent="0.3">
      <c r="A998" s="112"/>
    </row>
    <row r="999" spans="1:1" x14ac:dyDescent="0.3">
      <c r="A999" s="112"/>
    </row>
    <row r="1000" spans="1:1" x14ac:dyDescent="0.3">
      <c r="A1000" s="112"/>
    </row>
    <row r="1001" spans="1:1" x14ac:dyDescent="0.3">
      <c r="A1001" s="112"/>
    </row>
    <row r="1002" spans="1:1" x14ac:dyDescent="0.3">
      <c r="A1002" s="112"/>
    </row>
    <row r="1003" spans="1:1" x14ac:dyDescent="0.3">
      <c r="A1003" s="112"/>
    </row>
    <row r="1004" spans="1:1" x14ac:dyDescent="0.3">
      <c r="A1004" s="112"/>
    </row>
    <row r="1005" spans="1:1" x14ac:dyDescent="0.3">
      <c r="A1005" s="112"/>
    </row>
    <row r="1006" spans="1:1" x14ac:dyDescent="0.3">
      <c r="A1006" s="112"/>
    </row>
    <row r="1007" spans="1:1" x14ac:dyDescent="0.3">
      <c r="A1007" s="112"/>
    </row>
    <row r="1008" spans="1:1" x14ac:dyDescent="0.3">
      <c r="A1008" s="112"/>
    </row>
    <row r="1009" spans="1:1" x14ac:dyDescent="0.3">
      <c r="A1009" s="112"/>
    </row>
    <row r="1010" spans="1:1" x14ac:dyDescent="0.3">
      <c r="A1010" s="112"/>
    </row>
    <row r="1011" spans="1:1" x14ac:dyDescent="0.3">
      <c r="A1011" s="112"/>
    </row>
    <row r="1035" spans="1:1" x14ac:dyDescent="0.3">
      <c r="A1035" s="112"/>
    </row>
    <row r="1036" spans="1:1" x14ac:dyDescent="0.3">
      <c r="A1036" s="112"/>
    </row>
    <row r="1037" spans="1:1" x14ac:dyDescent="0.3">
      <c r="A1037" s="112"/>
    </row>
    <row r="1038" spans="1:1" x14ac:dyDescent="0.3">
      <c r="A1038" s="112"/>
    </row>
    <row r="1041" spans="1:1" x14ac:dyDescent="0.3">
      <c r="A1041" s="112"/>
    </row>
    <row r="1042" spans="1:1" x14ac:dyDescent="0.3">
      <c r="A1042" s="112"/>
    </row>
    <row r="1043" spans="1:1" x14ac:dyDescent="0.3">
      <c r="A1043" s="112"/>
    </row>
    <row r="1044" spans="1:1" x14ac:dyDescent="0.3">
      <c r="A1044" s="112"/>
    </row>
    <row r="1045" spans="1:1" x14ac:dyDescent="0.3">
      <c r="A1045" s="112"/>
    </row>
    <row r="1046" spans="1:1" x14ac:dyDescent="0.3">
      <c r="A1046" s="112"/>
    </row>
    <row r="1047" spans="1:1" x14ac:dyDescent="0.3">
      <c r="A1047" s="112"/>
    </row>
    <row r="1058" spans="1:1" x14ac:dyDescent="0.3">
      <c r="A1058" s="112"/>
    </row>
    <row r="1059" spans="1:1" x14ac:dyDescent="0.3">
      <c r="A1059" s="112"/>
    </row>
    <row r="1060" spans="1:1" x14ac:dyDescent="0.3">
      <c r="A1060" s="112"/>
    </row>
    <row r="1061" spans="1:1" x14ac:dyDescent="0.3">
      <c r="A1061" s="112"/>
    </row>
    <row r="1062" spans="1:1" x14ac:dyDescent="0.3">
      <c r="A1062" s="112"/>
    </row>
    <row r="1063" spans="1:1" x14ac:dyDescent="0.3">
      <c r="A1063" s="112"/>
    </row>
    <row r="1064" spans="1:1" x14ac:dyDescent="0.3">
      <c r="A1064" s="112"/>
    </row>
    <row r="1065" spans="1:1" x14ac:dyDescent="0.3">
      <c r="A1065" s="112"/>
    </row>
    <row r="1084" spans="1:1" x14ac:dyDescent="0.3">
      <c r="A1084" s="112"/>
    </row>
    <row r="1085" spans="1:1" x14ac:dyDescent="0.3">
      <c r="A1085" s="112"/>
    </row>
    <row r="1086" spans="1:1" x14ac:dyDescent="0.3">
      <c r="A1086" s="112"/>
    </row>
    <row r="1087" spans="1:1" x14ac:dyDescent="0.3">
      <c r="A1087" s="112"/>
    </row>
    <row r="1088" spans="1:1" x14ac:dyDescent="0.3">
      <c r="A1088" s="112"/>
    </row>
    <row r="1089" spans="1:1" x14ac:dyDescent="0.3">
      <c r="A1089" s="112"/>
    </row>
    <row r="1090" spans="1:1" x14ac:dyDescent="0.3">
      <c r="A1090" s="112"/>
    </row>
    <row r="1091" spans="1:1" x14ac:dyDescent="0.3">
      <c r="A1091" s="112"/>
    </row>
    <row r="1092" spans="1:1" x14ac:dyDescent="0.3">
      <c r="A1092" s="112"/>
    </row>
    <row r="1093" spans="1:1" x14ac:dyDescent="0.3">
      <c r="A1093" s="112"/>
    </row>
    <row r="1094" spans="1:1" x14ac:dyDescent="0.3">
      <c r="A1094" s="112"/>
    </row>
    <row r="1095" spans="1:1" x14ac:dyDescent="0.3">
      <c r="A1095" s="112"/>
    </row>
    <row r="1096" spans="1:1" x14ac:dyDescent="0.3">
      <c r="A1096" s="112"/>
    </row>
    <row r="1097" spans="1:1" x14ac:dyDescent="0.3">
      <c r="A1097" s="112"/>
    </row>
    <row r="1098" spans="1:1" x14ac:dyDescent="0.3">
      <c r="A1098" s="112"/>
    </row>
    <row r="1099" spans="1:1" x14ac:dyDescent="0.3">
      <c r="A1099" s="112"/>
    </row>
    <row r="1100" spans="1:1" x14ac:dyDescent="0.3">
      <c r="A1100" s="112"/>
    </row>
    <row r="1101" spans="1:1" x14ac:dyDescent="0.3">
      <c r="A1101" s="112"/>
    </row>
    <row r="1102" spans="1:1" x14ac:dyDescent="0.3">
      <c r="A1102" s="112"/>
    </row>
    <row r="1103" spans="1:1" x14ac:dyDescent="0.3">
      <c r="A1103" s="112"/>
    </row>
    <row r="1104" spans="1:1" x14ac:dyDescent="0.3">
      <c r="A1104" s="112"/>
    </row>
    <row r="1105" spans="1:1" x14ac:dyDescent="0.3">
      <c r="A1105" s="112"/>
    </row>
    <row r="1106" spans="1:1" x14ac:dyDescent="0.3">
      <c r="A1106" s="112"/>
    </row>
    <row r="1107" spans="1:1" x14ac:dyDescent="0.3">
      <c r="A1107" s="112"/>
    </row>
    <row r="1108" spans="1:1" x14ac:dyDescent="0.3">
      <c r="A1108" s="112"/>
    </row>
    <row r="1109" spans="1:1" x14ac:dyDescent="0.3">
      <c r="A1109" s="112"/>
    </row>
    <row r="1110" spans="1:1" x14ac:dyDescent="0.3">
      <c r="A1110" s="112"/>
    </row>
    <row r="1111" spans="1:1" x14ac:dyDescent="0.3">
      <c r="A1111" s="112"/>
    </row>
    <row r="1112" spans="1:1" x14ac:dyDescent="0.3">
      <c r="A1112" s="112"/>
    </row>
    <row r="1113" spans="1:1" x14ac:dyDescent="0.3">
      <c r="A1113" s="112"/>
    </row>
    <row r="1114" spans="1:1" x14ac:dyDescent="0.3">
      <c r="A1114" s="112"/>
    </row>
    <row r="1115" spans="1:1" x14ac:dyDescent="0.3">
      <c r="A1115" s="112"/>
    </row>
    <row r="1116" spans="1:1" x14ac:dyDescent="0.3">
      <c r="A1116" s="112"/>
    </row>
    <row r="1117" spans="1:1" x14ac:dyDescent="0.3">
      <c r="A1117" s="112"/>
    </row>
    <row r="1118" spans="1:1" x14ac:dyDescent="0.3">
      <c r="A1118" s="112"/>
    </row>
    <row r="1119" spans="1:1" x14ac:dyDescent="0.3">
      <c r="A1119" s="112"/>
    </row>
    <row r="1122" spans="1:1" x14ac:dyDescent="0.3">
      <c r="A1122" s="112"/>
    </row>
    <row r="1123" spans="1:1" x14ac:dyDescent="0.3">
      <c r="A1123" s="112"/>
    </row>
    <row r="1124" spans="1:1" x14ac:dyDescent="0.3">
      <c r="A1124" s="112"/>
    </row>
    <row r="1125" spans="1:1" x14ac:dyDescent="0.3">
      <c r="A1125" s="112"/>
    </row>
    <row r="1126" spans="1:1" x14ac:dyDescent="0.3">
      <c r="A1126" s="112"/>
    </row>
    <row r="1127" spans="1:1" x14ac:dyDescent="0.3">
      <c r="A1127" s="112"/>
    </row>
    <row r="1128" spans="1:1" x14ac:dyDescent="0.3">
      <c r="A1128" s="112"/>
    </row>
    <row r="1138" spans="1:1" x14ac:dyDescent="0.3">
      <c r="A1138" s="112"/>
    </row>
    <row r="1139" spans="1:1" x14ac:dyDescent="0.3">
      <c r="A1139" s="112"/>
    </row>
    <row r="1140" spans="1:1" x14ac:dyDescent="0.3">
      <c r="A1140" s="112"/>
    </row>
    <row r="1141" spans="1:1" x14ac:dyDescent="0.3">
      <c r="A1141" s="112"/>
    </row>
    <row r="1142" spans="1:1" x14ac:dyDescent="0.3">
      <c r="A1142" s="112"/>
    </row>
    <row r="1143" spans="1:1" x14ac:dyDescent="0.3">
      <c r="A1143" s="112"/>
    </row>
    <row r="1144" spans="1:1" x14ac:dyDescent="0.3">
      <c r="A1144" s="112"/>
    </row>
    <row r="1145" spans="1:1" x14ac:dyDescent="0.3">
      <c r="A1145" s="112"/>
    </row>
    <row r="1146" spans="1:1" x14ac:dyDescent="0.3">
      <c r="A1146" s="112"/>
    </row>
    <row r="1147" spans="1:1" x14ac:dyDescent="0.3">
      <c r="A1147" s="112"/>
    </row>
    <row r="1148" spans="1:1" x14ac:dyDescent="0.3">
      <c r="A1148" s="112"/>
    </row>
    <row r="1149" spans="1:1" x14ac:dyDescent="0.3">
      <c r="A1149" s="112"/>
    </row>
    <row r="1150" spans="1:1" x14ac:dyDescent="0.3">
      <c r="A1150" s="112"/>
    </row>
    <row r="1151" spans="1:1" x14ac:dyDescent="0.3">
      <c r="A1151" s="112"/>
    </row>
    <row r="1152" spans="1:1" x14ac:dyDescent="0.3">
      <c r="A1152" s="112"/>
    </row>
    <row r="1153" spans="1:1" x14ac:dyDescent="0.3">
      <c r="A1153" s="112"/>
    </row>
    <row r="1154" spans="1:1" x14ac:dyDescent="0.3">
      <c r="A1154" s="112"/>
    </row>
    <row r="1155" spans="1:1" x14ac:dyDescent="0.3">
      <c r="A1155" s="112"/>
    </row>
    <row r="1156" spans="1:1" x14ac:dyDescent="0.3">
      <c r="A1156" s="112"/>
    </row>
    <row r="1157" spans="1:1" x14ac:dyDescent="0.3">
      <c r="A1157" s="112"/>
    </row>
    <row r="1158" spans="1:1" x14ac:dyDescent="0.3">
      <c r="A1158" s="112"/>
    </row>
    <row r="1159" spans="1:1" x14ac:dyDescent="0.3">
      <c r="A1159" s="112"/>
    </row>
    <row r="1160" spans="1:1" x14ac:dyDescent="0.3">
      <c r="A1160" s="112"/>
    </row>
    <row r="1161" spans="1:1" x14ac:dyDescent="0.3">
      <c r="A1161" s="112"/>
    </row>
    <row r="1162" spans="1:1" x14ac:dyDescent="0.3">
      <c r="A1162" s="112"/>
    </row>
    <row r="1163" spans="1:1" x14ac:dyDescent="0.3">
      <c r="A1163" s="112"/>
    </row>
    <row r="1164" spans="1:1" x14ac:dyDescent="0.3">
      <c r="A1164" s="112"/>
    </row>
    <row r="1165" spans="1:1" x14ac:dyDescent="0.3">
      <c r="A1165" s="112"/>
    </row>
    <row r="1166" spans="1:1" x14ac:dyDescent="0.3">
      <c r="A1166" s="112"/>
    </row>
    <row r="1167" spans="1:1" x14ac:dyDescent="0.3">
      <c r="A1167" s="112"/>
    </row>
    <row r="1168" spans="1:1" x14ac:dyDescent="0.3">
      <c r="A1168" s="112"/>
    </row>
    <row r="1169" spans="1:1" x14ac:dyDescent="0.3">
      <c r="A1169" s="112"/>
    </row>
    <row r="1170" spans="1:1" x14ac:dyDescent="0.3">
      <c r="A1170" s="112"/>
    </row>
    <row r="1171" spans="1:1" x14ac:dyDescent="0.3">
      <c r="A1171" s="112"/>
    </row>
    <row r="1172" spans="1:1" x14ac:dyDescent="0.3">
      <c r="A1172" s="112"/>
    </row>
    <row r="1173" spans="1:1" x14ac:dyDescent="0.3">
      <c r="A1173" s="112"/>
    </row>
    <row r="1192" spans="1:1" x14ac:dyDescent="0.3">
      <c r="A1192" s="112"/>
    </row>
    <row r="1193" spans="1:1" x14ac:dyDescent="0.3">
      <c r="A1193" s="112"/>
    </row>
    <row r="1194" spans="1:1" x14ac:dyDescent="0.3">
      <c r="A1194" s="112"/>
    </row>
    <row r="1195" spans="1:1" x14ac:dyDescent="0.3">
      <c r="A1195" s="112"/>
    </row>
    <row r="1196" spans="1:1" x14ac:dyDescent="0.3">
      <c r="A1196" s="112"/>
    </row>
    <row r="1197" spans="1:1" x14ac:dyDescent="0.3">
      <c r="A1197" s="112"/>
    </row>
    <row r="1198" spans="1:1" x14ac:dyDescent="0.3">
      <c r="A1198" s="112"/>
    </row>
    <row r="1199" spans="1:1" x14ac:dyDescent="0.3">
      <c r="A1199" s="112"/>
    </row>
    <row r="1200" spans="1:1" x14ac:dyDescent="0.3">
      <c r="A1200" s="112"/>
    </row>
    <row r="1201" spans="1:1" x14ac:dyDescent="0.3">
      <c r="A1201" s="112"/>
    </row>
    <row r="1202" spans="1:1" x14ac:dyDescent="0.3">
      <c r="A1202" s="112"/>
    </row>
    <row r="1203" spans="1:1" x14ac:dyDescent="0.3">
      <c r="A1203" s="112"/>
    </row>
    <row r="1204" spans="1:1" x14ac:dyDescent="0.3">
      <c r="A1204" s="112"/>
    </row>
    <row r="1205" spans="1:1" x14ac:dyDescent="0.3">
      <c r="A1205" s="112"/>
    </row>
    <row r="1206" spans="1:1" x14ac:dyDescent="0.3">
      <c r="A1206" s="112"/>
    </row>
    <row r="1207" spans="1:1" x14ac:dyDescent="0.3">
      <c r="A1207" s="112"/>
    </row>
    <row r="1208" spans="1:1" x14ac:dyDescent="0.3">
      <c r="A1208" s="112"/>
    </row>
    <row r="1209" spans="1:1" x14ac:dyDescent="0.3">
      <c r="A1209" s="112"/>
    </row>
    <row r="1210" spans="1:1" x14ac:dyDescent="0.3">
      <c r="A1210" s="112"/>
    </row>
    <row r="1211" spans="1:1" x14ac:dyDescent="0.3">
      <c r="A1211" s="112"/>
    </row>
    <row r="1218" spans="1:1" x14ac:dyDescent="0.3">
      <c r="A1218" s="112"/>
    </row>
    <row r="1219" spans="1:1" x14ac:dyDescent="0.3">
      <c r="A1219" s="112"/>
    </row>
    <row r="1224" spans="1:1" x14ac:dyDescent="0.3">
      <c r="A1224" s="112"/>
    </row>
    <row r="1225" spans="1:1" x14ac:dyDescent="0.3">
      <c r="A1225" s="112"/>
    </row>
    <row r="1226" spans="1:1" x14ac:dyDescent="0.3">
      <c r="A1226" s="112"/>
    </row>
    <row r="1227" spans="1:1" x14ac:dyDescent="0.3">
      <c r="A1227" s="112"/>
    </row>
    <row r="1246" spans="1:1" x14ac:dyDescent="0.3">
      <c r="A1246" s="112"/>
    </row>
    <row r="1247" spans="1:1" x14ac:dyDescent="0.3">
      <c r="A1247" s="112"/>
    </row>
    <row r="1248" spans="1:1" x14ac:dyDescent="0.3">
      <c r="A1248" s="112"/>
    </row>
    <row r="1249" spans="1:1" x14ac:dyDescent="0.3">
      <c r="A1249" s="112"/>
    </row>
    <row r="1250" spans="1:1" x14ac:dyDescent="0.3">
      <c r="A1250" s="112"/>
    </row>
    <row r="1251" spans="1:1" x14ac:dyDescent="0.3">
      <c r="A1251" s="112"/>
    </row>
    <row r="1252" spans="1:1" x14ac:dyDescent="0.3">
      <c r="A1252" s="112"/>
    </row>
    <row r="1253" spans="1:1" x14ac:dyDescent="0.3">
      <c r="A1253" s="112"/>
    </row>
    <row r="1254" spans="1:1" x14ac:dyDescent="0.3">
      <c r="A1254" s="112"/>
    </row>
    <row r="1255" spans="1:1" x14ac:dyDescent="0.3">
      <c r="A1255" s="112"/>
    </row>
    <row r="1256" spans="1:1" x14ac:dyDescent="0.3">
      <c r="A1256" s="112"/>
    </row>
    <row r="1257" spans="1:1" x14ac:dyDescent="0.3">
      <c r="A1257" s="112"/>
    </row>
    <row r="1258" spans="1:1" x14ac:dyDescent="0.3">
      <c r="A1258" s="112"/>
    </row>
    <row r="1259" spans="1:1" x14ac:dyDescent="0.3">
      <c r="A1259" s="112"/>
    </row>
    <row r="1260" spans="1:1" x14ac:dyDescent="0.3">
      <c r="A1260" s="112"/>
    </row>
    <row r="1261" spans="1:1" x14ac:dyDescent="0.3">
      <c r="A1261" s="112"/>
    </row>
    <row r="1262" spans="1:1" x14ac:dyDescent="0.3">
      <c r="A1262" s="112"/>
    </row>
    <row r="1263" spans="1:1" x14ac:dyDescent="0.3">
      <c r="A1263" s="112"/>
    </row>
    <row r="1264" spans="1:1" x14ac:dyDescent="0.3">
      <c r="A1264" s="112"/>
    </row>
    <row r="1265" spans="1:1" x14ac:dyDescent="0.3">
      <c r="A1265" s="112"/>
    </row>
    <row r="1266" spans="1:1" x14ac:dyDescent="0.3">
      <c r="A1266" s="112"/>
    </row>
    <row r="1267" spans="1:1" x14ac:dyDescent="0.3">
      <c r="A1267" s="112"/>
    </row>
    <row r="1268" spans="1:1" x14ac:dyDescent="0.3">
      <c r="A1268" s="112"/>
    </row>
    <row r="1269" spans="1:1" x14ac:dyDescent="0.3">
      <c r="A1269" s="112"/>
    </row>
    <row r="1270" spans="1:1" x14ac:dyDescent="0.3">
      <c r="A1270" s="112"/>
    </row>
    <row r="1271" spans="1:1" x14ac:dyDescent="0.3">
      <c r="A1271" s="112"/>
    </row>
    <row r="1272" spans="1:1" x14ac:dyDescent="0.3">
      <c r="A1272" s="112"/>
    </row>
    <row r="1273" spans="1:1" x14ac:dyDescent="0.3">
      <c r="A1273" s="112"/>
    </row>
    <row r="1274" spans="1:1" x14ac:dyDescent="0.3">
      <c r="A1274" s="112"/>
    </row>
    <row r="1275" spans="1:1" x14ac:dyDescent="0.3">
      <c r="A1275" s="112"/>
    </row>
    <row r="1276" spans="1:1" x14ac:dyDescent="0.3">
      <c r="A1276" s="112"/>
    </row>
    <row r="1277" spans="1:1" x14ac:dyDescent="0.3">
      <c r="A1277" s="112"/>
    </row>
    <row r="1278" spans="1:1" x14ac:dyDescent="0.3">
      <c r="A1278" s="112"/>
    </row>
    <row r="1279" spans="1:1" x14ac:dyDescent="0.3">
      <c r="A1279" s="112"/>
    </row>
    <row r="1280" spans="1:1" x14ac:dyDescent="0.3">
      <c r="A1280" s="112"/>
    </row>
    <row r="1281" spans="1:1" x14ac:dyDescent="0.3">
      <c r="A1281" s="112"/>
    </row>
    <row r="1305" spans="1:1" x14ac:dyDescent="0.3">
      <c r="A1305" s="112"/>
    </row>
    <row r="1306" spans="1:1" x14ac:dyDescent="0.3">
      <c r="A1306" s="112"/>
    </row>
    <row r="1307" spans="1:1" x14ac:dyDescent="0.3">
      <c r="A1307" s="112"/>
    </row>
    <row r="1308" spans="1:1" x14ac:dyDescent="0.3">
      <c r="A1308" s="112"/>
    </row>
    <row r="1314" spans="1:1" x14ac:dyDescent="0.3">
      <c r="A1314" s="112"/>
    </row>
    <row r="1315" spans="1:1" x14ac:dyDescent="0.3">
      <c r="A1315" s="112"/>
    </row>
    <row r="1316" spans="1:1" x14ac:dyDescent="0.3">
      <c r="A1316" s="112"/>
    </row>
    <row r="1317" spans="1:1" x14ac:dyDescent="0.3">
      <c r="A1317" s="112"/>
    </row>
    <row r="1354" spans="1:1" x14ac:dyDescent="0.3">
      <c r="A1354" s="112"/>
    </row>
    <row r="1355" spans="1:1" x14ac:dyDescent="0.3">
      <c r="A1355" s="112"/>
    </row>
    <row r="1356" spans="1:1" x14ac:dyDescent="0.3">
      <c r="A1356" s="112"/>
    </row>
    <row r="1357" spans="1:1" x14ac:dyDescent="0.3">
      <c r="A1357" s="112"/>
    </row>
    <row r="1358" spans="1:1" x14ac:dyDescent="0.3">
      <c r="A1358" s="112"/>
    </row>
    <row r="1359" spans="1:1" x14ac:dyDescent="0.3">
      <c r="A1359" s="112"/>
    </row>
    <row r="1360" spans="1:1" x14ac:dyDescent="0.3">
      <c r="A1360" s="112"/>
    </row>
    <row r="1361" spans="1:1" x14ac:dyDescent="0.3">
      <c r="A1361" s="112"/>
    </row>
    <row r="1362" spans="1:1" x14ac:dyDescent="0.3">
      <c r="A1362" s="112"/>
    </row>
    <row r="1363" spans="1:1" x14ac:dyDescent="0.3">
      <c r="A1363" s="112"/>
    </row>
    <row r="1364" spans="1:1" x14ac:dyDescent="0.3">
      <c r="A1364" s="112"/>
    </row>
    <row r="1365" spans="1:1" x14ac:dyDescent="0.3">
      <c r="A1365" s="112"/>
    </row>
    <row r="1366" spans="1:1" x14ac:dyDescent="0.3">
      <c r="A1366" s="112"/>
    </row>
    <row r="1367" spans="1:1" x14ac:dyDescent="0.3">
      <c r="A1367" s="112"/>
    </row>
    <row r="1368" spans="1:1" x14ac:dyDescent="0.3">
      <c r="A1368" s="112"/>
    </row>
    <row r="1369" spans="1:1" x14ac:dyDescent="0.3">
      <c r="A1369" s="112"/>
    </row>
    <row r="1370" spans="1:1" x14ac:dyDescent="0.3">
      <c r="A1370" s="112"/>
    </row>
    <row r="1371" spans="1:1" x14ac:dyDescent="0.3">
      <c r="A1371" s="112"/>
    </row>
    <row r="1372" spans="1:1" x14ac:dyDescent="0.3">
      <c r="A1372" s="112"/>
    </row>
    <row r="1373" spans="1:1" x14ac:dyDescent="0.3">
      <c r="A1373" s="112"/>
    </row>
    <row r="1374" spans="1:1" x14ac:dyDescent="0.3">
      <c r="A1374" s="112"/>
    </row>
    <row r="1375" spans="1:1" x14ac:dyDescent="0.3">
      <c r="A1375" s="112"/>
    </row>
    <row r="1376" spans="1:1" x14ac:dyDescent="0.3">
      <c r="A1376" s="112"/>
    </row>
    <row r="1377" spans="1:1" x14ac:dyDescent="0.3">
      <c r="A1377" s="112"/>
    </row>
    <row r="1378" spans="1:1" x14ac:dyDescent="0.3">
      <c r="A1378" s="112"/>
    </row>
    <row r="1379" spans="1:1" x14ac:dyDescent="0.3">
      <c r="A1379" s="112"/>
    </row>
    <row r="1380" spans="1:1" x14ac:dyDescent="0.3">
      <c r="A1380" s="112"/>
    </row>
    <row r="1381" spans="1:1" x14ac:dyDescent="0.3">
      <c r="A1381" s="112"/>
    </row>
    <row r="1382" spans="1:1" x14ac:dyDescent="0.3">
      <c r="A1382" s="112"/>
    </row>
    <row r="1383" spans="1:1" x14ac:dyDescent="0.3">
      <c r="A1383" s="112"/>
    </row>
    <row r="1384" spans="1:1" x14ac:dyDescent="0.3">
      <c r="A1384" s="112"/>
    </row>
    <row r="1385" spans="1:1" x14ac:dyDescent="0.3">
      <c r="A1385" s="112"/>
    </row>
    <row r="1386" spans="1:1" x14ac:dyDescent="0.3">
      <c r="A1386" s="112"/>
    </row>
    <row r="1387" spans="1:1" x14ac:dyDescent="0.3">
      <c r="A1387" s="112"/>
    </row>
    <row r="1388" spans="1:1" x14ac:dyDescent="0.3">
      <c r="A1388" s="112"/>
    </row>
    <row r="1389" spans="1:1" x14ac:dyDescent="0.3">
      <c r="A1389" s="112"/>
    </row>
    <row r="1391" spans="1:1" x14ac:dyDescent="0.3">
      <c r="A1391" s="112"/>
    </row>
    <row r="1392" spans="1:1" x14ac:dyDescent="0.3">
      <c r="A1392" s="112"/>
    </row>
    <row r="1393" spans="1:1" x14ac:dyDescent="0.3">
      <c r="A1393" s="112"/>
    </row>
    <row r="1394" spans="1:1" x14ac:dyDescent="0.3">
      <c r="A1394" s="112"/>
    </row>
    <row r="1395" spans="1:1" x14ac:dyDescent="0.3">
      <c r="A1395" s="112"/>
    </row>
    <row r="1396" spans="1:1" x14ac:dyDescent="0.3">
      <c r="A1396" s="112"/>
    </row>
    <row r="1397" spans="1:1" x14ac:dyDescent="0.3">
      <c r="A1397" s="112"/>
    </row>
    <row r="1398" spans="1:1" x14ac:dyDescent="0.3">
      <c r="A1398" s="112"/>
    </row>
    <row r="1408" spans="1:1" x14ac:dyDescent="0.3">
      <c r="A1408" s="112"/>
    </row>
    <row r="1409" spans="1:1" x14ac:dyDescent="0.3">
      <c r="A1409" s="112"/>
    </row>
    <row r="1410" spans="1:1" x14ac:dyDescent="0.3">
      <c r="A1410" s="112"/>
    </row>
    <row r="1411" spans="1:1" x14ac:dyDescent="0.3">
      <c r="A1411" s="112"/>
    </row>
    <row r="1412" spans="1:1" x14ac:dyDescent="0.3">
      <c r="A1412" s="112"/>
    </row>
    <row r="1413" spans="1:1" x14ac:dyDescent="0.3">
      <c r="A1413" s="112"/>
    </row>
    <row r="1414" spans="1:1" x14ac:dyDescent="0.3">
      <c r="A1414" s="112"/>
    </row>
    <row r="1415" spans="1:1" x14ac:dyDescent="0.3">
      <c r="A1415" s="112"/>
    </row>
    <row r="1416" spans="1:1" x14ac:dyDescent="0.3">
      <c r="A1416" s="112"/>
    </row>
    <row r="1417" spans="1:1" x14ac:dyDescent="0.3">
      <c r="A1417" s="112"/>
    </row>
    <row r="1418" spans="1:1" x14ac:dyDescent="0.3">
      <c r="A1418" s="112"/>
    </row>
    <row r="1419" spans="1:1" x14ac:dyDescent="0.3">
      <c r="A1419" s="112"/>
    </row>
    <row r="1420" spans="1:1" x14ac:dyDescent="0.3">
      <c r="A1420" s="112"/>
    </row>
    <row r="1421" spans="1:1" x14ac:dyDescent="0.3">
      <c r="A1421" s="112"/>
    </row>
    <row r="1422" spans="1:1" x14ac:dyDescent="0.3">
      <c r="A1422" s="112"/>
    </row>
    <row r="1423" spans="1:1" x14ac:dyDescent="0.3">
      <c r="A1423" s="112"/>
    </row>
    <row r="1424" spans="1:1" x14ac:dyDescent="0.3">
      <c r="A1424" s="112"/>
    </row>
    <row r="1425" spans="1:1" x14ac:dyDescent="0.3">
      <c r="A1425" s="112"/>
    </row>
    <row r="1426" spans="1:1" x14ac:dyDescent="0.3">
      <c r="A1426" s="112"/>
    </row>
    <row r="1427" spans="1:1" x14ac:dyDescent="0.3">
      <c r="A1427" s="112"/>
    </row>
    <row r="1428" spans="1:1" x14ac:dyDescent="0.3">
      <c r="A1428" s="112"/>
    </row>
    <row r="1429" spans="1:1" x14ac:dyDescent="0.3">
      <c r="A1429" s="112"/>
    </row>
    <row r="1430" spans="1:1" x14ac:dyDescent="0.3">
      <c r="A1430" s="112"/>
    </row>
    <row r="1431" spans="1:1" x14ac:dyDescent="0.3">
      <c r="A1431" s="112"/>
    </row>
    <row r="1432" spans="1:1" x14ac:dyDescent="0.3">
      <c r="A1432" s="112"/>
    </row>
    <row r="1433" spans="1:1" x14ac:dyDescent="0.3">
      <c r="A1433" s="112"/>
    </row>
    <row r="1434" spans="1:1" x14ac:dyDescent="0.3">
      <c r="A1434" s="112"/>
    </row>
    <row r="1435" spans="1:1" x14ac:dyDescent="0.3">
      <c r="A1435" s="112"/>
    </row>
    <row r="1436" spans="1:1" x14ac:dyDescent="0.3">
      <c r="A1436" s="112"/>
    </row>
    <row r="1437" spans="1:1" x14ac:dyDescent="0.3">
      <c r="A1437" s="112"/>
    </row>
    <row r="1438" spans="1:1" x14ac:dyDescent="0.3">
      <c r="A1438" s="112"/>
    </row>
    <row r="1439" spans="1:1" x14ac:dyDescent="0.3">
      <c r="A1439" s="112"/>
    </row>
    <row r="1440" spans="1:1" x14ac:dyDescent="0.3">
      <c r="A1440" s="112"/>
    </row>
    <row r="1441" spans="1:1" x14ac:dyDescent="0.3">
      <c r="A1441" s="112"/>
    </row>
    <row r="1442" spans="1:1" x14ac:dyDescent="0.3">
      <c r="A1442" s="112"/>
    </row>
    <row r="1443" spans="1:1" x14ac:dyDescent="0.3">
      <c r="A1443" s="112"/>
    </row>
    <row r="1462" spans="1:1" x14ac:dyDescent="0.3">
      <c r="A1462" s="112"/>
    </row>
    <row r="1463" spans="1:1" x14ac:dyDescent="0.3">
      <c r="A1463" s="112"/>
    </row>
    <row r="1464" spans="1:1" x14ac:dyDescent="0.3">
      <c r="A1464" s="112"/>
    </row>
    <row r="1465" spans="1:1" x14ac:dyDescent="0.3">
      <c r="A1465" s="112"/>
    </row>
    <row r="1466" spans="1:1" x14ac:dyDescent="0.3">
      <c r="A1466" s="112"/>
    </row>
    <row r="1467" spans="1:1" x14ac:dyDescent="0.3">
      <c r="A1467" s="112"/>
    </row>
    <row r="1468" spans="1:1" x14ac:dyDescent="0.3">
      <c r="A1468" s="112"/>
    </row>
    <row r="1469" spans="1:1" x14ac:dyDescent="0.3">
      <c r="A1469" s="112"/>
    </row>
    <row r="1470" spans="1:1" x14ac:dyDescent="0.3">
      <c r="A1470" s="112"/>
    </row>
    <row r="1471" spans="1:1" x14ac:dyDescent="0.3">
      <c r="A1471" s="112"/>
    </row>
    <row r="1472" spans="1:1" x14ac:dyDescent="0.3">
      <c r="A1472" s="112"/>
    </row>
    <row r="1473" spans="1:1" x14ac:dyDescent="0.3">
      <c r="A1473" s="112"/>
    </row>
    <row r="1474" spans="1:1" x14ac:dyDescent="0.3">
      <c r="A1474" s="112"/>
    </row>
    <row r="1475" spans="1:1" x14ac:dyDescent="0.3">
      <c r="A1475" s="112"/>
    </row>
    <row r="1476" spans="1:1" x14ac:dyDescent="0.3">
      <c r="A1476" s="112"/>
    </row>
    <row r="1477" spans="1:1" x14ac:dyDescent="0.3">
      <c r="A1477" s="112"/>
    </row>
    <row r="1478" spans="1:1" x14ac:dyDescent="0.3">
      <c r="A1478" s="112"/>
    </row>
    <row r="1479" spans="1:1" x14ac:dyDescent="0.3">
      <c r="A1479" s="112"/>
    </row>
    <row r="1480" spans="1:1" x14ac:dyDescent="0.3">
      <c r="A1480" s="112"/>
    </row>
    <row r="1481" spans="1:1" x14ac:dyDescent="0.3">
      <c r="A1481" s="112"/>
    </row>
    <row r="1482" spans="1:1" x14ac:dyDescent="0.3">
      <c r="A1482" s="112"/>
    </row>
    <row r="1483" spans="1:1" x14ac:dyDescent="0.3">
      <c r="A1483" s="112"/>
    </row>
    <row r="1484" spans="1:1" x14ac:dyDescent="0.3">
      <c r="A1484" s="112"/>
    </row>
    <row r="1485" spans="1:1" x14ac:dyDescent="0.3">
      <c r="A1485" s="112"/>
    </row>
    <row r="1486" spans="1:1" x14ac:dyDescent="0.3">
      <c r="A1486" s="112"/>
    </row>
    <row r="1487" spans="1:1" x14ac:dyDescent="0.3">
      <c r="A1487" s="112"/>
    </row>
    <row r="1488" spans="1:1" x14ac:dyDescent="0.3">
      <c r="A1488" s="112"/>
    </row>
    <row r="1489" spans="1:1" x14ac:dyDescent="0.3">
      <c r="A1489" s="112"/>
    </row>
    <row r="1490" spans="1:1" x14ac:dyDescent="0.3">
      <c r="A1490" s="112"/>
    </row>
    <row r="1491" spans="1:1" x14ac:dyDescent="0.3">
      <c r="A1491" s="112"/>
    </row>
    <row r="1492" spans="1:1" x14ac:dyDescent="0.3">
      <c r="A1492" s="112"/>
    </row>
    <row r="1493" spans="1:1" x14ac:dyDescent="0.3">
      <c r="A1493" s="112"/>
    </row>
    <row r="1494" spans="1:1" x14ac:dyDescent="0.3">
      <c r="A1494" s="112"/>
    </row>
    <row r="1495" spans="1:1" x14ac:dyDescent="0.3">
      <c r="A1495" s="112"/>
    </row>
    <row r="1496" spans="1:1" x14ac:dyDescent="0.3">
      <c r="A1496" s="112"/>
    </row>
    <row r="1497" spans="1:1" x14ac:dyDescent="0.3">
      <c r="A1497" s="112"/>
    </row>
    <row r="1516" spans="1:1" x14ac:dyDescent="0.3">
      <c r="A1516" s="112"/>
    </row>
    <row r="1517" spans="1:1" x14ac:dyDescent="0.3">
      <c r="A1517" s="112"/>
    </row>
    <row r="1518" spans="1:1" x14ac:dyDescent="0.3">
      <c r="A1518" s="112"/>
    </row>
    <row r="1519" spans="1:1" x14ac:dyDescent="0.3">
      <c r="A1519" s="112"/>
    </row>
    <row r="1520" spans="1:1" x14ac:dyDescent="0.3">
      <c r="A1520" s="112"/>
    </row>
    <row r="1521" spans="1:1" x14ac:dyDescent="0.3">
      <c r="A1521" s="112"/>
    </row>
    <row r="1522" spans="1:1" x14ac:dyDescent="0.3">
      <c r="A1522" s="112"/>
    </row>
    <row r="1523" spans="1:1" x14ac:dyDescent="0.3">
      <c r="A1523" s="112"/>
    </row>
    <row r="1524" spans="1:1" x14ac:dyDescent="0.3">
      <c r="A1524" s="112"/>
    </row>
    <row r="1525" spans="1:1" x14ac:dyDescent="0.3">
      <c r="A1525" s="112"/>
    </row>
    <row r="1526" spans="1:1" x14ac:dyDescent="0.3">
      <c r="A1526" s="112"/>
    </row>
    <row r="1527" spans="1:1" x14ac:dyDescent="0.3">
      <c r="A1527" s="112"/>
    </row>
    <row r="1528" spans="1:1" x14ac:dyDescent="0.3">
      <c r="A1528" s="112"/>
    </row>
    <row r="1529" spans="1:1" x14ac:dyDescent="0.3">
      <c r="A1529" s="112"/>
    </row>
    <row r="1530" spans="1:1" x14ac:dyDescent="0.3">
      <c r="A1530" s="112"/>
    </row>
    <row r="1531" spans="1:1" x14ac:dyDescent="0.3">
      <c r="A1531" s="112"/>
    </row>
    <row r="1532" spans="1:1" x14ac:dyDescent="0.3">
      <c r="A1532" s="112"/>
    </row>
    <row r="1533" spans="1:1" x14ac:dyDescent="0.3">
      <c r="A1533" s="112"/>
    </row>
    <row r="1535" spans="1:1" x14ac:dyDescent="0.3">
      <c r="A1535" s="112"/>
    </row>
    <row r="1536" spans="1:1" x14ac:dyDescent="0.3">
      <c r="A1536" s="112"/>
    </row>
    <row r="1537" spans="1:1" x14ac:dyDescent="0.3">
      <c r="A1537" s="112"/>
    </row>
    <row r="1538" spans="1:1" x14ac:dyDescent="0.3">
      <c r="A1538" s="112"/>
    </row>
    <row r="1539" spans="1:1" x14ac:dyDescent="0.3">
      <c r="A1539" s="112"/>
    </row>
    <row r="1540" spans="1:1" x14ac:dyDescent="0.3">
      <c r="A1540" s="112"/>
    </row>
    <row r="1541" spans="1:1" x14ac:dyDescent="0.3">
      <c r="A1541" s="112"/>
    </row>
    <row r="1542" spans="1:1" x14ac:dyDescent="0.3">
      <c r="A1542" s="112"/>
    </row>
    <row r="1570" spans="1:1" x14ac:dyDescent="0.3">
      <c r="A1570" s="112"/>
    </row>
    <row r="1571" spans="1:1" x14ac:dyDescent="0.3">
      <c r="A1571" s="112"/>
    </row>
    <row r="1572" spans="1:1" x14ac:dyDescent="0.3">
      <c r="A1572" s="112"/>
    </row>
    <row r="1573" spans="1:1" x14ac:dyDescent="0.3">
      <c r="A1573" s="112"/>
    </row>
    <row r="1574" spans="1:1" x14ac:dyDescent="0.3">
      <c r="A1574" s="112"/>
    </row>
    <row r="1575" spans="1:1" x14ac:dyDescent="0.3">
      <c r="A1575" s="112"/>
    </row>
    <row r="1576" spans="1:1" x14ac:dyDescent="0.3">
      <c r="A1576" s="112"/>
    </row>
    <row r="1577" spans="1:1" x14ac:dyDescent="0.3">
      <c r="A1577" s="112"/>
    </row>
    <row r="1578" spans="1:1" x14ac:dyDescent="0.3">
      <c r="A1578" s="112"/>
    </row>
    <row r="1579" spans="1:1" x14ac:dyDescent="0.3">
      <c r="A1579" s="112"/>
    </row>
    <row r="1580" spans="1:1" x14ac:dyDescent="0.3">
      <c r="A1580" s="112"/>
    </row>
    <row r="1581" spans="1:1" x14ac:dyDescent="0.3">
      <c r="A1581" s="112"/>
    </row>
    <row r="1582" spans="1:1" x14ac:dyDescent="0.3">
      <c r="A1582" s="112"/>
    </row>
    <row r="1583" spans="1:1" x14ac:dyDescent="0.3">
      <c r="A1583" s="112"/>
    </row>
    <row r="1584" spans="1:1" x14ac:dyDescent="0.3">
      <c r="A1584" s="112"/>
    </row>
    <row r="1585" spans="1:1" x14ac:dyDescent="0.3">
      <c r="A1585" s="112"/>
    </row>
    <row r="1586" spans="1:1" x14ac:dyDescent="0.3">
      <c r="A1586" s="112"/>
    </row>
    <row r="1587" spans="1:1" x14ac:dyDescent="0.3">
      <c r="A1587" s="112"/>
    </row>
    <row r="1624" spans="1:1" x14ac:dyDescent="0.3">
      <c r="A1624" s="112"/>
    </row>
    <row r="1625" spans="1:1" x14ac:dyDescent="0.3">
      <c r="A1625" s="112"/>
    </row>
    <row r="1626" spans="1:1" x14ac:dyDescent="0.3">
      <c r="A1626" s="112"/>
    </row>
    <row r="1627" spans="1:1" x14ac:dyDescent="0.3">
      <c r="A1627" s="112"/>
    </row>
    <row r="1628" spans="1:1" x14ac:dyDescent="0.3">
      <c r="A1628" s="112"/>
    </row>
    <row r="1629" spans="1:1" x14ac:dyDescent="0.3">
      <c r="A1629" s="112"/>
    </row>
    <row r="1630" spans="1:1" x14ac:dyDescent="0.3">
      <c r="A1630" s="112"/>
    </row>
    <row r="1631" spans="1:1" x14ac:dyDescent="0.3">
      <c r="A1631" s="112"/>
    </row>
    <row r="1632" spans="1:1" x14ac:dyDescent="0.3">
      <c r="A1632" s="112"/>
    </row>
    <row r="1633" spans="1:1" x14ac:dyDescent="0.3">
      <c r="A1633" s="112"/>
    </row>
    <row r="1634" spans="1:1" x14ac:dyDescent="0.3">
      <c r="A1634" s="112"/>
    </row>
    <row r="1635" spans="1:1" x14ac:dyDescent="0.3">
      <c r="A1635" s="112"/>
    </row>
    <row r="1636" spans="1:1" x14ac:dyDescent="0.3">
      <c r="A1636" s="112"/>
    </row>
    <row r="1637" spans="1:1" x14ac:dyDescent="0.3">
      <c r="A1637" s="112"/>
    </row>
    <row r="1638" spans="1:1" x14ac:dyDescent="0.3">
      <c r="A1638" s="112"/>
    </row>
    <row r="1639" spans="1:1" x14ac:dyDescent="0.3">
      <c r="A1639" s="112"/>
    </row>
    <row r="1640" spans="1:1" x14ac:dyDescent="0.3">
      <c r="A1640" s="112"/>
    </row>
    <row r="1641" spans="1:1" x14ac:dyDescent="0.3">
      <c r="A1641" s="112"/>
    </row>
    <row r="1642" spans="1:1" x14ac:dyDescent="0.3">
      <c r="A1642" s="112"/>
    </row>
    <row r="1643" spans="1:1" x14ac:dyDescent="0.3">
      <c r="A1643" s="112"/>
    </row>
    <row r="1644" spans="1:1" x14ac:dyDescent="0.3">
      <c r="A1644" s="112"/>
    </row>
    <row r="1645" spans="1:1" x14ac:dyDescent="0.3">
      <c r="A1645" s="112"/>
    </row>
    <row r="1646" spans="1:1" x14ac:dyDescent="0.3">
      <c r="A1646" s="112"/>
    </row>
    <row r="1647" spans="1:1" x14ac:dyDescent="0.3">
      <c r="A1647" s="112"/>
    </row>
    <row r="1648" spans="1:1" x14ac:dyDescent="0.3">
      <c r="A1648" s="112"/>
    </row>
    <row r="1649" spans="1:1" x14ac:dyDescent="0.3">
      <c r="A1649" s="112"/>
    </row>
    <row r="1650" spans="1:1" x14ac:dyDescent="0.3">
      <c r="A1650" s="112"/>
    </row>
    <row r="1651" spans="1:1" x14ac:dyDescent="0.3">
      <c r="A1651" s="112"/>
    </row>
    <row r="1652" spans="1:1" x14ac:dyDescent="0.3">
      <c r="A1652" s="112"/>
    </row>
    <row r="1653" spans="1:1" x14ac:dyDescent="0.3">
      <c r="A1653" s="112"/>
    </row>
    <row r="1654" spans="1:1" x14ac:dyDescent="0.3">
      <c r="A1654" s="112"/>
    </row>
    <row r="1655" spans="1:1" x14ac:dyDescent="0.3">
      <c r="A1655" s="112"/>
    </row>
    <row r="1656" spans="1:1" x14ac:dyDescent="0.3">
      <c r="A1656" s="112"/>
    </row>
    <row r="1657" spans="1:1" x14ac:dyDescent="0.3">
      <c r="A1657" s="112"/>
    </row>
    <row r="1658" spans="1:1" x14ac:dyDescent="0.3">
      <c r="A1658" s="112"/>
    </row>
    <row r="1659" spans="1:1" x14ac:dyDescent="0.3">
      <c r="A1659" s="112"/>
    </row>
    <row r="1660" spans="1:1" x14ac:dyDescent="0.3">
      <c r="A1660" s="112"/>
    </row>
    <row r="1661" spans="1:1" x14ac:dyDescent="0.3">
      <c r="A1661" s="112"/>
    </row>
    <row r="1662" spans="1:1" x14ac:dyDescent="0.3">
      <c r="A1662" s="112"/>
    </row>
    <row r="1663" spans="1:1" x14ac:dyDescent="0.3">
      <c r="A1663" s="112"/>
    </row>
    <row r="1664" spans="1:1" x14ac:dyDescent="0.3">
      <c r="A1664" s="112"/>
    </row>
    <row r="1665" spans="1:1" x14ac:dyDescent="0.3">
      <c r="A1665" s="112"/>
    </row>
    <row r="1666" spans="1:1" x14ac:dyDescent="0.3">
      <c r="A1666" s="112"/>
    </row>
    <row r="1667" spans="1:1" x14ac:dyDescent="0.3">
      <c r="A1667" s="112"/>
    </row>
    <row r="1668" spans="1:1" x14ac:dyDescent="0.3">
      <c r="A1668" s="112"/>
    </row>
    <row r="1669" spans="1:1" x14ac:dyDescent="0.3">
      <c r="A1669" s="112"/>
    </row>
    <row r="1670" spans="1:1" x14ac:dyDescent="0.3">
      <c r="A1670" s="112"/>
    </row>
    <row r="1671" spans="1:1" x14ac:dyDescent="0.3">
      <c r="A1671" s="112"/>
    </row>
    <row r="1672" spans="1:1" x14ac:dyDescent="0.3">
      <c r="A1672" s="112"/>
    </row>
    <row r="1673" spans="1:1" x14ac:dyDescent="0.3">
      <c r="A1673" s="112"/>
    </row>
    <row r="1674" spans="1:1" x14ac:dyDescent="0.3">
      <c r="A1674" s="112"/>
    </row>
    <row r="1675" spans="1:1" x14ac:dyDescent="0.3">
      <c r="A1675" s="112"/>
    </row>
    <row r="1676" spans="1:1" x14ac:dyDescent="0.3">
      <c r="A1676" s="112"/>
    </row>
    <row r="1677" spans="1:1" x14ac:dyDescent="0.3">
      <c r="A1677" s="112"/>
    </row>
    <row r="1678" spans="1:1" x14ac:dyDescent="0.3">
      <c r="A1678" s="112"/>
    </row>
    <row r="1679" spans="1:1" x14ac:dyDescent="0.3">
      <c r="A1679" s="112"/>
    </row>
    <row r="1680" spans="1:1" x14ac:dyDescent="0.3">
      <c r="A1680" s="112"/>
    </row>
    <row r="1681" spans="1:1" x14ac:dyDescent="0.3">
      <c r="A1681" s="112"/>
    </row>
    <row r="1682" spans="1:1" x14ac:dyDescent="0.3">
      <c r="A1682" s="112"/>
    </row>
    <row r="1683" spans="1:1" x14ac:dyDescent="0.3">
      <c r="A1683" s="112"/>
    </row>
    <row r="1684" spans="1:1" x14ac:dyDescent="0.3">
      <c r="A1684" s="112"/>
    </row>
    <row r="1685" spans="1:1" x14ac:dyDescent="0.3">
      <c r="A1685" s="112"/>
    </row>
    <row r="1686" spans="1:1" x14ac:dyDescent="0.3">
      <c r="A1686" s="112"/>
    </row>
    <row r="1687" spans="1:1" x14ac:dyDescent="0.3">
      <c r="A1687" s="112"/>
    </row>
    <row r="1688" spans="1:1" x14ac:dyDescent="0.3">
      <c r="A1688" s="112"/>
    </row>
    <row r="1689" spans="1:1" x14ac:dyDescent="0.3">
      <c r="A1689" s="112"/>
    </row>
    <row r="1690" spans="1:1" x14ac:dyDescent="0.3">
      <c r="A1690" s="112"/>
    </row>
    <row r="1691" spans="1:1" x14ac:dyDescent="0.3">
      <c r="A1691" s="112"/>
    </row>
    <row r="1692" spans="1:1" x14ac:dyDescent="0.3">
      <c r="A1692" s="112"/>
    </row>
    <row r="1693" spans="1:1" x14ac:dyDescent="0.3">
      <c r="A1693" s="112"/>
    </row>
    <row r="1694" spans="1:1" x14ac:dyDescent="0.3">
      <c r="A1694" s="112"/>
    </row>
    <row r="1695" spans="1:1" x14ac:dyDescent="0.3">
      <c r="A1695" s="112"/>
    </row>
    <row r="1696" spans="1:1" x14ac:dyDescent="0.3">
      <c r="A1696" s="112"/>
    </row>
    <row r="1697" spans="1:1" x14ac:dyDescent="0.3">
      <c r="A1697" s="112"/>
    </row>
    <row r="1698" spans="1:1" x14ac:dyDescent="0.3">
      <c r="A1698" s="112"/>
    </row>
    <row r="1699" spans="1:1" x14ac:dyDescent="0.3">
      <c r="A1699" s="112"/>
    </row>
    <row r="1700" spans="1:1" x14ac:dyDescent="0.3">
      <c r="A1700" s="112"/>
    </row>
    <row r="1701" spans="1:1" x14ac:dyDescent="0.3">
      <c r="A1701" s="112"/>
    </row>
    <row r="1702" spans="1:1" x14ac:dyDescent="0.3">
      <c r="A1702" s="112"/>
    </row>
    <row r="1703" spans="1:1" x14ac:dyDescent="0.3">
      <c r="A1703" s="112"/>
    </row>
    <row r="1704" spans="1:1" x14ac:dyDescent="0.3">
      <c r="A1704" s="112"/>
    </row>
    <row r="1705" spans="1:1" x14ac:dyDescent="0.3">
      <c r="A1705" s="112"/>
    </row>
    <row r="1706" spans="1:1" x14ac:dyDescent="0.3">
      <c r="A1706" s="112"/>
    </row>
    <row r="1707" spans="1:1" x14ac:dyDescent="0.3">
      <c r="A1707" s="112"/>
    </row>
    <row r="1708" spans="1:1" x14ac:dyDescent="0.3">
      <c r="A1708" s="112"/>
    </row>
    <row r="1709" spans="1:1" x14ac:dyDescent="0.3">
      <c r="A1709" s="112"/>
    </row>
    <row r="1710" spans="1:1" x14ac:dyDescent="0.3">
      <c r="A1710" s="112"/>
    </row>
    <row r="1711" spans="1:1" x14ac:dyDescent="0.3">
      <c r="A1711" s="112"/>
    </row>
    <row r="1712" spans="1:1" x14ac:dyDescent="0.3">
      <c r="A1712" s="112"/>
    </row>
    <row r="1713" spans="1:1" x14ac:dyDescent="0.3">
      <c r="A1713" s="112"/>
    </row>
    <row r="1714" spans="1:1" x14ac:dyDescent="0.3">
      <c r="A1714" s="112"/>
    </row>
    <row r="1715" spans="1:1" x14ac:dyDescent="0.3">
      <c r="A1715" s="112"/>
    </row>
    <row r="1716" spans="1:1" x14ac:dyDescent="0.3">
      <c r="A1716" s="112"/>
    </row>
    <row r="1717" spans="1:1" x14ac:dyDescent="0.3">
      <c r="A1717" s="112"/>
    </row>
    <row r="1718" spans="1:1" x14ac:dyDescent="0.3">
      <c r="A1718" s="112"/>
    </row>
    <row r="1719" spans="1:1" x14ac:dyDescent="0.3">
      <c r="A1719" s="112"/>
    </row>
    <row r="1720" spans="1:1" x14ac:dyDescent="0.3">
      <c r="A1720" s="112"/>
    </row>
    <row r="1721" spans="1:1" x14ac:dyDescent="0.3">
      <c r="A1721" s="112"/>
    </row>
    <row r="1722" spans="1:1" x14ac:dyDescent="0.3">
      <c r="A1722" s="112"/>
    </row>
    <row r="1723" spans="1:1" x14ac:dyDescent="0.3">
      <c r="A1723" s="112"/>
    </row>
    <row r="1724" spans="1:1" x14ac:dyDescent="0.3">
      <c r="A1724" s="112"/>
    </row>
    <row r="1725" spans="1:1" x14ac:dyDescent="0.3">
      <c r="A1725" s="112"/>
    </row>
    <row r="1726" spans="1:1" x14ac:dyDescent="0.3">
      <c r="A1726" s="112"/>
    </row>
    <row r="1727" spans="1:1" x14ac:dyDescent="0.3">
      <c r="A1727" s="112"/>
    </row>
    <row r="1728" spans="1:1" x14ac:dyDescent="0.3">
      <c r="A1728" s="112"/>
    </row>
    <row r="1729" spans="1:1" x14ac:dyDescent="0.3">
      <c r="A1729" s="112"/>
    </row>
    <row r="1730" spans="1:1" x14ac:dyDescent="0.3">
      <c r="A1730" s="112"/>
    </row>
    <row r="1731" spans="1:1" x14ac:dyDescent="0.3">
      <c r="A1731" s="112"/>
    </row>
    <row r="1732" spans="1:1" x14ac:dyDescent="0.3">
      <c r="A1732" s="112"/>
    </row>
    <row r="1733" spans="1:1" x14ac:dyDescent="0.3">
      <c r="A1733" s="112"/>
    </row>
    <row r="1734" spans="1:1" x14ac:dyDescent="0.3">
      <c r="A1734" s="112"/>
    </row>
    <row r="1735" spans="1:1" x14ac:dyDescent="0.3">
      <c r="A1735" s="112"/>
    </row>
    <row r="1736" spans="1:1" x14ac:dyDescent="0.3">
      <c r="A1736" s="112"/>
    </row>
    <row r="1737" spans="1:1" x14ac:dyDescent="0.3">
      <c r="A1737" s="112"/>
    </row>
    <row r="1738" spans="1:1" x14ac:dyDescent="0.3">
      <c r="A1738" s="112"/>
    </row>
    <row r="1739" spans="1:1" x14ac:dyDescent="0.3">
      <c r="A1739" s="112"/>
    </row>
    <row r="1740" spans="1:1" x14ac:dyDescent="0.3">
      <c r="A1740" s="112"/>
    </row>
    <row r="1741" spans="1:1" x14ac:dyDescent="0.3">
      <c r="A1741" s="112"/>
    </row>
    <row r="1742" spans="1:1" x14ac:dyDescent="0.3">
      <c r="A1742" s="112"/>
    </row>
    <row r="1743" spans="1:1" x14ac:dyDescent="0.3">
      <c r="A1743" s="112"/>
    </row>
    <row r="1744" spans="1:1" x14ac:dyDescent="0.3">
      <c r="A1744" s="112"/>
    </row>
    <row r="1745" spans="1:1" x14ac:dyDescent="0.3">
      <c r="A1745" s="112"/>
    </row>
    <row r="1746" spans="1:1" x14ac:dyDescent="0.3">
      <c r="A1746" s="112"/>
    </row>
    <row r="1747" spans="1:1" x14ac:dyDescent="0.3">
      <c r="A1747" s="112"/>
    </row>
    <row r="1748" spans="1:1" x14ac:dyDescent="0.3">
      <c r="A1748" s="112"/>
    </row>
    <row r="1749" spans="1:1" x14ac:dyDescent="0.3">
      <c r="A1749" s="112"/>
    </row>
    <row r="1750" spans="1:1" x14ac:dyDescent="0.3">
      <c r="A1750" s="112"/>
    </row>
    <row r="1751" spans="1:1" x14ac:dyDescent="0.3">
      <c r="A1751" s="112"/>
    </row>
    <row r="1752" spans="1:1" x14ac:dyDescent="0.3">
      <c r="A1752" s="112"/>
    </row>
    <row r="1753" spans="1:1" x14ac:dyDescent="0.3">
      <c r="A1753" s="112"/>
    </row>
    <row r="1754" spans="1:1" x14ac:dyDescent="0.3">
      <c r="A1754" s="112"/>
    </row>
    <row r="1755" spans="1:1" x14ac:dyDescent="0.3">
      <c r="A1755" s="112"/>
    </row>
    <row r="1756" spans="1:1" x14ac:dyDescent="0.3">
      <c r="A1756" s="112"/>
    </row>
    <row r="1757" spans="1:1" x14ac:dyDescent="0.3">
      <c r="A1757" s="112"/>
    </row>
    <row r="1758" spans="1:1" x14ac:dyDescent="0.3">
      <c r="A1758" s="112"/>
    </row>
    <row r="1759" spans="1:1" x14ac:dyDescent="0.3">
      <c r="A1759" s="112"/>
    </row>
    <row r="1760" spans="1:1" x14ac:dyDescent="0.3">
      <c r="A1760" s="112"/>
    </row>
    <row r="1761" spans="1:1" x14ac:dyDescent="0.3">
      <c r="A1761" s="112"/>
    </row>
    <row r="1762" spans="1:1" x14ac:dyDescent="0.3">
      <c r="A1762" s="112"/>
    </row>
    <row r="1763" spans="1:1" x14ac:dyDescent="0.3">
      <c r="A1763" s="112"/>
    </row>
    <row r="1764" spans="1:1" x14ac:dyDescent="0.3">
      <c r="A1764" s="112"/>
    </row>
    <row r="1765" spans="1:1" x14ac:dyDescent="0.3">
      <c r="A1765" s="112"/>
    </row>
    <row r="1766" spans="1:1" x14ac:dyDescent="0.3">
      <c r="A1766" s="112"/>
    </row>
    <row r="1767" spans="1:1" x14ac:dyDescent="0.3">
      <c r="A1767" s="112"/>
    </row>
    <row r="1768" spans="1:1" x14ac:dyDescent="0.3">
      <c r="A1768" s="112"/>
    </row>
    <row r="1769" spans="1:1" x14ac:dyDescent="0.3">
      <c r="A1769" s="112"/>
    </row>
    <row r="1770" spans="1:1" x14ac:dyDescent="0.3">
      <c r="A1770" s="112"/>
    </row>
    <row r="1771" spans="1:1" x14ac:dyDescent="0.3">
      <c r="A1771" s="112"/>
    </row>
    <row r="1772" spans="1:1" x14ac:dyDescent="0.3">
      <c r="A1772" s="112"/>
    </row>
    <row r="1773" spans="1:1" x14ac:dyDescent="0.3">
      <c r="A1773" s="112"/>
    </row>
    <row r="1774" spans="1:1" x14ac:dyDescent="0.3">
      <c r="A1774" s="112"/>
    </row>
    <row r="1775" spans="1:1" x14ac:dyDescent="0.3">
      <c r="A1775" s="112"/>
    </row>
    <row r="1776" spans="1:1" x14ac:dyDescent="0.3">
      <c r="A1776" s="112"/>
    </row>
    <row r="1786" spans="1:1" x14ac:dyDescent="0.3">
      <c r="A1786" s="112"/>
    </row>
    <row r="1787" spans="1:1" x14ac:dyDescent="0.3">
      <c r="A1787" s="112"/>
    </row>
    <row r="1788" spans="1:1" x14ac:dyDescent="0.3">
      <c r="A1788" s="112"/>
    </row>
    <row r="1789" spans="1:1" x14ac:dyDescent="0.3">
      <c r="A1789" s="112"/>
    </row>
    <row r="1790" spans="1:1" x14ac:dyDescent="0.3">
      <c r="A1790" s="112"/>
    </row>
    <row r="1791" spans="1:1" x14ac:dyDescent="0.3">
      <c r="A1791" s="112"/>
    </row>
    <row r="1792" spans="1:1" x14ac:dyDescent="0.3">
      <c r="A1792" s="112"/>
    </row>
    <row r="1793" spans="1:1" x14ac:dyDescent="0.3">
      <c r="A1793" s="112"/>
    </row>
    <row r="1794" spans="1:1" x14ac:dyDescent="0.3">
      <c r="A1794" s="112"/>
    </row>
    <row r="1795" spans="1:1" x14ac:dyDescent="0.3">
      <c r="A1795" s="112"/>
    </row>
    <row r="1796" spans="1:1" x14ac:dyDescent="0.3">
      <c r="A1796" s="112"/>
    </row>
    <row r="1797" spans="1:1" x14ac:dyDescent="0.3">
      <c r="A1797" s="112"/>
    </row>
    <row r="1798" spans="1:1" x14ac:dyDescent="0.3">
      <c r="A1798" s="112"/>
    </row>
    <row r="1799" spans="1:1" x14ac:dyDescent="0.3">
      <c r="A1799" s="112"/>
    </row>
    <row r="1800" spans="1:1" x14ac:dyDescent="0.3">
      <c r="A1800" s="112"/>
    </row>
    <row r="1801" spans="1:1" x14ac:dyDescent="0.3">
      <c r="A1801" s="112"/>
    </row>
    <row r="1802" spans="1:1" x14ac:dyDescent="0.3">
      <c r="A1802" s="112"/>
    </row>
    <row r="1803" spans="1:1" x14ac:dyDescent="0.3">
      <c r="A1803" s="112"/>
    </row>
    <row r="1804" spans="1:1" x14ac:dyDescent="0.3">
      <c r="A1804" s="112"/>
    </row>
    <row r="1805" spans="1:1" x14ac:dyDescent="0.3">
      <c r="A1805" s="112"/>
    </row>
    <row r="1806" spans="1:1" x14ac:dyDescent="0.3">
      <c r="A1806" s="112"/>
    </row>
    <row r="1807" spans="1:1" x14ac:dyDescent="0.3">
      <c r="A1807" s="112"/>
    </row>
    <row r="1808" spans="1:1" x14ac:dyDescent="0.3">
      <c r="A1808" s="112"/>
    </row>
    <row r="1809" spans="1:1" x14ac:dyDescent="0.3">
      <c r="A1809" s="112"/>
    </row>
    <row r="1810" spans="1:1" x14ac:dyDescent="0.3">
      <c r="A1810" s="112"/>
    </row>
    <row r="1811" spans="1:1" x14ac:dyDescent="0.3">
      <c r="A1811" s="112"/>
    </row>
    <row r="1812" spans="1:1" x14ac:dyDescent="0.3">
      <c r="A1812" s="112"/>
    </row>
    <row r="1813" spans="1:1" x14ac:dyDescent="0.3">
      <c r="A1813" s="112"/>
    </row>
    <row r="1814" spans="1:1" x14ac:dyDescent="0.3">
      <c r="A1814" s="112"/>
    </row>
    <row r="1815" spans="1:1" x14ac:dyDescent="0.3">
      <c r="A1815" s="112"/>
    </row>
    <row r="1816" spans="1:1" x14ac:dyDescent="0.3">
      <c r="A1816" s="112"/>
    </row>
    <row r="1817" spans="1:1" x14ac:dyDescent="0.3">
      <c r="A1817" s="112"/>
    </row>
    <row r="1818" spans="1:1" x14ac:dyDescent="0.3">
      <c r="A1818" s="112"/>
    </row>
    <row r="1819" spans="1:1" x14ac:dyDescent="0.3">
      <c r="A1819" s="112"/>
    </row>
    <row r="1820" spans="1:1" x14ac:dyDescent="0.3">
      <c r="A1820" s="112"/>
    </row>
    <row r="1821" spans="1:1" x14ac:dyDescent="0.3">
      <c r="A1821" s="112"/>
    </row>
    <row r="1822" spans="1:1" x14ac:dyDescent="0.3">
      <c r="A1822" s="112"/>
    </row>
    <row r="1823" spans="1:1" x14ac:dyDescent="0.3">
      <c r="A1823" s="112"/>
    </row>
    <row r="1824" spans="1:1" x14ac:dyDescent="0.3">
      <c r="A1824" s="112"/>
    </row>
    <row r="1825" spans="1:1" x14ac:dyDescent="0.3">
      <c r="A1825" s="112"/>
    </row>
    <row r="1826" spans="1:1" x14ac:dyDescent="0.3">
      <c r="A1826" s="112"/>
    </row>
    <row r="1827" spans="1:1" x14ac:dyDescent="0.3">
      <c r="A1827" s="112"/>
    </row>
    <row r="1828" spans="1:1" x14ac:dyDescent="0.3">
      <c r="A1828" s="112"/>
    </row>
    <row r="1829" spans="1:1" x14ac:dyDescent="0.3">
      <c r="A1829" s="112"/>
    </row>
    <row r="1830" spans="1:1" x14ac:dyDescent="0.3">
      <c r="A1830" s="112"/>
    </row>
    <row r="1840" spans="1:1" x14ac:dyDescent="0.3">
      <c r="A1840" s="112"/>
    </row>
    <row r="1841" spans="1:1" x14ac:dyDescent="0.3">
      <c r="A1841" s="112"/>
    </row>
    <row r="1842" spans="1:1" x14ac:dyDescent="0.3">
      <c r="A1842" s="112"/>
    </row>
    <row r="1843" spans="1:1" x14ac:dyDescent="0.3">
      <c r="A1843" s="112"/>
    </row>
    <row r="1844" spans="1:1" x14ac:dyDescent="0.3">
      <c r="A1844" s="112"/>
    </row>
    <row r="1845" spans="1:1" x14ac:dyDescent="0.3">
      <c r="A1845" s="112"/>
    </row>
    <row r="1846" spans="1:1" x14ac:dyDescent="0.3">
      <c r="A1846" s="112"/>
    </row>
    <row r="1847" spans="1:1" x14ac:dyDescent="0.3">
      <c r="A1847" s="112"/>
    </row>
    <row r="1848" spans="1:1" x14ac:dyDescent="0.3">
      <c r="A1848" s="112"/>
    </row>
    <row r="1849" spans="1:1" x14ac:dyDescent="0.3">
      <c r="A1849" s="112"/>
    </row>
    <row r="1850" spans="1:1" x14ac:dyDescent="0.3">
      <c r="A1850" s="112"/>
    </row>
    <row r="1851" spans="1:1" x14ac:dyDescent="0.3">
      <c r="A1851" s="112"/>
    </row>
    <row r="1852" spans="1:1" x14ac:dyDescent="0.3">
      <c r="A1852" s="112"/>
    </row>
    <row r="1853" spans="1:1" x14ac:dyDescent="0.3">
      <c r="A1853" s="112"/>
    </row>
    <row r="1854" spans="1:1" x14ac:dyDescent="0.3">
      <c r="A1854" s="112"/>
    </row>
    <row r="1855" spans="1:1" x14ac:dyDescent="0.3">
      <c r="A1855" s="112"/>
    </row>
    <row r="1856" spans="1:1" x14ac:dyDescent="0.3">
      <c r="A1856" s="112"/>
    </row>
    <row r="1857" spans="1:1" x14ac:dyDescent="0.3">
      <c r="A1857" s="112"/>
    </row>
    <row r="1858" spans="1:1" x14ac:dyDescent="0.3">
      <c r="A1858" s="112"/>
    </row>
    <row r="1859" spans="1:1" x14ac:dyDescent="0.3">
      <c r="A1859" s="112"/>
    </row>
    <row r="1860" spans="1:1" x14ac:dyDescent="0.3">
      <c r="A1860" s="112"/>
    </row>
    <row r="1861" spans="1:1" x14ac:dyDescent="0.3">
      <c r="A1861" s="112"/>
    </row>
    <row r="1862" spans="1:1" x14ac:dyDescent="0.3">
      <c r="A1862" s="112"/>
    </row>
    <row r="1863" spans="1:1" x14ac:dyDescent="0.3">
      <c r="A1863" s="112"/>
    </row>
    <row r="1864" spans="1:1" x14ac:dyDescent="0.3">
      <c r="A1864" s="112"/>
    </row>
    <row r="1865" spans="1:1" x14ac:dyDescent="0.3">
      <c r="A1865" s="112"/>
    </row>
    <row r="1866" spans="1:1" x14ac:dyDescent="0.3">
      <c r="A1866" s="112"/>
    </row>
    <row r="1867" spans="1:1" x14ac:dyDescent="0.3">
      <c r="A1867" s="112"/>
    </row>
    <row r="1868" spans="1:1" x14ac:dyDescent="0.3">
      <c r="A1868" s="112"/>
    </row>
    <row r="1869" spans="1:1" x14ac:dyDescent="0.3">
      <c r="A1869" s="112"/>
    </row>
    <row r="1870" spans="1:1" x14ac:dyDescent="0.3">
      <c r="A1870" s="112"/>
    </row>
    <row r="1871" spans="1:1" x14ac:dyDescent="0.3">
      <c r="A1871" s="112"/>
    </row>
    <row r="1872" spans="1:1" x14ac:dyDescent="0.3">
      <c r="A1872" s="112"/>
    </row>
    <row r="1873" spans="1:1" x14ac:dyDescent="0.3">
      <c r="A1873" s="112"/>
    </row>
    <row r="1874" spans="1:1" x14ac:dyDescent="0.3">
      <c r="A1874" s="112"/>
    </row>
    <row r="1875" spans="1:1" x14ac:dyDescent="0.3">
      <c r="A1875" s="112"/>
    </row>
    <row r="1876" spans="1:1" x14ac:dyDescent="0.3">
      <c r="A1876" s="112"/>
    </row>
    <row r="1877" spans="1:1" x14ac:dyDescent="0.3">
      <c r="A1877" s="112"/>
    </row>
    <row r="1878" spans="1:1" x14ac:dyDescent="0.3">
      <c r="A1878" s="112"/>
    </row>
    <row r="1880" spans="1:1" x14ac:dyDescent="0.3">
      <c r="A1880" s="112"/>
    </row>
    <row r="1881" spans="1:1" x14ac:dyDescent="0.3">
      <c r="A1881" s="112"/>
    </row>
    <row r="1882" spans="1:1" x14ac:dyDescent="0.3">
      <c r="A1882" s="112"/>
    </row>
    <row r="1883" spans="1:1" x14ac:dyDescent="0.3">
      <c r="A1883" s="112"/>
    </row>
    <row r="1894" spans="1:1" x14ac:dyDescent="0.3">
      <c r="A1894" s="112"/>
    </row>
    <row r="1895" spans="1:1" x14ac:dyDescent="0.3">
      <c r="A1895" s="112"/>
    </row>
    <row r="1896" spans="1:1" x14ac:dyDescent="0.3">
      <c r="A1896" s="112"/>
    </row>
    <row r="1897" spans="1:1" x14ac:dyDescent="0.3">
      <c r="A1897" s="112"/>
    </row>
    <row r="1898" spans="1:1" x14ac:dyDescent="0.3">
      <c r="A1898" s="112"/>
    </row>
    <row r="1899" spans="1:1" x14ac:dyDescent="0.3">
      <c r="A1899" s="112"/>
    </row>
    <row r="1900" spans="1:1" x14ac:dyDescent="0.3">
      <c r="A1900" s="112"/>
    </row>
    <row r="1901" spans="1:1" x14ac:dyDescent="0.3">
      <c r="A1901" s="112"/>
    </row>
    <row r="1902" spans="1:1" x14ac:dyDescent="0.3">
      <c r="A1902" s="112"/>
    </row>
    <row r="1903" spans="1:1" x14ac:dyDescent="0.3">
      <c r="A1903" s="112"/>
    </row>
    <row r="1904" spans="1:1" x14ac:dyDescent="0.3">
      <c r="A1904" s="112"/>
    </row>
    <row r="1905" spans="1:1" x14ac:dyDescent="0.3">
      <c r="A1905" s="112"/>
    </row>
    <row r="1906" spans="1:1" x14ac:dyDescent="0.3">
      <c r="A1906" s="112"/>
    </row>
    <row r="1907" spans="1:1" x14ac:dyDescent="0.3">
      <c r="A1907" s="112"/>
    </row>
    <row r="1908" spans="1:1" x14ac:dyDescent="0.3">
      <c r="A1908" s="112"/>
    </row>
    <row r="1909" spans="1:1" x14ac:dyDescent="0.3">
      <c r="A1909" s="112"/>
    </row>
    <row r="1910" spans="1:1" x14ac:dyDescent="0.3">
      <c r="A1910" s="112"/>
    </row>
    <row r="1911" spans="1:1" x14ac:dyDescent="0.3">
      <c r="A1911" s="112"/>
    </row>
    <row r="1915" spans="1:1" x14ac:dyDescent="0.3">
      <c r="A1915" s="112"/>
    </row>
    <row r="1916" spans="1:1" x14ac:dyDescent="0.3">
      <c r="A1916" s="112"/>
    </row>
    <row r="1917" spans="1:1" x14ac:dyDescent="0.3">
      <c r="A1917" s="112"/>
    </row>
    <row r="1918" spans="1:1" x14ac:dyDescent="0.3">
      <c r="A1918" s="112"/>
    </row>
    <row r="1919" spans="1:1" x14ac:dyDescent="0.3">
      <c r="A1919" s="112"/>
    </row>
    <row r="1920" spans="1:1" x14ac:dyDescent="0.3">
      <c r="A1920" s="112"/>
    </row>
    <row r="1923" spans="1:1" x14ac:dyDescent="0.3">
      <c r="A1923" s="112"/>
    </row>
    <row r="1924" spans="1:1" x14ac:dyDescent="0.3">
      <c r="A1924" s="112"/>
    </row>
    <row r="1925" spans="1:1" x14ac:dyDescent="0.3">
      <c r="A1925" s="112"/>
    </row>
    <row r="1926" spans="1:1" x14ac:dyDescent="0.3">
      <c r="A1926" s="112"/>
    </row>
    <row r="1927" spans="1:1" x14ac:dyDescent="0.3">
      <c r="A1927" s="112"/>
    </row>
    <row r="1928" spans="1:1" x14ac:dyDescent="0.3">
      <c r="A1928" s="112"/>
    </row>
    <row r="1929" spans="1:1" x14ac:dyDescent="0.3">
      <c r="A1929" s="112"/>
    </row>
    <row r="1948" spans="1:1" x14ac:dyDescent="0.3">
      <c r="A1948" s="112"/>
    </row>
    <row r="1949" spans="1:1" x14ac:dyDescent="0.3">
      <c r="A1949" s="112"/>
    </row>
    <row r="1950" spans="1:1" x14ac:dyDescent="0.3">
      <c r="A1950" s="112"/>
    </row>
    <row r="1951" spans="1:1" x14ac:dyDescent="0.3">
      <c r="A1951" s="112"/>
    </row>
    <row r="1952" spans="1:1" x14ac:dyDescent="0.3">
      <c r="A1952" s="112"/>
    </row>
    <row r="1953" spans="1:1" x14ac:dyDescent="0.3">
      <c r="A1953" s="112"/>
    </row>
    <row r="1954" spans="1:1" x14ac:dyDescent="0.3">
      <c r="A1954" s="112"/>
    </row>
    <row r="1955" spans="1:1" x14ac:dyDescent="0.3">
      <c r="A1955" s="112"/>
    </row>
    <row r="1956" spans="1:1" x14ac:dyDescent="0.3">
      <c r="A1956" s="112"/>
    </row>
    <row r="1957" spans="1:1" x14ac:dyDescent="0.3">
      <c r="A1957" s="112"/>
    </row>
    <row r="1958" spans="1:1" x14ac:dyDescent="0.3">
      <c r="A1958" s="112"/>
    </row>
    <row r="1959" spans="1:1" x14ac:dyDescent="0.3">
      <c r="A1959" s="112"/>
    </row>
    <row r="1960" spans="1:1" x14ac:dyDescent="0.3">
      <c r="A1960" s="112"/>
    </row>
    <row r="1961" spans="1:1" x14ac:dyDescent="0.3">
      <c r="A1961" s="112"/>
    </row>
    <row r="1962" spans="1:1" x14ac:dyDescent="0.3">
      <c r="A1962" s="112"/>
    </row>
    <row r="1963" spans="1:1" x14ac:dyDescent="0.3">
      <c r="A1963" s="112"/>
    </row>
    <row r="1964" spans="1:1" x14ac:dyDescent="0.3">
      <c r="A1964" s="112"/>
    </row>
    <row r="1965" spans="1:1" x14ac:dyDescent="0.3">
      <c r="A1965" s="112"/>
    </row>
    <row r="1966" spans="1:1" x14ac:dyDescent="0.3">
      <c r="A1966" s="112"/>
    </row>
    <row r="1967" spans="1:1" x14ac:dyDescent="0.3">
      <c r="A1967" s="112"/>
    </row>
    <row r="1968" spans="1:1" x14ac:dyDescent="0.3">
      <c r="A1968" s="112"/>
    </row>
    <row r="1969" spans="1:1" x14ac:dyDescent="0.3">
      <c r="A1969" s="112"/>
    </row>
    <row r="1970" spans="1:1" x14ac:dyDescent="0.3">
      <c r="A1970" s="112"/>
    </row>
    <row r="1971" spans="1:1" x14ac:dyDescent="0.3">
      <c r="A1971" s="112"/>
    </row>
    <row r="1972" spans="1:1" x14ac:dyDescent="0.3">
      <c r="A1972" s="112"/>
    </row>
    <row r="1973" spans="1:1" x14ac:dyDescent="0.3">
      <c r="A1973" s="112"/>
    </row>
    <row r="1974" spans="1:1" x14ac:dyDescent="0.3">
      <c r="A1974" s="112"/>
    </row>
    <row r="1975" spans="1:1" x14ac:dyDescent="0.3">
      <c r="A1975" s="112"/>
    </row>
    <row r="1976" spans="1:1" x14ac:dyDescent="0.3">
      <c r="A1976" s="112"/>
    </row>
    <row r="1977" spans="1:1" x14ac:dyDescent="0.3">
      <c r="A1977" s="112"/>
    </row>
    <row r="1978" spans="1:1" x14ac:dyDescent="0.3">
      <c r="A1978" s="112"/>
    </row>
    <row r="1979" spans="1:1" x14ac:dyDescent="0.3">
      <c r="A1979" s="112"/>
    </row>
    <row r="1980" spans="1:1" x14ac:dyDescent="0.3">
      <c r="A1980" s="112"/>
    </row>
    <row r="1981" spans="1:1" x14ac:dyDescent="0.3">
      <c r="A1981" s="112"/>
    </row>
    <row r="1982" spans="1:1" x14ac:dyDescent="0.3">
      <c r="A1982" s="112"/>
    </row>
    <row r="1983" spans="1:1" x14ac:dyDescent="0.3">
      <c r="A1983" s="112"/>
    </row>
    <row r="2002" spans="1:1" x14ac:dyDescent="0.3">
      <c r="A2002" s="112"/>
    </row>
    <row r="2003" spans="1:1" x14ac:dyDescent="0.3">
      <c r="A2003" s="112"/>
    </row>
    <row r="2004" spans="1:1" x14ac:dyDescent="0.3">
      <c r="A2004" s="112"/>
    </row>
    <row r="2005" spans="1:1" x14ac:dyDescent="0.3">
      <c r="A2005" s="112"/>
    </row>
    <row r="2006" spans="1:1" x14ac:dyDescent="0.3">
      <c r="A2006" s="112"/>
    </row>
    <row r="2007" spans="1:1" x14ac:dyDescent="0.3">
      <c r="A2007" s="112"/>
    </row>
    <row r="2008" spans="1:1" x14ac:dyDescent="0.3">
      <c r="A2008" s="112"/>
    </row>
    <row r="2009" spans="1:1" x14ac:dyDescent="0.3">
      <c r="A2009" s="112"/>
    </row>
    <row r="2010" spans="1:1" x14ac:dyDescent="0.3">
      <c r="A2010" s="112"/>
    </row>
    <row r="2011" spans="1:1" x14ac:dyDescent="0.3">
      <c r="A2011" s="112"/>
    </row>
    <row r="2012" spans="1:1" x14ac:dyDescent="0.3">
      <c r="A2012" s="112"/>
    </row>
    <row r="2013" spans="1:1" x14ac:dyDescent="0.3">
      <c r="A2013" s="112"/>
    </row>
    <row r="2014" spans="1:1" x14ac:dyDescent="0.3">
      <c r="A2014" s="112"/>
    </row>
    <row r="2015" spans="1:1" x14ac:dyDescent="0.3">
      <c r="A2015" s="112"/>
    </row>
    <row r="2016" spans="1:1" x14ac:dyDescent="0.3">
      <c r="A2016" s="112"/>
    </row>
    <row r="2017" spans="1:1" x14ac:dyDescent="0.3">
      <c r="A2017" s="112"/>
    </row>
    <row r="2018" spans="1:1" x14ac:dyDescent="0.3">
      <c r="A2018" s="112"/>
    </row>
    <row r="2019" spans="1:1" x14ac:dyDescent="0.3">
      <c r="A2019" s="112"/>
    </row>
    <row r="2020" spans="1:1" x14ac:dyDescent="0.3">
      <c r="A2020" s="112"/>
    </row>
    <row r="2021" spans="1:1" x14ac:dyDescent="0.3">
      <c r="A2021" s="112"/>
    </row>
    <row r="2029" spans="1:1" x14ac:dyDescent="0.3">
      <c r="A2029" s="112"/>
    </row>
    <row r="2030" spans="1:1" x14ac:dyDescent="0.3">
      <c r="A2030" s="112"/>
    </row>
    <row r="2056" spans="1:1" x14ac:dyDescent="0.3">
      <c r="A2056" s="112"/>
    </row>
    <row r="2057" spans="1:1" x14ac:dyDescent="0.3">
      <c r="A2057" s="112"/>
    </row>
    <row r="2058" spans="1:1" x14ac:dyDescent="0.3">
      <c r="A2058" s="112"/>
    </row>
    <row r="2059" spans="1:1" x14ac:dyDescent="0.3">
      <c r="A2059" s="112"/>
    </row>
    <row r="2060" spans="1:1" x14ac:dyDescent="0.3">
      <c r="A2060" s="112"/>
    </row>
    <row r="2061" spans="1:1" x14ac:dyDescent="0.3">
      <c r="A2061" s="112"/>
    </row>
    <row r="2062" spans="1:1" x14ac:dyDescent="0.3">
      <c r="A2062" s="112"/>
    </row>
    <row r="2063" spans="1:1" x14ac:dyDescent="0.3">
      <c r="A2063" s="112"/>
    </row>
    <row r="2064" spans="1:1" x14ac:dyDescent="0.3">
      <c r="A2064" s="112"/>
    </row>
    <row r="2065" spans="1:1" x14ac:dyDescent="0.3">
      <c r="A2065" s="112"/>
    </row>
    <row r="2066" spans="1:1" x14ac:dyDescent="0.3">
      <c r="A2066" s="112"/>
    </row>
    <row r="2067" spans="1:1" x14ac:dyDescent="0.3">
      <c r="A2067" s="112"/>
    </row>
    <row r="2068" spans="1:1" x14ac:dyDescent="0.3">
      <c r="A2068" s="112"/>
    </row>
    <row r="2069" spans="1:1" x14ac:dyDescent="0.3">
      <c r="A2069" s="112"/>
    </row>
    <row r="2070" spans="1:1" x14ac:dyDescent="0.3">
      <c r="A2070" s="112"/>
    </row>
    <row r="2071" spans="1:1" x14ac:dyDescent="0.3">
      <c r="A2071" s="112"/>
    </row>
    <row r="2072" spans="1:1" x14ac:dyDescent="0.3">
      <c r="A2072" s="112"/>
    </row>
    <row r="2073" spans="1:1" x14ac:dyDescent="0.3">
      <c r="A2073" s="112"/>
    </row>
    <row r="2074" spans="1:1" x14ac:dyDescent="0.3">
      <c r="A2074" s="112"/>
    </row>
    <row r="2075" spans="1:1" x14ac:dyDescent="0.3">
      <c r="A2075" s="112"/>
    </row>
    <row r="2076" spans="1:1" x14ac:dyDescent="0.3">
      <c r="A2076" s="112"/>
    </row>
    <row r="2077" spans="1:1" x14ac:dyDescent="0.3">
      <c r="A2077" s="112"/>
    </row>
    <row r="2078" spans="1:1" x14ac:dyDescent="0.3">
      <c r="A2078" s="112"/>
    </row>
    <row r="2079" spans="1:1" x14ac:dyDescent="0.3">
      <c r="A2079" s="112"/>
    </row>
    <row r="2080" spans="1:1" x14ac:dyDescent="0.3">
      <c r="A2080" s="112"/>
    </row>
    <row r="2081" spans="1:1" x14ac:dyDescent="0.3">
      <c r="A2081" s="112"/>
    </row>
    <row r="2082" spans="1:1" x14ac:dyDescent="0.3">
      <c r="A2082" s="112"/>
    </row>
    <row r="2083" spans="1:1" x14ac:dyDescent="0.3">
      <c r="A2083" s="112"/>
    </row>
    <row r="2084" spans="1:1" x14ac:dyDescent="0.3">
      <c r="A2084" s="112"/>
    </row>
    <row r="2085" spans="1:1" x14ac:dyDescent="0.3">
      <c r="A2085" s="112"/>
    </row>
    <row r="2086" spans="1:1" x14ac:dyDescent="0.3">
      <c r="A2086" s="112"/>
    </row>
    <row r="2087" spans="1:1" x14ac:dyDescent="0.3">
      <c r="A2087" s="112"/>
    </row>
    <row r="2088" spans="1:1" x14ac:dyDescent="0.3">
      <c r="A2088" s="112"/>
    </row>
    <row r="2089" spans="1:1" x14ac:dyDescent="0.3">
      <c r="A2089" s="112"/>
    </row>
    <row r="2090" spans="1:1" x14ac:dyDescent="0.3">
      <c r="A2090" s="112"/>
    </row>
    <row r="2091" spans="1:1" x14ac:dyDescent="0.3">
      <c r="A2091" s="112"/>
    </row>
    <row r="2110" spans="1:1" x14ac:dyDescent="0.3">
      <c r="A2110" s="112"/>
    </row>
    <row r="2111" spans="1:1" x14ac:dyDescent="0.3">
      <c r="A2111" s="112"/>
    </row>
    <row r="2112" spans="1:1" x14ac:dyDescent="0.3">
      <c r="A2112" s="112"/>
    </row>
    <row r="2113" spans="1:1" x14ac:dyDescent="0.3">
      <c r="A2113" s="112"/>
    </row>
    <row r="2114" spans="1:1" x14ac:dyDescent="0.3">
      <c r="A2114" s="112"/>
    </row>
    <row r="2115" spans="1:1" x14ac:dyDescent="0.3">
      <c r="A2115" s="112"/>
    </row>
    <row r="2116" spans="1:1" x14ac:dyDescent="0.3">
      <c r="A2116" s="112"/>
    </row>
    <row r="2117" spans="1:1" x14ac:dyDescent="0.3">
      <c r="A2117" s="112"/>
    </row>
    <row r="2118" spans="1:1" x14ac:dyDescent="0.3">
      <c r="A2118" s="112"/>
    </row>
    <row r="2119" spans="1:1" x14ac:dyDescent="0.3">
      <c r="A2119" s="112"/>
    </row>
    <row r="2120" spans="1:1" x14ac:dyDescent="0.3">
      <c r="A2120" s="112"/>
    </row>
    <row r="2121" spans="1:1" x14ac:dyDescent="0.3">
      <c r="A2121" s="112"/>
    </row>
    <row r="2122" spans="1:1" x14ac:dyDescent="0.3">
      <c r="A2122" s="112"/>
    </row>
    <row r="2123" spans="1:1" x14ac:dyDescent="0.3">
      <c r="A2123" s="112"/>
    </row>
    <row r="2124" spans="1:1" x14ac:dyDescent="0.3">
      <c r="A2124" s="112"/>
    </row>
    <row r="2125" spans="1:1" x14ac:dyDescent="0.3">
      <c r="A2125" s="112"/>
    </row>
    <row r="2126" spans="1:1" x14ac:dyDescent="0.3">
      <c r="A2126" s="112"/>
    </row>
    <row r="2127" spans="1:1" x14ac:dyDescent="0.3">
      <c r="A2127" s="112"/>
    </row>
    <row r="2128" spans="1:1" x14ac:dyDescent="0.3">
      <c r="A2128" s="112"/>
    </row>
    <row r="2137" spans="1:1" x14ac:dyDescent="0.3">
      <c r="A2137" s="112"/>
    </row>
    <row r="2138" spans="1:1" x14ac:dyDescent="0.3">
      <c r="A2138" s="112"/>
    </row>
    <row r="2164" spans="1:1" x14ac:dyDescent="0.3">
      <c r="A2164" s="112"/>
    </row>
    <row r="2165" spans="1:1" x14ac:dyDescent="0.3">
      <c r="A2165" s="112"/>
    </row>
    <row r="2166" spans="1:1" x14ac:dyDescent="0.3">
      <c r="A2166" s="112"/>
    </row>
    <row r="2167" spans="1:1" x14ac:dyDescent="0.3">
      <c r="A2167" s="112"/>
    </row>
    <row r="2168" spans="1:1" x14ac:dyDescent="0.3">
      <c r="A2168" s="112"/>
    </row>
    <row r="2169" spans="1:1" x14ac:dyDescent="0.3">
      <c r="A2169" s="112"/>
    </row>
    <row r="2170" spans="1:1" x14ac:dyDescent="0.3">
      <c r="A2170" s="112"/>
    </row>
    <row r="2171" spans="1:1" x14ac:dyDescent="0.3">
      <c r="A2171" s="112"/>
    </row>
    <row r="2172" spans="1:1" x14ac:dyDescent="0.3">
      <c r="A2172" s="112"/>
    </row>
    <row r="2173" spans="1:1" x14ac:dyDescent="0.3">
      <c r="A2173" s="112"/>
    </row>
    <row r="2174" spans="1:1" x14ac:dyDescent="0.3">
      <c r="A2174" s="112"/>
    </row>
    <row r="2175" spans="1:1" x14ac:dyDescent="0.3">
      <c r="A2175" s="112"/>
    </row>
    <row r="2176" spans="1:1" x14ac:dyDescent="0.3">
      <c r="A2176" s="112"/>
    </row>
    <row r="2177" spans="1:1" x14ac:dyDescent="0.3">
      <c r="A2177" s="112"/>
    </row>
    <row r="2178" spans="1:1" x14ac:dyDescent="0.3">
      <c r="A2178" s="112"/>
    </row>
    <row r="2179" spans="1:1" x14ac:dyDescent="0.3">
      <c r="A2179" s="112"/>
    </row>
    <row r="2180" spans="1:1" x14ac:dyDescent="0.3">
      <c r="A2180" s="112"/>
    </row>
    <row r="2181" spans="1:1" x14ac:dyDescent="0.3">
      <c r="A2181" s="112"/>
    </row>
    <row r="2182" spans="1:1" x14ac:dyDescent="0.3">
      <c r="A2182" s="112"/>
    </row>
    <row r="2183" spans="1:1" x14ac:dyDescent="0.3">
      <c r="A2183" s="112"/>
    </row>
    <row r="2184" spans="1:1" x14ac:dyDescent="0.3">
      <c r="A2184" s="112"/>
    </row>
    <row r="2185" spans="1:1" x14ac:dyDescent="0.3">
      <c r="A2185" s="112"/>
    </row>
    <row r="2186" spans="1:1" x14ac:dyDescent="0.3">
      <c r="A2186" s="112"/>
    </row>
    <row r="2187" spans="1:1" x14ac:dyDescent="0.3">
      <c r="A2187" s="112"/>
    </row>
    <row r="2188" spans="1:1" x14ac:dyDescent="0.3">
      <c r="A2188" s="112"/>
    </row>
    <row r="2189" spans="1:1" x14ac:dyDescent="0.3">
      <c r="A2189" s="112"/>
    </row>
    <row r="2190" spans="1:1" x14ac:dyDescent="0.3">
      <c r="A2190" s="112"/>
    </row>
    <row r="2192" spans="1:1" x14ac:dyDescent="0.3">
      <c r="A2192" s="112"/>
    </row>
    <row r="2193" spans="1:1" x14ac:dyDescent="0.3">
      <c r="A2193" s="112"/>
    </row>
    <row r="2194" spans="1:1" x14ac:dyDescent="0.3">
      <c r="A2194" s="112"/>
    </row>
    <row r="2195" spans="1:1" x14ac:dyDescent="0.3">
      <c r="A2195" s="112"/>
    </row>
    <row r="2196" spans="1:1" x14ac:dyDescent="0.3">
      <c r="A2196" s="112"/>
    </row>
    <row r="2197" spans="1:1" x14ac:dyDescent="0.3">
      <c r="A2197" s="112"/>
    </row>
    <row r="2198" spans="1:1" x14ac:dyDescent="0.3">
      <c r="A2198" s="112"/>
    </row>
    <row r="2199" spans="1:1" x14ac:dyDescent="0.3">
      <c r="A2199" s="112"/>
    </row>
    <row r="2218" spans="1:1" x14ac:dyDescent="0.3">
      <c r="A2218" s="112"/>
    </row>
    <row r="2219" spans="1:1" x14ac:dyDescent="0.3">
      <c r="A2219" s="112"/>
    </row>
    <row r="2220" spans="1:1" x14ac:dyDescent="0.3">
      <c r="A2220" s="112"/>
    </row>
    <row r="2221" spans="1:1" x14ac:dyDescent="0.3">
      <c r="A2221" s="112"/>
    </row>
    <row r="2222" spans="1:1" x14ac:dyDescent="0.3">
      <c r="A2222" s="112"/>
    </row>
    <row r="2223" spans="1:1" x14ac:dyDescent="0.3">
      <c r="A2223" s="112"/>
    </row>
    <row r="2224" spans="1:1" x14ac:dyDescent="0.3">
      <c r="A2224" s="112"/>
    </row>
    <row r="2225" spans="1:1" x14ac:dyDescent="0.3">
      <c r="A2225" s="112"/>
    </row>
    <row r="2226" spans="1:1" x14ac:dyDescent="0.3">
      <c r="A2226" s="112"/>
    </row>
    <row r="2227" spans="1:1" x14ac:dyDescent="0.3">
      <c r="A2227" s="112"/>
    </row>
    <row r="2228" spans="1:1" x14ac:dyDescent="0.3">
      <c r="A2228" s="112"/>
    </row>
    <row r="2229" spans="1:1" x14ac:dyDescent="0.3">
      <c r="A2229" s="112"/>
    </row>
    <row r="2230" spans="1:1" x14ac:dyDescent="0.3">
      <c r="A2230" s="112"/>
    </row>
    <row r="2231" spans="1:1" x14ac:dyDescent="0.3">
      <c r="A2231" s="112"/>
    </row>
    <row r="2232" spans="1:1" x14ac:dyDescent="0.3">
      <c r="A2232" s="112"/>
    </row>
    <row r="2233" spans="1:1" x14ac:dyDescent="0.3">
      <c r="A2233" s="112"/>
    </row>
    <row r="2234" spans="1:1" x14ac:dyDescent="0.3">
      <c r="A2234" s="112"/>
    </row>
    <row r="2235" spans="1:1" x14ac:dyDescent="0.3">
      <c r="A2235" s="112"/>
    </row>
    <row r="2236" spans="1:1" x14ac:dyDescent="0.3">
      <c r="A2236" s="112"/>
    </row>
    <row r="2237" spans="1:1" x14ac:dyDescent="0.3">
      <c r="A2237" s="112"/>
    </row>
    <row r="2238" spans="1:1" x14ac:dyDescent="0.3">
      <c r="A2238" s="112"/>
    </row>
    <row r="2239" spans="1:1" x14ac:dyDescent="0.3">
      <c r="A2239" s="112"/>
    </row>
    <row r="2240" spans="1:1" x14ac:dyDescent="0.3">
      <c r="A2240" s="112"/>
    </row>
    <row r="2241" spans="1:1" x14ac:dyDescent="0.3">
      <c r="A2241" s="112"/>
    </row>
    <row r="2242" spans="1:1" x14ac:dyDescent="0.3">
      <c r="A2242" s="112"/>
    </row>
    <row r="2243" spans="1:1" x14ac:dyDescent="0.3">
      <c r="A2243" s="112"/>
    </row>
    <row r="2244" spans="1:1" x14ac:dyDescent="0.3">
      <c r="A2244" s="112"/>
    </row>
    <row r="2247" spans="1:1" x14ac:dyDescent="0.3">
      <c r="A2247" s="112"/>
    </row>
    <row r="2248" spans="1:1" x14ac:dyDescent="0.3">
      <c r="A2248" s="112"/>
    </row>
    <row r="2249" spans="1:1" x14ac:dyDescent="0.3">
      <c r="A2249" s="112"/>
    </row>
    <row r="2250" spans="1:1" x14ac:dyDescent="0.3">
      <c r="A2250" s="112"/>
    </row>
    <row r="2251" spans="1:1" x14ac:dyDescent="0.3">
      <c r="A2251" s="112"/>
    </row>
    <row r="2252" spans="1:1" x14ac:dyDescent="0.3">
      <c r="A2252" s="112"/>
    </row>
    <row r="2253" spans="1:1" x14ac:dyDescent="0.3">
      <c r="A2253" s="112"/>
    </row>
    <row r="2272" spans="1:1" x14ac:dyDescent="0.3">
      <c r="A2272" s="112"/>
    </row>
    <row r="2273" spans="1:1" x14ac:dyDescent="0.3">
      <c r="A2273" s="112"/>
    </row>
    <row r="2274" spans="1:1" x14ac:dyDescent="0.3">
      <c r="A2274" s="112"/>
    </row>
    <row r="2275" spans="1:1" x14ac:dyDescent="0.3">
      <c r="A2275" s="112"/>
    </row>
    <row r="2276" spans="1:1" x14ac:dyDescent="0.3">
      <c r="A2276" s="112"/>
    </row>
    <row r="2277" spans="1:1" x14ac:dyDescent="0.3">
      <c r="A2277" s="112"/>
    </row>
    <row r="2278" spans="1:1" x14ac:dyDescent="0.3">
      <c r="A2278" s="112"/>
    </row>
    <row r="2279" spans="1:1" x14ac:dyDescent="0.3">
      <c r="A2279" s="112"/>
    </row>
    <row r="2280" spans="1:1" x14ac:dyDescent="0.3">
      <c r="A2280" s="112"/>
    </row>
    <row r="2281" spans="1:1" x14ac:dyDescent="0.3">
      <c r="A2281" s="112"/>
    </row>
    <row r="2282" spans="1:1" x14ac:dyDescent="0.3">
      <c r="A2282" s="112"/>
    </row>
    <row r="2283" spans="1:1" x14ac:dyDescent="0.3">
      <c r="A2283" s="112"/>
    </row>
    <row r="2284" spans="1:1" x14ac:dyDescent="0.3">
      <c r="A2284" s="112"/>
    </row>
    <row r="2285" spans="1:1" x14ac:dyDescent="0.3">
      <c r="A2285" s="112"/>
    </row>
    <row r="2286" spans="1:1" x14ac:dyDescent="0.3">
      <c r="A2286" s="112"/>
    </row>
    <row r="2287" spans="1:1" x14ac:dyDescent="0.3">
      <c r="A2287" s="112"/>
    </row>
    <row r="2288" spans="1:1" x14ac:dyDescent="0.3">
      <c r="A2288" s="112"/>
    </row>
    <row r="2289" spans="1:1" x14ac:dyDescent="0.3">
      <c r="A2289" s="112"/>
    </row>
    <row r="2326" spans="1:1" x14ac:dyDescent="0.3">
      <c r="A2326" s="112"/>
    </row>
    <row r="2327" spans="1:1" x14ac:dyDescent="0.3">
      <c r="A2327" s="112"/>
    </row>
    <row r="2328" spans="1:1" x14ac:dyDescent="0.3">
      <c r="A2328" s="112"/>
    </row>
    <row r="2329" spans="1:1" x14ac:dyDescent="0.3">
      <c r="A2329" s="112"/>
    </row>
    <row r="2330" spans="1:1" x14ac:dyDescent="0.3">
      <c r="A2330" s="112"/>
    </row>
    <row r="2331" spans="1:1" x14ac:dyDescent="0.3">
      <c r="A2331" s="112"/>
    </row>
    <row r="2332" spans="1:1" x14ac:dyDescent="0.3">
      <c r="A2332" s="112"/>
    </row>
    <row r="2333" spans="1:1" x14ac:dyDescent="0.3">
      <c r="A2333" s="112"/>
    </row>
    <row r="2334" spans="1:1" x14ac:dyDescent="0.3">
      <c r="A2334" s="112"/>
    </row>
    <row r="2335" spans="1:1" x14ac:dyDescent="0.3">
      <c r="A2335" s="112"/>
    </row>
    <row r="2336" spans="1:1" x14ac:dyDescent="0.3">
      <c r="A2336" s="112"/>
    </row>
    <row r="2337" spans="1:1" x14ac:dyDescent="0.3">
      <c r="A2337" s="112"/>
    </row>
    <row r="2338" spans="1:1" x14ac:dyDescent="0.3">
      <c r="A2338" s="112"/>
    </row>
    <row r="2339" spans="1:1" x14ac:dyDescent="0.3">
      <c r="A2339" s="112"/>
    </row>
    <row r="2340" spans="1:1" x14ac:dyDescent="0.3">
      <c r="A2340" s="112"/>
    </row>
    <row r="2341" spans="1:1" x14ac:dyDescent="0.3">
      <c r="A2341" s="112"/>
    </row>
    <row r="2342" spans="1:1" x14ac:dyDescent="0.3">
      <c r="A2342" s="112"/>
    </row>
    <row r="2343" spans="1:1" x14ac:dyDescent="0.3">
      <c r="A2343" s="112"/>
    </row>
    <row r="2350" spans="1:1" x14ac:dyDescent="0.3">
      <c r="A2350" s="112"/>
    </row>
    <row r="2351" spans="1:1" x14ac:dyDescent="0.3">
      <c r="A2351" s="112"/>
    </row>
    <row r="2352" spans="1:1" x14ac:dyDescent="0.3">
      <c r="A2352" s="112"/>
    </row>
    <row r="2380" spans="1:1" x14ac:dyDescent="0.3">
      <c r="A2380" s="112"/>
    </row>
    <row r="2381" spans="1:1" x14ac:dyDescent="0.3">
      <c r="A2381" s="112"/>
    </row>
    <row r="2382" spans="1:1" x14ac:dyDescent="0.3">
      <c r="A2382" s="112"/>
    </row>
    <row r="2383" spans="1:1" x14ac:dyDescent="0.3">
      <c r="A2383" s="112"/>
    </row>
    <row r="2384" spans="1:1" x14ac:dyDescent="0.3">
      <c r="A2384" s="112"/>
    </row>
    <row r="2385" spans="1:1" x14ac:dyDescent="0.3">
      <c r="A2385" s="112"/>
    </row>
    <row r="2386" spans="1:1" x14ac:dyDescent="0.3">
      <c r="A2386" s="112"/>
    </row>
    <row r="2387" spans="1:1" x14ac:dyDescent="0.3">
      <c r="A2387" s="112"/>
    </row>
    <row r="2388" spans="1:1" x14ac:dyDescent="0.3">
      <c r="A2388" s="112"/>
    </row>
    <row r="2389" spans="1:1" x14ac:dyDescent="0.3">
      <c r="A2389" s="112"/>
    </row>
    <row r="2390" spans="1:1" x14ac:dyDescent="0.3">
      <c r="A2390" s="112"/>
    </row>
    <row r="2391" spans="1:1" x14ac:dyDescent="0.3">
      <c r="A2391" s="112"/>
    </row>
    <row r="2392" spans="1:1" x14ac:dyDescent="0.3">
      <c r="A2392" s="112"/>
    </row>
    <row r="2393" spans="1:1" x14ac:dyDescent="0.3">
      <c r="A2393" s="112"/>
    </row>
    <row r="2394" spans="1:1" x14ac:dyDescent="0.3">
      <c r="A2394" s="112"/>
    </row>
    <row r="2395" spans="1:1" x14ac:dyDescent="0.3">
      <c r="A2395" s="112"/>
    </row>
    <row r="2396" spans="1:1" x14ac:dyDescent="0.3">
      <c r="A2396" s="112"/>
    </row>
    <row r="2397" spans="1:1" x14ac:dyDescent="0.3">
      <c r="A2397" s="112"/>
    </row>
    <row r="2434" spans="1:1" x14ac:dyDescent="0.3">
      <c r="A2434" s="112"/>
    </row>
    <row r="2435" spans="1:1" x14ac:dyDescent="0.3">
      <c r="A2435" s="112"/>
    </row>
    <row r="2436" spans="1:1" x14ac:dyDescent="0.3">
      <c r="A2436" s="112"/>
    </row>
    <row r="2437" spans="1:1" x14ac:dyDescent="0.3">
      <c r="A2437" s="112"/>
    </row>
    <row r="2438" spans="1:1" x14ac:dyDescent="0.3">
      <c r="A2438" s="112"/>
    </row>
    <row r="2439" spans="1:1" x14ac:dyDescent="0.3">
      <c r="A2439" s="112"/>
    </row>
    <row r="2440" spans="1:1" x14ac:dyDescent="0.3">
      <c r="A2440" s="112"/>
    </row>
    <row r="2441" spans="1:1" x14ac:dyDescent="0.3">
      <c r="A2441" s="112"/>
    </row>
    <row r="2442" spans="1:1" x14ac:dyDescent="0.3">
      <c r="A2442" s="112"/>
    </row>
    <row r="2443" spans="1:1" x14ac:dyDescent="0.3">
      <c r="A2443" s="112"/>
    </row>
    <row r="2444" spans="1:1" x14ac:dyDescent="0.3">
      <c r="A2444" s="112"/>
    </row>
    <row r="2445" spans="1:1" x14ac:dyDescent="0.3">
      <c r="A2445" s="112"/>
    </row>
    <row r="2446" spans="1:1" x14ac:dyDescent="0.3">
      <c r="A2446" s="112"/>
    </row>
    <row r="2447" spans="1:1" x14ac:dyDescent="0.3">
      <c r="A2447" s="112"/>
    </row>
    <row r="2448" spans="1:1" x14ac:dyDescent="0.3">
      <c r="A2448" s="112"/>
    </row>
    <row r="2449" spans="1:1" x14ac:dyDescent="0.3">
      <c r="A2449" s="112"/>
    </row>
    <row r="2450" spans="1:1" x14ac:dyDescent="0.3">
      <c r="A2450" s="112"/>
    </row>
    <row r="2451" spans="1:1" x14ac:dyDescent="0.3">
      <c r="A2451" s="112"/>
    </row>
    <row r="2452" spans="1:1" x14ac:dyDescent="0.3">
      <c r="A2452" s="112"/>
    </row>
    <row r="2453" spans="1:1" x14ac:dyDescent="0.3">
      <c r="A2453" s="112"/>
    </row>
    <row r="2454" spans="1:1" x14ac:dyDescent="0.3">
      <c r="A2454" s="112"/>
    </row>
    <row r="2455" spans="1:1" x14ac:dyDescent="0.3">
      <c r="A2455" s="112"/>
    </row>
    <row r="2456" spans="1:1" x14ac:dyDescent="0.3">
      <c r="A2456" s="112"/>
    </row>
    <row r="2457" spans="1:1" x14ac:dyDescent="0.3">
      <c r="A2457" s="112"/>
    </row>
    <row r="2458" spans="1:1" x14ac:dyDescent="0.3">
      <c r="A2458" s="112"/>
    </row>
    <row r="2459" spans="1:1" x14ac:dyDescent="0.3">
      <c r="A2459" s="112"/>
    </row>
    <row r="2460" spans="1:1" x14ac:dyDescent="0.3">
      <c r="A2460" s="112"/>
    </row>
    <row r="2461" spans="1:1" x14ac:dyDescent="0.3">
      <c r="A2461" s="112"/>
    </row>
    <row r="2462" spans="1:1" x14ac:dyDescent="0.3">
      <c r="A2462" s="112"/>
    </row>
    <row r="2463" spans="1:1" x14ac:dyDescent="0.3">
      <c r="A2463" s="112"/>
    </row>
    <row r="2464" spans="1:1" x14ac:dyDescent="0.3">
      <c r="A2464" s="112"/>
    </row>
    <row r="2465" spans="1:1" x14ac:dyDescent="0.3">
      <c r="A2465" s="112"/>
    </row>
    <row r="2466" spans="1:1" x14ac:dyDescent="0.3">
      <c r="A2466" s="112"/>
    </row>
    <row r="2467" spans="1:1" x14ac:dyDescent="0.3">
      <c r="A2467" s="112"/>
    </row>
    <row r="2468" spans="1:1" x14ac:dyDescent="0.3">
      <c r="A2468" s="112"/>
    </row>
    <row r="2469" spans="1:1" x14ac:dyDescent="0.3">
      <c r="A2469" s="112"/>
    </row>
    <row r="2497" spans="1:1" x14ac:dyDescent="0.3">
      <c r="A2497" s="112"/>
    </row>
    <row r="2498" spans="1:1" x14ac:dyDescent="0.3">
      <c r="A2498" s="112"/>
    </row>
    <row r="2704" spans="1:1" x14ac:dyDescent="0.3">
      <c r="A2704" s="112"/>
    </row>
    <row r="2705" spans="1:1" x14ac:dyDescent="0.3">
      <c r="A2705" s="112"/>
    </row>
    <row r="2706" spans="1:1" x14ac:dyDescent="0.3">
      <c r="A2706" s="112"/>
    </row>
    <row r="2707" spans="1:1" x14ac:dyDescent="0.3">
      <c r="A2707" s="112"/>
    </row>
    <row r="2708" spans="1:1" x14ac:dyDescent="0.3">
      <c r="A2708" s="112"/>
    </row>
    <row r="2709" spans="1:1" x14ac:dyDescent="0.3">
      <c r="A2709" s="112"/>
    </row>
    <row r="2710" spans="1:1" x14ac:dyDescent="0.3">
      <c r="A2710" s="112"/>
    </row>
    <row r="2711" spans="1:1" x14ac:dyDescent="0.3">
      <c r="A2711" s="112"/>
    </row>
    <row r="2712" spans="1:1" x14ac:dyDescent="0.3">
      <c r="A2712" s="112"/>
    </row>
    <row r="2713" spans="1:1" x14ac:dyDescent="0.3">
      <c r="A2713" s="112"/>
    </row>
    <row r="2714" spans="1:1" x14ac:dyDescent="0.3">
      <c r="A2714" s="112"/>
    </row>
    <row r="2715" spans="1:1" x14ac:dyDescent="0.3">
      <c r="A2715" s="112"/>
    </row>
    <row r="2716" spans="1:1" x14ac:dyDescent="0.3">
      <c r="A2716" s="112"/>
    </row>
    <row r="2717" spans="1:1" x14ac:dyDescent="0.3">
      <c r="A2717" s="112"/>
    </row>
    <row r="2974" spans="1:1" x14ac:dyDescent="0.3">
      <c r="A2974" s="112"/>
    </row>
    <row r="2975" spans="1:1" x14ac:dyDescent="0.3">
      <c r="A2975" s="112"/>
    </row>
    <row r="2976" spans="1:1" x14ac:dyDescent="0.3">
      <c r="A2976" s="112"/>
    </row>
    <row r="2977" spans="1:1" x14ac:dyDescent="0.3">
      <c r="A2977" s="112"/>
    </row>
    <row r="3221" spans="1:1" x14ac:dyDescent="0.3">
      <c r="A3221" s="112"/>
    </row>
    <row r="3222" spans="1:1" x14ac:dyDescent="0.3">
      <c r="A3222" s="112"/>
    </row>
    <row r="3223" spans="1:1" x14ac:dyDescent="0.3">
      <c r="A3223" s="112"/>
    </row>
    <row r="3224" spans="1:1" x14ac:dyDescent="0.3">
      <c r="A3224" s="112"/>
    </row>
    <row r="3225" spans="1:1" x14ac:dyDescent="0.3">
      <c r="A3225" s="112"/>
    </row>
    <row r="3226" spans="1:1" x14ac:dyDescent="0.3">
      <c r="A3226" s="112"/>
    </row>
    <row r="3227" spans="1:1" x14ac:dyDescent="0.3">
      <c r="A3227" s="112"/>
    </row>
    <row r="3228" spans="1:1" x14ac:dyDescent="0.3">
      <c r="A3228" s="112"/>
    </row>
    <row r="3229" spans="1:1" x14ac:dyDescent="0.3">
      <c r="A3229" s="112"/>
    </row>
    <row r="3230" spans="1:1" x14ac:dyDescent="0.3">
      <c r="A3230" s="112"/>
    </row>
    <row r="3231" spans="1:1" x14ac:dyDescent="0.3">
      <c r="A3231" s="112"/>
    </row>
    <row r="3232" spans="1:1" x14ac:dyDescent="0.3">
      <c r="A3232" s="112"/>
    </row>
    <row r="3233" spans="1:1" x14ac:dyDescent="0.3">
      <c r="A3233" s="112"/>
    </row>
    <row r="3234" spans="1:1" x14ac:dyDescent="0.3">
      <c r="A3234" s="112"/>
    </row>
    <row r="3235" spans="1:1" x14ac:dyDescent="0.3">
      <c r="A3235" s="112"/>
    </row>
    <row r="3236" spans="1:1" x14ac:dyDescent="0.3">
      <c r="A3236" s="112"/>
    </row>
    <row r="3237" spans="1:1" x14ac:dyDescent="0.3">
      <c r="A3237" s="112"/>
    </row>
    <row r="3238" spans="1:1" x14ac:dyDescent="0.3">
      <c r="A3238" s="112"/>
    </row>
    <row r="3239" spans="1:1" x14ac:dyDescent="0.3">
      <c r="A3239" s="112"/>
    </row>
    <row r="3240" spans="1:1" x14ac:dyDescent="0.3">
      <c r="A3240" s="112"/>
    </row>
    <row r="3241" spans="1:1" x14ac:dyDescent="0.3">
      <c r="A3241" s="112"/>
    </row>
    <row r="3242" spans="1:1" x14ac:dyDescent="0.3">
      <c r="A3242" s="112"/>
    </row>
    <row r="3243" spans="1:1" x14ac:dyDescent="0.3">
      <c r="A3243" s="112"/>
    </row>
    <row r="3244" spans="1:1" x14ac:dyDescent="0.3">
      <c r="A3244" s="112"/>
    </row>
    <row r="3245" spans="1:1" x14ac:dyDescent="0.3">
      <c r="A3245" s="112"/>
    </row>
    <row r="3246" spans="1:1" x14ac:dyDescent="0.3">
      <c r="A3246" s="112"/>
    </row>
    <row r="3247" spans="1:1" x14ac:dyDescent="0.3">
      <c r="A3247" s="112"/>
    </row>
    <row r="3248" spans="1:1" x14ac:dyDescent="0.3">
      <c r="A3248" s="112"/>
    </row>
    <row r="3249" spans="1:1" x14ac:dyDescent="0.3">
      <c r="A3249" s="112"/>
    </row>
    <row r="3250" spans="1:1" x14ac:dyDescent="0.3">
      <c r="A3250" s="112"/>
    </row>
    <row r="3251" spans="1:1" x14ac:dyDescent="0.3">
      <c r="A3251" s="112"/>
    </row>
    <row r="3252" spans="1:1" x14ac:dyDescent="0.3">
      <c r="A3252" s="112"/>
    </row>
    <row r="3253" spans="1:1" x14ac:dyDescent="0.3">
      <c r="A3253" s="112"/>
    </row>
    <row r="3254" spans="1:1" x14ac:dyDescent="0.3">
      <c r="A3254" s="112"/>
    </row>
    <row r="3255" spans="1:1" x14ac:dyDescent="0.3">
      <c r="A3255" s="112"/>
    </row>
    <row r="3256" spans="1:1" x14ac:dyDescent="0.3">
      <c r="A3256" s="112"/>
    </row>
    <row r="3257" spans="1:1" x14ac:dyDescent="0.3">
      <c r="A3257" s="112"/>
    </row>
    <row r="3258" spans="1:1" x14ac:dyDescent="0.3">
      <c r="A3258" s="112"/>
    </row>
    <row r="3259" spans="1:1" x14ac:dyDescent="0.3">
      <c r="A3259" s="112"/>
    </row>
    <row r="3260" spans="1:1" x14ac:dyDescent="0.3">
      <c r="A3260" s="112"/>
    </row>
    <row r="3261" spans="1:1" x14ac:dyDescent="0.3">
      <c r="A3261" s="112"/>
    </row>
    <row r="3262" spans="1:1" x14ac:dyDescent="0.3">
      <c r="A3262" s="112"/>
    </row>
    <row r="3263" spans="1:1" x14ac:dyDescent="0.3">
      <c r="A3263" s="112"/>
    </row>
    <row r="3264" spans="1:1" x14ac:dyDescent="0.3">
      <c r="A3264" s="112"/>
    </row>
    <row r="3265" spans="1:1" x14ac:dyDescent="0.3">
      <c r="A3265" s="112"/>
    </row>
    <row r="3269" spans="1:1" x14ac:dyDescent="0.3">
      <c r="A3269" s="112"/>
    </row>
    <row r="3270" spans="1:1" x14ac:dyDescent="0.3">
      <c r="A3270" s="112"/>
    </row>
    <row r="3271" spans="1:1" x14ac:dyDescent="0.3">
      <c r="A3271" s="112"/>
    </row>
    <row r="3272" spans="1:1" x14ac:dyDescent="0.3">
      <c r="A3272" s="112"/>
    </row>
    <row r="3273" spans="1:1" x14ac:dyDescent="0.3">
      <c r="A3273" s="112"/>
    </row>
    <row r="3274" spans="1:1" x14ac:dyDescent="0.3">
      <c r="A3274" s="112"/>
    </row>
    <row r="3275" spans="1:1" x14ac:dyDescent="0.3">
      <c r="A3275" s="112"/>
    </row>
    <row r="3276" spans="1:1" x14ac:dyDescent="0.3">
      <c r="A3276" s="112"/>
    </row>
    <row r="3277" spans="1:1" x14ac:dyDescent="0.3">
      <c r="A3277" s="112"/>
    </row>
    <row r="3278" spans="1:1" x14ac:dyDescent="0.3">
      <c r="A3278" s="112"/>
    </row>
    <row r="3279" spans="1:1" x14ac:dyDescent="0.3">
      <c r="A3279" s="112"/>
    </row>
    <row r="3280" spans="1:1" x14ac:dyDescent="0.3">
      <c r="A3280" s="112"/>
    </row>
    <row r="3281" spans="1:1" x14ac:dyDescent="0.3">
      <c r="A3281" s="112"/>
    </row>
    <row r="3282" spans="1:1" x14ac:dyDescent="0.3">
      <c r="A3282" s="112"/>
    </row>
    <row r="3283" spans="1:1" x14ac:dyDescent="0.3">
      <c r="A3283" s="112"/>
    </row>
    <row r="3284" spans="1:1" x14ac:dyDescent="0.3">
      <c r="A3284" s="112"/>
    </row>
    <row r="3285" spans="1:1" x14ac:dyDescent="0.3">
      <c r="A3285" s="112"/>
    </row>
    <row r="3286" spans="1:1" x14ac:dyDescent="0.3">
      <c r="A3286" s="112"/>
    </row>
    <row r="3287" spans="1:1" x14ac:dyDescent="0.3">
      <c r="A3287" s="112"/>
    </row>
    <row r="3288" spans="1:1" x14ac:dyDescent="0.3">
      <c r="A3288" s="112"/>
    </row>
    <row r="3289" spans="1:1" x14ac:dyDescent="0.3">
      <c r="A3289" s="112"/>
    </row>
    <row r="3290" spans="1:1" x14ac:dyDescent="0.3">
      <c r="A3290" s="112"/>
    </row>
    <row r="3291" spans="1:1" x14ac:dyDescent="0.3">
      <c r="A3291" s="112"/>
    </row>
    <row r="3292" spans="1:1" x14ac:dyDescent="0.3">
      <c r="A3292" s="112"/>
    </row>
    <row r="3293" spans="1:1" x14ac:dyDescent="0.3">
      <c r="A3293" s="112"/>
    </row>
    <row r="3294" spans="1:1" x14ac:dyDescent="0.3">
      <c r="A3294" s="112"/>
    </row>
    <row r="3295" spans="1:1" x14ac:dyDescent="0.3">
      <c r="A3295" s="112"/>
    </row>
    <row r="3296" spans="1:1" x14ac:dyDescent="0.3">
      <c r="A3296" s="112"/>
    </row>
    <row r="3297" spans="1:1" x14ac:dyDescent="0.3">
      <c r="A3297" s="112"/>
    </row>
    <row r="3298" spans="1:1" x14ac:dyDescent="0.3">
      <c r="A3298" s="112"/>
    </row>
    <row r="3299" spans="1:1" x14ac:dyDescent="0.3">
      <c r="A3299" s="112"/>
    </row>
    <row r="3300" spans="1:1" x14ac:dyDescent="0.3">
      <c r="A3300" s="112"/>
    </row>
    <row r="3301" spans="1:1" x14ac:dyDescent="0.3">
      <c r="A3301" s="112"/>
    </row>
    <row r="3302" spans="1:1" x14ac:dyDescent="0.3">
      <c r="A3302" s="112"/>
    </row>
    <row r="3303" spans="1:1" x14ac:dyDescent="0.3">
      <c r="A3303" s="112"/>
    </row>
    <row r="3304" spans="1:1" x14ac:dyDescent="0.3">
      <c r="A3304" s="112"/>
    </row>
    <row r="3305" spans="1:1" x14ac:dyDescent="0.3">
      <c r="A3305" s="112"/>
    </row>
    <row r="3306" spans="1:1" x14ac:dyDescent="0.3">
      <c r="A3306" s="112"/>
    </row>
    <row r="3307" spans="1:1" x14ac:dyDescent="0.3">
      <c r="A3307" s="112"/>
    </row>
    <row r="3308" spans="1:1" x14ac:dyDescent="0.3">
      <c r="A3308" s="112"/>
    </row>
    <row r="3309" spans="1:1" x14ac:dyDescent="0.3">
      <c r="A3309" s="112"/>
    </row>
    <row r="3310" spans="1:1" x14ac:dyDescent="0.3">
      <c r="A3310" s="112"/>
    </row>
    <row r="3311" spans="1:1" x14ac:dyDescent="0.3">
      <c r="A3311" s="112"/>
    </row>
    <row r="3312" spans="1:1" x14ac:dyDescent="0.3">
      <c r="A3312" s="112"/>
    </row>
    <row r="3313" spans="1:1" x14ac:dyDescent="0.3">
      <c r="A3313" s="112"/>
    </row>
    <row r="3314" spans="1:1" x14ac:dyDescent="0.3">
      <c r="A3314" s="112"/>
    </row>
    <row r="3315" spans="1:1" x14ac:dyDescent="0.3">
      <c r="A3315" s="112"/>
    </row>
    <row r="3316" spans="1:1" x14ac:dyDescent="0.3">
      <c r="A3316" s="112"/>
    </row>
    <row r="3317" spans="1:1" x14ac:dyDescent="0.3">
      <c r="A3317" s="112"/>
    </row>
    <row r="3318" spans="1:1" x14ac:dyDescent="0.3">
      <c r="A3318" s="112"/>
    </row>
    <row r="3319" spans="1:1" x14ac:dyDescent="0.3">
      <c r="A3319" s="112"/>
    </row>
    <row r="3329" spans="1:1" x14ac:dyDescent="0.3">
      <c r="A3329" s="112"/>
    </row>
    <row r="3330" spans="1:1" x14ac:dyDescent="0.3">
      <c r="A3330" s="112"/>
    </row>
    <row r="3331" spans="1:1" x14ac:dyDescent="0.3">
      <c r="A3331" s="112"/>
    </row>
    <row r="3332" spans="1:1" x14ac:dyDescent="0.3">
      <c r="A3332" s="112"/>
    </row>
    <row r="3333" spans="1:1" x14ac:dyDescent="0.3">
      <c r="A3333" s="112"/>
    </row>
    <row r="3334" spans="1:1" x14ac:dyDescent="0.3">
      <c r="A3334" s="112"/>
    </row>
    <row r="3335" spans="1:1" x14ac:dyDescent="0.3">
      <c r="A3335" s="112"/>
    </row>
    <row r="3336" spans="1:1" x14ac:dyDescent="0.3">
      <c r="A3336" s="112"/>
    </row>
    <row r="3337" spans="1:1" x14ac:dyDescent="0.3">
      <c r="A3337" s="112"/>
    </row>
    <row r="3338" spans="1:1" x14ac:dyDescent="0.3">
      <c r="A3338" s="112"/>
    </row>
    <row r="3339" spans="1:1" x14ac:dyDescent="0.3">
      <c r="A3339" s="112"/>
    </row>
    <row r="3340" spans="1:1" x14ac:dyDescent="0.3">
      <c r="A3340" s="112"/>
    </row>
    <row r="3341" spans="1:1" x14ac:dyDescent="0.3">
      <c r="A3341" s="112"/>
    </row>
    <row r="3342" spans="1:1" x14ac:dyDescent="0.3">
      <c r="A3342" s="112"/>
    </row>
    <row r="3343" spans="1:1" x14ac:dyDescent="0.3">
      <c r="A3343" s="112"/>
    </row>
    <row r="3344" spans="1:1" x14ac:dyDescent="0.3">
      <c r="A3344" s="112"/>
    </row>
    <row r="3345" spans="1:1" x14ac:dyDescent="0.3">
      <c r="A3345" s="112"/>
    </row>
    <row r="3346" spans="1:1" x14ac:dyDescent="0.3">
      <c r="A3346" s="112"/>
    </row>
    <row r="3347" spans="1:1" x14ac:dyDescent="0.3">
      <c r="A3347" s="112"/>
    </row>
    <row r="3348" spans="1:1" x14ac:dyDescent="0.3">
      <c r="A3348" s="112"/>
    </row>
    <row r="3349" spans="1:1" x14ac:dyDescent="0.3">
      <c r="A3349" s="112"/>
    </row>
    <row r="3350" spans="1:1" x14ac:dyDescent="0.3">
      <c r="A3350" s="112"/>
    </row>
    <row r="3351" spans="1:1" x14ac:dyDescent="0.3">
      <c r="A3351" s="112"/>
    </row>
    <row r="3352" spans="1:1" x14ac:dyDescent="0.3">
      <c r="A3352" s="112"/>
    </row>
    <row r="3353" spans="1:1" x14ac:dyDescent="0.3">
      <c r="A3353" s="112"/>
    </row>
    <row r="3354" spans="1:1" x14ac:dyDescent="0.3">
      <c r="A3354" s="112"/>
    </row>
    <row r="3355" spans="1:1" x14ac:dyDescent="0.3">
      <c r="A3355" s="112"/>
    </row>
    <row r="3356" spans="1:1" x14ac:dyDescent="0.3">
      <c r="A3356" s="112"/>
    </row>
    <row r="3357" spans="1:1" x14ac:dyDescent="0.3">
      <c r="A3357" s="112"/>
    </row>
    <row r="3358" spans="1:1" x14ac:dyDescent="0.3">
      <c r="A3358" s="112"/>
    </row>
    <row r="3359" spans="1:1" x14ac:dyDescent="0.3">
      <c r="A3359" s="112"/>
    </row>
    <row r="3360" spans="1:1" x14ac:dyDescent="0.3">
      <c r="A3360" s="112"/>
    </row>
    <row r="3361" spans="1:1" x14ac:dyDescent="0.3">
      <c r="A3361" s="112"/>
    </row>
    <row r="3362" spans="1:1" x14ac:dyDescent="0.3">
      <c r="A3362" s="112"/>
    </row>
    <row r="3363" spans="1:1" x14ac:dyDescent="0.3">
      <c r="A3363" s="112"/>
    </row>
    <row r="3364" spans="1:1" x14ac:dyDescent="0.3">
      <c r="A3364" s="112"/>
    </row>
    <row r="3383" spans="1:1" x14ac:dyDescent="0.3">
      <c r="A3383" s="112"/>
    </row>
    <row r="3384" spans="1:1" x14ac:dyDescent="0.3">
      <c r="A3384" s="112"/>
    </row>
    <row r="3385" spans="1:1" x14ac:dyDescent="0.3">
      <c r="A3385" s="112"/>
    </row>
    <row r="3386" spans="1:1" x14ac:dyDescent="0.3">
      <c r="A3386" s="112"/>
    </row>
    <row r="3387" spans="1:1" x14ac:dyDescent="0.3">
      <c r="A3387" s="112"/>
    </row>
    <row r="3388" spans="1:1" x14ac:dyDescent="0.3">
      <c r="A3388" s="112"/>
    </row>
    <row r="3389" spans="1:1" x14ac:dyDescent="0.3">
      <c r="A3389" s="112"/>
    </row>
    <row r="3390" spans="1:1" x14ac:dyDescent="0.3">
      <c r="A3390" s="112"/>
    </row>
    <row r="3391" spans="1:1" x14ac:dyDescent="0.3">
      <c r="A3391" s="112"/>
    </row>
    <row r="3392" spans="1:1" x14ac:dyDescent="0.3">
      <c r="A3392" s="112"/>
    </row>
    <row r="3393" spans="1:1" x14ac:dyDescent="0.3">
      <c r="A3393" s="112"/>
    </row>
    <row r="3394" spans="1:1" x14ac:dyDescent="0.3">
      <c r="A3394" s="112"/>
    </row>
    <row r="3395" spans="1:1" x14ac:dyDescent="0.3">
      <c r="A3395" s="112"/>
    </row>
    <row r="3396" spans="1:1" x14ac:dyDescent="0.3">
      <c r="A3396" s="112"/>
    </row>
    <row r="3397" spans="1:1" x14ac:dyDescent="0.3">
      <c r="A3397" s="112"/>
    </row>
    <row r="3398" spans="1:1" x14ac:dyDescent="0.3">
      <c r="A3398" s="112"/>
    </row>
    <row r="3399" spans="1:1" x14ac:dyDescent="0.3">
      <c r="A3399" s="112"/>
    </row>
    <row r="3400" spans="1:1" x14ac:dyDescent="0.3">
      <c r="A3400" s="112"/>
    </row>
    <row r="3401" spans="1:1" x14ac:dyDescent="0.3">
      <c r="A3401" s="112"/>
    </row>
    <row r="3402" spans="1:1" x14ac:dyDescent="0.3">
      <c r="A3402" s="112"/>
    </row>
    <row r="3403" spans="1:1" x14ac:dyDescent="0.3">
      <c r="A3403" s="112"/>
    </row>
    <row r="3404" spans="1:1" x14ac:dyDescent="0.3">
      <c r="A3404" s="112"/>
    </row>
    <row r="3405" spans="1:1" x14ac:dyDescent="0.3">
      <c r="A3405" s="112"/>
    </row>
    <row r="3406" spans="1:1" x14ac:dyDescent="0.3">
      <c r="A3406" s="112"/>
    </row>
    <row r="3407" spans="1:1" x14ac:dyDescent="0.3">
      <c r="A3407" s="112"/>
    </row>
    <row r="3408" spans="1:1" x14ac:dyDescent="0.3">
      <c r="A3408" s="112"/>
    </row>
    <row r="3409" spans="1:1" x14ac:dyDescent="0.3">
      <c r="A3409" s="112"/>
    </row>
    <row r="3410" spans="1:1" x14ac:dyDescent="0.3">
      <c r="A3410" s="112"/>
    </row>
    <row r="3411" spans="1:1" x14ac:dyDescent="0.3">
      <c r="A3411" s="112"/>
    </row>
    <row r="3412" spans="1:1" x14ac:dyDescent="0.3">
      <c r="A3412" s="112"/>
    </row>
    <row r="3413" spans="1:1" x14ac:dyDescent="0.3">
      <c r="A3413" s="112"/>
    </row>
    <row r="3414" spans="1:1" x14ac:dyDescent="0.3">
      <c r="A3414" s="112"/>
    </row>
    <row r="3415" spans="1:1" x14ac:dyDescent="0.3">
      <c r="A3415" s="112"/>
    </row>
    <row r="3416" spans="1:1" x14ac:dyDescent="0.3">
      <c r="A3416" s="112"/>
    </row>
    <row r="3417" spans="1:1" x14ac:dyDescent="0.3">
      <c r="A3417" s="112"/>
    </row>
    <row r="3418" spans="1:1" x14ac:dyDescent="0.3">
      <c r="A3418" s="112"/>
    </row>
    <row r="3439" spans="1:1" x14ac:dyDescent="0.3">
      <c r="A3439" s="112"/>
    </row>
    <row r="3440" spans="1:1" x14ac:dyDescent="0.3">
      <c r="A3440" s="112"/>
    </row>
    <row r="3441" spans="1:1" x14ac:dyDescent="0.3">
      <c r="A3441" s="112"/>
    </row>
    <row r="3442" spans="1:1" x14ac:dyDescent="0.3">
      <c r="A3442" s="112"/>
    </row>
    <row r="3443" spans="1:1" x14ac:dyDescent="0.3">
      <c r="A3443" s="112"/>
    </row>
    <row r="3444" spans="1:1" x14ac:dyDescent="0.3">
      <c r="A3444" s="112"/>
    </row>
    <row r="3445" spans="1:1" x14ac:dyDescent="0.3">
      <c r="A3445" s="112"/>
    </row>
    <row r="3446" spans="1:1" x14ac:dyDescent="0.3">
      <c r="A3446" s="112"/>
    </row>
    <row r="3447" spans="1:1" x14ac:dyDescent="0.3">
      <c r="A3447" s="112"/>
    </row>
    <row r="3448" spans="1:1" x14ac:dyDescent="0.3">
      <c r="A3448" s="112"/>
    </row>
    <row r="3449" spans="1:1" x14ac:dyDescent="0.3">
      <c r="A3449" s="112"/>
    </row>
    <row r="3450" spans="1:1" x14ac:dyDescent="0.3">
      <c r="A3450" s="112"/>
    </row>
    <row r="3451" spans="1:1" x14ac:dyDescent="0.3">
      <c r="A3451" s="112"/>
    </row>
    <row r="3452" spans="1:1" x14ac:dyDescent="0.3">
      <c r="A3452" s="112"/>
    </row>
    <row r="3453" spans="1:1" x14ac:dyDescent="0.3">
      <c r="A3453" s="112"/>
    </row>
    <row r="3454" spans="1:1" x14ac:dyDescent="0.3">
      <c r="A3454" s="112"/>
    </row>
    <row r="3457" spans="1:1" x14ac:dyDescent="0.3">
      <c r="A3457" s="112"/>
    </row>
    <row r="3458" spans="1:1" x14ac:dyDescent="0.3">
      <c r="A3458" s="112"/>
    </row>
    <row r="3459" spans="1:1" x14ac:dyDescent="0.3">
      <c r="A3459" s="112"/>
    </row>
    <row r="3460" spans="1:1" x14ac:dyDescent="0.3">
      <c r="A3460" s="112"/>
    </row>
    <row r="3461" spans="1:1" x14ac:dyDescent="0.3">
      <c r="A3461" s="112"/>
    </row>
    <row r="3462" spans="1:1" x14ac:dyDescent="0.3">
      <c r="A3462" s="112"/>
    </row>
    <row r="3463" spans="1:1" x14ac:dyDescent="0.3">
      <c r="A3463" s="112"/>
    </row>
    <row r="3464" spans="1:1" x14ac:dyDescent="0.3">
      <c r="A3464" s="112"/>
    </row>
    <row r="3465" spans="1:1" x14ac:dyDescent="0.3">
      <c r="A3465" s="112"/>
    </row>
    <row r="3466" spans="1:1" x14ac:dyDescent="0.3">
      <c r="A3466" s="112"/>
    </row>
    <row r="3467" spans="1:1" x14ac:dyDescent="0.3">
      <c r="A3467" s="112"/>
    </row>
    <row r="3468" spans="1:1" x14ac:dyDescent="0.3">
      <c r="A3468" s="112"/>
    </row>
    <row r="3469" spans="1:1" x14ac:dyDescent="0.3">
      <c r="A3469" s="112"/>
    </row>
    <row r="3470" spans="1:1" x14ac:dyDescent="0.3">
      <c r="A3470" s="112"/>
    </row>
    <row r="3471" spans="1:1" x14ac:dyDescent="0.3">
      <c r="A3471" s="112"/>
    </row>
    <row r="3472" spans="1:1" x14ac:dyDescent="0.3">
      <c r="A3472" s="112"/>
    </row>
    <row r="3494" spans="1:1" x14ac:dyDescent="0.3">
      <c r="A3494" s="112"/>
    </row>
    <row r="3495" spans="1:1" x14ac:dyDescent="0.3">
      <c r="A3495" s="112"/>
    </row>
    <row r="3496" spans="1:1" x14ac:dyDescent="0.3">
      <c r="A3496" s="112"/>
    </row>
    <row r="3497" spans="1:1" x14ac:dyDescent="0.3">
      <c r="A3497" s="112"/>
    </row>
    <row r="3498" spans="1:1" x14ac:dyDescent="0.3">
      <c r="A3498" s="112"/>
    </row>
    <row r="3499" spans="1:1" x14ac:dyDescent="0.3">
      <c r="A3499" s="112"/>
    </row>
    <row r="3547" spans="1:1" x14ac:dyDescent="0.3">
      <c r="A3547" s="112"/>
    </row>
    <row r="3548" spans="1:1" x14ac:dyDescent="0.3">
      <c r="A3548" s="112"/>
    </row>
    <row r="3549" spans="1:1" x14ac:dyDescent="0.3">
      <c r="A3549" s="112"/>
    </row>
    <row r="3550" spans="1:1" x14ac:dyDescent="0.3">
      <c r="A3550" s="112"/>
    </row>
    <row r="3551" spans="1:1" x14ac:dyDescent="0.3">
      <c r="A3551" s="112"/>
    </row>
    <row r="3552" spans="1:1" x14ac:dyDescent="0.3">
      <c r="A3552" s="112"/>
    </row>
    <row r="3553" spans="1:1" x14ac:dyDescent="0.3">
      <c r="A3553" s="112"/>
    </row>
    <row r="3554" spans="1:1" x14ac:dyDescent="0.3">
      <c r="A3554" s="112"/>
    </row>
    <row r="3555" spans="1:1" x14ac:dyDescent="0.3">
      <c r="A3555" s="112"/>
    </row>
    <row r="3556" spans="1:1" x14ac:dyDescent="0.3">
      <c r="A3556" s="112"/>
    </row>
    <row r="3557" spans="1:1" x14ac:dyDescent="0.3">
      <c r="A3557" s="112"/>
    </row>
    <row r="3558" spans="1:1" x14ac:dyDescent="0.3">
      <c r="A3558" s="112"/>
    </row>
    <row r="3559" spans="1:1" x14ac:dyDescent="0.3">
      <c r="A3559" s="112"/>
    </row>
    <row r="3560" spans="1:1" x14ac:dyDescent="0.3">
      <c r="A3560" s="112"/>
    </row>
    <row r="3561" spans="1:1" x14ac:dyDescent="0.3">
      <c r="A3561" s="112"/>
    </row>
    <row r="3562" spans="1:1" x14ac:dyDescent="0.3">
      <c r="A3562" s="112"/>
    </row>
    <row r="3603" spans="1:1" x14ac:dyDescent="0.3">
      <c r="A3603" s="112"/>
    </row>
    <row r="3604" spans="1:1" x14ac:dyDescent="0.3">
      <c r="A3604" s="112"/>
    </row>
    <row r="3605" spans="1:1" x14ac:dyDescent="0.3">
      <c r="A3605" s="112"/>
    </row>
    <row r="3606" spans="1:1" x14ac:dyDescent="0.3">
      <c r="A3606" s="112"/>
    </row>
    <row r="3607" spans="1:1" x14ac:dyDescent="0.3">
      <c r="A3607" s="112"/>
    </row>
    <row r="3608" spans="1:1" x14ac:dyDescent="0.3">
      <c r="A3608" s="112"/>
    </row>
    <row r="3609" spans="1:1" x14ac:dyDescent="0.3">
      <c r="A3609" s="112"/>
    </row>
    <row r="3610" spans="1:1" x14ac:dyDescent="0.3">
      <c r="A3610" s="112"/>
    </row>
    <row r="3611" spans="1:1" x14ac:dyDescent="0.3">
      <c r="A3611" s="112"/>
    </row>
    <row r="3653" spans="1:1" x14ac:dyDescent="0.3">
      <c r="A3653" s="112"/>
    </row>
    <row r="3654" spans="1:1" x14ac:dyDescent="0.3">
      <c r="A3654" s="112"/>
    </row>
    <row r="3655" spans="1:1" x14ac:dyDescent="0.3">
      <c r="A3655" s="112"/>
    </row>
    <row r="3656" spans="1:1" x14ac:dyDescent="0.3">
      <c r="A3656" s="112"/>
    </row>
    <row r="3657" spans="1:1" x14ac:dyDescent="0.3">
      <c r="A3657" s="112"/>
    </row>
    <row r="3658" spans="1:1" x14ac:dyDescent="0.3">
      <c r="A3658" s="112"/>
    </row>
    <row r="3659" spans="1:1" x14ac:dyDescent="0.3">
      <c r="A3659" s="112"/>
    </row>
    <row r="3660" spans="1:1" x14ac:dyDescent="0.3">
      <c r="A3660" s="112"/>
    </row>
    <row r="3661" spans="1:1" x14ac:dyDescent="0.3">
      <c r="A3661" s="112"/>
    </row>
    <row r="3662" spans="1:1" x14ac:dyDescent="0.3">
      <c r="A3662" s="112"/>
    </row>
    <row r="3663" spans="1:1" x14ac:dyDescent="0.3">
      <c r="A3663" s="112"/>
    </row>
    <row r="3664" spans="1:1" x14ac:dyDescent="0.3">
      <c r="A3664" s="112"/>
    </row>
    <row r="3665" spans="1:1" x14ac:dyDescent="0.3">
      <c r="A3665" s="112"/>
    </row>
    <row r="3666" spans="1:1" x14ac:dyDescent="0.3">
      <c r="A3666" s="112"/>
    </row>
    <row r="3667" spans="1:1" x14ac:dyDescent="0.3">
      <c r="A3667" s="112"/>
    </row>
    <row r="3668" spans="1:1" x14ac:dyDescent="0.3">
      <c r="A3668" s="112"/>
    </row>
    <row r="3669" spans="1:1" x14ac:dyDescent="0.3">
      <c r="A3669" s="112"/>
    </row>
    <row r="3670" spans="1:1" x14ac:dyDescent="0.3">
      <c r="A3670" s="112"/>
    </row>
    <row r="3671" spans="1:1" x14ac:dyDescent="0.3">
      <c r="A3671" s="112"/>
    </row>
    <row r="3672" spans="1:1" x14ac:dyDescent="0.3">
      <c r="A3672" s="112"/>
    </row>
    <row r="3708" spans="1:1" x14ac:dyDescent="0.3">
      <c r="A3708" s="112"/>
    </row>
    <row r="3709" spans="1:1" x14ac:dyDescent="0.3">
      <c r="A3709" s="112"/>
    </row>
    <row r="3710" spans="1:1" x14ac:dyDescent="0.3">
      <c r="A3710" s="112"/>
    </row>
    <row r="3711" spans="1:1" x14ac:dyDescent="0.3">
      <c r="A3711" s="112"/>
    </row>
    <row r="3712" spans="1:1" x14ac:dyDescent="0.3">
      <c r="A3712" s="112"/>
    </row>
    <row r="3713" spans="1:1" x14ac:dyDescent="0.3">
      <c r="A3713" s="112"/>
    </row>
    <row r="3714" spans="1:1" x14ac:dyDescent="0.3">
      <c r="A3714" s="112"/>
    </row>
    <row r="3715" spans="1:1" x14ac:dyDescent="0.3">
      <c r="A3715" s="112"/>
    </row>
    <row r="3716" spans="1:1" x14ac:dyDescent="0.3">
      <c r="A3716" s="112"/>
    </row>
    <row r="3717" spans="1:1" x14ac:dyDescent="0.3">
      <c r="A3717" s="112"/>
    </row>
    <row r="3719" spans="1:1" x14ac:dyDescent="0.3">
      <c r="A3719" s="112"/>
    </row>
    <row r="3720" spans="1:1" x14ac:dyDescent="0.3">
      <c r="A3720" s="112"/>
    </row>
    <row r="3721" spans="1:1" x14ac:dyDescent="0.3">
      <c r="A3721" s="112"/>
    </row>
    <row r="3722" spans="1:1" x14ac:dyDescent="0.3">
      <c r="A3722" s="112"/>
    </row>
    <row r="3723" spans="1:1" x14ac:dyDescent="0.3">
      <c r="A3723" s="112"/>
    </row>
    <row r="3724" spans="1:1" x14ac:dyDescent="0.3">
      <c r="A3724" s="112"/>
    </row>
    <row r="3761" spans="1:1" x14ac:dyDescent="0.3">
      <c r="A3761" s="112"/>
    </row>
    <row r="3762" spans="1:1" x14ac:dyDescent="0.3">
      <c r="A3762" s="112"/>
    </row>
    <row r="3763" spans="1:1" x14ac:dyDescent="0.3">
      <c r="A3763" s="112"/>
    </row>
    <row r="3764" spans="1:1" x14ac:dyDescent="0.3">
      <c r="A3764" s="112"/>
    </row>
    <row r="3765" spans="1:1" x14ac:dyDescent="0.3">
      <c r="A3765" s="112"/>
    </row>
    <row r="3766" spans="1:1" x14ac:dyDescent="0.3">
      <c r="A3766" s="112"/>
    </row>
    <row r="3767" spans="1:1" x14ac:dyDescent="0.3">
      <c r="A3767" s="112"/>
    </row>
    <row r="3768" spans="1:1" x14ac:dyDescent="0.3">
      <c r="A3768" s="112"/>
    </row>
    <row r="3769" spans="1:1" x14ac:dyDescent="0.3">
      <c r="A3769" s="112"/>
    </row>
    <row r="3770" spans="1:1" x14ac:dyDescent="0.3">
      <c r="A3770" s="112"/>
    </row>
    <row r="3771" spans="1:1" x14ac:dyDescent="0.3">
      <c r="A3771" s="112"/>
    </row>
    <row r="3772" spans="1:1" x14ac:dyDescent="0.3">
      <c r="A3772" s="112"/>
    </row>
    <row r="3773" spans="1:1" x14ac:dyDescent="0.3">
      <c r="A3773" s="112"/>
    </row>
    <row r="3774" spans="1:1" x14ac:dyDescent="0.3">
      <c r="A3774" s="112"/>
    </row>
    <row r="3775" spans="1:1" x14ac:dyDescent="0.3">
      <c r="A3775" s="112"/>
    </row>
    <row r="3776" spans="1:1" x14ac:dyDescent="0.3">
      <c r="A3776" s="112"/>
    </row>
    <row r="3777" spans="1:1" x14ac:dyDescent="0.3">
      <c r="A3777" s="112"/>
    </row>
    <row r="3778" spans="1:1" x14ac:dyDescent="0.3">
      <c r="A3778" s="112"/>
    </row>
    <row r="3815" spans="1:1" x14ac:dyDescent="0.3">
      <c r="A3815" s="112"/>
    </row>
    <row r="3816" spans="1:1" x14ac:dyDescent="0.3">
      <c r="A3816" s="112"/>
    </row>
    <row r="3817" spans="1:1" x14ac:dyDescent="0.3">
      <c r="A3817" s="112"/>
    </row>
    <row r="3818" spans="1:1" x14ac:dyDescent="0.3">
      <c r="A3818" s="112"/>
    </row>
    <row r="3819" spans="1:1" x14ac:dyDescent="0.3">
      <c r="A3819" s="112"/>
    </row>
    <row r="3820" spans="1:1" x14ac:dyDescent="0.3">
      <c r="A3820" s="112"/>
    </row>
    <row r="3821" spans="1:1" x14ac:dyDescent="0.3">
      <c r="A3821" s="112"/>
    </row>
    <row r="3822" spans="1:1" x14ac:dyDescent="0.3">
      <c r="A3822" s="112"/>
    </row>
    <row r="3823" spans="1:1" x14ac:dyDescent="0.3">
      <c r="A3823" s="112"/>
    </row>
    <row r="3824" spans="1:1" x14ac:dyDescent="0.3">
      <c r="A3824" s="112"/>
    </row>
    <row r="3825" spans="1:1" x14ac:dyDescent="0.3">
      <c r="A3825" s="112"/>
    </row>
    <row r="3826" spans="1:1" x14ac:dyDescent="0.3">
      <c r="A3826" s="112"/>
    </row>
    <row r="3827" spans="1:1" x14ac:dyDescent="0.3">
      <c r="A3827" s="112"/>
    </row>
    <row r="3828" spans="1:1" x14ac:dyDescent="0.3">
      <c r="A3828" s="112"/>
    </row>
    <row r="3829" spans="1:1" x14ac:dyDescent="0.3">
      <c r="A3829" s="112"/>
    </row>
    <row r="3830" spans="1:1" x14ac:dyDescent="0.3">
      <c r="A3830" s="112"/>
    </row>
    <row r="3831" spans="1:1" x14ac:dyDescent="0.3">
      <c r="A3831" s="112"/>
    </row>
    <row r="3832" spans="1:1" x14ac:dyDescent="0.3">
      <c r="A3832" s="112"/>
    </row>
    <row r="3869" spans="1:1" x14ac:dyDescent="0.3">
      <c r="A3869" s="112"/>
    </row>
    <row r="3870" spans="1:1" x14ac:dyDescent="0.3">
      <c r="A3870" s="112"/>
    </row>
    <row r="3871" spans="1:1" x14ac:dyDescent="0.3">
      <c r="A3871" s="112"/>
    </row>
    <row r="3872" spans="1:1" x14ac:dyDescent="0.3">
      <c r="A3872" s="112"/>
    </row>
    <row r="3873" spans="1:1" x14ac:dyDescent="0.3">
      <c r="A3873" s="112"/>
    </row>
    <row r="3874" spans="1:1" x14ac:dyDescent="0.3">
      <c r="A3874" s="112"/>
    </row>
    <row r="3875" spans="1:1" x14ac:dyDescent="0.3">
      <c r="A3875" s="112"/>
    </row>
    <row r="3876" spans="1:1" x14ac:dyDescent="0.3">
      <c r="A3876" s="112"/>
    </row>
    <row r="3877" spans="1:1" x14ac:dyDescent="0.3">
      <c r="A3877" s="112"/>
    </row>
    <row r="3923" spans="1:1" x14ac:dyDescent="0.3">
      <c r="A3923" s="112"/>
    </row>
    <row r="3924" spans="1:1" x14ac:dyDescent="0.3">
      <c r="A3924" s="112"/>
    </row>
    <row r="3925" spans="1:1" x14ac:dyDescent="0.3">
      <c r="A3925" s="112"/>
    </row>
    <row r="3926" spans="1:1" x14ac:dyDescent="0.3">
      <c r="A3926" s="112"/>
    </row>
    <row r="3927" spans="1:1" x14ac:dyDescent="0.3">
      <c r="A3927" s="112"/>
    </row>
    <row r="3928" spans="1:1" x14ac:dyDescent="0.3">
      <c r="A3928" s="112"/>
    </row>
    <row r="3929" spans="1:1" x14ac:dyDescent="0.3">
      <c r="A3929" s="112"/>
    </row>
    <row r="3930" spans="1:1" x14ac:dyDescent="0.3">
      <c r="A3930" s="112"/>
    </row>
    <row r="3931" spans="1:1" x14ac:dyDescent="0.3">
      <c r="A3931" s="112"/>
    </row>
    <row r="3932" spans="1:1" x14ac:dyDescent="0.3">
      <c r="A3932" s="112"/>
    </row>
    <row r="3933" spans="1:1" x14ac:dyDescent="0.3">
      <c r="A3933" s="112"/>
    </row>
    <row r="3934" spans="1:1" x14ac:dyDescent="0.3">
      <c r="A3934" s="112"/>
    </row>
    <row r="3935" spans="1:1" x14ac:dyDescent="0.3">
      <c r="A3935" s="112"/>
    </row>
    <row r="3936" spans="1:1" x14ac:dyDescent="0.3">
      <c r="A3936" s="112"/>
    </row>
    <row r="3937" spans="1:1" x14ac:dyDescent="0.3">
      <c r="A3937" s="112"/>
    </row>
    <row r="3938" spans="1:1" x14ac:dyDescent="0.3">
      <c r="A3938" s="112"/>
    </row>
    <row r="3939" spans="1:1" x14ac:dyDescent="0.3">
      <c r="A3939" s="112"/>
    </row>
    <row r="3940" spans="1:1" x14ac:dyDescent="0.3">
      <c r="A3940" s="112"/>
    </row>
    <row r="3977" spans="1:1" x14ac:dyDescent="0.3">
      <c r="A3977" s="112"/>
    </row>
    <row r="3978" spans="1:1" x14ac:dyDescent="0.3">
      <c r="A3978" s="112"/>
    </row>
    <row r="3979" spans="1:1" x14ac:dyDescent="0.3">
      <c r="A3979" s="112"/>
    </row>
    <row r="3980" spans="1:1" x14ac:dyDescent="0.3">
      <c r="A3980" s="112"/>
    </row>
    <row r="3981" spans="1:1" x14ac:dyDescent="0.3">
      <c r="A3981" s="112"/>
    </row>
    <row r="3982" spans="1:1" x14ac:dyDescent="0.3">
      <c r="A3982" s="112"/>
    </row>
    <row r="3983" spans="1:1" x14ac:dyDescent="0.3">
      <c r="A3983" s="112"/>
    </row>
    <row r="3984" spans="1:1" x14ac:dyDescent="0.3">
      <c r="A3984" s="112"/>
    </row>
    <row r="3985" spans="1:1" x14ac:dyDescent="0.3">
      <c r="A3985" s="112"/>
    </row>
    <row r="4031" spans="1:1" x14ac:dyDescent="0.3">
      <c r="A4031" s="112"/>
    </row>
    <row r="4032" spans="1:1" x14ac:dyDescent="0.3">
      <c r="A4032" s="112"/>
    </row>
    <row r="4033" spans="1:1" x14ac:dyDescent="0.3">
      <c r="A4033" s="112"/>
    </row>
    <row r="4034" spans="1:1" x14ac:dyDescent="0.3">
      <c r="A4034" s="112"/>
    </row>
    <row r="4035" spans="1:1" x14ac:dyDescent="0.3">
      <c r="A4035" s="112"/>
    </row>
    <row r="4036" spans="1:1" x14ac:dyDescent="0.3">
      <c r="A4036" s="112"/>
    </row>
    <row r="4037" spans="1:1" x14ac:dyDescent="0.3">
      <c r="A4037" s="112"/>
    </row>
    <row r="4038" spans="1:1" x14ac:dyDescent="0.3">
      <c r="A4038" s="112"/>
    </row>
    <row r="4039" spans="1:1" x14ac:dyDescent="0.3">
      <c r="A4039" s="112"/>
    </row>
    <row r="4040" spans="1:1" x14ac:dyDescent="0.3">
      <c r="A4040" s="112"/>
    </row>
    <row r="4041" spans="1:1" x14ac:dyDescent="0.3">
      <c r="A4041" s="112"/>
    </row>
    <row r="4042" spans="1:1" x14ac:dyDescent="0.3">
      <c r="A4042" s="112"/>
    </row>
    <row r="4043" spans="1:1" x14ac:dyDescent="0.3">
      <c r="A4043" s="112"/>
    </row>
    <row r="4044" spans="1:1" x14ac:dyDescent="0.3">
      <c r="A4044" s="112"/>
    </row>
    <row r="4045" spans="1:1" x14ac:dyDescent="0.3">
      <c r="A4045" s="112"/>
    </row>
    <row r="4046" spans="1:1" x14ac:dyDescent="0.3">
      <c r="A4046" s="112"/>
    </row>
    <row r="4047" spans="1:1" x14ac:dyDescent="0.3">
      <c r="A4047" s="112"/>
    </row>
    <row r="4048" spans="1:1" x14ac:dyDescent="0.3">
      <c r="A4048" s="112"/>
    </row>
    <row r="4049" spans="1:1" x14ac:dyDescent="0.3">
      <c r="A4049" s="112"/>
    </row>
    <row r="4050" spans="1:1" x14ac:dyDescent="0.3">
      <c r="A4050" s="112"/>
    </row>
    <row r="4051" spans="1:1" x14ac:dyDescent="0.3">
      <c r="A4051" s="112"/>
    </row>
    <row r="4052" spans="1:1" x14ac:dyDescent="0.3">
      <c r="A4052" s="112"/>
    </row>
    <row r="4053" spans="1:1" x14ac:dyDescent="0.3">
      <c r="A4053" s="112"/>
    </row>
    <row r="4054" spans="1:1" x14ac:dyDescent="0.3">
      <c r="A4054" s="112"/>
    </row>
    <row r="4055" spans="1:1" x14ac:dyDescent="0.3">
      <c r="A4055" s="112"/>
    </row>
    <row r="4056" spans="1:1" x14ac:dyDescent="0.3">
      <c r="A4056" s="112"/>
    </row>
    <row r="4057" spans="1:1" x14ac:dyDescent="0.3">
      <c r="A4057" s="112"/>
    </row>
    <row r="4058" spans="1:1" x14ac:dyDescent="0.3">
      <c r="A4058" s="112"/>
    </row>
    <row r="4059" spans="1:1" x14ac:dyDescent="0.3">
      <c r="A4059" s="112"/>
    </row>
    <row r="4060" spans="1:1" x14ac:dyDescent="0.3">
      <c r="A4060" s="112"/>
    </row>
    <row r="4061" spans="1:1" x14ac:dyDescent="0.3">
      <c r="A4061" s="112"/>
    </row>
    <row r="4062" spans="1:1" x14ac:dyDescent="0.3">
      <c r="A4062" s="112"/>
    </row>
    <row r="4063" spans="1:1" x14ac:dyDescent="0.3">
      <c r="A4063" s="112"/>
    </row>
    <row r="4064" spans="1:1" x14ac:dyDescent="0.3">
      <c r="A4064" s="112"/>
    </row>
    <row r="4065" spans="1:1" x14ac:dyDescent="0.3">
      <c r="A4065" s="112"/>
    </row>
    <row r="4066" spans="1:1" x14ac:dyDescent="0.3">
      <c r="A4066" s="112"/>
    </row>
    <row r="4067" spans="1:1" x14ac:dyDescent="0.3">
      <c r="A4067" s="112"/>
    </row>
    <row r="4068" spans="1:1" x14ac:dyDescent="0.3">
      <c r="A4068" s="112"/>
    </row>
    <row r="4069" spans="1:1" x14ac:dyDescent="0.3">
      <c r="A4069" s="112"/>
    </row>
    <row r="4070" spans="1:1" x14ac:dyDescent="0.3">
      <c r="A4070" s="112"/>
    </row>
    <row r="4071" spans="1:1" x14ac:dyDescent="0.3">
      <c r="A4071" s="112"/>
    </row>
    <row r="4072" spans="1:1" x14ac:dyDescent="0.3">
      <c r="A4072" s="112"/>
    </row>
    <row r="4073" spans="1:1" x14ac:dyDescent="0.3">
      <c r="A4073" s="112"/>
    </row>
    <row r="4074" spans="1:1" x14ac:dyDescent="0.3">
      <c r="A4074" s="112"/>
    </row>
    <row r="4075" spans="1:1" x14ac:dyDescent="0.3">
      <c r="A4075" s="112"/>
    </row>
    <row r="4076" spans="1:1" x14ac:dyDescent="0.3">
      <c r="A4076" s="112"/>
    </row>
    <row r="4077" spans="1:1" x14ac:dyDescent="0.3">
      <c r="A4077" s="112"/>
    </row>
    <row r="4078" spans="1:1" x14ac:dyDescent="0.3">
      <c r="A4078" s="112"/>
    </row>
    <row r="4079" spans="1:1" x14ac:dyDescent="0.3">
      <c r="A4079" s="112"/>
    </row>
    <row r="4080" spans="1:1" x14ac:dyDescent="0.3">
      <c r="A4080" s="112"/>
    </row>
    <row r="4081" spans="1:1" x14ac:dyDescent="0.3">
      <c r="A4081" s="112"/>
    </row>
    <row r="4082" spans="1:1" x14ac:dyDescent="0.3">
      <c r="A4082" s="112"/>
    </row>
    <row r="4083" spans="1:1" x14ac:dyDescent="0.3">
      <c r="A4083" s="112"/>
    </row>
    <row r="4084" spans="1:1" x14ac:dyDescent="0.3">
      <c r="A4084" s="112"/>
    </row>
    <row r="4085" spans="1:1" x14ac:dyDescent="0.3">
      <c r="A4085" s="112"/>
    </row>
    <row r="4086" spans="1:1" x14ac:dyDescent="0.3">
      <c r="A4086" s="112"/>
    </row>
    <row r="4087" spans="1:1" x14ac:dyDescent="0.3">
      <c r="A4087" s="112"/>
    </row>
    <row r="4088" spans="1:1" x14ac:dyDescent="0.3">
      <c r="A4088" s="112"/>
    </row>
    <row r="4089" spans="1:1" x14ac:dyDescent="0.3">
      <c r="A4089" s="112"/>
    </row>
    <row r="4090" spans="1:1" x14ac:dyDescent="0.3">
      <c r="A4090" s="112"/>
    </row>
    <row r="4091" spans="1:1" x14ac:dyDescent="0.3">
      <c r="A4091" s="112"/>
    </row>
    <row r="4092" spans="1:1" x14ac:dyDescent="0.3">
      <c r="A4092" s="112"/>
    </row>
    <row r="4093" spans="1:1" x14ac:dyDescent="0.3">
      <c r="A4093" s="112"/>
    </row>
    <row r="4094" spans="1:1" x14ac:dyDescent="0.3">
      <c r="A4094" s="112"/>
    </row>
    <row r="4095" spans="1:1" x14ac:dyDescent="0.3">
      <c r="A4095" s="112"/>
    </row>
    <row r="4096" spans="1:1" x14ac:dyDescent="0.3">
      <c r="A4096" s="112"/>
    </row>
    <row r="4097" spans="1:1" x14ac:dyDescent="0.3">
      <c r="A4097" s="112"/>
    </row>
    <row r="4098" spans="1:1" x14ac:dyDescent="0.3">
      <c r="A4098" s="112"/>
    </row>
    <row r="4099" spans="1:1" x14ac:dyDescent="0.3">
      <c r="A4099" s="112"/>
    </row>
    <row r="4100" spans="1:1" x14ac:dyDescent="0.3">
      <c r="A4100" s="112"/>
    </row>
    <row r="4101" spans="1:1" x14ac:dyDescent="0.3">
      <c r="A4101" s="112"/>
    </row>
    <row r="4102" spans="1:1" x14ac:dyDescent="0.3">
      <c r="A4102" s="112"/>
    </row>
    <row r="4103" spans="1:1" x14ac:dyDescent="0.3">
      <c r="A4103" s="112"/>
    </row>
    <row r="4104" spans="1:1" x14ac:dyDescent="0.3">
      <c r="A4104" s="112"/>
    </row>
    <row r="4105" spans="1:1" x14ac:dyDescent="0.3">
      <c r="A4105" s="112"/>
    </row>
    <row r="4106" spans="1:1" x14ac:dyDescent="0.3">
      <c r="A4106" s="112"/>
    </row>
    <row r="4107" spans="1:1" x14ac:dyDescent="0.3">
      <c r="A4107" s="112"/>
    </row>
    <row r="4108" spans="1:1" x14ac:dyDescent="0.3">
      <c r="A4108" s="112"/>
    </row>
    <row r="4109" spans="1:1" x14ac:dyDescent="0.3">
      <c r="A4109" s="112"/>
    </row>
    <row r="4110" spans="1:1" x14ac:dyDescent="0.3">
      <c r="A4110" s="112"/>
    </row>
    <row r="4111" spans="1:1" x14ac:dyDescent="0.3">
      <c r="A4111" s="112"/>
    </row>
    <row r="4112" spans="1:1" x14ac:dyDescent="0.3">
      <c r="A4112" s="112"/>
    </row>
    <row r="4113" spans="1:1" x14ac:dyDescent="0.3">
      <c r="A4113" s="112"/>
    </row>
    <row r="4114" spans="1:1" x14ac:dyDescent="0.3">
      <c r="A4114" s="112"/>
    </row>
    <row r="4115" spans="1:1" x14ac:dyDescent="0.3">
      <c r="A4115" s="112"/>
    </row>
    <row r="4116" spans="1:1" x14ac:dyDescent="0.3">
      <c r="A4116" s="112"/>
    </row>
    <row r="4117" spans="1:1" x14ac:dyDescent="0.3">
      <c r="A4117" s="112"/>
    </row>
    <row r="4118" spans="1:1" x14ac:dyDescent="0.3">
      <c r="A4118" s="112"/>
    </row>
    <row r="4119" spans="1:1" x14ac:dyDescent="0.3">
      <c r="A4119" s="112"/>
    </row>
    <row r="4120" spans="1:1" x14ac:dyDescent="0.3">
      <c r="A4120" s="112"/>
    </row>
    <row r="4121" spans="1:1" x14ac:dyDescent="0.3">
      <c r="A4121" s="112"/>
    </row>
    <row r="4122" spans="1:1" x14ac:dyDescent="0.3">
      <c r="A4122" s="112"/>
    </row>
    <row r="4123" spans="1:1" x14ac:dyDescent="0.3">
      <c r="A4123" s="112"/>
    </row>
    <row r="4124" spans="1:1" x14ac:dyDescent="0.3">
      <c r="A4124" s="112"/>
    </row>
    <row r="4125" spans="1:1" x14ac:dyDescent="0.3">
      <c r="A4125" s="112"/>
    </row>
    <row r="4126" spans="1:1" x14ac:dyDescent="0.3">
      <c r="A4126" s="112"/>
    </row>
    <row r="4127" spans="1:1" x14ac:dyDescent="0.3">
      <c r="A4127" s="112"/>
    </row>
    <row r="4128" spans="1:1" x14ac:dyDescent="0.3">
      <c r="A4128" s="112"/>
    </row>
    <row r="4129" spans="1:1" x14ac:dyDescent="0.3">
      <c r="A4129" s="112"/>
    </row>
    <row r="4139" spans="1:1" x14ac:dyDescent="0.3">
      <c r="A4139" s="112"/>
    </row>
    <row r="4140" spans="1:1" x14ac:dyDescent="0.3">
      <c r="A4140" s="112"/>
    </row>
    <row r="4141" spans="1:1" x14ac:dyDescent="0.3">
      <c r="A4141" s="112"/>
    </row>
    <row r="4142" spans="1:1" x14ac:dyDescent="0.3">
      <c r="A4142" s="112"/>
    </row>
    <row r="4143" spans="1:1" x14ac:dyDescent="0.3">
      <c r="A4143" s="112"/>
    </row>
    <row r="4144" spans="1:1" x14ac:dyDescent="0.3">
      <c r="A4144" s="112"/>
    </row>
    <row r="4145" spans="1:1" x14ac:dyDescent="0.3">
      <c r="A4145" s="112"/>
    </row>
    <row r="4146" spans="1:1" x14ac:dyDescent="0.3">
      <c r="A4146" s="112"/>
    </row>
    <row r="4147" spans="1:1" x14ac:dyDescent="0.3">
      <c r="A4147" s="112"/>
    </row>
    <row r="4148" spans="1:1" x14ac:dyDescent="0.3">
      <c r="A4148" s="112"/>
    </row>
    <row r="4149" spans="1:1" x14ac:dyDescent="0.3">
      <c r="A4149" s="112"/>
    </row>
    <row r="4150" spans="1:1" x14ac:dyDescent="0.3">
      <c r="A4150" s="112"/>
    </row>
    <row r="4151" spans="1:1" x14ac:dyDescent="0.3">
      <c r="A4151" s="112"/>
    </row>
    <row r="4152" spans="1:1" x14ac:dyDescent="0.3">
      <c r="A4152" s="112"/>
    </row>
    <row r="4153" spans="1:1" x14ac:dyDescent="0.3">
      <c r="A4153" s="112"/>
    </row>
    <row r="4154" spans="1:1" x14ac:dyDescent="0.3">
      <c r="A4154" s="112"/>
    </row>
    <row r="4155" spans="1:1" x14ac:dyDescent="0.3">
      <c r="A4155" s="112"/>
    </row>
    <row r="4156" spans="1:1" x14ac:dyDescent="0.3">
      <c r="A4156" s="112"/>
    </row>
    <row r="4157" spans="1:1" x14ac:dyDescent="0.3">
      <c r="A4157" s="112"/>
    </row>
    <row r="4158" spans="1:1" x14ac:dyDescent="0.3">
      <c r="A4158" s="112"/>
    </row>
    <row r="4159" spans="1:1" x14ac:dyDescent="0.3">
      <c r="A4159" s="112"/>
    </row>
    <row r="4160" spans="1:1" x14ac:dyDescent="0.3">
      <c r="A4160" s="112"/>
    </row>
    <row r="4161" spans="1:1" x14ac:dyDescent="0.3">
      <c r="A4161" s="112"/>
    </row>
    <row r="4162" spans="1:1" x14ac:dyDescent="0.3">
      <c r="A4162" s="112"/>
    </row>
    <row r="4163" spans="1:1" x14ac:dyDescent="0.3">
      <c r="A4163" s="112"/>
    </row>
    <row r="4164" spans="1:1" x14ac:dyDescent="0.3">
      <c r="A4164" s="112"/>
    </row>
    <row r="4165" spans="1:1" x14ac:dyDescent="0.3">
      <c r="A4165" s="112"/>
    </row>
    <row r="4166" spans="1:1" x14ac:dyDescent="0.3">
      <c r="A4166" s="112"/>
    </row>
    <row r="4167" spans="1:1" x14ac:dyDescent="0.3">
      <c r="A4167" s="112"/>
    </row>
    <row r="4168" spans="1:1" x14ac:dyDescent="0.3">
      <c r="A4168" s="112"/>
    </row>
    <row r="4169" spans="1:1" x14ac:dyDescent="0.3">
      <c r="A4169" s="112"/>
    </row>
    <row r="4170" spans="1:1" x14ac:dyDescent="0.3">
      <c r="A4170" s="112"/>
    </row>
    <row r="4171" spans="1:1" x14ac:dyDescent="0.3">
      <c r="A4171" s="112"/>
    </row>
    <row r="4172" spans="1:1" x14ac:dyDescent="0.3">
      <c r="A4172" s="112"/>
    </row>
    <row r="4173" spans="1:1" x14ac:dyDescent="0.3">
      <c r="A4173" s="112"/>
    </row>
    <row r="4174" spans="1:1" x14ac:dyDescent="0.3">
      <c r="A4174" s="112"/>
    </row>
    <row r="4175" spans="1:1" x14ac:dyDescent="0.3">
      <c r="A4175" s="112"/>
    </row>
    <row r="4176" spans="1:1" x14ac:dyDescent="0.3">
      <c r="A4176" s="112"/>
    </row>
    <row r="4177" spans="1:1" x14ac:dyDescent="0.3">
      <c r="A4177" s="112"/>
    </row>
    <row r="4178" spans="1:1" x14ac:dyDescent="0.3">
      <c r="A4178" s="112"/>
    </row>
    <row r="4179" spans="1:1" x14ac:dyDescent="0.3">
      <c r="A4179" s="112"/>
    </row>
    <row r="4180" spans="1:1" x14ac:dyDescent="0.3">
      <c r="A4180" s="112"/>
    </row>
    <row r="4181" spans="1:1" x14ac:dyDescent="0.3">
      <c r="A4181" s="112"/>
    </row>
    <row r="4182" spans="1:1" x14ac:dyDescent="0.3">
      <c r="A4182" s="112"/>
    </row>
    <row r="4183" spans="1:1" x14ac:dyDescent="0.3">
      <c r="A4183" s="112"/>
    </row>
    <row r="4193" spans="1:1" x14ac:dyDescent="0.3">
      <c r="A4193" s="112"/>
    </row>
    <row r="4194" spans="1:1" x14ac:dyDescent="0.3">
      <c r="A4194" s="112"/>
    </row>
    <row r="4195" spans="1:1" x14ac:dyDescent="0.3">
      <c r="A4195" s="112"/>
    </row>
    <row r="4196" spans="1:1" x14ac:dyDescent="0.3">
      <c r="A4196" s="112"/>
    </row>
    <row r="4197" spans="1:1" x14ac:dyDescent="0.3">
      <c r="A4197" s="112"/>
    </row>
    <row r="4198" spans="1:1" x14ac:dyDescent="0.3">
      <c r="A4198" s="112"/>
    </row>
    <row r="4199" spans="1:1" x14ac:dyDescent="0.3">
      <c r="A4199" s="112"/>
    </row>
    <row r="4200" spans="1:1" x14ac:dyDescent="0.3">
      <c r="A4200" s="112"/>
    </row>
    <row r="4201" spans="1:1" x14ac:dyDescent="0.3">
      <c r="A4201" s="112"/>
    </row>
    <row r="4202" spans="1:1" x14ac:dyDescent="0.3">
      <c r="A4202" s="112"/>
    </row>
    <row r="4203" spans="1:1" x14ac:dyDescent="0.3">
      <c r="A4203" s="112"/>
    </row>
    <row r="4204" spans="1:1" x14ac:dyDescent="0.3">
      <c r="A4204" s="112"/>
    </row>
    <row r="4205" spans="1:1" x14ac:dyDescent="0.3">
      <c r="A4205" s="112"/>
    </row>
    <row r="4206" spans="1:1" x14ac:dyDescent="0.3">
      <c r="A4206" s="112"/>
    </row>
    <row r="4207" spans="1:1" x14ac:dyDescent="0.3">
      <c r="A4207" s="112"/>
    </row>
    <row r="4208" spans="1:1" x14ac:dyDescent="0.3">
      <c r="A4208" s="112"/>
    </row>
    <row r="4209" spans="1:1" x14ac:dyDescent="0.3">
      <c r="A4209" s="112"/>
    </row>
    <row r="4210" spans="1:1" x14ac:dyDescent="0.3">
      <c r="A4210" s="112"/>
    </row>
    <row r="4211" spans="1:1" x14ac:dyDescent="0.3">
      <c r="A4211" s="112"/>
    </row>
    <row r="4212" spans="1:1" x14ac:dyDescent="0.3">
      <c r="A4212" s="112"/>
    </row>
    <row r="4213" spans="1:1" x14ac:dyDescent="0.3">
      <c r="A4213" s="112"/>
    </row>
    <row r="4214" spans="1:1" x14ac:dyDescent="0.3">
      <c r="A4214" s="112"/>
    </row>
    <row r="4215" spans="1:1" x14ac:dyDescent="0.3">
      <c r="A4215" s="112"/>
    </row>
    <row r="4216" spans="1:1" x14ac:dyDescent="0.3">
      <c r="A4216" s="112"/>
    </row>
    <row r="4217" spans="1:1" x14ac:dyDescent="0.3">
      <c r="A4217" s="112"/>
    </row>
    <row r="4218" spans="1:1" x14ac:dyDescent="0.3">
      <c r="A4218" s="112"/>
    </row>
    <row r="4219" spans="1:1" x14ac:dyDescent="0.3">
      <c r="A4219" s="112"/>
    </row>
    <row r="4220" spans="1:1" x14ac:dyDescent="0.3">
      <c r="A4220" s="112"/>
    </row>
    <row r="4221" spans="1:1" x14ac:dyDescent="0.3">
      <c r="A4221" s="112"/>
    </row>
    <row r="4222" spans="1:1" x14ac:dyDescent="0.3">
      <c r="A4222" s="112"/>
    </row>
    <row r="4223" spans="1:1" x14ac:dyDescent="0.3">
      <c r="A4223" s="112"/>
    </row>
    <row r="4224" spans="1:1" x14ac:dyDescent="0.3">
      <c r="A4224" s="112"/>
    </row>
    <row r="4225" spans="1:1" x14ac:dyDescent="0.3">
      <c r="A4225" s="112"/>
    </row>
    <row r="4226" spans="1:1" x14ac:dyDescent="0.3">
      <c r="A4226" s="112"/>
    </row>
    <row r="4227" spans="1:1" x14ac:dyDescent="0.3">
      <c r="A4227" s="112"/>
    </row>
    <row r="4228" spans="1:1" x14ac:dyDescent="0.3">
      <c r="A4228" s="112"/>
    </row>
    <row r="4236" spans="1:1" x14ac:dyDescent="0.3">
      <c r="A4236" s="112"/>
    </row>
    <row r="4247" spans="1:1" x14ac:dyDescent="0.3">
      <c r="A4247" s="112"/>
    </row>
    <row r="4248" spans="1:1" x14ac:dyDescent="0.3">
      <c r="A4248" s="112"/>
    </row>
    <row r="4249" spans="1:1" x14ac:dyDescent="0.3">
      <c r="A4249" s="112"/>
    </row>
    <row r="4250" spans="1:1" x14ac:dyDescent="0.3">
      <c r="A4250" s="112"/>
    </row>
    <row r="4251" spans="1:1" x14ac:dyDescent="0.3">
      <c r="A4251" s="112"/>
    </row>
    <row r="4252" spans="1:1" x14ac:dyDescent="0.3">
      <c r="A4252" s="112"/>
    </row>
    <row r="4253" spans="1:1" x14ac:dyDescent="0.3">
      <c r="A4253" s="112"/>
    </row>
    <row r="4254" spans="1:1" x14ac:dyDescent="0.3">
      <c r="A4254" s="112"/>
    </row>
    <row r="4255" spans="1:1" x14ac:dyDescent="0.3">
      <c r="A4255" s="112"/>
    </row>
    <row r="4256" spans="1:1" x14ac:dyDescent="0.3">
      <c r="A4256" s="112"/>
    </row>
    <row r="4257" spans="1:1" x14ac:dyDescent="0.3">
      <c r="A4257" s="112"/>
    </row>
    <row r="4258" spans="1:1" x14ac:dyDescent="0.3">
      <c r="A4258" s="112"/>
    </row>
    <row r="4259" spans="1:1" x14ac:dyDescent="0.3">
      <c r="A4259" s="112"/>
    </row>
    <row r="4260" spans="1:1" x14ac:dyDescent="0.3">
      <c r="A4260" s="112"/>
    </row>
    <row r="4261" spans="1:1" x14ac:dyDescent="0.3">
      <c r="A4261" s="112"/>
    </row>
    <row r="4262" spans="1:1" x14ac:dyDescent="0.3">
      <c r="A4262" s="112"/>
    </row>
    <row r="4263" spans="1:1" x14ac:dyDescent="0.3">
      <c r="A4263" s="112"/>
    </row>
    <row r="4264" spans="1:1" x14ac:dyDescent="0.3">
      <c r="A4264" s="112"/>
    </row>
    <row r="4265" spans="1:1" x14ac:dyDescent="0.3">
      <c r="A4265" s="112"/>
    </row>
    <row r="4266" spans="1:1" x14ac:dyDescent="0.3">
      <c r="A4266" s="112"/>
    </row>
    <row r="4267" spans="1:1" x14ac:dyDescent="0.3">
      <c r="A4267" s="112"/>
    </row>
    <row r="4268" spans="1:1" x14ac:dyDescent="0.3">
      <c r="A4268" s="112"/>
    </row>
    <row r="4269" spans="1:1" x14ac:dyDescent="0.3">
      <c r="A4269" s="112"/>
    </row>
    <row r="4270" spans="1:1" x14ac:dyDescent="0.3">
      <c r="A4270" s="112"/>
    </row>
    <row r="4271" spans="1:1" x14ac:dyDescent="0.3">
      <c r="A4271" s="112"/>
    </row>
    <row r="4272" spans="1:1" x14ac:dyDescent="0.3">
      <c r="A4272" s="112"/>
    </row>
    <row r="4273" spans="1:1" x14ac:dyDescent="0.3">
      <c r="A4273" s="112"/>
    </row>
    <row r="4274" spans="1:1" x14ac:dyDescent="0.3">
      <c r="A4274" s="112"/>
    </row>
    <row r="4275" spans="1:1" x14ac:dyDescent="0.3">
      <c r="A4275" s="112"/>
    </row>
    <row r="4276" spans="1:1" x14ac:dyDescent="0.3">
      <c r="A4276" s="112"/>
    </row>
    <row r="4277" spans="1:1" x14ac:dyDescent="0.3">
      <c r="A4277" s="112"/>
    </row>
    <row r="4278" spans="1:1" x14ac:dyDescent="0.3">
      <c r="A4278" s="112"/>
    </row>
    <row r="4279" spans="1:1" x14ac:dyDescent="0.3">
      <c r="A4279" s="112"/>
    </row>
    <row r="4280" spans="1:1" x14ac:dyDescent="0.3">
      <c r="A4280" s="112"/>
    </row>
    <row r="4281" spans="1:1" x14ac:dyDescent="0.3">
      <c r="A4281" s="112"/>
    </row>
    <row r="4282" spans="1:1" x14ac:dyDescent="0.3">
      <c r="A4282" s="112"/>
    </row>
    <row r="4283" spans="1:1" x14ac:dyDescent="0.3">
      <c r="A4283" s="112"/>
    </row>
    <row r="4284" spans="1:1" x14ac:dyDescent="0.3">
      <c r="A4284" s="112"/>
    </row>
    <row r="4285" spans="1:1" x14ac:dyDescent="0.3">
      <c r="A4285" s="112"/>
    </row>
    <row r="4286" spans="1:1" x14ac:dyDescent="0.3">
      <c r="A4286" s="112"/>
    </row>
    <row r="4287" spans="1:1" x14ac:dyDescent="0.3">
      <c r="A4287" s="112"/>
    </row>
    <row r="4288" spans="1:1" x14ac:dyDescent="0.3">
      <c r="A4288" s="112"/>
    </row>
    <row r="4289" spans="1:1" x14ac:dyDescent="0.3">
      <c r="A4289" s="112"/>
    </row>
    <row r="4290" spans="1:1" x14ac:dyDescent="0.3">
      <c r="A4290" s="112"/>
    </row>
    <row r="4291" spans="1:1" x14ac:dyDescent="0.3">
      <c r="A4291" s="112"/>
    </row>
    <row r="4301" spans="1:1" x14ac:dyDescent="0.3">
      <c r="A4301" s="112"/>
    </row>
    <row r="4302" spans="1:1" x14ac:dyDescent="0.3">
      <c r="A4302" s="112"/>
    </row>
    <row r="4303" spans="1:1" x14ac:dyDescent="0.3">
      <c r="A4303" s="112"/>
    </row>
    <row r="4304" spans="1:1" x14ac:dyDescent="0.3">
      <c r="A4304" s="112"/>
    </row>
    <row r="4305" spans="1:1" x14ac:dyDescent="0.3">
      <c r="A4305" s="112"/>
    </row>
    <row r="4306" spans="1:1" x14ac:dyDescent="0.3">
      <c r="A4306" s="112"/>
    </row>
    <row r="4307" spans="1:1" x14ac:dyDescent="0.3">
      <c r="A4307" s="112"/>
    </row>
    <row r="4308" spans="1:1" x14ac:dyDescent="0.3">
      <c r="A4308" s="112"/>
    </row>
    <row r="4309" spans="1:1" x14ac:dyDescent="0.3">
      <c r="A4309" s="112"/>
    </row>
    <row r="4310" spans="1:1" x14ac:dyDescent="0.3">
      <c r="A4310" s="112"/>
    </row>
    <row r="4311" spans="1:1" x14ac:dyDescent="0.3">
      <c r="A4311" s="112"/>
    </row>
    <row r="4312" spans="1:1" x14ac:dyDescent="0.3">
      <c r="A4312" s="112"/>
    </row>
    <row r="4313" spans="1:1" x14ac:dyDescent="0.3">
      <c r="A4313" s="112"/>
    </row>
    <row r="4314" spans="1:1" x14ac:dyDescent="0.3">
      <c r="A4314" s="112"/>
    </row>
    <row r="4315" spans="1:1" x14ac:dyDescent="0.3">
      <c r="A4315" s="112"/>
    </row>
    <row r="4316" spans="1:1" x14ac:dyDescent="0.3">
      <c r="A4316" s="112"/>
    </row>
    <row r="4317" spans="1:1" x14ac:dyDescent="0.3">
      <c r="A4317" s="112"/>
    </row>
    <row r="4318" spans="1:1" x14ac:dyDescent="0.3">
      <c r="A4318" s="112"/>
    </row>
    <row r="4319" spans="1:1" x14ac:dyDescent="0.3">
      <c r="A4319" s="112"/>
    </row>
    <row r="4320" spans="1:1" x14ac:dyDescent="0.3">
      <c r="A4320" s="112"/>
    </row>
    <row r="4321" spans="1:1" x14ac:dyDescent="0.3">
      <c r="A4321" s="112"/>
    </row>
    <row r="4322" spans="1:1" x14ac:dyDescent="0.3">
      <c r="A4322" s="112"/>
    </row>
    <row r="4323" spans="1:1" x14ac:dyDescent="0.3">
      <c r="A4323" s="112"/>
    </row>
    <row r="4324" spans="1:1" x14ac:dyDescent="0.3">
      <c r="A4324" s="112"/>
    </row>
    <row r="4325" spans="1:1" x14ac:dyDescent="0.3">
      <c r="A4325" s="112"/>
    </row>
    <row r="4326" spans="1:1" x14ac:dyDescent="0.3">
      <c r="A4326" s="112"/>
    </row>
    <row r="4327" spans="1:1" x14ac:dyDescent="0.3">
      <c r="A4327" s="112"/>
    </row>
    <row r="4355" spans="1:1" x14ac:dyDescent="0.3">
      <c r="A4355" s="112"/>
    </row>
    <row r="4356" spans="1:1" x14ac:dyDescent="0.3">
      <c r="A4356" s="112"/>
    </row>
    <row r="4357" spans="1:1" x14ac:dyDescent="0.3">
      <c r="A4357" s="112"/>
    </row>
    <row r="4358" spans="1:1" x14ac:dyDescent="0.3">
      <c r="A4358" s="112"/>
    </row>
    <row r="4359" spans="1:1" x14ac:dyDescent="0.3">
      <c r="A4359" s="112"/>
    </row>
    <row r="4360" spans="1:1" x14ac:dyDescent="0.3">
      <c r="A4360" s="112"/>
    </row>
    <row r="4361" spans="1:1" x14ac:dyDescent="0.3">
      <c r="A4361" s="112"/>
    </row>
    <row r="4362" spans="1:1" x14ac:dyDescent="0.3">
      <c r="A4362" s="112"/>
    </row>
    <row r="4363" spans="1:1" x14ac:dyDescent="0.3">
      <c r="A4363" s="112"/>
    </row>
    <row r="4366" spans="1:1" x14ac:dyDescent="0.3">
      <c r="A4366" s="112"/>
    </row>
    <row r="4367" spans="1:1" x14ac:dyDescent="0.3">
      <c r="A4367" s="112"/>
    </row>
    <row r="4368" spans="1:1" x14ac:dyDescent="0.3">
      <c r="A4368" s="112"/>
    </row>
    <row r="4369" spans="1:1" x14ac:dyDescent="0.3">
      <c r="A4369" s="112"/>
    </row>
    <row r="4370" spans="1:1" x14ac:dyDescent="0.3">
      <c r="A4370" s="112"/>
    </row>
    <row r="4371" spans="1:1" x14ac:dyDescent="0.3">
      <c r="A4371" s="112"/>
    </row>
    <row r="4372" spans="1:1" x14ac:dyDescent="0.3">
      <c r="A4372" s="112"/>
    </row>
    <row r="4409" spans="1:1" x14ac:dyDescent="0.3">
      <c r="A4409" s="112"/>
    </row>
    <row r="4410" spans="1:1" x14ac:dyDescent="0.3">
      <c r="A4410" s="112"/>
    </row>
    <row r="4411" spans="1:1" x14ac:dyDescent="0.3">
      <c r="A4411" s="112"/>
    </row>
    <row r="4412" spans="1:1" x14ac:dyDescent="0.3">
      <c r="A4412" s="112"/>
    </row>
    <row r="4413" spans="1:1" x14ac:dyDescent="0.3">
      <c r="A4413" s="112"/>
    </row>
    <row r="4414" spans="1:1" x14ac:dyDescent="0.3">
      <c r="A4414" s="112"/>
    </row>
    <row r="4415" spans="1:1" x14ac:dyDescent="0.3">
      <c r="A4415" s="112"/>
    </row>
    <row r="4416" spans="1:1" x14ac:dyDescent="0.3">
      <c r="A4416" s="112"/>
    </row>
    <row r="4417" spans="1:1" x14ac:dyDescent="0.3">
      <c r="A4417" s="112"/>
    </row>
    <row r="4463" spans="1:1" x14ac:dyDescent="0.3">
      <c r="A4463" s="112"/>
    </row>
    <row r="4464" spans="1:1" x14ac:dyDescent="0.3">
      <c r="A4464" s="112"/>
    </row>
    <row r="4465" spans="1:1" x14ac:dyDescent="0.3">
      <c r="A4465" s="112"/>
    </row>
    <row r="4466" spans="1:1" x14ac:dyDescent="0.3">
      <c r="A4466" s="112"/>
    </row>
    <row r="4467" spans="1:1" x14ac:dyDescent="0.3">
      <c r="A4467" s="112"/>
    </row>
    <row r="4468" spans="1:1" x14ac:dyDescent="0.3">
      <c r="A4468" s="112"/>
    </row>
    <row r="4469" spans="1:1" x14ac:dyDescent="0.3">
      <c r="A4469" s="112"/>
    </row>
    <row r="4470" spans="1:1" x14ac:dyDescent="0.3">
      <c r="A4470" s="112"/>
    </row>
    <row r="4471" spans="1:1" x14ac:dyDescent="0.3">
      <c r="A4471" s="112"/>
    </row>
    <row r="4472" spans="1:1" x14ac:dyDescent="0.3">
      <c r="A4472" s="112"/>
    </row>
    <row r="4473" spans="1:1" x14ac:dyDescent="0.3">
      <c r="A4473" s="112"/>
    </row>
    <row r="4474" spans="1:1" x14ac:dyDescent="0.3">
      <c r="A4474" s="112"/>
    </row>
    <row r="4475" spans="1:1" x14ac:dyDescent="0.3">
      <c r="A4475" s="112"/>
    </row>
    <row r="4476" spans="1:1" x14ac:dyDescent="0.3">
      <c r="A4476" s="112"/>
    </row>
    <row r="4477" spans="1:1" x14ac:dyDescent="0.3">
      <c r="A4477" s="112"/>
    </row>
    <row r="4478" spans="1:1" x14ac:dyDescent="0.3">
      <c r="A4478" s="112"/>
    </row>
    <row r="4479" spans="1:1" x14ac:dyDescent="0.3">
      <c r="A4479" s="112"/>
    </row>
    <row r="4480" spans="1:1" x14ac:dyDescent="0.3">
      <c r="A4480" s="112"/>
    </row>
    <row r="4481" spans="1:1" x14ac:dyDescent="0.3">
      <c r="A4481" s="112"/>
    </row>
    <row r="4482" spans="1:1" x14ac:dyDescent="0.3">
      <c r="A4482" s="112"/>
    </row>
    <row r="4483" spans="1:1" x14ac:dyDescent="0.3">
      <c r="A4483" s="112"/>
    </row>
    <row r="4484" spans="1:1" x14ac:dyDescent="0.3">
      <c r="A4484" s="112"/>
    </row>
    <row r="4485" spans="1:1" x14ac:dyDescent="0.3">
      <c r="A4485" s="112"/>
    </row>
    <row r="4486" spans="1:1" x14ac:dyDescent="0.3">
      <c r="A4486" s="112"/>
    </row>
    <row r="4487" spans="1:1" x14ac:dyDescent="0.3">
      <c r="A4487" s="112"/>
    </row>
    <row r="4488" spans="1:1" x14ac:dyDescent="0.3">
      <c r="A4488" s="112"/>
    </row>
    <row r="4489" spans="1:1" x14ac:dyDescent="0.3">
      <c r="A4489" s="112"/>
    </row>
    <row r="4517" spans="1:1" x14ac:dyDescent="0.3">
      <c r="A4517" s="112"/>
    </row>
    <row r="4518" spans="1:1" x14ac:dyDescent="0.3">
      <c r="A4518" s="112"/>
    </row>
    <row r="4519" spans="1:1" x14ac:dyDescent="0.3">
      <c r="A4519" s="112"/>
    </row>
    <row r="4520" spans="1:1" x14ac:dyDescent="0.3">
      <c r="A4520" s="112"/>
    </row>
    <row r="4521" spans="1:1" x14ac:dyDescent="0.3">
      <c r="A4521" s="112"/>
    </row>
    <row r="4522" spans="1:1" x14ac:dyDescent="0.3">
      <c r="A4522" s="112"/>
    </row>
    <row r="4523" spans="1:1" x14ac:dyDescent="0.3">
      <c r="A4523" s="112"/>
    </row>
    <row r="4524" spans="1:1" x14ac:dyDescent="0.3">
      <c r="A4524" s="112"/>
    </row>
    <row r="4525" spans="1:1" x14ac:dyDescent="0.3">
      <c r="A4525" s="112"/>
    </row>
    <row r="4526" spans="1:1" x14ac:dyDescent="0.3">
      <c r="A4526" s="112"/>
    </row>
    <row r="4527" spans="1:1" x14ac:dyDescent="0.3">
      <c r="A4527" s="112"/>
    </row>
    <row r="4528" spans="1:1" x14ac:dyDescent="0.3">
      <c r="A4528" s="112"/>
    </row>
    <row r="4529" spans="1:1" x14ac:dyDescent="0.3">
      <c r="A4529" s="112"/>
    </row>
    <row r="4530" spans="1:1" x14ac:dyDescent="0.3">
      <c r="A4530" s="112"/>
    </row>
    <row r="4531" spans="1:1" x14ac:dyDescent="0.3">
      <c r="A4531" s="112"/>
    </row>
    <row r="4532" spans="1:1" x14ac:dyDescent="0.3">
      <c r="A4532" s="112"/>
    </row>
    <row r="4533" spans="1:1" x14ac:dyDescent="0.3">
      <c r="A4533" s="112"/>
    </row>
    <row r="4534" spans="1:1" x14ac:dyDescent="0.3">
      <c r="A4534" s="112"/>
    </row>
    <row r="4535" spans="1:1" x14ac:dyDescent="0.3">
      <c r="A4535" s="112"/>
    </row>
    <row r="4571" spans="1:1" x14ac:dyDescent="0.3">
      <c r="A4571" s="112"/>
    </row>
    <row r="4572" spans="1:1" x14ac:dyDescent="0.3">
      <c r="A4572" s="112"/>
    </row>
    <row r="4573" spans="1:1" x14ac:dyDescent="0.3">
      <c r="A4573" s="112"/>
    </row>
    <row r="4574" spans="1:1" x14ac:dyDescent="0.3">
      <c r="A4574" s="112"/>
    </row>
    <row r="4575" spans="1:1" x14ac:dyDescent="0.3">
      <c r="A4575" s="112"/>
    </row>
    <row r="4576" spans="1:1" x14ac:dyDescent="0.3">
      <c r="A4576" s="112"/>
    </row>
    <row r="4577" spans="1:1" x14ac:dyDescent="0.3">
      <c r="A4577" s="112"/>
    </row>
    <row r="4578" spans="1:1" x14ac:dyDescent="0.3">
      <c r="A4578" s="112"/>
    </row>
    <row r="4579" spans="1:1" x14ac:dyDescent="0.3">
      <c r="A4579" s="112"/>
    </row>
    <row r="4580" spans="1:1" x14ac:dyDescent="0.3">
      <c r="A4580" s="112"/>
    </row>
    <row r="4581" spans="1:1" x14ac:dyDescent="0.3">
      <c r="A4581" s="112"/>
    </row>
    <row r="4582" spans="1:1" x14ac:dyDescent="0.3">
      <c r="A4582" s="112"/>
    </row>
    <row r="4583" spans="1:1" x14ac:dyDescent="0.3">
      <c r="A4583" s="112"/>
    </row>
    <row r="4584" spans="1:1" x14ac:dyDescent="0.3">
      <c r="A4584" s="112"/>
    </row>
    <row r="4585" spans="1:1" x14ac:dyDescent="0.3">
      <c r="A4585" s="112"/>
    </row>
    <row r="4586" spans="1:1" x14ac:dyDescent="0.3">
      <c r="A4586" s="112"/>
    </row>
    <row r="4587" spans="1:1" x14ac:dyDescent="0.3">
      <c r="A4587" s="112"/>
    </row>
    <row r="4588" spans="1:1" x14ac:dyDescent="0.3">
      <c r="A4588" s="112"/>
    </row>
    <row r="4589" spans="1:1" x14ac:dyDescent="0.3">
      <c r="A4589" s="112"/>
    </row>
    <row r="4590" spans="1:1" x14ac:dyDescent="0.3">
      <c r="A4590" s="112"/>
    </row>
    <row r="4591" spans="1:1" x14ac:dyDescent="0.3">
      <c r="A4591" s="112"/>
    </row>
    <row r="4592" spans="1:1" x14ac:dyDescent="0.3">
      <c r="A4592" s="112"/>
    </row>
    <row r="4593" spans="1:1" x14ac:dyDescent="0.3">
      <c r="A4593" s="112"/>
    </row>
    <row r="4594" spans="1:1" x14ac:dyDescent="0.3">
      <c r="A4594" s="112"/>
    </row>
    <row r="4595" spans="1:1" x14ac:dyDescent="0.3">
      <c r="A4595" s="112"/>
    </row>
    <row r="4596" spans="1:1" x14ac:dyDescent="0.3">
      <c r="A4596" s="112"/>
    </row>
    <row r="4597" spans="1:1" x14ac:dyDescent="0.3">
      <c r="A4597" s="112"/>
    </row>
    <row r="4598" spans="1:1" x14ac:dyDescent="0.3">
      <c r="A4598" s="112"/>
    </row>
    <row r="4599" spans="1:1" x14ac:dyDescent="0.3">
      <c r="A4599" s="112"/>
    </row>
    <row r="4600" spans="1:1" x14ac:dyDescent="0.3">
      <c r="A4600" s="112"/>
    </row>
    <row r="4601" spans="1:1" x14ac:dyDescent="0.3">
      <c r="A4601" s="112"/>
    </row>
    <row r="4602" spans="1:1" x14ac:dyDescent="0.3">
      <c r="A4602" s="112"/>
    </row>
    <row r="4603" spans="1:1" x14ac:dyDescent="0.3">
      <c r="A4603" s="112"/>
    </row>
    <row r="4604" spans="1:1" x14ac:dyDescent="0.3">
      <c r="A4604" s="112"/>
    </row>
    <row r="4605" spans="1:1" x14ac:dyDescent="0.3">
      <c r="A4605" s="112"/>
    </row>
    <row r="4606" spans="1:1" x14ac:dyDescent="0.3">
      <c r="A4606" s="112"/>
    </row>
    <row r="4625" spans="1:1" x14ac:dyDescent="0.3">
      <c r="A4625" s="112"/>
    </row>
    <row r="4626" spans="1:1" x14ac:dyDescent="0.3">
      <c r="A4626" s="112"/>
    </row>
    <row r="4627" spans="1:1" x14ac:dyDescent="0.3">
      <c r="A4627" s="112"/>
    </row>
    <row r="4628" spans="1:1" x14ac:dyDescent="0.3">
      <c r="A4628" s="112"/>
    </row>
    <row r="4629" spans="1:1" x14ac:dyDescent="0.3">
      <c r="A4629" s="112"/>
    </row>
    <row r="4630" spans="1:1" x14ac:dyDescent="0.3">
      <c r="A4630" s="112"/>
    </row>
    <row r="4631" spans="1:1" x14ac:dyDescent="0.3">
      <c r="A4631" s="112"/>
    </row>
    <row r="4632" spans="1:1" x14ac:dyDescent="0.3">
      <c r="A4632" s="112"/>
    </row>
    <row r="4633" spans="1:1" x14ac:dyDescent="0.3">
      <c r="A4633" s="112"/>
    </row>
    <row r="4634" spans="1:1" x14ac:dyDescent="0.3">
      <c r="A4634" s="112"/>
    </row>
    <row r="4635" spans="1:1" x14ac:dyDescent="0.3">
      <c r="A4635" s="112"/>
    </row>
    <row r="4636" spans="1:1" x14ac:dyDescent="0.3">
      <c r="A4636" s="112"/>
    </row>
    <row r="4637" spans="1:1" x14ac:dyDescent="0.3">
      <c r="A4637" s="112"/>
    </row>
    <row r="4638" spans="1:1" x14ac:dyDescent="0.3">
      <c r="A4638" s="112"/>
    </row>
    <row r="4639" spans="1:1" x14ac:dyDescent="0.3">
      <c r="A4639" s="112"/>
    </row>
    <row r="4640" spans="1:1" x14ac:dyDescent="0.3">
      <c r="A4640" s="112"/>
    </row>
    <row r="4641" spans="1:1" x14ac:dyDescent="0.3">
      <c r="A4641" s="112"/>
    </row>
    <row r="4642" spans="1:1" x14ac:dyDescent="0.3">
      <c r="A4642" s="112"/>
    </row>
    <row r="4643" spans="1:1" x14ac:dyDescent="0.3">
      <c r="A4643" s="112"/>
    </row>
    <row r="4644" spans="1:1" x14ac:dyDescent="0.3">
      <c r="A4644" s="112"/>
    </row>
    <row r="4645" spans="1:1" x14ac:dyDescent="0.3">
      <c r="A4645" s="112"/>
    </row>
    <row r="4646" spans="1:1" x14ac:dyDescent="0.3">
      <c r="A4646" s="112"/>
    </row>
    <row r="4647" spans="1:1" x14ac:dyDescent="0.3">
      <c r="A4647" s="112"/>
    </row>
    <row r="4648" spans="1:1" x14ac:dyDescent="0.3">
      <c r="A4648" s="112"/>
    </row>
    <row r="4649" spans="1:1" x14ac:dyDescent="0.3">
      <c r="A4649" s="112"/>
    </row>
    <row r="4650" spans="1:1" x14ac:dyDescent="0.3">
      <c r="A4650" s="112"/>
    </row>
    <row r="4651" spans="1:1" x14ac:dyDescent="0.3">
      <c r="A4651" s="112"/>
    </row>
    <row r="4679" spans="1:1" x14ac:dyDescent="0.3">
      <c r="A4679" s="112"/>
    </row>
    <row r="4680" spans="1:1" x14ac:dyDescent="0.3">
      <c r="A4680" s="112"/>
    </row>
    <row r="4681" spans="1:1" x14ac:dyDescent="0.3">
      <c r="A4681" s="112"/>
    </row>
    <row r="4682" spans="1:1" x14ac:dyDescent="0.3">
      <c r="A4682" s="112"/>
    </row>
    <row r="4683" spans="1:1" x14ac:dyDescent="0.3">
      <c r="A4683" s="112"/>
    </row>
    <row r="4684" spans="1:1" x14ac:dyDescent="0.3">
      <c r="A4684" s="112"/>
    </row>
    <row r="4685" spans="1:1" x14ac:dyDescent="0.3">
      <c r="A4685" s="112"/>
    </row>
    <row r="4686" spans="1:1" x14ac:dyDescent="0.3">
      <c r="A4686" s="112"/>
    </row>
    <row r="4687" spans="1:1" x14ac:dyDescent="0.3">
      <c r="A4687" s="112"/>
    </row>
    <row r="4688" spans="1:1" x14ac:dyDescent="0.3">
      <c r="A4688" s="112"/>
    </row>
    <row r="4689" spans="1:1" x14ac:dyDescent="0.3">
      <c r="A4689" s="112"/>
    </row>
    <row r="4690" spans="1:1" x14ac:dyDescent="0.3">
      <c r="A4690" s="112"/>
    </row>
    <row r="4691" spans="1:1" x14ac:dyDescent="0.3">
      <c r="A4691" s="112"/>
    </row>
    <row r="4692" spans="1:1" x14ac:dyDescent="0.3">
      <c r="A4692" s="112"/>
    </row>
    <row r="4693" spans="1:1" x14ac:dyDescent="0.3">
      <c r="A4693" s="112"/>
    </row>
    <row r="4694" spans="1:1" x14ac:dyDescent="0.3">
      <c r="A4694" s="112"/>
    </row>
    <row r="4695" spans="1:1" x14ac:dyDescent="0.3">
      <c r="A4695" s="112"/>
    </row>
    <row r="4696" spans="1:1" x14ac:dyDescent="0.3">
      <c r="A4696" s="112"/>
    </row>
    <row r="4733" spans="1:1" x14ac:dyDescent="0.3">
      <c r="A4733" s="112"/>
    </row>
    <row r="4734" spans="1:1" x14ac:dyDescent="0.3">
      <c r="A4734" s="112"/>
    </row>
    <row r="4735" spans="1:1" x14ac:dyDescent="0.3">
      <c r="A4735" s="112"/>
    </row>
    <row r="4736" spans="1:1" x14ac:dyDescent="0.3">
      <c r="A4736" s="112"/>
    </row>
    <row r="4737" spans="1:1" x14ac:dyDescent="0.3">
      <c r="A4737" s="112"/>
    </row>
    <row r="4738" spans="1:1" x14ac:dyDescent="0.3">
      <c r="A4738" s="112"/>
    </row>
    <row r="4739" spans="1:1" x14ac:dyDescent="0.3">
      <c r="A4739" s="112"/>
    </row>
    <row r="4740" spans="1:1" x14ac:dyDescent="0.3">
      <c r="A4740" s="112"/>
    </row>
    <row r="4741" spans="1:1" x14ac:dyDescent="0.3">
      <c r="A4741" s="112"/>
    </row>
    <row r="4742" spans="1:1" x14ac:dyDescent="0.3">
      <c r="A4742" s="112"/>
    </row>
    <row r="4743" spans="1:1" x14ac:dyDescent="0.3">
      <c r="A4743" s="112"/>
    </row>
    <row r="4744" spans="1:1" x14ac:dyDescent="0.3">
      <c r="A4744" s="112"/>
    </row>
    <row r="4745" spans="1:1" x14ac:dyDescent="0.3">
      <c r="A4745" s="112"/>
    </row>
    <row r="4746" spans="1:1" x14ac:dyDescent="0.3">
      <c r="A4746" s="112"/>
    </row>
    <row r="4747" spans="1:1" x14ac:dyDescent="0.3">
      <c r="A4747" s="112"/>
    </row>
    <row r="4748" spans="1:1" x14ac:dyDescent="0.3">
      <c r="A4748" s="112"/>
    </row>
    <row r="4749" spans="1:1" x14ac:dyDescent="0.3">
      <c r="A4749" s="112"/>
    </row>
    <row r="4750" spans="1:1" x14ac:dyDescent="0.3">
      <c r="A4750" s="112"/>
    </row>
    <row r="4787" spans="1:1" x14ac:dyDescent="0.3">
      <c r="A4787" s="112"/>
    </row>
    <row r="4788" spans="1:1" x14ac:dyDescent="0.3">
      <c r="A4788" s="112"/>
    </row>
    <row r="4789" spans="1:1" x14ac:dyDescent="0.3">
      <c r="A4789" s="112"/>
    </row>
    <row r="4790" spans="1:1" x14ac:dyDescent="0.3">
      <c r="A4790" s="112"/>
    </row>
    <row r="4791" spans="1:1" x14ac:dyDescent="0.3">
      <c r="A4791" s="112"/>
    </row>
    <row r="4792" spans="1:1" x14ac:dyDescent="0.3">
      <c r="A4792" s="112"/>
    </row>
    <row r="4793" spans="1:1" x14ac:dyDescent="0.3">
      <c r="A4793" s="112"/>
    </row>
    <row r="4794" spans="1:1" x14ac:dyDescent="0.3">
      <c r="A4794" s="112"/>
    </row>
    <row r="4795" spans="1:1" x14ac:dyDescent="0.3">
      <c r="A4795" s="112"/>
    </row>
    <row r="4796" spans="1:1" x14ac:dyDescent="0.3">
      <c r="A4796" s="112"/>
    </row>
    <row r="4797" spans="1:1" x14ac:dyDescent="0.3">
      <c r="A4797" s="112"/>
    </row>
    <row r="4798" spans="1:1" x14ac:dyDescent="0.3">
      <c r="A4798" s="112"/>
    </row>
    <row r="4799" spans="1:1" x14ac:dyDescent="0.3">
      <c r="A4799" s="112"/>
    </row>
    <row r="4800" spans="1:1" x14ac:dyDescent="0.3">
      <c r="A4800" s="112"/>
    </row>
    <row r="4801" spans="1:1" x14ac:dyDescent="0.3">
      <c r="A4801" s="112"/>
    </row>
    <row r="4802" spans="1:1" x14ac:dyDescent="0.3">
      <c r="A4802" s="112"/>
    </row>
    <row r="4803" spans="1:1" x14ac:dyDescent="0.3">
      <c r="A4803" s="112"/>
    </row>
    <row r="4804" spans="1:1" x14ac:dyDescent="0.3">
      <c r="A4804" s="112"/>
    </row>
    <row r="4841" spans="1:1" x14ac:dyDescent="0.3">
      <c r="A4841" s="112"/>
    </row>
    <row r="4842" spans="1:1" x14ac:dyDescent="0.3">
      <c r="A4842" s="112"/>
    </row>
    <row r="4843" spans="1:1" x14ac:dyDescent="0.3">
      <c r="A4843" s="112"/>
    </row>
    <row r="4844" spans="1:1" x14ac:dyDescent="0.3">
      <c r="A4844" s="112"/>
    </row>
    <row r="4845" spans="1:1" x14ac:dyDescent="0.3">
      <c r="A4845" s="112"/>
    </row>
    <row r="4846" spans="1:1" x14ac:dyDescent="0.3">
      <c r="A4846" s="112"/>
    </row>
    <row r="4847" spans="1:1" x14ac:dyDescent="0.3">
      <c r="A4847" s="112"/>
    </row>
    <row r="4848" spans="1:1" x14ac:dyDescent="0.3">
      <c r="A4848" s="112"/>
    </row>
    <row r="4849" spans="1:1" x14ac:dyDescent="0.3">
      <c r="A4849" s="112"/>
    </row>
    <row r="4850" spans="1:1" x14ac:dyDescent="0.3">
      <c r="A4850" s="112"/>
    </row>
    <row r="4851" spans="1:1" x14ac:dyDescent="0.3">
      <c r="A4851" s="112"/>
    </row>
    <row r="4852" spans="1:1" x14ac:dyDescent="0.3">
      <c r="A4852" s="112"/>
    </row>
    <row r="4853" spans="1:1" x14ac:dyDescent="0.3">
      <c r="A4853" s="112"/>
    </row>
    <row r="4854" spans="1:1" x14ac:dyDescent="0.3">
      <c r="A4854" s="112"/>
    </row>
    <row r="4855" spans="1:1" x14ac:dyDescent="0.3">
      <c r="A4855" s="112"/>
    </row>
    <row r="4856" spans="1:1" x14ac:dyDescent="0.3">
      <c r="A4856" s="112"/>
    </row>
    <row r="4857" spans="1:1" x14ac:dyDescent="0.3">
      <c r="A4857" s="112"/>
    </row>
    <row r="4858" spans="1:1" x14ac:dyDescent="0.3">
      <c r="A4858" s="112"/>
    </row>
    <row r="4859" spans="1:1" x14ac:dyDescent="0.3">
      <c r="A4859" s="112"/>
    </row>
    <row r="4860" spans="1:1" x14ac:dyDescent="0.3">
      <c r="A4860" s="112"/>
    </row>
    <row r="4861" spans="1:1" x14ac:dyDescent="0.3">
      <c r="A4861" s="112"/>
    </row>
    <row r="4862" spans="1:1" x14ac:dyDescent="0.3">
      <c r="A4862" s="112"/>
    </row>
    <row r="4863" spans="1:1" x14ac:dyDescent="0.3">
      <c r="A4863" s="112"/>
    </row>
    <row r="4864" spans="1:1" x14ac:dyDescent="0.3">
      <c r="A4864" s="112"/>
    </row>
    <row r="4865" spans="1:1" x14ac:dyDescent="0.3">
      <c r="A4865" s="112"/>
    </row>
    <row r="4866" spans="1:1" x14ac:dyDescent="0.3">
      <c r="A4866" s="112"/>
    </row>
    <row r="4867" spans="1:1" x14ac:dyDescent="0.3">
      <c r="A4867" s="112"/>
    </row>
    <row r="4868" spans="1:1" x14ac:dyDescent="0.3">
      <c r="A4868" s="112"/>
    </row>
    <row r="4869" spans="1:1" x14ac:dyDescent="0.3">
      <c r="A4869" s="112"/>
    </row>
    <row r="4870" spans="1:1" x14ac:dyDescent="0.3">
      <c r="A4870" s="112"/>
    </row>
    <row r="4871" spans="1:1" x14ac:dyDescent="0.3">
      <c r="A4871" s="112"/>
    </row>
    <row r="4872" spans="1:1" x14ac:dyDescent="0.3">
      <c r="A4872" s="112"/>
    </row>
    <row r="4873" spans="1:1" x14ac:dyDescent="0.3">
      <c r="A4873" s="112"/>
    </row>
    <row r="4874" spans="1:1" x14ac:dyDescent="0.3">
      <c r="A4874" s="112"/>
    </row>
    <row r="4875" spans="1:1" x14ac:dyDescent="0.3">
      <c r="A4875" s="112"/>
    </row>
    <row r="4876" spans="1:1" x14ac:dyDescent="0.3">
      <c r="A4876" s="112"/>
    </row>
    <row r="4877" spans="1:1" x14ac:dyDescent="0.3">
      <c r="A4877" s="112"/>
    </row>
    <row r="4878" spans="1:1" x14ac:dyDescent="0.3">
      <c r="A4878" s="112"/>
    </row>
    <row r="4879" spans="1:1" x14ac:dyDescent="0.3">
      <c r="A4879" s="112"/>
    </row>
    <row r="4880" spans="1:1" x14ac:dyDescent="0.3">
      <c r="A4880" s="112"/>
    </row>
    <row r="4881" spans="1:1" x14ac:dyDescent="0.3">
      <c r="A4881" s="112"/>
    </row>
    <row r="4882" spans="1:1" x14ac:dyDescent="0.3">
      <c r="A4882" s="112"/>
    </row>
    <row r="4883" spans="1:1" x14ac:dyDescent="0.3">
      <c r="A4883" s="112"/>
    </row>
    <row r="4884" spans="1:1" x14ac:dyDescent="0.3">
      <c r="A4884" s="112"/>
    </row>
    <row r="4885" spans="1:1" x14ac:dyDescent="0.3">
      <c r="A4885" s="112"/>
    </row>
    <row r="4886" spans="1:1" x14ac:dyDescent="0.3">
      <c r="A4886" s="112"/>
    </row>
    <row r="4887" spans="1:1" x14ac:dyDescent="0.3">
      <c r="A4887" s="112"/>
    </row>
    <row r="4888" spans="1:1" x14ac:dyDescent="0.3">
      <c r="A4888" s="112"/>
    </row>
    <row r="4889" spans="1:1" x14ac:dyDescent="0.3">
      <c r="A4889" s="112"/>
    </row>
    <row r="4890" spans="1:1" x14ac:dyDescent="0.3">
      <c r="A4890" s="112"/>
    </row>
    <row r="4891" spans="1:1" x14ac:dyDescent="0.3">
      <c r="A4891" s="112"/>
    </row>
    <row r="4892" spans="1:1" x14ac:dyDescent="0.3">
      <c r="A4892" s="112"/>
    </row>
    <row r="4893" spans="1:1" x14ac:dyDescent="0.3">
      <c r="A4893" s="112"/>
    </row>
    <row r="4894" spans="1:1" x14ac:dyDescent="0.3">
      <c r="A4894" s="112"/>
    </row>
    <row r="4895" spans="1:1" x14ac:dyDescent="0.3">
      <c r="A4895" s="112"/>
    </row>
    <row r="4896" spans="1:1" x14ac:dyDescent="0.3">
      <c r="A4896" s="112"/>
    </row>
    <row r="4897" spans="1:1" x14ac:dyDescent="0.3">
      <c r="A4897" s="112"/>
    </row>
    <row r="4898" spans="1:1" x14ac:dyDescent="0.3">
      <c r="A4898" s="112"/>
    </row>
    <row r="4899" spans="1:1" x14ac:dyDescent="0.3">
      <c r="A4899" s="112"/>
    </row>
    <row r="4900" spans="1:1" x14ac:dyDescent="0.3">
      <c r="A4900" s="112"/>
    </row>
    <row r="4901" spans="1:1" x14ac:dyDescent="0.3">
      <c r="A4901" s="112"/>
    </row>
    <row r="4902" spans="1:1" x14ac:dyDescent="0.3">
      <c r="A4902" s="112"/>
    </row>
    <row r="4903" spans="1:1" x14ac:dyDescent="0.3">
      <c r="A4903" s="112"/>
    </row>
    <row r="4904" spans="1:1" x14ac:dyDescent="0.3">
      <c r="A4904" s="112"/>
    </row>
    <row r="4905" spans="1:1" x14ac:dyDescent="0.3">
      <c r="A4905" s="112"/>
    </row>
    <row r="4906" spans="1:1" x14ac:dyDescent="0.3">
      <c r="A4906" s="112"/>
    </row>
    <row r="4907" spans="1:1" x14ac:dyDescent="0.3">
      <c r="A4907" s="112"/>
    </row>
    <row r="4908" spans="1:1" x14ac:dyDescent="0.3">
      <c r="A4908" s="112"/>
    </row>
    <row r="4909" spans="1:1" x14ac:dyDescent="0.3">
      <c r="A4909" s="112"/>
    </row>
    <row r="4910" spans="1:1" x14ac:dyDescent="0.3">
      <c r="A4910" s="112"/>
    </row>
    <row r="4911" spans="1:1" x14ac:dyDescent="0.3">
      <c r="A4911" s="112"/>
    </row>
    <row r="4912" spans="1:1" x14ac:dyDescent="0.3">
      <c r="A4912" s="112"/>
    </row>
    <row r="4913" spans="1:1" x14ac:dyDescent="0.3">
      <c r="A4913" s="112"/>
    </row>
    <row r="4914" spans="1:1" x14ac:dyDescent="0.3">
      <c r="A4914" s="112"/>
    </row>
    <row r="4915" spans="1:1" x14ac:dyDescent="0.3">
      <c r="A4915" s="112"/>
    </row>
    <row r="4916" spans="1:1" x14ac:dyDescent="0.3">
      <c r="A4916" s="112"/>
    </row>
    <row r="4917" spans="1:1" x14ac:dyDescent="0.3">
      <c r="A4917" s="112"/>
    </row>
    <row r="4918" spans="1:1" x14ac:dyDescent="0.3">
      <c r="A4918" s="112"/>
    </row>
    <row r="4919" spans="1:1" x14ac:dyDescent="0.3">
      <c r="A4919" s="112"/>
    </row>
    <row r="4920" spans="1:1" x14ac:dyDescent="0.3">
      <c r="A4920" s="112"/>
    </row>
    <row r="4921" spans="1:1" x14ac:dyDescent="0.3">
      <c r="A4921" s="112"/>
    </row>
    <row r="4922" spans="1:1" x14ac:dyDescent="0.3">
      <c r="A4922" s="112"/>
    </row>
    <row r="4923" spans="1:1" x14ac:dyDescent="0.3">
      <c r="A4923" s="112"/>
    </row>
    <row r="4924" spans="1:1" x14ac:dyDescent="0.3">
      <c r="A4924" s="112"/>
    </row>
    <row r="4925" spans="1:1" x14ac:dyDescent="0.3">
      <c r="A4925" s="112"/>
    </row>
    <row r="4926" spans="1:1" x14ac:dyDescent="0.3">
      <c r="A4926" s="112"/>
    </row>
    <row r="4927" spans="1:1" x14ac:dyDescent="0.3">
      <c r="A4927" s="112"/>
    </row>
    <row r="4928" spans="1:1" x14ac:dyDescent="0.3">
      <c r="A4928" s="112"/>
    </row>
    <row r="4929" spans="1:1" x14ac:dyDescent="0.3">
      <c r="A4929" s="112"/>
    </row>
    <row r="4930" spans="1:1" x14ac:dyDescent="0.3">
      <c r="A4930" s="112"/>
    </row>
    <row r="4931" spans="1:1" x14ac:dyDescent="0.3">
      <c r="A4931" s="112"/>
    </row>
    <row r="4932" spans="1:1" x14ac:dyDescent="0.3">
      <c r="A4932" s="112"/>
    </row>
    <row r="4933" spans="1:1" x14ac:dyDescent="0.3">
      <c r="A4933" s="112"/>
    </row>
    <row r="4934" spans="1:1" x14ac:dyDescent="0.3">
      <c r="A4934" s="112"/>
    </row>
    <row r="4935" spans="1:1" x14ac:dyDescent="0.3">
      <c r="A4935" s="112"/>
    </row>
    <row r="4936" spans="1:1" x14ac:dyDescent="0.3">
      <c r="A4936" s="112"/>
    </row>
    <row r="4937" spans="1:1" x14ac:dyDescent="0.3">
      <c r="A4937" s="112"/>
    </row>
    <row r="4938" spans="1:1" x14ac:dyDescent="0.3">
      <c r="A4938" s="112"/>
    </row>
    <row r="4939" spans="1:1" x14ac:dyDescent="0.3">
      <c r="A4939" s="112"/>
    </row>
    <row r="4949" spans="1:1" x14ac:dyDescent="0.3">
      <c r="A4949" s="112"/>
    </row>
    <row r="4950" spans="1:1" x14ac:dyDescent="0.3">
      <c r="A4950" s="112"/>
    </row>
    <row r="4951" spans="1:1" x14ac:dyDescent="0.3">
      <c r="A4951" s="112"/>
    </row>
    <row r="4952" spans="1:1" x14ac:dyDescent="0.3">
      <c r="A4952" s="112"/>
    </row>
    <row r="4953" spans="1:1" x14ac:dyDescent="0.3">
      <c r="A4953" s="112"/>
    </row>
    <row r="4954" spans="1:1" x14ac:dyDescent="0.3">
      <c r="A4954" s="112"/>
    </row>
    <row r="4955" spans="1:1" x14ac:dyDescent="0.3">
      <c r="A4955" s="112"/>
    </row>
    <row r="4956" spans="1:1" x14ac:dyDescent="0.3">
      <c r="A4956" s="112"/>
    </row>
    <row r="4957" spans="1:1" x14ac:dyDescent="0.3">
      <c r="A4957" s="112"/>
    </row>
    <row r="4958" spans="1:1" x14ac:dyDescent="0.3">
      <c r="A4958" s="112"/>
    </row>
    <row r="4959" spans="1:1" x14ac:dyDescent="0.3">
      <c r="A4959" s="112"/>
    </row>
    <row r="4960" spans="1:1" x14ac:dyDescent="0.3">
      <c r="A4960" s="112"/>
    </row>
    <row r="4961" spans="1:1" x14ac:dyDescent="0.3">
      <c r="A4961" s="112"/>
    </row>
    <row r="4962" spans="1:1" x14ac:dyDescent="0.3">
      <c r="A4962" s="112"/>
    </row>
    <row r="4963" spans="1:1" x14ac:dyDescent="0.3">
      <c r="A4963" s="112"/>
    </row>
    <row r="4964" spans="1:1" x14ac:dyDescent="0.3">
      <c r="A4964" s="112"/>
    </row>
    <row r="4965" spans="1:1" x14ac:dyDescent="0.3">
      <c r="A4965" s="112"/>
    </row>
    <row r="4966" spans="1:1" x14ac:dyDescent="0.3">
      <c r="A4966" s="112"/>
    </row>
    <row r="4967" spans="1:1" x14ac:dyDescent="0.3">
      <c r="A4967" s="112"/>
    </row>
    <row r="4968" spans="1:1" x14ac:dyDescent="0.3">
      <c r="A4968" s="112"/>
    </row>
    <row r="4969" spans="1:1" x14ac:dyDescent="0.3">
      <c r="A4969" s="112"/>
    </row>
    <row r="4970" spans="1:1" x14ac:dyDescent="0.3">
      <c r="A4970" s="112"/>
    </row>
    <row r="4971" spans="1:1" x14ac:dyDescent="0.3">
      <c r="A4971" s="112"/>
    </row>
    <row r="4972" spans="1:1" x14ac:dyDescent="0.3">
      <c r="A4972" s="112"/>
    </row>
    <row r="4973" spans="1:1" x14ac:dyDescent="0.3">
      <c r="A4973" s="112"/>
    </row>
    <row r="4974" spans="1:1" x14ac:dyDescent="0.3">
      <c r="A4974" s="112"/>
    </row>
    <row r="4975" spans="1:1" x14ac:dyDescent="0.3">
      <c r="A4975" s="112"/>
    </row>
    <row r="4976" spans="1:1" x14ac:dyDescent="0.3">
      <c r="A4976" s="112"/>
    </row>
    <row r="4977" spans="1:1" x14ac:dyDescent="0.3">
      <c r="A4977" s="112"/>
    </row>
    <row r="4978" spans="1:1" x14ac:dyDescent="0.3">
      <c r="A4978" s="112"/>
    </row>
    <row r="4979" spans="1:1" x14ac:dyDescent="0.3">
      <c r="A4979" s="112"/>
    </row>
    <row r="4980" spans="1:1" x14ac:dyDescent="0.3">
      <c r="A4980" s="112"/>
    </row>
    <row r="4981" spans="1:1" x14ac:dyDescent="0.3">
      <c r="A4981" s="112"/>
    </row>
    <row r="4982" spans="1:1" x14ac:dyDescent="0.3">
      <c r="A4982" s="112"/>
    </row>
    <row r="4983" spans="1:1" x14ac:dyDescent="0.3">
      <c r="A4983" s="112"/>
    </row>
    <row r="4984" spans="1:1" x14ac:dyDescent="0.3">
      <c r="A4984" s="112"/>
    </row>
    <row r="4990" spans="1:1" x14ac:dyDescent="0.3">
      <c r="A4990" s="112"/>
    </row>
    <row r="4991" spans="1:1" x14ac:dyDescent="0.3">
      <c r="A4991" s="112"/>
    </row>
    <row r="4992" spans="1:1" x14ac:dyDescent="0.3">
      <c r="A4992" s="112"/>
    </row>
    <row r="4993" spans="1:1" x14ac:dyDescent="0.3">
      <c r="A4993" s="112"/>
    </row>
    <row r="5003" spans="1:1" x14ac:dyDescent="0.3">
      <c r="A5003" s="112"/>
    </row>
    <row r="5004" spans="1:1" x14ac:dyDescent="0.3">
      <c r="A5004" s="112"/>
    </row>
    <row r="5005" spans="1:1" x14ac:dyDescent="0.3">
      <c r="A5005" s="112"/>
    </row>
    <row r="5006" spans="1:1" x14ac:dyDescent="0.3">
      <c r="A5006" s="112"/>
    </row>
    <row r="5007" spans="1:1" x14ac:dyDescent="0.3">
      <c r="A5007" s="112"/>
    </row>
    <row r="5008" spans="1:1" x14ac:dyDescent="0.3">
      <c r="A5008" s="112"/>
    </row>
    <row r="5009" spans="1:1" x14ac:dyDescent="0.3">
      <c r="A5009" s="112"/>
    </row>
    <row r="5010" spans="1:1" x14ac:dyDescent="0.3">
      <c r="A5010" s="112"/>
    </row>
    <row r="5011" spans="1:1" x14ac:dyDescent="0.3">
      <c r="A5011" s="112"/>
    </row>
    <row r="5012" spans="1:1" x14ac:dyDescent="0.3">
      <c r="A5012" s="112"/>
    </row>
    <row r="5013" spans="1:1" x14ac:dyDescent="0.3">
      <c r="A5013" s="112"/>
    </row>
    <row r="5014" spans="1:1" x14ac:dyDescent="0.3">
      <c r="A5014" s="112"/>
    </row>
    <row r="5015" spans="1:1" x14ac:dyDescent="0.3">
      <c r="A5015" s="112"/>
    </row>
    <row r="5016" spans="1:1" x14ac:dyDescent="0.3">
      <c r="A5016" s="112"/>
    </row>
    <row r="5017" spans="1:1" x14ac:dyDescent="0.3">
      <c r="A5017" s="112"/>
    </row>
    <row r="5018" spans="1:1" x14ac:dyDescent="0.3">
      <c r="A5018" s="112"/>
    </row>
    <row r="5019" spans="1:1" x14ac:dyDescent="0.3">
      <c r="A5019" s="112"/>
    </row>
    <row r="5020" spans="1:1" x14ac:dyDescent="0.3">
      <c r="A5020" s="112"/>
    </row>
    <row r="5021" spans="1:1" x14ac:dyDescent="0.3">
      <c r="A5021" s="112"/>
    </row>
    <row r="5022" spans="1:1" x14ac:dyDescent="0.3">
      <c r="A5022" s="112"/>
    </row>
    <row r="5023" spans="1:1" x14ac:dyDescent="0.3">
      <c r="A5023" s="112"/>
    </row>
    <row r="5024" spans="1:1" x14ac:dyDescent="0.3">
      <c r="A5024" s="112"/>
    </row>
    <row r="5025" spans="1:1" x14ac:dyDescent="0.3">
      <c r="A5025" s="112"/>
    </row>
    <row r="5026" spans="1:1" x14ac:dyDescent="0.3">
      <c r="A5026" s="112"/>
    </row>
    <row r="5027" spans="1:1" x14ac:dyDescent="0.3">
      <c r="A5027" s="112"/>
    </row>
    <row r="5028" spans="1:1" x14ac:dyDescent="0.3">
      <c r="A5028" s="112"/>
    </row>
    <row r="5029" spans="1:1" x14ac:dyDescent="0.3">
      <c r="A5029" s="112"/>
    </row>
    <row r="5030" spans="1:1" x14ac:dyDescent="0.3">
      <c r="A5030" s="112"/>
    </row>
    <row r="5031" spans="1:1" x14ac:dyDescent="0.3">
      <c r="A5031" s="112"/>
    </row>
    <row r="5032" spans="1:1" x14ac:dyDescent="0.3">
      <c r="A5032" s="112"/>
    </row>
    <row r="5033" spans="1:1" x14ac:dyDescent="0.3">
      <c r="A5033" s="112"/>
    </row>
    <row r="5034" spans="1:1" x14ac:dyDescent="0.3">
      <c r="A5034" s="112"/>
    </row>
    <row r="5035" spans="1:1" x14ac:dyDescent="0.3">
      <c r="A5035" s="112"/>
    </row>
    <row r="5036" spans="1:1" x14ac:dyDescent="0.3">
      <c r="A5036" s="112"/>
    </row>
    <row r="5037" spans="1:1" x14ac:dyDescent="0.3">
      <c r="A5037" s="112"/>
    </row>
    <row r="5038" spans="1:1" x14ac:dyDescent="0.3">
      <c r="A5038" s="112"/>
    </row>
    <row r="5039" spans="1:1" x14ac:dyDescent="0.3">
      <c r="A5039" s="112"/>
    </row>
    <row r="5057" spans="1:1" x14ac:dyDescent="0.3">
      <c r="A5057" s="112"/>
    </row>
    <row r="5058" spans="1:1" x14ac:dyDescent="0.3">
      <c r="A5058" s="112"/>
    </row>
    <row r="5059" spans="1:1" x14ac:dyDescent="0.3">
      <c r="A5059" s="112"/>
    </row>
    <row r="5060" spans="1:1" x14ac:dyDescent="0.3">
      <c r="A5060" s="112"/>
    </row>
    <row r="5061" spans="1:1" x14ac:dyDescent="0.3">
      <c r="A5061" s="112"/>
    </row>
    <row r="5062" spans="1:1" x14ac:dyDescent="0.3">
      <c r="A5062" s="112"/>
    </row>
    <row r="5063" spans="1:1" x14ac:dyDescent="0.3">
      <c r="A5063" s="112"/>
    </row>
    <row r="5064" spans="1:1" x14ac:dyDescent="0.3">
      <c r="A5064" s="112"/>
    </row>
    <row r="5065" spans="1:1" x14ac:dyDescent="0.3">
      <c r="A5065" s="112"/>
    </row>
    <row r="5066" spans="1:1" x14ac:dyDescent="0.3">
      <c r="A5066" s="112"/>
    </row>
    <row r="5067" spans="1:1" x14ac:dyDescent="0.3">
      <c r="A5067" s="112"/>
    </row>
    <row r="5068" spans="1:1" x14ac:dyDescent="0.3">
      <c r="A5068" s="112"/>
    </row>
    <row r="5069" spans="1:1" x14ac:dyDescent="0.3">
      <c r="A5069" s="112"/>
    </row>
    <row r="5070" spans="1:1" x14ac:dyDescent="0.3">
      <c r="A5070" s="112"/>
    </row>
    <row r="5071" spans="1:1" x14ac:dyDescent="0.3">
      <c r="A5071" s="112"/>
    </row>
    <row r="5072" spans="1:1" x14ac:dyDescent="0.3">
      <c r="A5072" s="112"/>
    </row>
    <row r="5073" spans="1:1" x14ac:dyDescent="0.3">
      <c r="A5073" s="112"/>
    </row>
    <row r="5074" spans="1:1" x14ac:dyDescent="0.3">
      <c r="A5074" s="112"/>
    </row>
    <row r="5075" spans="1:1" x14ac:dyDescent="0.3">
      <c r="A5075" s="112"/>
    </row>
    <row r="5076" spans="1:1" x14ac:dyDescent="0.3">
      <c r="A5076" s="112"/>
    </row>
    <row r="5077" spans="1:1" x14ac:dyDescent="0.3">
      <c r="A5077" s="112"/>
    </row>
    <row r="5078" spans="1:1" x14ac:dyDescent="0.3">
      <c r="A5078" s="112"/>
    </row>
    <row r="5079" spans="1:1" x14ac:dyDescent="0.3">
      <c r="A5079" s="112"/>
    </row>
    <row r="5080" spans="1:1" x14ac:dyDescent="0.3">
      <c r="A5080" s="112"/>
    </row>
    <row r="5081" spans="1:1" x14ac:dyDescent="0.3">
      <c r="A5081" s="112"/>
    </row>
    <row r="5082" spans="1:1" x14ac:dyDescent="0.3">
      <c r="A5082" s="112"/>
    </row>
    <row r="5083" spans="1:1" x14ac:dyDescent="0.3">
      <c r="A5083" s="112"/>
    </row>
    <row r="5084" spans="1:1" x14ac:dyDescent="0.3">
      <c r="A5084" s="112"/>
    </row>
    <row r="5085" spans="1:1" x14ac:dyDescent="0.3">
      <c r="A5085" s="112"/>
    </row>
    <row r="5086" spans="1:1" x14ac:dyDescent="0.3">
      <c r="A5086" s="112"/>
    </row>
    <row r="5087" spans="1:1" x14ac:dyDescent="0.3">
      <c r="A5087" s="112"/>
    </row>
    <row r="5088" spans="1:1" x14ac:dyDescent="0.3">
      <c r="A5088" s="112"/>
    </row>
    <row r="5089" spans="1:1" x14ac:dyDescent="0.3">
      <c r="A5089" s="112"/>
    </row>
    <row r="5090" spans="1:1" x14ac:dyDescent="0.3">
      <c r="A5090" s="112"/>
    </row>
    <row r="5091" spans="1:1" x14ac:dyDescent="0.3">
      <c r="A5091" s="112"/>
    </row>
    <row r="5092" spans="1:1" x14ac:dyDescent="0.3">
      <c r="A5092" s="112"/>
    </row>
    <row r="5093" spans="1:1" x14ac:dyDescent="0.3">
      <c r="A5093" s="112"/>
    </row>
    <row r="5094" spans="1:1" x14ac:dyDescent="0.3">
      <c r="A5094" s="112"/>
    </row>
    <row r="5095" spans="1:1" x14ac:dyDescent="0.3">
      <c r="A5095" s="112"/>
    </row>
    <row r="5096" spans="1:1" x14ac:dyDescent="0.3">
      <c r="A5096" s="112"/>
    </row>
    <row r="5111" spans="1:1" x14ac:dyDescent="0.3">
      <c r="A5111" s="112"/>
    </row>
    <row r="5112" spans="1:1" x14ac:dyDescent="0.3">
      <c r="A5112" s="112"/>
    </row>
    <row r="5113" spans="1:1" x14ac:dyDescent="0.3">
      <c r="A5113" s="112"/>
    </row>
    <row r="5114" spans="1:1" x14ac:dyDescent="0.3">
      <c r="A5114" s="112"/>
    </row>
    <row r="5115" spans="1:1" x14ac:dyDescent="0.3">
      <c r="A5115" s="112"/>
    </row>
    <row r="5116" spans="1:1" x14ac:dyDescent="0.3">
      <c r="A5116" s="112"/>
    </row>
    <row r="5117" spans="1:1" x14ac:dyDescent="0.3">
      <c r="A5117" s="112"/>
    </row>
    <row r="5118" spans="1:1" x14ac:dyDescent="0.3">
      <c r="A5118" s="112"/>
    </row>
    <row r="5119" spans="1:1" x14ac:dyDescent="0.3">
      <c r="A5119" s="112"/>
    </row>
    <row r="5120" spans="1:1" x14ac:dyDescent="0.3">
      <c r="A5120" s="112"/>
    </row>
    <row r="5121" spans="1:1" x14ac:dyDescent="0.3">
      <c r="A5121" s="112"/>
    </row>
    <row r="5122" spans="1:1" x14ac:dyDescent="0.3">
      <c r="A5122" s="112"/>
    </row>
    <row r="5123" spans="1:1" x14ac:dyDescent="0.3">
      <c r="A5123" s="112"/>
    </row>
    <row r="5124" spans="1:1" x14ac:dyDescent="0.3">
      <c r="A5124" s="112"/>
    </row>
    <row r="5125" spans="1:1" x14ac:dyDescent="0.3">
      <c r="A5125" s="112"/>
    </row>
    <row r="5126" spans="1:1" x14ac:dyDescent="0.3">
      <c r="A5126" s="112"/>
    </row>
    <row r="5127" spans="1:1" x14ac:dyDescent="0.3">
      <c r="A5127" s="112"/>
    </row>
    <row r="5128" spans="1:1" x14ac:dyDescent="0.3">
      <c r="A5128" s="112"/>
    </row>
    <row r="5129" spans="1:1" x14ac:dyDescent="0.3">
      <c r="A5129" s="112"/>
    </row>
    <row r="5130" spans="1:1" x14ac:dyDescent="0.3">
      <c r="A5130" s="112"/>
    </row>
    <row r="5131" spans="1:1" x14ac:dyDescent="0.3">
      <c r="A5131" s="112"/>
    </row>
    <row r="5132" spans="1:1" x14ac:dyDescent="0.3">
      <c r="A5132" s="112"/>
    </row>
    <row r="5133" spans="1:1" x14ac:dyDescent="0.3">
      <c r="A5133" s="112"/>
    </row>
    <row r="5134" spans="1:1" x14ac:dyDescent="0.3">
      <c r="A5134" s="112"/>
    </row>
    <row r="5135" spans="1:1" x14ac:dyDescent="0.3">
      <c r="A5135" s="112"/>
    </row>
    <row r="5136" spans="1:1" x14ac:dyDescent="0.3">
      <c r="A5136" s="112"/>
    </row>
    <row r="5137" spans="1:1" x14ac:dyDescent="0.3">
      <c r="A5137" s="112"/>
    </row>
    <row r="5138" spans="1:1" x14ac:dyDescent="0.3">
      <c r="A5138" s="112"/>
    </row>
    <row r="5139" spans="1:1" x14ac:dyDescent="0.3">
      <c r="A5139" s="112"/>
    </row>
    <row r="5140" spans="1:1" x14ac:dyDescent="0.3">
      <c r="A5140" s="112"/>
    </row>
    <row r="5141" spans="1:1" x14ac:dyDescent="0.3">
      <c r="A5141" s="112"/>
    </row>
    <row r="5142" spans="1:1" x14ac:dyDescent="0.3">
      <c r="A5142" s="112"/>
    </row>
    <row r="5143" spans="1:1" x14ac:dyDescent="0.3">
      <c r="A5143" s="112"/>
    </row>
    <row r="5144" spans="1:1" x14ac:dyDescent="0.3">
      <c r="A5144" s="112"/>
    </row>
    <row r="5145" spans="1:1" x14ac:dyDescent="0.3">
      <c r="A5145" s="112"/>
    </row>
    <row r="5146" spans="1:1" x14ac:dyDescent="0.3">
      <c r="A5146" s="112"/>
    </row>
    <row r="5165" spans="1:1" x14ac:dyDescent="0.3">
      <c r="A5165" s="112"/>
    </row>
    <row r="5166" spans="1:1" x14ac:dyDescent="0.3">
      <c r="A5166" s="112"/>
    </row>
    <row r="5167" spans="1:1" x14ac:dyDescent="0.3">
      <c r="A5167" s="112"/>
    </row>
    <row r="5168" spans="1:1" x14ac:dyDescent="0.3">
      <c r="A5168" s="112"/>
    </row>
    <row r="5169" spans="1:1" x14ac:dyDescent="0.3">
      <c r="A5169" s="112"/>
    </row>
    <row r="5170" spans="1:1" x14ac:dyDescent="0.3">
      <c r="A5170" s="112"/>
    </row>
    <row r="5171" spans="1:1" x14ac:dyDescent="0.3">
      <c r="A5171" s="112"/>
    </row>
    <row r="5172" spans="1:1" x14ac:dyDescent="0.3">
      <c r="A5172" s="112"/>
    </row>
    <row r="5173" spans="1:1" x14ac:dyDescent="0.3">
      <c r="A5173" s="112"/>
    </row>
    <row r="5174" spans="1:1" x14ac:dyDescent="0.3">
      <c r="A5174" s="112"/>
    </row>
    <row r="5175" spans="1:1" x14ac:dyDescent="0.3">
      <c r="A5175" s="112"/>
    </row>
    <row r="5176" spans="1:1" x14ac:dyDescent="0.3">
      <c r="A5176" s="112"/>
    </row>
    <row r="5177" spans="1:1" x14ac:dyDescent="0.3">
      <c r="A5177" s="112"/>
    </row>
    <row r="5178" spans="1:1" x14ac:dyDescent="0.3">
      <c r="A5178" s="112"/>
    </row>
    <row r="5179" spans="1:1" x14ac:dyDescent="0.3">
      <c r="A5179" s="112"/>
    </row>
    <row r="5180" spans="1:1" x14ac:dyDescent="0.3">
      <c r="A5180" s="112"/>
    </row>
    <row r="5181" spans="1:1" x14ac:dyDescent="0.3">
      <c r="A5181" s="112"/>
    </row>
    <row r="5182" spans="1:1" x14ac:dyDescent="0.3">
      <c r="A5182" s="112"/>
    </row>
    <row r="5219" spans="1:1" x14ac:dyDescent="0.3">
      <c r="A5219" s="112"/>
    </row>
    <row r="5220" spans="1:1" x14ac:dyDescent="0.3">
      <c r="A5220" s="112"/>
    </row>
    <row r="5221" spans="1:1" x14ac:dyDescent="0.3">
      <c r="A5221" s="112"/>
    </row>
    <row r="5222" spans="1:1" x14ac:dyDescent="0.3">
      <c r="A5222" s="112"/>
    </row>
    <row r="5223" spans="1:1" x14ac:dyDescent="0.3">
      <c r="A5223" s="112"/>
    </row>
    <row r="5224" spans="1:1" x14ac:dyDescent="0.3">
      <c r="A5224" s="112"/>
    </row>
    <row r="5225" spans="1:1" x14ac:dyDescent="0.3">
      <c r="A5225" s="112"/>
    </row>
    <row r="5226" spans="1:1" x14ac:dyDescent="0.3">
      <c r="A5226" s="112"/>
    </row>
    <row r="5227" spans="1:1" x14ac:dyDescent="0.3">
      <c r="A5227" s="112"/>
    </row>
    <row r="5228" spans="1:1" x14ac:dyDescent="0.3">
      <c r="A5228" s="112"/>
    </row>
    <row r="5229" spans="1:1" x14ac:dyDescent="0.3">
      <c r="A5229" s="112"/>
    </row>
    <row r="5230" spans="1:1" x14ac:dyDescent="0.3">
      <c r="A5230" s="112"/>
    </row>
    <row r="5231" spans="1:1" x14ac:dyDescent="0.3">
      <c r="A5231" s="112"/>
    </row>
    <row r="5232" spans="1:1" x14ac:dyDescent="0.3">
      <c r="A5232" s="112"/>
    </row>
    <row r="5233" spans="1:1" x14ac:dyDescent="0.3">
      <c r="A5233" s="112"/>
    </row>
    <row r="5234" spans="1:1" x14ac:dyDescent="0.3">
      <c r="A5234" s="112"/>
    </row>
    <row r="5235" spans="1:1" x14ac:dyDescent="0.3">
      <c r="A5235" s="112"/>
    </row>
    <row r="5236" spans="1:1" x14ac:dyDescent="0.3">
      <c r="A5236" s="112"/>
    </row>
    <row r="5273" spans="1:1" x14ac:dyDescent="0.3">
      <c r="A5273" s="112"/>
    </row>
    <row r="5274" spans="1:1" x14ac:dyDescent="0.3">
      <c r="A5274" s="112"/>
    </row>
    <row r="5275" spans="1:1" x14ac:dyDescent="0.3">
      <c r="A5275" s="112"/>
    </row>
    <row r="5276" spans="1:1" x14ac:dyDescent="0.3">
      <c r="A5276" s="112"/>
    </row>
    <row r="5277" spans="1:1" x14ac:dyDescent="0.3">
      <c r="A5277" s="112"/>
    </row>
    <row r="5278" spans="1:1" x14ac:dyDescent="0.3">
      <c r="A5278" s="112"/>
    </row>
    <row r="5279" spans="1:1" x14ac:dyDescent="0.3">
      <c r="A5279" s="112"/>
    </row>
    <row r="5280" spans="1:1" x14ac:dyDescent="0.3">
      <c r="A5280" s="112"/>
    </row>
    <row r="5281" spans="1:1" x14ac:dyDescent="0.3">
      <c r="A5281" s="112"/>
    </row>
    <row r="5282" spans="1:1" x14ac:dyDescent="0.3">
      <c r="A5282" s="112"/>
    </row>
    <row r="5283" spans="1:1" x14ac:dyDescent="0.3">
      <c r="A5283" s="112"/>
    </row>
    <row r="5284" spans="1:1" x14ac:dyDescent="0.3">
      <c r="A5284" s="112"/>
    </row>
    <row r="5285" spans="1:1" x14ac:dyDescent="0.3">
      <c r="A5285" s="112"/>
    </row>
    <row r="5286" spans="1:1" x14ac:dyDescent="0.3">
      <c r="A5286" s="112"/>
    </row>
    <row r="5287" spans="1:1" x14ac:dyDescent="0.3">
      <c r="A5287" s="112"/>
    </row>
    <row r="5288" spans="1:1" x14ac:dyDescent="0.3">
      <c r="A5288" s="112"/>
    </row>
    <row r="5289" spans="1:1" x14ac:dyDescent="0.3">
      <c r="A5289" s="112"/>
    </row>
    <row r="5290" spans="1:1" x14ac:dyDescent="0.3">
      <c r="A5290" s="112"/>
    </row>
    <row r="5291" spans="1:1" x14ac:dyDescent="0.3">
      <c r="A5291" s="112"/>
    </row>
    <row r="5292" spans="1:1" x14ac:dyDescent="0.3">
      <c r="A5292" s="112"/>
    </row>
    <row r="5293" spans="1:1" x14ac:dyDescent="0.3">
      <c r="A5293" s="112"/>
    </row>
    <row r="5294" spans="1:1" x14ac:dyDescent="0.3">
      <c r="A5294" s="112"/>
    </row>
    <row r="5295" spans="1:1" x14ac:dyDescent="0.3">
      <c r="A5295" s="112"/>
    </row>
    <row r="5296" spans="1:1" x14ac:dyDescent="0.3">
      <c r="A5296" s="112"/>
    </row>
    <row r="5297" spans="1:1" x14ac:dyDescent="0.3">
      <c r="A5297" s="112"/>
    </row>
    <row r="5298" spans="1:1" x14ac:dyDescent="0.3">
      <c r="A5298" s="112"/>
    </row>
    <row r="5299" spans="1:1" x14ac:dyDescent="0.3">
      <c r="A5299" s="112"/>
    </row>
    <row r="5327" spans="1:1" x14ac:dyDescent="0.3">
      <c r="A5327" s="112"/>
    </row>
    <row r="5328" spans="1:1" x14ac:dyDescent="0.3">
      <c r="A5328" s="112"/>
    </row>
    <row r="5329" spans="1:1" x14ac:dyDescent="0.3">
      <c r="A5329" s="112"/>
    </row>
    <row r="5330" spans="1:1" x14ac:dyDescent="0.3">
      <c r="A5330" s="112"/>
    </row>
    <row r="5331" spans="1:1" x14ac:dyDescent="0.3">
      <c r="A5331" s="112"/>
    </row>
    <row r="5332" spans="1:1" x14ac:dyDescent="0.3">
      <c r="A5332" s="112"/>
    </row>
    <row r="5333" spans="1:1" x14ac:dyDescent="0.3">
      <c r="A5333" s="112"/>
    </row>
    <row r="5334" spans="1:1" x14ac:dyDescent="0.3">
      <c r="A5334" s="112"/>
    </row>
    <row r="5335" spans="1:1" x14ac:dyDescent="0.3">
      <c r="A5335" s="112"/>
    </row>
    <row r="5336" spans="1:1" x14ac:dyDescent="0.3">
      <c r="A5336" s="112"/>
    </row>
    <row r="5337" spans="1:1" x14ac:dyDescent="0.3">
      <c r="A5337" s="112"/>
    </row>
    <row r="5338" spans="1:1" x14ac:dyDescent="0.3">
      <c r="A5338" s="112"/>
    </row>
    <row r="5339" spans="1:1" x14ac:dyDescent="0.3">
      <c r="A5339" s="112"/>
    </row>
    <row r="5340" spans="1:1" x14ac:dyDescent="0.3">
      <c r="A5340" s="112"/>
    </row>
    <row r="5341" spans="1:1" x14ac:dyDescent="0.3">
      <c r="A5341" s="112"/>
    </row>
    <row r="5342" spans="1:1" x14ac:dyDescent="0.3">
      <c r="A5342" s="112"/>
    </row>
    <row r="5343" spans="1:1" x14ac:dyDescent="0.3">
      <c r="A5343" s="112"/>
    </row>
    <row r="5344" spans="1:1" x14ac:dyDescent="0.3">
      <c r="A5344" s="112"/>
    </row>
    <row r="5381" spans="1:1" x14ac:dyDescent="0.3">
      <c r="A5381" s="112"/>
    </row>
    <row r="5382" spans="1:1" x14ac:dyDescent="0.3">
      <c r="A5382" s="112"/>
    </row>
    <row r="5383" spans="1:1" x14ac:dyDescent="0.3">
      <c r="A5383" s="112"/>
    </row>
    <row r="5384" spans="1:1" x14ac:dyDescent="0.3">
      <c r="A5384" s="112"/>
    </row>
    <row r="5385" spans="1:1" x14ac:dyDescent="0.3">
      <c r="A5385" s="112"/>
    </row>
    <row r="5386" spans="1:1" x14ac:dyDescent="0.3">
      <c r="A5386" s="112"/>
    </row>
    <row r="5387" spans="1:1" x14ac:dyDescent="0.3">
      <c r="A5387" s="112"/>
    </row>
    <row r="5388" spans="1:1" x14ac:dyDescent="0.3">
      <c r="A5388" s="112"/>
    </row>
    <row r="5389" spans="1:1" x14ac:dyDescent="0.3">
      <c r="A5389" s="112"/>
    </row>
    <row r="5390" spans="1:1" x14ac:dyDescent="0.3">
      <c r="A5390" s="112"/>
    </row>
    <row r="5391" spans="1:1" x14ac:dyDescent="0.3">
      <c r="A5391" s="112"/>
    </row>
    <row r="5392" spans="1:1" x14ac:dyDescent="0.3">
      <c r="A5392" s="112"/>
    </row>
    <row r="5393" spans="1:1" x14ac:dyDescent="0.3">
      <c r="A5393" s="112"/>
    </row>
    <row r="5394" spans="1:1" x14ac:dyDescent="0.3">
      <c r="A5394" s="112"/>
    </row>
    <row r="5395" spans="1:1" x14ac:dyDescent="0.3">
      <c r="A5395" s="112"/>
    </row>
    <row r="5396" spans="1:1" x14ac:dyDescent="0.3">
      <c r="A5396" s="112"/>
    </row>
    <row r="5397" spans="1:1" x14ac:dyDescent="0.3">
      <c r="A5397" s="112"/>
    </row>
    <row r="5398" spans="1:1" x14ac:dyDescent="0.3">
      <c r="A5398" s="112"/>
    </row>
    <row r="5399" spans="1:1" x14ac:dyDescent="0.3">
      <c r="A5399" s="112"/>
    </row>
    <row r="5400" spans="1:1" x14ac:dyDescent="0.3">
      <c r="A5400" s="112"/>
    </row>
    <row r="5401" spans="1:1" x14ac:dyDescent="0.3">
      <c r="A5401" s="112"/>
    </row>
    <row r="5402" spans="1:1" x14ac:dyDescent="0.3">
      <c r="A5402" s="112"/>
    </row>
    <row r="5403" spans="1:1" x14ac:dyDescent="0.3">
      <c r="A5403" s="112"/>
    </row>
    <row r="5404" spans="1:1" x14ac:dyDescent="0.3">
      <c r="A5404" s="112"/>
    </row>
    <row r="5405" spans="1:1" x14ac:dyDescent="0.3">
      <c r="A5405" s="112"/>
    </row>
    <row r="5406" spans="1:1" x14ac:dyDescent="0.3">
      <c r="A5406" s="112"/>
    </row>
    <row r="5407" spans="1:1" x14ac:dyDescent="0.3">
      <c r="A5407" s="112"/>
    </row>
    <row r="5408" spans="1:1" x14ac:dyDescent="0.3">
      <c r="A5408" s="112"/>
    </row>
    <row r="5409" spans="1:1" x14ac:dyDescent="0.3">
      <c r="A5409" s="112"/>
    </row>
    <row r="5410" spans="1:1" x14ac:dyDescent="0.3">
      <c r="A5410" s="112"/>
    </row>
    <row r="5411" spans="1:1" x14ac:dyDescent="0.3">
      <c r="A5411" s="112"/>
    </row>
    <row r="5412" spans="1:1" x14ac:dyDescent="0.3">
      <c r="A5412" s="112"/>
    </row>
    <row r="5413" spans="1:1" x14ac:dyDescent="0.3">
      <c r="A5413" s="112"/>
    </row>
    <row r="5414" spans="1:1" x14ac:dyDescent="0.3">
      <c r="A5414" s="112"/>
    </row>
    <row r="5415" spans="1:1" x14ac:dyDescent="0.3">
      <c r="A5415" s="112"/>
    </row>
    <row r="5416" spans="1:1" x14ac:dyDescent="0.3">
      <c r="A5416" s="112"/>
    </row>
    <row r="5435" spans="1:1" x14ac:dyDescent="0.3">
      <c r="A5435" s="112"/>
    </row>
    <row r="5436" spans="1:1" x14ac:dyDescent="0.3">
      <c r="A5436" s="112"/>
    </row>
    <row r="5437" spans="1:1" x14ac:dyDescent="0.3">
      <c r="A5437" s="112"/>
    </row>
    <row r="5438" spans="1:1" x14ac:dyDescent="0.3">
      <c r="A5438" s="112"/>
    </row>
    <row r="5439" spans="1:1" x14ac:dyDescent="0.3">
      <c r="A5439" s="112"/>
    </row>
    <row r="5440" spans="1:1" x14ac:dyDescent="0.3">
      <c r="A5440" s="112"/>
    </row>
    <row r="5441" spans="1:1" x14ac:dyDescent="0.3">
      <c r="A5441" s="112"/>
    </row>
    <row r="5442" spans="1:1" x14ac:dyDescent="0.3">
      <c r="A5442" s="112"/>
    </row>
    <row r="5443" spans="1:1" x14ac:dyDescent="0.3">
      <c r="A5443" s="112"/>
    </row>
    <row r="5444" spans="1:1" x14ac:dyDescent="0.3">
      <c r="A5444" s="112"/>
    </row>
    <row r="5445" spans="1:1" x14ac:dyDescent="0.3">
      <c r="A5445" s="112"/>
    </row>
    <row r="5446" spans="1:1" x14ac:dyDescent="0.3">
      <c r="A5446" s="112"/>
    </row>
    <row r="5447" spans="1:1" x14ac:dyDescent="0.3">
      <c r="A5447" s="112"/>
    </row>
    <row r="5448" spans="1:1" x14ac:dyDescent="0.3">
      <c r="A5448" s="112"/>
    </row>
    <row r="5449" spans="1:1" x14ac:dyDescent="0.3">
      <c r="A5449" s="112"/>
    </row>
    <row r="5450" spans="1:1" x14ac:dyDescent="0.3">
      <c r="A5450" s="112"/>
    </row>
    <row r="5451" spans="1:1" x14ac:dyDescent="0.3">
      <c r="A5451" s="112"/>
    </row>
    <row r="5452" spans="1:1" x14ac:dyDescent="0.3">
      <c r="A5452" s="112"/>
    </row>
    <row r="5489" spans="1:1" x14ac:dyDescent="0.3">
      <c r="A5489" s="112"/>
    </row>
    <row r="5490" spans="1:1" x14ac:dyDescent="0.3">
      <c r="A5490" s="112"/>
    </row>
    <row r="5491" spans="1:1" x14ac:dyDescent="0.3">
      <c r="A5491" s="112"/>
    </row>
    <row r="5492" spans="1:1" x14ac:dyDescent="0.3">
      <c r="A5492" s="112"/>
    </row>
    <row r="5493" spans="1:1" x14ac:dyDescent="0.3">
      <c r="A5493" s="112"/>
    </row>
    <row r="5494" spans="1:1" x14ac:dyDescent="0.3">
      <c r="A5494" s="112"/>
    </row>
    <row r="5495" spans="1:1" x14ac:dyDescent="0.3">
      <c r="A5495" s="112"/>
    </row>
    <row r="5496" spans="1:1" x14ac:dyDescent="0.3">
      <c r="A5496" s="112"/>
    </row>
    <row r="5497" spans="1:1" x14ac:dyDescent="0.3">
      <c r="A5497" s="112"/>
    </row>
    <row r="5543" spans="1:1" x14ac:dyDescent="0.3">
      <c r="A5543" s="112"/>
    </row>
    <row r="5544" spans="1:1" x14ac:dyDescent="0.3">
      <c r="A5544" s="112"/>
    </row>
    <row r="5545" spans="1:1" x14ac:dyDescent="0.3">
      <c r="A5545" s="112"/>
    </row>
    <row r="5546" spans="1:1" x14ac:dyDescent="0.3">
      <c r="A5546" s="112"/>
    </row>
    <row r="5547" spans="1:1" x14ac:dyDescent="0.3">
      <c r="A5547" s="112"/>
    </row>
    <row r="5548" spans="1:1" x14ac:dyDescent="0.3">
      <c r="A5548" s="112"/>
    </row>
    <row r="5549" spans="1:1" x14ac:dyDescent="0.3">
      <c r="A5549" s="112"/>
    </row>
    <row r="5550" spans="1:1" x14ac:dyDescent="0.3">
      <c r="A5550" s="112"/>
    </row>
    <row r="5551" spans="1:1" x14ac:dyDescent="0.3">
      <c r="A5551" s="112"/>
    </row>
    <row r="5552" spans="1:1" x14ac:dyDescent="0.3">
      <c r="A5552" s="112"/>
    </row>
    <row r="5553" spans="1:1" x14ac:dyDescent="0.3">
      <c r="A5553" s="112"/>
    </row>
    <row r="5554" spans="1:1" x14ac:dyDescent="0.3">
      <c r="A5554" s="112"/>
    </row>
    <row r="5555" spans="1:1" x14ac:dyDescent="0.3">
      <c r="A5555" s="112"/>
    </row>
    <row r="5556" spans="1:1" x14ac:dyDescent="0.3">
      <c r="A5556" s="112"/>
    </row>
    <row r="5557" spans="1:1" x14ac:dyDescent="0.3">
      <c r="A5557" s="112"/>
    </row>
    <row r="5558" spans="1:1" x14ac:dyDescent="0.3">
      <c r="A5558" s="112"/>
    </row>
    <row r="5559" spans="1:1" x14ac:dyDescent="0.3">
      <c r="A5559" s="112"/>
    </row>
    <row r="5560" spans="1:1" x14ac:dyDescent="0.3">
      <c r="A5560" s="112"/>
    </row>
    <row r="5597" spans="1:1" x14ac:dyDescent="0.3">
      <c r="A5597" s="112"/>
    </row>
    <row r="5598" spans="1:1" x14ac:dyDescent="0.3">
      <c r="A5598" s="112"/>
    </row>
    <row r="5599" spans="1:1" x14ac:dyDescent="0.3">
      <c r="A5599" s="112"/>
    </row>
    <row r="5600" spans="1:1" x14ac:dyDescent="0.3">
      <c r="A5600" s="112"/>
    </row>
    <row r="5601" spans="1:1" x14ac:dyDescent="0.3">
      <c r="A5601" s="112"/>
    </row>
    <row r="5602" spans="1:1" x14ac:dyDescent="0.3">
      <c r="A5602" s="112"/>
    </row>
    <row r="5603" spans="1:1" x14ac:dyDescent="0.3">
      <c r="A5603" s="112"/>
    </row>
    <row r="5604" spans="1:1" x14ac:dyDescent="0.3">
      <c r="A5604" s="112"/>
    </row>
    <row r="5605" spans="1:1" x14ac:dyDescent="0.3">
      <c r="A5605" s="112"/>
    </row>
    <row r="5606" spans="1:1" x14ac:dyDescent="0.3">
      <c r="A5606" s="112"/>
    </row>
    <row r="5607" spans="1:1" x14ac:dyDescent="0.3">
      <c r="A5607" s="112"/>
    </row>
    <row r="5608" spans="1:1" x14ac:dyDescent="0.3">
      <c r="A5608" s="112"/>
    </row>
    <row r="5609" spans="1:1" x14ac:dyDescent="0.3">
      <c r="A5609" s="112"/>
    </row>
    <row r="5610" spans="1:1" x14ac:dyDescent="0.3">
      <c r="A5610" s="112"/>
    </row>
    <row r="5611" spans="1:1" x14ac:dyDescent="0.3">
      <c r="A5611" s="112"/>
    </row>
    <row r="5612" spans="1:1" x14ac:dyDescent="0.3">
      <c r="A5612" s="112"/>
    </row>
    <row r="5613" spans="1:1" x14ac:dyDescent="0.3">
      <c r="A5613" s="112"/>
    </row>
    <row r="5614" spans="1:1" x14ac:dyDescent="0.3">
      <c r="A5614" s="112"/>
    </row>
    <row r="5651" spans="1:1" x14ac:dyDescent="0.3">
      <c r="A5651" s="112"/>
    </row>
    <row r="5652" spans="1:1" x14ac:dyDescent="0.3">
      <c r="A5652" s="112"/>
    </row>
    <row r="5653" spans="1:1" x14ac:dyDescent="0.3">
      <c r="A5653" s="112"/>
    </row>
    <row r="5654" spans="1:1" x14ac:dyDescent="0.3">
      <c r="A5654" s="112"/>
    </row>
    <row r="5655" spans="1:1" x14ac:dyDescent="0.3">
      <c r="A5655" s="112"/>
    </row>
    <row r="5656" spans="1:1" x14ac:dyDescent="0.3">
      <c r="A5656" s="112"/>
    </row>
    <row r="5657" spans="1:1" x14ac:dyDescent="0.3">
      <c r="A5657" s="112"/>
    </row>
    <row r="5658" spans="1:1" x14ac:dyDescent="0.3">
      <c r="A5658" s="112"/>
    </row>
    <row r="5659" spans="1:1" x14ac:dyDescent="0.3">
      <c r="A5659" s="112"/>
    </row>
    <row r="5660" spans="1:1" x14ac:dyDescent="0.3">
      <c r="A5660" s="112"/>
    </row>
    <row r="5661" spans="1:1" x14ac:dyDescent="0.3">
      <c r="A5661" s="112"/>
    </row>
    <row r="5662" spans="1:1" x14ac:dyDescent="0.3">
      <c r="A5662" s="112"/>
    </row>
    <row r="5663" spans="1:1" x14ac:dyDescent="0.3">
      <c r="A5663" s="112"/>
    </row>
    <row r="5664" spans="1:1" x14ac:dyDescent="0.3">
      <c r="A5664" s="112"/>
    </row>
    <row r="5665" spans="1:1" x14ac:dyDescent="0.3">
      <c r="A5665" s="112"/>
    </row>
    <row r="5666" spans="1:1" x14ac:dyDescent="0.3">
      <c r="A5666" s="112"/>
    </row>
    <row r="5667" spans="1:1" x14ac:dyDescent="0.3">
      <c r="A5667" s="112"/>
    </row>
    <row r="5668" spans="1:1" x14ac:dyDescent="0.3">
      <c r="A5668" s="112"/>
    </row>
    <row r="5669" spans="1:1" x14ac:dyDescent="0.3">
      <c r="A5669" s="112"/>
    </row>
    <row r="5670" spans="1:1" x14ac:dyDescent="0.3">
      <c r="A5670" s="112"/>
    </row>
    <row r="5671" spans="1:1" x14ac:dyDescent="0.3">
      <c r="A5671" s="112"/>
    </row>
    <row r="5672" spans="1:1" x14ac:dyDescent="0.3">
      <c r="A5672" s="112"/>
    </row>
    <row r="5673" spans="1:1" x14ac:dyDescent="0.3">
      <c r="A5673" s="112"/>
    </row>
    <row r="5674" spans="1:1" x14ac:dyDescent="0.3">
      <c r="A5674" s="112"/>
    </row>
    <row r="5675" spans="1:1" x14ac:dyDescent="0.3">
      <c r="A5675" s="112"/>
    </row>
    <row r="5676" spans="1:1" x14ac:dyDescent="0.3">
      <c r="A5676" s="112"/>
    </row>
    <row r="5677" spans="1:1" x14ac:dyDescent="0.3">
      <c r="A5677" s="112"/>
    </row>
    <row r="5678" spans="1:1" x14ac:dyDescent="0.3">
      <c r="A5678" s="112"/>
    </row>
    <row r="5679" spans="1:1" x14ac:dyDescent="0.3">
      <c r="A5679" s="112"/>
    </row>
    <row r="5680" spans="1:1" x14ac:dyDescent="0.3">
      <c r="A5680" s="112"/>
    </row>
    <row r="5681" spans="1:1" x14ac:dyDescent="0.3">
      <c r="A5681" s="112"/>
    </row>
    <row r="5682" spans="1:1" x14ac:dyDescent="0.3">
      <c r="A5682" s="112"/>
    </row>
    <row r="5683" spans="1:1" x14ac:dyDescent="0.3">
      <c r="A5683" s="112"/>
    </row>
    <row r="5684" spans="1:1" x14ac:dyDescent="0.3">
      <c r="A5684" s="112"/>
    </row>
    <row r="5685" spans="1:1" x14ac:dyDescent="0.3">
      <c r="A5685" s="112"/>
    </row>
    <row r="5686" spans="1:1" x14ac:dyDescent="0.3">
      <c r="A5686" s="112"/>
    </row>
    <row r="5687" spans="1:1" x14ac:dyDescent="0.3">
      <c r="A5687" s="112"/>
    </row>
    <row r="5688" spans="1:1" x14ac:dyDescent="0.3">
      <c r="A5688" s="112"/>
    </row>
    <row r="5689" spans="1:1" x14ac:dyDescent="0.3">
      <c r="A5689" s="112"/>
    </row>
    <row r="5690" spans="1:1" x14ac:dyDescent="0.3">
      <c r="A5690" s="112"/>
    </row>
    <row r="5691" spans="1:1" x14ac:dyDescent="0.3">
      <c r="A5691" s="112"/>
    </row>
    <row r="5692" spans="1:1" x14ac:dyDescent="0.3">
      <c r="A5692" s="112"/>
    </row>
    <row r="5693" spans="1:1" x14ac:dyDescent="0.3">
      <c r="A5693" s="112"/>
    </row>
    <row r="5694" spans="1:1" x14ac:dyDescent="0.3">
      <c r="A5694" s="112"/>
    </row>
    <row r="5695" spans="1:1" x14ac:dyDescent="0.3">
      <c r="A5695" s="112"/>
    </row>
    <row r="5696" spans="1:1" x14ac:dyDescent="0.3">
      <c r="A5696" s="112"/>
    </row>
    <row r="5697" spans="1:1" x14ac:dyDescent="0.3">
      <c r="A5697" s="112"/>
    </row>
    <row r="5698" spans="1:1" x14ac:dyDescent="0.3">
      <c r="A5698" s="112"/>
    </row>
    <row r="5699" spans="1:1" x14ac:dyDescent="0.3">
      <c r="A5699" s="112"/>
    </row>
    <row r="5700" spans="1:1" x14ac:dyDescent="0.3">
      <c r="A5700" s="112"/>
    </row>
    <row r="5701" spans="1:1" x14ac:dyDescent="0.3">
      <c r="A5701" s="112"/>
    </row>
    <row r="5702" spans="1:1" x14ac:dyDescent="0.3">
      <c r="A5702" s="112"/>
    </row>
    <row r="5703" spans="1:1" x14ac:dyDescent="0.3">
      <c r="A5703" s="112"/>
    </row>
    <row r="5704" spans="1:1" x14ac:dyDescent="0.3">
      <c r="A5704" s="112"/>
    </row>
    <row r="5705" spans="1:1" x14ac:dyDescent="0.3">
      <c r="A5705" s="112"/>
    </row>
    <row r="5706" spans="1:1" x14ac:dyDescent="0.3">
      <c r="A5706" s="112"/>
    </row>
    <row r="5707" spans="1:1" x14ac:dyDescent="0.3">
      <c r="A5707" s="112"/>
    </row>
    <row r="5708" spans="1:1" x14ac:dyDescent="0.3">
      <c r="A5708" s="112"/>
    </row>
    <row r="5709" spans="1:1" x14ac:dyDescent="0.3">
      <c r="A5709" s="112"/>
    </row>
    <row r="5710" spans="1:1" x14ac:dyDescent="0.3">
      <c r="A5710" s="112"/>
    </row>
    <row r="5711" spans="1:1" x14ac:dyDescent="0.3">
      <c r="A5711" s="112"/>
    </row>
    <row r="5712" spans="1:1" x14ac:dyDescent="0.3">
      <c r="A5712" s="112"/>
    </row>
    <row r="5713" spans="1:1" x14ac:dyDescent="0.3">
      <c r="A5713" s="112"/>
    </row>
    <row r="5714" spans="1:1" x14ac:dyDescent="0.3">
      <c r="A5714" s="112"/>
    </row>
    <row r="5715" spans="1:1" x14ac:dyDescent="0.3">
      <c r="A5715" s="112"/>
    </row>
    <row r="5716" spans="1:1" x14ac:dyDescent="0.3">
      <c r="A5716" s="112"/>
    </row>
    <row r="5717" spans="1:1" x14ac:dyDescent="0.3">
      <c r="A5717" s="112"/>
    </row>
    <row r="5718" spans="1:1" x14ac:dyDescent="0.3">
      <c r="A5718" s="112"/>
    </row>
    <row r="5719" spans="1:1" x14ac:dyDescent="0.3">
      <c r="A5719" s="112"/>
    </row>
    <row r="5720" spans="1:1" x14ac:dyDescent="0.3">
      <c r="A5720" s="112"/>
    </row>
    <row r="5721" spans="1:1" x14ac:dyDescent="0.3">
      <c r="A5721" s="112"/>
    </row>
    <row r="5722" spans="1:1" x14ac:dyDescent="0.3">
      <c r="A5722" s="112"/>
    </row>
    <row r="5723" spans="1:1" x14ac:dyDescent="0.3">
      <c r="A5723" s="112"/>
    </row>
    <row r="5724" spans="1:1" x14ac:dyDescent="0.3">
      <c r="A5724" s="112"/>
    </row>
    <row r="5725" spans="1:1" x14ac:dyDescent="0.3">
      <c r="A5725" s="112"/>
    </row>
    <row r="5726" spans="1:1" x14ac:dyDescent="0.3">
      <c r="A5726" s="112"/>
    </row>
    <row r="5727" spans="1:1" x14ac:dyDescent="0.3">
      <c r="A5727" s="112"/>
    </row>
    <row r="5728" spans="1:1" x14ac:dyDescent="0.3">
      <c r="A5728" s="112"/>
    </row>
    <row r="5729" spans="1:1" x14ac:dyDescent="0.3">
      <c r="A5729" s="112"/>
    </row>
    <row r="5730" spans="1:1" x14ac:dyDescent="0.3">
      <c r="A5730" s="112"/>
    </row>
    <row r="5731" spans="1:1" x14ac:dyDescent="0.3">
      <c r="A5731" s="112"/>
    </row>
    <row r="5732" spans="1:1" x14ac:dyDescent="0.3">
      <c r="A5732" s="112"/>
    </row>
    <row r="5733" spans="1:1" x14ac:dyDescent="0.3">
      <c r="A5733" s="112"/>
    </row>
    <row r="5734" spans="1:1" x14ac:dyDescent="0.3">
      <c r="A5734" s="112"/>
    </row>
    <row r="5735" spans="1:1" x14ac:dyDescent="0.3">
      <c r="A5735" s="112"/>
    </row>
    <row r="5736" spans="1:1" x14ac:dyDescent="0.3">
      <c r="A5736" s="112"/>
    </row>
    <row r="5737" spans="1:1" x14ac:dyDescent="0.3">
      <c r="A5737" s="112"/>
    </row>
    <row r="5738" spans="1:1" x14ac:dyDescent="0.3">
      <c r="A5738" s="112"/>
    </row>
    <row r="5739" spans="1:1" x14ac:dyDescent="0.3">
      <c r="A5739" s="112"/>
    </row>
    <row r="5740" spans="1:1" x14ac:dyDescent="0.3">
      <c r="A5740" s="112"/>
    </row>
    <row r="5741" spans="1:1" x14ac:dyDescent="0.3">
      <c r="A5741" s="112"/>
    </row>
    <row r="5742" spans="1:1" x14ac:dyDescent="0.3">
      <c r="A5742" s="112"/>
    </row>
    <row r="5743" spans="1:1" x14ac:dyDescent="0.3">
      <c r="A5743" s="112"/>
    </row>
    <row r="5744" spans="1:1" x14ac:dyDescent="0.3">
      <c r="A5744" s="112"/>
    </row>
    <row r="5745" spans="1:1" x14ac:dyDescent="0.3">
      <c r="A5745" s="112"/>
    </row>
    <row r="5746" spans="1:1" x14ac:dyDescent="0.3">
      <c r="A5746" s="112"/>
    </row>
    <row r="5747" spans="1:1" x14ac:dyDescent="0.3">
      <c r="A5747" s="112"/>
    </row>
    <row r="5748" spans="1:1" x14ac:dyDescent="0.3">
      <c r="A5748" s="112"/>
    </row>
    <row r="5749" spans="1:1" x14ac:dyDescent="0.3">
      <c r="A5749" s="112"/>
    </row>
    <row r="5750" spans="1:1" x14ac:dyDescent="0.3">
      <c r="A5750" s="112"/>
    </row>
    <row r="5751" spans="1:1" x14ac:dyDescent="0.3">
      <c r="A5751" s="112"/>
    </row>
    <row r="5752" spans="1:1" x14ac:dyDescent="0.3">
      <c r="A5752" s="112"/>
    </row>
    <row r="5753" spans="1:1" x14ac:dyDescent="0.3">
      <c r="A5753" s="112"/>
    </row>
    <row r="5754" spans="1:1" x14ac:dyDescent="0.3">
      <c r="A5754" s="112"/>
    </row>
    <row r="5755" spans="1:1" x14ac:dyDescent="0.3">
      <c r="A5755" s="112"/>
    </row>
    <row r="5756" spans="1:1" x14ac:dyDescent="0.3">
      <c r="A5756" s="112"/>
    </row>
    <row r="5757" spans="1:1" x14ac:dyDescent="0.3">
      <c r="A5757" s="112"/>
    </row>
    <row r="5758" spans="1:1" x14ac:dyDescent="0.3">
      <c r="A5758" s="112"/>
    </row>
    <row r="5759" spans="1:1" x14ac:dyDescent="0.3">
      <c r="A5759" s="112"/>
    </row>
    <row r="5760" spans="1:1" x14ac:dyDescent="0.3">
      <c r="A5760" s="112"/>
    </row>
    <row r="5761" spans="1:1" x14ac:dyDescent="0.3">
      <c r="A5761" s="112"/>
    </row>
    <row r="5762" spans="1:1" x14ac:dyDescent="0.3">
      <c r="A5762" s="112"/>
    </row>
    <row r="5763" spans="1:1" x14ac:dyDescent="0.3">
      <c r="A5763" s="112"/>
    </row>
    <row r="5764" spans="1:1" x14ac:dyDescent="0.3">
      <c r="A5764" s="112"/>
    </row>
    <row r="5765" spans="1:1" x14ac:dyDescent="0.3">
      <c r="A5765" s="112"/>
    </row>
    <row r="5766" spans="1:1" x14ac:dyDescent="0.3">
      <c r="A5766" s="112"/>
    </row>
    <row r="5767" spans="1:1" x14ac:dyDescent="0.3">
      <c r="A5767" s="112"/>
    </row>
    <row r="5768" spans="1:1" x14ac:dyDescent="0.3">
      <c r="A5768" s="112"/>
    </row>
    <row r="5769" spans="1:1" x14ac:dyDescent="0.3">
      <c r="A5769" s="112"/>
    </row>
    <row r="5770" spans="1:1" x14ac:dyDescent="0.3">
      <c r="A5770" s="112"/>
    </row>
    <row r="5771" spans="1:1" x14ac:dyDescent="0.3">
      <c r="A5771" s="112"/>
    </row>
    <row r="5772" spans="1:1" x14ac:dyDescent="0.3">
      <c r="A5772" s="112"/>
    </row>
    <row r="5773" spans="1:1" x14ac:dyDescent="0.3">
      <c r="A5773" s="112"/>
    </row>
    <row r="5774" spans="1:1" x14ac:dyDescent="0.3">
      <c r="A5774" s="112"/>
    </row>
    <row r="5775" spans="1:1" x14ac:dyDescent="0.3">
      <c r="A5775" s="112"/>
    </row>
    <row r="5776" spans="1:1" x14ac:dyDescent="0.3">
      <c r="A5776" s="112"/>
    </row>
    <row r="5777" spans="1:1" x14ac:dyDescent="0.3">
      <c r="A5777" s="112"/>
    </row>
    <row r="5778" spans="1:1" x14ac:dyDescent="0.3">
      <c r="A5778" s="112"/>
    </row>
    <row r="5779" spans="1:1" x14ac:dyDescent="0.3">
      <c r="A5779" s="112"/>
    </row>
    <row r="5780" spans="1:1" x14ac:dyDescent="0.3">
      <c r="A5780" s="112"/>
    </row>
    <row r="5781" spans="1:1" x14ac:dyDescent="0.3">
      <c r="A5781" s="112"/>
    </row>
    <row r="5782" spans="1:1" x14ac:dyDescent="0.3">
      <c r="A5782" s="112"/>
    </row>
    <row r="5783" spans="1:1" x14ac:dyDescent="0.3">
      <c r="A5783" s="112"/>
    </row>
    <row r="5784" spans="1:1" x14ac:dyDescent="0.3">
      <c r="A5784" s="112"/>
    </row>
    <row r="5785" spans="1:1" x14ac:dyDescent="0.3">
      <c r="A5785" s="112"/>
    </row>
    <row r="5786" spans="1:1" x14ac:dyDescent="0.3">
      <c r="A5786" s="112"/>
    </row>
    <row r="5787" spans="1:1" x14ac:dyDescent="0.3">
      <c r="A5787" s="112"/>
    </row>
    <row r="5788" spans="1:1" x14ac:dyDescent="0.3">
      <c r="A5788" s="112"/>
    </row>
    <row r="5789" spans="1:1" x14ac:dyDescent="0.3">
      <c r="A5789" s="112"/>
    </row>
    <row r="5790" spans="1:1" x14ac:dyDescent="0.3">
      <c r="A5790" s="112"/>
    </row>
    <row r="5791" spans="1:1" x14ac:dyDescent="0.3">
      <c r="A5791" s="112"/>
    </row>
    <row r="5792" spans="1:1" x14ac:dyDescent="0.3">
      <c r="A5792" s="112"/>
    </row>
    <row r="5793" spans="1:1" x14ac:dyDescent="0.3">
      <c r="A5793" s="112"/>
    </row>
    <row r="5794" spans="1:1" x14ac:dyDescent="0.3">
      <c r="A5794" s="112"/>
    </row>
    <row r="5795" spans="1:1" x14ac:dyDescent="0.3">
      <c r="A5795" s="112"/>
    </row>
    <row r="5796" spans="1:1" x14ac:dyDescent="0.3">
      <c r="A5796" s="112"/>
    </row>
    <row r="5797" spans="1:1" x14ac:dyDescent="0.3">
      <c r="A5797" s="112"/>
    </row>
    <row r="5798" spans="1:1" x14ac:dyDescent="0.3">
      <c r="A5798" s="112"/>
    </row>
    <row r="5799" spans="1:1" x14ac:dyDescent="0.3">
      <c r="A5799" s="112"/>
    </row>
    <row r="5800" spans="1:1" x14ac:dyDescent="0.3">
      <c r="A5800" s="112"/>
    </row>
    <row r="5801" spans="1:1" x14ac:dyDescent="0.3">
      <c r="A5801" s="112"/>
    </row>
    <row r="5802" spans="1:1" x14ac:dyDescent="0.3">
      <c r="A5802" s="112"/>
    </row>
    <row r="5803" spans="1:1" x14ac:dyDescent="0.3">
      <c r="A5803" s="112"/>
    </row>
    <row r="5813" spans="1:1" x14ac:dyDescent="0.3">
      <c r="A5813" s="112"/>
    </row>
    <row r="5814" spans="1:1" x14ac:dyDescent="0.3">
      <c r="A5814" s="112"/>
    </row>
    <row r="5815" spans="1:1" x14ac:dyDescent="0.3">
      <c r="A5815" s="112"/>
    </row>
    <row r="5816" spans="1:1" x14ac:dyDescent="0.3">
      <c r="A5816" s="112"/>
    </row>
    <row r="5817" spans="1:1" x14ac:dyDescent="0.3">
      <c r="A5817" s="112"/>
    </row>
    <row r="5818" spans="1:1" x14ac:dyDescent="0.3">
      <c r="A5818" s="112"/>
    </row>
    <row r="5819" spans="1:1" x14ac:dyDescent="0.3">
      <c r="A5819" s="112"/>
    </row>
    <row r="5820" spans="1:1" x14ac:dyDescent="0.3">
      <c r="A5820" s="112"/>
    </row>
    <row r="5821" spans="1:1" x14ac:dyDescent="0.3">
      <c r="A5821" s="112"/>
    </row>
    <row r="5822" spans="1:1" x14ac:dyDescent="0.3">
      <c r="A5822" s="112"/>
    </row>
    <row r="5823" spans="1:1" x14ac:dyDescent="0.3">
      <c r="A5823" s="112"/>
    </row>
    <row r="5824" spans="1:1" x14ac:dyDescent="0.3">
      <c r="A5824" s="112"/>
    </row>
    <row r="5825" spans="1:1" x14ac:dyDescent="0.3">
      <c r="A5825" s="112"/>
    </row>
    <row r="5826" spans="1:1" x14ac:dyDescent="0.3">
      <c r="A5826" s="112"/>
    </row>
    <row r="5827" spans="1:1" x14ac:dyDescent="0.3">
      <c r="A5827" s="112"/>
    </row>
    <row r="5828" spans="1:1" x14ac:dyDescent="0.3">
      <c r="A5828" s="112"/>
    </row>
    <row r="5829" spans="1:1" x14ac:dyDescent="0.3">
      <c r="A5829" s="112"/>
    </row>
    <row r="5830" spans="1:1" x14ac:dyDescent="0.3">
      <c r="A5830" s="112"/>
    </row>
    <row r="5831" spans="1:1" x14ac:dyDescent="0.3">
      <c r="A5831" s="112"/>
    </row>
    <row r="5832" spans="1:1" x14ac:dyDescent="0.3">
      <c r="A5832" s="112"/>
    </row>
    <row r="5833" spans="1:1" x14ac:dyDescent="0.3">
      <c r="A5833" s="112"/>
    </row>
    <row r="5834" spans="1:1" x14ac:dyDescent="0.3">
      <c r="A5834" s="112"/>
    </row>
    <row r="5835" spans="1:1" x14ac:dyDescent="0.3">
      <c r="A5835" s="112"/>
    </row>
    <row r="5836" spans="1:1" x14ac:dyDescent="0.3">
      <c r="A5836" s="112"/>
    </row>
    <row r="5837" spans="1:1" x14ac:dyDescent="0.3">
      <c r="A5837" s="112"/>
    </row>
    <row r="5838" spans="1:1" x14ac:dyDescent="0.3">
      <c r="A5838" s="112"/>
    </row>
    <row r="5839" spans="1:1" x14ac:dyDescent="0.3">
      <c r="A5839" s="112"/>
    </row>
    <row r="5840" spans="1:1" x14ac:dyDescent="0.3">
      <c r="A5840" s="112"/>
    </row>
    <row r="5841" spans="1:1" x14ac:dyDescent="0.3">
      <c r="A5841" s="112"/>
    </row>
    <row r="5842" spans="1:1" x14ac:dyDescent="0.3">
      <c r="A5842" s="112"/>
    </row>
    <row r="5843" spans="1:1" x14ac:dyDescent="0.3">
      <c r="A5843" s="112"/>
    </row>
    <row r="5844" spans="1:1" x14ac:dyDescent="0.3">
      <c r="A5844" s="112"/>
    </row>
    <row r="5845" spans="1:1" x14ac:dyDescent="0.3">
      <c r="A5845" s="112"/>
    </row>
    <row r="5846" spans="1:1" x14ac:dyDescent="0.3">
      <c r="A5846" s="112"/>
    </row>
    <row r="5847" spans="1:1" x14ac:dyDescent="0.3">
      <c r="A5847" s="112"/>
    </row>
    <row r="5848" spans="1:1" x14ac:dyDescent="0.3">
      <c r="A5848" s="112"/>
    </row>
    <row r="5849" spans="1:1" x14ac:dyDescent="0.3">
      <c r="A5849" s="112"/>
    </row>
    <row r="5850" spans="1:1" x14ac:dyDescent="0.3">
      <c r="A5850" s="112"/>
    </row>
    <row r="5851" spans="1:1" x14ac:dyDescent="0.3">
      <c r="A5851" s="112"/>
    </row>
    <row r="5852" spans="1:1" x14ac:dyDescent="0.3">
      <c r="A5852" s="112"/>
    </row>
    <row r="5853" spans="1:1" x14ac:dyDescent="0.3">
      <c r="A5853" s="112"/>
    </row>
    <row r="5854" spans="1:1" x14ac:dyDescent="0.3">
      <c r="A5854" s="112"/>
    </row>
    <row r="5855" spans="1:1" x14ac:dyDescent="0.3">
      <c r="A5855" s="112"/>
    </row>
    <row r="5856" spans="1:1" x14ac:dyDescent="0.3">
      <c r="A5856" s="112"/>
    </row>
    <row r="5857" spans="1:1" x14ac:dyDescent="0.3">
      <c r="A5857" s="112"/>
    </row>
    <row r="5867" spans="1:1" x14ac:dyDescent="0.3">
      <c r="A5867" s="112"/>
    </row>
    <row r="5868" spans="1:1" x14ac:dyDescent="0.3">
      <c r="A5868" s="112"/>
    </row>
    <row r="5869" spans="1:1" x14ac:dyDescent="0.3">
      <c r="A5869" s="112"/>
    </row>
    <row r="5870" spans="1:1" x14ac:dyDescent="0.3">
      <c r="A5870" s="112"/>
    </row>
    <row r="5871" spans="1:1" x14ac:dyDescent="0.3">
      <c r="A5871" s="112"/>
    </row>
    <row r="5872" spans="1:1" x14ac:dyDescent="0.3">
      <c r="A5872" s="112"/>
    </row>
    <row r="5873" spans="1:1" x14ac:dyDescent="0.3">
      <c r="A5873" s="112"/>
    </row>
    <row r="5874" spans="1:1" x14ac:dyDescent="0.3">
      <c r="A5874" s="112"/>
    </row>
    <row r="5875" spans="1:1" x14ac:dyDescent="0.3">
      <c r="A5875" s="112"/>
    </row>
    <row r="5876" spans="1:1" x14ac:dyDescent="0.3">
      <c r="A5876" s="112"/>
    </row>
    <row r="5877" spans="1:1" x14ac:dyDescent="0.3">
      <c r="A5877" s="112"/>
    </row>
    <row r="5878" spans="1:1" x14ac:dyDescent="0.3">
      <c r="A5878" s="112"/>
    </row>
    <row r="5879" spans="1:1" x14ac:dyDescent="0.3">
      <c r="A5879" s="112"/>
    </row>
    <row r="5880" spans="1:1" x14ac:dyDescent="0.3">
      <c r="A5880" s="112"/>
    </row>
    <row r="5881" spans="1:1" x14ac:dyDescent="0.3">
      <c r="A5881" s="112"/>
    </row>
    <row r="5882" spans="1:1" x14ac:dyDescent="0.3">
      <c r="A5882" s="112"/>
    </row>
    <row r="5883" spans="1:1" x14ac:dyDescent="0.3">
      <c r="A5883" s="112"/>
    </row>
    <row r="5884" spans="1:1" x14ac:dyDescent="0.3">
      <c r="A5884" s="112"/>
    </row>
    <row r="5885" spans="1:1" x14ac:dyDescent="0.3">
      <c r="A5885" s="112"/>
    </row>
    <row r="5886" spans="1:1" x14ac:dyDescent="0.3">
      <c r="A5886" s="112"/>
    </row>
    <row r="5887" spans="1:1" x14ac:dyDescent="0.3">
      <c r="A5887" s="112"/>
    </row>
    <row r="5888" spans="1:1" x14ac:dyDescent="0.3">
      <c r="A5888" s="112"/>
    </row>
    <row r="5889" spans="1:1" x14ac:dyDescent="0.3">
      <c r="A5889" s="112"/>
    </row>
    <row r="5890" spans="1:1" x14ac:dyDescent="0.3">
      <c r="A5890" s="112"/>
    </row>
    <row r="5891" spans="1:1" x14ac:dyDescent="0.3">
      <c r="A5891" s="112"/>
    </row>
    <row r="5892" spans="1:1" x14ac:dyDescent="0.3">
      <c r="A5892" s="112"/>
    </row>
    <row r="5893" spans="1:1" x14ac:dyDescent="0.3">
      <c r="A5893" s="112"/>
    </row>
    <row r="5894" spans="1:1" x14ac:dyDescent="0.3">
      <c r="A5894" s="112"/>
    </row>
    <row r="5895" spans="1:1" x14ac:dyDescent="0.3">
      <c r="A5895" s="112"/>
    </row>
    <row r="5896" spans="1:1" x14ac:dyDescent="0.3">
      <c r="A5896" s="112"/>
    </row>
    <row r="5897" spans="1:1" x14ac:dyDescent="0.3">
      <c r="A5897" s="112"/>
    </row>
    <row r="5898" spans="1:1" x14ac:dyDescent="0.3">
      <c r="A5898" s="112"/>
    </row>
    <row r="5899" spans="1:1" x14ac:dyDescent="0.3">
      <c r="A5899" s="112"/>
    </row>
    <row r="5900" spans="1:1" x14ac:dyDescent="0.3">
      <c r="A5900" s="112"/>
    </row>
    <row r="5901" spans="1:1" x14ac:dyDescent="0.3">
      <c r="A5901" s="112"/>
    </row>
    <row r="5902" spans="1:1" x14ac:dyDescent="0.3">
      <c r="A5902" s="112"/>
    </row>
    <row r="5903" spans="1:1" x14ac:dyDescent="0.3">
      <c r="A5903" s="112"/>
    </row>
    <row r="5904" spans="1:1" x14ac:dyDescent="0.3">
      <c r="A5904" s="112"/>
    </row>
    <row r="5905" spans="1:1" x14ac:dyDescent="0.3">
      <c r="A5905" s="112"/>
    </row>
    <row r="5906" spans="1:1" x14ac:dyDescent="0.3">
      <c r="A5906" s="112"/>
    </row>
    <row r="5907" spans="1:1" x14ac:dyDescent="0.3">
      <c r="A5907" s="112"/>
    </row>
    <row r="5908" spans="1:1" x14ac:dyDescent="0.3">
      <c r="A5908" s="112"/>
    </row>
    <row r="5909" spans="1:1" x14ac:dyDescent="0.3">
      <c r="A5909" s="112"/>
    </row>
    <row r="5910" spans="1:1" x14ac:dyDescent="0.3">
      <c r="A5910" s="112"/>
    </row>
    <row r="5911" spans="1:1" x14ac:dyDescent="0.3">
      <c r="A5911" s="112"/>
    </row>
    <row r="5921" spans="1:1" x14ac:dyDescent="0.3">
      <c r="A5921" s="112"/>
    </row>
    <row r="5922" spans="1:1" x14ac:dyDescent="0.3">
      <c r="A5922" s="112"/>
    </row>
    <row r="5923" spans="1:1" x14ac:dyDescent="0.3">
      <c r="A5923" s="112"/>
    </row>
    <row r="5924" spans="1:1" x14ac:dyDescent="0.3">
      <c r="A5924" s="112"/>
    </row>
    <row r="5925" spans="1:1" x14ac:dyDescent="0.3">
      <c r="A5925" s="112"/>
    </row>
    <row r="5926" spans="1:1" x14ac:dyDescent="0.3">
      <c r="A5926" s="112"/>
    </row>
    <row r="5927" spans="1:1" x14ac:dyDescent="0.3">
      <c r="A5927" s="112"/>
    </row>
    <row r="5928" spans="1:1" x14ac:dyDescent="0.3">
      <c r="A5928" s="112"/>
    </row>
    <row r="5929" spans="1:1" x14ac:dyDescent="0.3">
      <c r="A5929" s="112"/>
    </row>
    <row r="5930" spans="1:1" x14ac:dyDescent="0.3">
      <c r="A5930" s="112"/>
    </row>
    <row r="5931" spans="1:1" x14ac:dyDescent="0.3">
      <c r="A5931" s="112"/>
    </row>
    <row r="5932" spans="1:1" x14ac:dyDescent="0.3">
      <c r="A5932" s="112"/>
    </row>
    <row r="5933" spans="1:1" x14ac:dyDescent="0.3">
      <c r="A5933" s="112"/>
    </row>
    <row r="5934" spans="1:1" x14ac:dyDescent="0.3">
      <c r="A5934" s="112"/>
    </row>
    <row r="5935" spans="1:1" x14ac:dyDescent="0.3">
      <c r="A5935" s="112"/>
    </row>
    <row r="5936" spans="1:1" x14ac:dyDescent="0.3">
      <c r="A5936" s="112"/>
    </row>
    <row r="5937" spans="1:1" x14ac:dyDescent="0.3">
      <c r="A5937" s="112"/>
    </row>
    <row r="5938" spans="1:1" x14ac:dyDescent="0.3">
      <c r="A5938" s="112"/>
    </row>
    <row r="5939" spans="1:1" x14ac:dyDescent="0.3">
      <c r="A5939" s="112"/>
    </row>
    <row r="5940" spans="1:1" x14ac:dyDescent="0.3">
      <c r="A5940" s="112"/>
    </row>
    <row r="5941" spans="1:1" x14ac:dyDescent="0.3">
      <c r="A5941" s="112"/>
    </row>
    <row r="5942" spans="1:1" x14ac:dyDescent="0.3">
      <c r="A5942" s="112"/>
    </row>
    <row r="5943" spans="1:1" x14ac:dyDescent="0.3">
      <c r="A5943" s="112"/>
    </row>
    <row r="5944" spans="1:1" x14ac:dyDescent="0.3">
      <c r="A5944" s="112"/>
    </row>
    <row r="5945" spans="1:1" x14ac:dyDescent="0.3">
      <c r="A5945" s="112"/>
    </row>
    <row r="5946" spans="1:1" x14ac:dyDescent="0.3">
      <c r="A5946" s="112"/>
    </row>
    <row r="5947" spans="1:1" x14ac:dyDescent="0.3">
      <c r="A5947" s="112"/>
    </row>
    <row r="5975" spans="1:1" x14ac:dyDescent="0.3">
      <c r="A5975" s="112"/>
    </row>
    <row r="5976" spans="1:1" x14ac:dyDescent="0.3">
      <c r="A5976" s="112"/>
    </row>
    <row r="5977" spans="1:1" x14ac:dyDescent="0.3">
      <c r="A5977" s="112"/>
    </row>
    <row r="5978" spans="1:1" x14ac:dyDescent="0.3">
      <c r="A5978" s="112"/>
    </row>
    <row r="5979" spans="1:1" x14ac:dyDescent="0.3">
      <c r="A5979" s="112"/>
    </row>
    <row r="5980" spans="1:1" x14ac:dyDescent="0.3">
      <c r="A5980" s="112"/>
    </row>
    <row r="5981" spans="1:1" x14ac:dyDescent="0.3">
      <c r="A5981" s="112"/>
    </row>
    <row r="5982" spans="1:1" x14ac:dyDescent="0.3">
      <c r="A5982" s="112"/>
    </row>
    <row r="5983" spans="1:1" x14ac:dyDescent="0.3">
      <c r="A5983" s="112"/>
    </row>
    <row r="5984" spans="1:1" x14ac:dyDescent="0.3">
      <c r="A5984" s="112"/>
    </row>
    <row r="5985" spans="1:1" x14ac:dyDescent="0.3">
      <c r="A5985" s="112"/>
    </row>
    <row r="5986" spans="1:1" x14ac:dyDescent="0.3">
      <c r="A5986" s="112"/>
    </row>
    <row r="5987" spans="1:1" x14ac:dyDescent="0.3">
      <c r="A5987" s="112"/>
    </row>
    <row r="5988" spans="1:1" x14ac:dyDescent="0.3">
      <c r="A5988" s="112"/>
    </row>
    <row r="5989" spans="1:1" x14ac:dyDescent="0.3">
      <c r="A5989" s="112"/>
    </row>
    <row r="5990" spans="1:1" x14ac:dyDescent="0.3">
      <c r="A5990" s="112"/>
    </row>
    <row r="5991" spans="1:1" x14ac:dyDescent="0.3">
      <c r="A5991" s="112"/>
    </row>
    <row r="5992" spans="1:1" x14ac:dyDescent="0.3">
      <c r="A5992" s="112"/>
    </row>
    <row r="6029" spans="1:1" x14ac:dyDescent="0.3">
      <c r="A6029" s="112"/>
    </row>
    <row r="6030" spans="1:1" x14ac:dyDescent="0.3">
      <c r="A6030" s="112"/>
    </row>
    <row r="6031" spans="1:1" x14ac:dyDescent="0.3">
      <c r="A6031" s="112"/>
    </row>
    <row r="6032" spans="1:1" x14ac:dyDescent="0.3">
      <c r="A6032" s="112"/>
    </row>
    <row r="6033" spans="1:1" x14ac:dyDescent="0.3">
      <c r="A6033" s="112"/>
    </row>
    <row r="6034" spans="1:1" x14ac:dyDescent="0.3">
      <c r="A6034" s="112"/>
    </row>
    <row r="6035" spans="1:1" x14ac:dyDescent="0.3">
      <c r="A6035" s="112"/>
    </row>
    <row r="6036" spans="1:1" x14ac:dyDescent="0.3">
      <c r="A6036" s="112"/>
    </row>
    <row r="6037" spans="1:1" x14ac:dyDescent="0.3">
      <c r="A6037" s="112"/>
    </row>
    <row r="6038" spans="1:1" x14ac:dyDescent="0.3">
      <c r="A6038" s="112"/>
    </row>
    <row r="6039" spans="1:1" x14ac:dyDescent="0.3">
      <c r="A6039" s="112"/>
    </row>
    <row r="6040" spans="1:1" x14ac:dyDescent="0.3">
      <c r="A6040" s="112"/>
    </row>
    <row r="6041" spans="1:1" x14ac:dyDescent="0.3">
      <c r="A6041" s="112"/>
    </row>
    <row r="6042" spans="1:1" x14ac:dyDescent="0.3">
      <c r="A6042" s="112"/>
    </row>
    <row r="6043" spans="1:1" x14ac:dyDescent="0.3">
      <c r="A6043" s="112"/>
    </row>
    <row r="6044" spans="1:1" x14ac:dyDescent="0.3">
      <c r="A6044" s="112"/>
    </row>
    <row r="6045" spans="1:1" x14ac:dyDescent="0.3">
      <c r="A6045" s="112"/>
    </row>
    <row r="6046" spans="1:1" x14ac:dyDescent="0.3">
      <c r="A6046" s="112"/>
    </row>
    <row r="6083" spans="1:1" x14ac:dyDescent="0.3">
      <c r="A6083" s="112"/>
    </row>
    <row r="6084" spans="1:1" x14ac:dyDescent="0.3">
      <c r="A6084" s="112"/>
    </row>
    <row r="6085" spans="1:1" x14ac:dyDescent="0.3">
      <c r="A6085" s="112"/>
    </row>
    <row r="6086" spans="1:1" x14ac:dyDescent="0.3">
      <c r="A6086" s="112"/>
    </row>
    <row r="6087" spans="1:1" x14ac:dyDescent="0.3">
      <c r="A6087" s="112"/>
    </row>
    <row r="6088" spans="1:1" x14ac:dyDescent="0.3">
      <c r="A6088" s="112"/>
    </row>
    <row r="6089" spans="1:1" x14ac:dyDescent="0.3">
      <c r="A6089" s="112"/>
    </row>
    <row r="6090" spans="1:1" x14ac:dyDescent="0.3">
      <c r="A6090" s="112"/>
    </row>
    <row r="6091" spans="1:1" x14ac:dyDescent="0.3">
      <c r="A6091" s="112"/>
    </row>
    <row r="6092" spans="1:1" x14ac:dyDescent="0.3">
      <c r="A6092" s="112"/>
    </row>
    <row r="6093" spans="1:1" x14ac:dyDescent="0.3">
      <c r="A6093" s="112"/>
    </row>
    <row r="6094" spans="1:1" x14ac:dyDescent="0.3">
      <c r="A6094" s="112"/>
    </row>
    <row r="6095" spans="1:1" x14ac:dyDescent="0.3">
      <c r="A6095" s="112"/>
    </row>
    <row r="6096" spans="1:1" x14ac:dyDescent="0.3">
      <c r="A6096" s="112"/>
    </row>
    <row r="6097" spans="1:1" x14ac:dyDescent="0.3">
      <c r="A6097" s="112"/>
    </row>
    <row r="6098" spans="1:1" x14ac:dyDescent="0.3">
      <c r="A6098" s="112"/>
    </row>
    <row r="6099" spans="1:1" x14ac:dyDescent="0.3">
      <c r="A6099" s="112"/>
    </row>
    <row r="6100" spans="1:1" x14ac:dyDescent="0.3">
      <c r="A6100" s="112"/>
    </row>
    <row r="6101" spans="1:1" x14ac:dyDescent="0.3">
      <c r="A6101" s="112"/>
    </row>
    <row r="6102" spans="1:1" x14ac:dyDescent="0.3">
      <c r="A6102" s="112"/>
    </row>
    <row r="6103" spans="1:1" x14ac:dyDescent="0.3">
      <c r="A6103" s="112"/>
    </row>
    <row r="6104" spans="1:1" x14ac:dyDescent="0.3">
      <c r="A6104" s="112"/>
    </row>
    <row r="6105" spans="1:1" x14ac:dyDescent="0.3">
      <c r="A6105" s="112"/>
    </row>
    <row r="6106" spans="1:1" x14ac:dyDescent="0.3">
      <c r="A6106" s="112"/>
    </row>
    <row r="6107" spans="1:1" x14ac:dyDescent="0.3">
      <c r="A6107" s="112"/>
    </row>
    <row r="6108" spans="1:1" x14ac:dyDescent="0.3">
      <c r="A6108" s="112"/>
    </row>
    <row r="6109" spans="1:1" x14ac:dyDescent="0.3">
      <c r="A6109" s="112"/>
    </row>
    <row r="6111" spans="1:1" x14ac:dyDescent="0.3">
      <c r="A6111" s="112"/>
    </row>
    <row r="6112" spans="1:1" x14ac:dyDescent="0.3">
      <c r="A6112" s="112"/>
    </row>
    <row r="6113" spans="1:1" x14ac:dyDescent="0.3">
      <c r="A6113" s="112"/>
    </row>
    <row r="6114" spans="1:1" x14ac:dyDescent="0.3">
      <c r="A6114" s="112"/>
    </row>
    <row r="6115" spans="1:1" x14ac:dyDescent="0.3">
      <c r="A6115" s="112"/>
    </row>
    <row r="6116" spans="1:1" x14ac:dyDescent="0.3">
      <c r="A6116" s="112"/>
    </row>
    <row r="6117" spans="1:1" x14ac:dyDescent="0.3">
      <c r="A6117" s="112"/>
    </row>
    <row r="6118" spans="1:1" x14ac:dyDescent="0.3">
      <c r="A6118" s="112"/>
    </row>
    <row r="6137" spans="1:1" x14ac:dyDescent="0.3">
      <c r="A6137" s="112"/>
    </row>
    <row r="6138" spans="1:1" x14ac:dyDescent="0.3">
      <c r="A6138" s="112"/>
    </row>
    <row r="6139" spans="1:1" x14ac:dyDescent="0.3">
      <c r="A6139" s="112"/>
    </row>
    <row r="6140" spans="1:1" x14ac:dyDescent="0.3">
      <c r="A6140" s="112"/>
    </row>
    <row r="6141" spans="1:1" x14ac:dyDescent="0.3">
      <c r="A6141" s="112"/>
    </row>
    <row r="6142" spans="1:1" x14ac:dyDescent="0.3">
      <c r="A6142" s="112"/>
    </row>
    <row r="6143" spans="1:1" x14ac:dyDescent="0.3">
      <c r="A6143" s="112"/>
    </row>
    <row r="6144" spans="1:1" x14ac:dyDescent="0.3">
      <c r="A6144" s="112"/>
    </row>
    <row r="6145" spans="1:1" x14ac:dyDescent="0.3">
      <c r="A6145" s="112"/>
    </row>
    <row r="6146" spans="1:1" x14ac:dyDescent="0.3">
      <c r="A6146" s="112"/>
    </row>
    <row r="6147" spans="1:1" x14ac:dyDescent="0.3">
      <c r="A6147" s="112"/>
    </row>
    <row r="6148" spans="1:1" x14ac:dyDescent="0.3">
      <c r="A6148" s="112"/>
    </row>
    <row r="6149" spans="1:1" x14ac:dyDescent="0.3">
      <c r="A6149" s="112"/>
    </row>
    <row r="6150" spans="1:1" x14ac:dyDescent="0.3">
      <c r="A6150" s="112"/>
    </row>
    <row r="6151" spans="1:1" x14ac:dyDescent="0.3">
      <c r="A6151" s="112"/>
    </row>
    <row r="6152" spans="1:1" x14ac:dyDescent="0.3">
      <c r="A6152" s="112"/>
    </row>
    <row r="6153" spans="1:1" x14ac:dyDescent="0.3">
      <c r="A6153" s="112"/>
    </row>
    <row r="6154" spans="1:1" x14ac:dyDescent="0.3">
      <c r="A6154" s="112"/>
    </row>
    <row r="6191" spans="1:1" x14ac:dyDescent="0.3">
      <c r="A6191" s="112"/>
    </row>
    <row r="6192" spans="1:1" x14ac:dyDescent="0.3">
      <c r="A6192" s="112"/>
    </row>
    <row r="6193" spans="1:1" x14ac:dyDescent="0.3">
      <c r="A6193" s="112"/>
    </row>
    <row r="6194" spans="1:1" x14ac:dyDescent="0.3">
      <c r="A6194" s="112"/>
    </row>
    <row r="6195" spans="1:1" x14ac:dyDescent="0.3">
      <c r="A6195" s="112"/>
    </row>
    <row r="6196" spans="1:1" x14ac:dyDescent="0.3">
      <c r="A6196" s="112"/>
    </row>
    <row r="6197" spans="1:1" x14ac:dyDescent="0.3">
      <c r="A6197" s="112"/>
    </row>
    <row r="6198" spans="1:1" x14ac:dyDescent="0.3">
      <c r="A6198" s="112"/>
    </row>
    <row r="6199" spans="1:1" x14ac:dyDescent="0.3">
      <c r="A6199" s="112"/>
    </row>
    <row r="6200" spans="1:1" x14ac:dyDescent="0.3">
      <c r="A6200" s="112"/>
    </row>
    <row r="6201" spans="1:1" x14ac:dyDescent="0.3">
      <c r="A6201" s="112"/>
    </row>
    <row r="6202" spans="1:1" x14ac:dyDescent="0.3">
      <c r="A6202" s="112"/>
    </row>
    <row r="6203" spans="1:1" x14ac:dyDescent="0.3">
      <c r="A6203" s="112"/>
    </row>
    <row r="6204" spans="1:1" x14ac:dyDescent="0.3">
      <c r="A6204" s="112"/>
    </row>
    <row r="6205" spans="1:1" x14ac:dyDescent="0.3">
      <c r="A6205" s="112"/>
    </row>
    <row r="6206" spans="1:1" x14ac:dyDescent="0.3">
      <c r="A6206" s="112"/>
    </row>
    <row r="6207" spans="1:1" x14ac:dyDescent="0.3">
      <c r="A6207" s="112"/>
    </row>
    <row r="6208" spans="1:1" x14ac:dyDescent="0.3">
      <c r="A6208" s="112"/>
    </row>
    <row r="6209" spans="1:1" x14ac:dyDescent="0.3">
      <c r="A6209" s="112"/>
    </row>
    <row r="6210" spans="1:1" x14ac:dyDescent="0.3">
      <c r="A6210" s="112"/>
    </row>
    <row r="6211" spans="1:1" x14ac:dyDescent="0.3">
      <c r="A6211" s="112"/>
    </row>
    <row r="6212" spans="1:1" x14ac:dyDescent="0.3">
      <c r="A6212" s="112"/>
    </row>
    <row r="6213" spans="1:1" x14ac:dyDescent="0.3">
      <c r="A6213" s="112"/>
    </row>
    <row r="6214" spans="1:1" x14ac:dyDescent="0.3">
      <c r="A6214" s="112"/>
    </row>
    <row r="6215" spans="1:1" x14ac:dyDescent="0.3">
      <c r="A6215" s="112"/>
    </row>
    <row r="6216" spans="1:1" x14ac:dyDescent="0.3">
      <c r="A6216" s="112"/>
    </row>
    <row r="6217" spans="1:1" x14ac:dyDescent="0.3">
      <c r="A6217" s="112"/>
    </row>
    <row r="6218" spans="1:1" x14ac:dyDescent="0.3">
      <c r="A6218" s="112"/>
    </row>
    <row r="6219" spans="1:1" x14ac:dyDescent="0.3">
      <c r="A6219" s="112"/>
    </row>
    <row r="6220" spans="1:1" x14ac:dyDescent="0.3">
      <c r="A6220" s="112"/>
    </row>
    <row r="6221" spans="1:1" x14ac:dyDescent="0.3">
      <c r="A6221" s="112"/>
    </row>
    <row r="6222" spans="1:1" x14ac:dyDescent="0.3">
      <c r="A6222" s="112"/>
    </row>
    <row r="6223" spans="1:1" x14ac:dyDescent="0.3">
      <c r="A6223" s="112"/>
    </row>
    <row r="6224" spans="1:1" x14ac:dyDescent="0.3">
      <c r="A6224" s="112"/>
    </row>
    <row r="6225" spans="1:1" x14ac:dyDescent="0.3">
      <c r="A6225" s="112"/>
    </row>
    <row r="6226" spans="1:1" x14ac:dyDescent="0.3">
      <c r="A6226" s="112"/>
    </row>
    <row r="6245" spans="1:1" x14ac:dyDescent="0.3">
      <c r="A6245" s="112"/>
    </row>
    <row r="6246" spans="1:1" x14ac:dyDescent="0.3">
      <c r="A6246" s="112"/>
    </row>
    <row r="6247" spans="1:1" x14ac:dyDescent="0.3">
      <c r="A6247" s="112"/>
    </row>
    <row r="6248" spans="1:1" x14ac:dyDescent="0.3">
      <c r="A6248" s="112"/>
    </row>
    <row r="6249" spans="1:1" x14ac:dyDescent="0.3">
      <c r="A6249" s="112"/>
    </row>
    <row r="6250" spans="1:1" x14ac:dyDescent="0.3">
      <c r="A6250" s="112"/>
    </row>
    <row r="6251" spans="1:1" x14ac:dyDescent="0.3">
      <c r="A6251" s="112"/>
    </row>
    <row r="6252" spans="1:1" x14ac:dyDescent="0.3">
      <c r="A6252" s="112"/>
    </row>
    <row r="6253" spans="1:1" x14ac:dyDescent="0.3">
      <c r="A6253" s="112"/>
    </row>
    <row r="6254" spans="1:1" x14ac:dyDescent="0.3">
      <c r="A6254" s="112"/>
    </row>
    <row r="6255" spans="1:1" x14ac:dyDescent="0.3">
      <c r="A6255" s="112"/>
    </row>
    <row r="6256" spans="1:1" x14ac:dyDescent="0.3">
      <c r="A6256" s="112"/>
    </row>
    <row r="6257" spans="1:1" x14ac:dyDescent="0.3">
      <c r="A6257" s="112"/>
    </row>
    <row r="6258" spans="1:1" x14ac:dyDescent="0.3">
      <c r="A6258" s="112"/>
    </row>
    <row r="6259" spans="1:1" x14ac:dyDescent="0.3">
      <c r="A6259" s="112"/>
    </row>
    <row r="6260" spans="1:1" x14ac:dyDescent="0.3">
      <c r="A6260" s="112"/>
    </row>
    <row r="6261" spans="1:1" x14ac:dyDescent="0.3">
      <c r="A6261" s="112"/>
    </row>
    <row r="6262" spans="1:1" x14ac:dyDescent="0.3">
      <c r="A6262" s="112"/>
    </row>
    <row r="6263" spans="1:1" x14ac:dyDescent="0.3">
      <c r="A6263" s="112"/>
    </row>
    <row r="6264" spans="1:1" x14ac:dyDescent="0.3">
      <c r="A6264" s="112"/>
    </row>
    <row r="6265" spans="1:1" x14ac:dyDescent="0.3">
      <c r="A6265" s="112"/>
    </row>
    <row r="6266" spans="1:1" x14ac:dyDescent="0.3">
      <c r="A6266" s="112"/>
    </row>
    <row r="6267" spans="1:1" x14ac:dyDescent="0.3">
      <c r="A6267" s="112"/>
    </row>
    <row r="6268" spans="1:1" x14ac:dyDescent="0.3">
      <c r="A6268" s="112"/>
    </row>
    <row r="6269" spans="1:1" x14ac:dyDescent="0.3">
      <c r="A6269" s="112"/>
    </row>
    <row r="6270" spans="1:1" x14ac:dyDescent="0.3">
      <c r="A6270" s="112"/>
    </row>
    <row r="6271" spans="1:1" x14ac:dyDescent="0.3">
      <c r="A6271" s="112"/>
    </row>
    <row r="6299" spans="1:1" x14ac:dyDescent="0.3">
      <c r="A6299" s="112"/>
    </row>
    <row r="6300" spans="1:1" x14ac:dyDescent="0.3">
      <c r="A6300" s="112"/>
    </row>
    <row r="6301" spans="1:1" x14ac:dyDescent="0.3">
      <c r="A6301" s="112"/>
    </row>
    <row r="6302" spans="1:1" x14ac:dyDescent="0.3">
      <c r="A6302" s="112"/>
    </row>
    <row r="6303" spans="1:1" x14ac:dyDescent="0.3">
      <c r="A6303" s="112"/>
    </row>
    <row r="6304" spans="1:1" x14ac:dyDescent="0.3">
      <c r="A6304" s="112"/>
    </row>
    <row r="6305" spans="1:1" x14ac:dyDescent="0.3">
      <c r="A6305" s="112"/>
    </row>
    <row r="6306" spans="1:1" x14ac:dyDescent="0.3">
      <c r="A6306" s="112"/>
    </row>
    <row r="6307" spans="1:1" x14ac:dyDescent="0.3">
      <c r="A6307" s="112"/>
    </row>
    <row r="6308" spans="1:1" x14ac:dyDescent="0.3">
      <c r="A6308" s="112"/>
    </row>
    <row r="6309" spans="1:1" x14ac:dyDescent="0.3">
      <c r="A6309" s="112"/>
    </row>
    <row r="6310" spans="1:1" x14ac:dyDescent="0.3">
      <c r="A6310" s="112"/>
    </row>
    <row r="6311" spans="1:1" x14ac:dyDescent="0.3">
      <c r="A6311" s="112"/>
    </row>
    <row r="6312" spans="1:1" x14ac:dyDescent="0.3">
      <c r="A6312" s="112"/>
    </row>
    <row r="6313" spans="1:1" x14ac:dyDescent="0.3">
      <c r="A6313" s="112"/>
    </row>
    <row r="6314" spans="1:1" x14ac:dyDescent="0.3">
      <c r="A6314" s="112"/>
    </row>
    <row r="6315" spans="1:1" x14ac:dyDescent="0.3">
      <c r="A6315" s="112"/>
    </row>
    <row r="6316" spans="1:1" x14ac:dyDescent="0.3">
      <c r="A6316" s="112"/>
    </row>
    <row r="6353" spans="1:1" x14ac:dyDescent="0.3">
      <c r="A6353" s="112"/>
    </row>
    <row r="6354" spans="1:1" x14ac:dyDescent="0.3">
      <c r="A6354" s="112"/>
    </row>
    <row r="6355" spans="1:1" x14ac:dyDescent="0.3">
      <c r="A6355" s="112"/>
    </row>
    <row r="6356" spans="1:1" x14ac:dyDescent="0.3">
      <c r="A6356" s="112"/>
    </row>
    <row r="6357" spans="1:1" x14ac:dyDescent="0.3">
      <c r="A6357" s="112"/>
    </row>
    <row r="6358" spans="1:1" x14ac:dyDescent="0.3">
      <c r="A6358" s="112"/>
    </row>
    <row r="6359" spans="1:1" x14ac:dyDescent="0.3">
      <c r="A6359" s="112"/>
    </row>
    <row r="6360" spans="1:1" x14ac:dyDescent="0.3">
      <c r="A6360" s="112"/>
    </row>
    <row r="6361" spans="1:1" x14ac:dyDescent="0.3">
      <c r="A6361" s="112"/>
    </row>
    <row r="6362" spans="1:1" x14ac:dyDescent="0.3">
      <c r="A6362" s="112"/>
    </row>
    <row r="6363" spans="1:1" x14ac:dyDescent="0.3">
      <c r="A6363" s="112"/>
    </row>
    <row r="6364" spans="1:1" x14ac:dyDescent="0.3">
      <c r="A6364" s="112"/>
    </row>
    <row r="6365" spans="1:1" x14ac:dyDescent="0.3">
      <c r="A6365" s="112"/>
    </row>
    <row r="6366" spans="1:1" x14ac:dyDescent="0.3">
      <c r="A6366" s="112"/>
    </row>
    <row r="6367" spans="1:1" x14ac:dyDescent="0.3">
      <c r="A6367" s="112"/>
    </row>
    <row r="6368" spans="1:1" x14ac:dyDescent="0.3">
      <c r="A6368" s="112"/>
    </row>
    <row r="6369" spans="1:1" x14ac:dyDescent="0.3">
      <c r="A6369" s="112"/>
    </row>
    <row r="6370" spans="1:1" x14ac:dyDescent="0.3">
      <c r="A6370" s="112"/>
    </row>
    <row r="6407" spans="1:1" x14ac:dyDescent="0.3">
      <c r="A6407" s="112"/>
    </row>
    <row r="6408" spans="1:1" x14ac:dyDescent="0.3">
      <c r="A6408" s="112"/>
    </row>
    <row r="6409" spans="1:1" x14ac:dyDescent="0.3">
      <c r="A6409" s="112"/>
    </row>
    <row r="6410" spans="1:1" x14ac:dyDescent="0.3">
      <c r="A6410" s="112"/>
    </row>
    <row r="6411" spans="1:1" x14ac:dyDescent="0.3">
      <c r="A6411" s="112"/>
    </row>
    <row r="6412" spans="1:1" x14ac:dyDescent="0.3">
      <c r="A6412" s="112"/>
    </row>
    <row r="6413" spans="1:1" x14ac:dyDescent="0.3">
      <c r="A6413" s="112"/>
    </row>
    <row r="6414" spans="1:1" x14ac:dyDescent="0.3">
      <c r="A6414" s="112"/>
    </row>
    <row r="6415" spans="1:1" x14ac:dyDescent="0.3">
      <c r="A6415" s="112"/>
    </row>
    <row r="6416" spans="1:1" x14ac:dyDescent="0.3">
      <c r="A6416" s="112"/>
    </row>
    <row r="6417" spans="1:1" x14ac:dyDescent="0.3">
      <c r="A6417" s="112"/>
    </row>
    <row r="6418" spans="1:1" x14ac:dyDescent="0.3">
      <c r="A6418" s="112"/>
    </row>
    <row r="6419" spans="1:1" x14ac:dyDescent="0.3">
      <c r="A6419" s="112"/>
    </row>
    <row r="6420" spans="1:1" x14ac:dyDescent="0.3">
      <c r="A6420" s="112"/>
    </row>
    <row r="6421" spans="1:1" x14ac:dyDescent="0.3">
      <c r="A6421" s="112"/>
    </row>
    <row r="6422" spans="1:1" x14ac:dyDescent="0.3">
      <c r="A6422" s="112"/>
    </row>
    <row r="6423" spans="1:1" x14ac:dyDescent="0.3">
      <c r="A6423" s="112"/>
    </row>
    <row r="6424" spans="1:1" x14ac:dyDescent="0.3">
      <c r="A6424" s="112"/>
    </row>
    <row r="6461" spans="1:1" x14ac:dyDescent="0.3">
      <c r="A6461" s="112"/>
    </row>
    <row r="6462" spans="1:1" x14ac:dyDescent="0.3">
      <c r="A6462" s="112"/>
    </row>
    <row r="6463" spans="1:1" x14ac:dyDescent="0.3">
      <c r="A6463" s="112"/>
    </row>
    <row r="6464" spans="1:1" x14ac:dyDescent="0.3">
      <c r="A6464" s="112"/>
    </row>
    <row r="6465" spans="1:1" x14ac:dyDescent="0.3">
      <c r="A6465" s="112"/>
    </row>
    <row r="6466" spans="1:1" x14ac:dyDescent="0.3">
      <c r="A6466" s="112"/>
    </row>
    <row r="6467" spans="1:1" x14ac:dyDescent="0.3">
      <c r="A6467" s="112"/>
    </row>
    <row r="6468" spans="1:1" x14ac:dyDescent="0.3">
      <c r="A6468" s="112"/>
    </row>
    <row r="6469" spans="1:1" x14ac:dyDescent="0.3">
      <c r="A6469" s="112"/>
    </row>
    <row r="6470" spans="1:1" x14ac:dyDescent="0.3">
      <c r="A6470" s="112"/>
    </row>
    <row r="6471" spans="1:1" x14ac:dyDescent="0.3">
      <c r="A6471" s="112"/>
    </row>
    <row r="6472" spans="1:1" x14ac:dyDescent="0.3">
      <c r="A6472" s="112"/>
    </row>
    <row r="6473" spans="1:1" x14ac:dyDescent="0.3">
      <c r="A6473" s="112"/>
    </row>
    <row r="6474" spans="1:1" x14ac:dyDescent="0.3">
      <c r="A6474" s="112"/>
    </row>
    <row r="6475" spans="1:1" x14ac:dyDescent="0.3">
      <c r="A6475" s="112"/>
    </row>
    <row r="6476" spans="1:1" x14ac:dyDescent="0.3">
      <c r="A6476" s="112"/>
    </row>
    <row r="6477" spans="1:1" x14ac:dyDescent="0.3">
      <c r="A6477" s="112"/>
    </row>
    <row r="6478" spans="1:1" x14ac:dyDescent="0.3">
      <c r="A6478" s="112"/>
    </row>
    <row r="6479" spans="1:1" x14ac:dyDescent="0.3">
      <c r="A6479" s="112"/>
    </row>
    <row r="6480" spans="1:1" x14ac:dyDescent="0.3">
      <c r="A6480" s="112"/>
    </row>
    <row r="6481" spans="1:1" x14ac:dyDescent="0.3">
      <c r="A6481" s="112"/>
    </row>
    <row r="6482" spans="1:1" x14ac:dyDescent="0.3">
      <c r="A6482" s="112"/>
    </row>
    <row r="6483" spans="1:1" x14ac:dyDescent="0.3">
      <c r="A6483" s="112"/>
    </row>
    <row r="6484" spans="1:1" x14ac:dyDescent="0.3">
      <c r="A6484" s="112"/>
    </row>
    <row r="6485" spans="1:1" x14ac:dyDescent="0.3">
      <c r="A6485" s="112"/>
    </row>
    <row r="6486" spans="1:1" x14ac:dyDescent="0.3">
      <c r="A6486" s="112"/>
    </row>
    <row r="6487" spans="1:1" x14ac:dyDescent="0.3">
      <c r="A6487" s="112"/>
    </row>
    <row r="6488" spans="1:1" x14ac:dyDescent="0.3">
      <c r="A6488" s="112"/>
    </row>
    <row r="6489" spans="1:1" x14ac:dyDescent="0.3">
      <c r="A6489" s="112"/>
    </row>
    <row r="6490" spans="1:1" x14ac:dyDescent="0.3">
      <c r="A6490" s="112"/>
    </row>
    <row r="6491" spans="1:1" x14ac:dyDescent="0.3">
      <c r="A6491" s="112"/>
    </row>
    <row r="6492" spans="1:1" x14ac:dyDescent="0.3">
      <c r="A6492" s="112"/>
    </row>
    <row r="6493" spans="1:1" x14ac:dyDescent="0.3">
      <c r="A6493" s="112"/>
    </row>
    <row r="6494" spans="1:1" x14ac:dyDescent="0.3">
      <c r="A6494" s="112"/>
    </row>
    <row r="6495" spans="1:1" x14ac:dyDescent="0.3">
      <c r="A6495" s="112"/>
    </row>
    <row r="6496" spans="1:1" x14ac:dyDescent="0.3">
      <c r="A6496" s="112"/>
    </row>
    <row r="6497" spans="1:1" x14ac:dyDescent="0.3">
      <c r="A6497" s="112"/>
    </row>
    <row r="6498" spans="1:1" x14ac:dyDescent="0.3">
      <c r="A6498" s="112"/>
    </row>
    <row r="6499" spans="1:1" x14ac:dyDescent="0.3">
      <c r="A6499" s="112"/>
    </row>
    <row r="6500" spans="1:1" x14ac:dyDescent="0.3">
      <c r="A6500" s="112"/>
    </row>
    <row r="6501" spans="1:1" x14ac:dyDescent="0.3">
      <c r="A6501" s="112"/>
    </row>
    <row r="6502" spans="1:1" x14ac:dyDescent="0.3">
      <c r="A6502" s="112"/>
    </row>
    <row r="6503" spans="1:1" x14ac:dyDescent="0.3">
      <c r="A6503" s="112"/>
    </row>
    <row r="6504" spans="1:1" x14ac:dyDescent="0.3">
      <c r="A6504" s="112"/>
    </row>
    <row r="6505" spans="1:1" x14ac:dyDescent="0.3">
      <c r="A6505" s="112"/>
    </row>
    <row r="6506" spans="1:1" x14ac:dyDescent="0.3">
      <c r="A6506" s="112"/>
    </row>
    <row r="6507" spans="1:1" x14ac:dyDescent="0.3">
      <c r="A6507" s="112"/>
    </row>
    <row r="6508" spans="1:1" x14ac:dyDescent="0.3">
      <c r="A6508" s="112"/>
    </row>
    <row r="6509" spans="1:1" x14ac:dyDescent="0.3">
      <c r="A6509" s="112"/>
    </row>
    <row r="6510" spans="1:1" x14ac:dyDescent="0.3">
      <c r="A6510" s="112"/>
    </row>
    <row r="6511" spans="1:1" x14ac:dyDescent="0.3">
      <c r="A6511" s="112"/>
    </row>
    <row r="6512" spans="1:1" x14ac:dyDescent="0.3">
      <c r="A6512" s="112"/>
    </row>
    <row r="6513" spans="1:1" x14ac:dyDescent="0.3">
      <c r="A6513" s="112"/>
    </row>
    <row r="6514" spans="1:1" x14ac:dyDescent="0.3">
      <c r="A6514" s="112"/>
    </row>
    <row r="6515" spans="1:1" x14ac:dyDescent="0.3">
      <c r="A6515" s="112"/>
    </row>
    <row r="6516" spans="1:1" x14ac:dyDescent="0.3">
      <c r="A6516" s="112"/>
    </row>
    <row r="6517" spans="1:1" x14ac:dyDescent="0.3">
      <c r="A6517" s="112"/>
    </row>
    <row r="6518" spans="1:1" x14ac:dyDescent="0.3">
      <c r="A6518" s="112"/>
    </row>
    <row r="6519" spans="1:1" x14ac:dyDescent="0.3">
      <c r="A6519" s="112"/>
    </row>
    <row r="6520" spans="1:1" x14ac:dyDescent="0.3">
      <c r="A6520" s="112"/>
    </row>
    <row r="6521" spans="1:1" x14ac:dyDescent="0.3">
      <c r="A6521" s="112"/>
    </row>
    <row r="6522" spans="1:1" x14ac:dyDescent="0.3">
      <c r="A6522" s="112"/>
    </row>
    <row r="6523" spans="1:1" x14ac:dyDescent="0.3">
      <c r="A6523" s="112"/>
    </row>
    <row r="6524" spans="1:1" x14ac:dyDescent="0.3">
      <c r="A6524" s="112"/>
    </row>
    <row r="6525" spans="1:1" x14ac:dyDescent="0.3">
      <c r="A6525" s="112"/>
    </row>
    <row r="6526" spans="1:1" x14ac:dyDescent="0.3">
      <c r="A6526" s="112"/>
    </row>
    <row r="6527" spans="1:1" x14ac:dyDescent="0.3">
      <c r="A6527" s="112"/>
    </row>
    <row r="6528" spans="1:1" x14ac:dyDescent="0.3">
      <c r="A6528" s="112"/>
    </row>
    <row r="6529" spans="1:1" x14ac:dyDescent="0.3">
      <c r="A6529" s="112"/>
    </row>
    <row r="6530" spans="1:1" x14ac:dyDescent="0.3">
      <c r="A6530" s="112"/>
    </row>
    <row r="6531" spans="1:1" x14ac:dyDescent="0.3">
      <c r="A6531" s="112"/>
    </row>
    <row r="6532" spans="1:1" x14ac:dyDescent="0.3">
      <c r="A6532" s="112"/>
    </row>
    <row r="6533" spans="1:1" x14ac:dyDescent="0.3">
      <c r="A6533" s="112"/>
    </row>
    <row r="6534" spans="1:1" x14ac:dyDescent="0.3">
      <c r="A6534" s="112"/>
    </row>
    <row r="6535" spans="1:1" x14ac:dyDescent="0.3">
      <c r="A6535" s="112"/>
    </row>
    <row r="6536" spans="1:1" x14ac:dyDescent="0.3">
      <c r="A6536" s="112"/>
    </row>
    <row r="6537" spans="1:1" x14ac:dyDescent="0.3">
      <c r="A6537" s="112"/>
    </row>
    <row r="6538" spans="1:1" x14ac:dyDescent="0.3">
      <c r="A6538" s="112"/>
    </row>
    <row r="6539" spans="1:1" x14ac:dyDescent="0.3">
      <c r="A6539" s="112"/>
    </row>
    <row r="6540" spans="1:1" x14ac:dyDescent="0.3">
      <c r="A6540" s="112"/>
    </row>
    <row r="6541" spans="1:1" x14ac:dyDescent="0.3">
      <c r="A6541" s="112"/>
    </row>
    <row r="6542" spans="1:1" x14ac:dyDescent="0.3">
      <c r="A6542" s="112"/>
    </row>
    <row r="6543" spans="1:1" x14ac:dyDescent="0.3">
      <c r="A6543" s="112"/>
    </row>
    <row r="6544" spans="1:1" x14ac:dyDescent="0.3">
      <c r="A6544" s="112"/>
    </row>
    <row r="6545" spans="1:1" x14ac:dyDescent="0.3">
      <c r="A6545" s="112"/>
    </row>
    <row r="6546" spans="1:1" x14ac:dyDescent="0.3">
      <c r="A6546" s="112"/>
    </row>
    <row r="6547" spans="1:1" x14ac:dyDescent="0.3">
      <c r="A6547" s="112"/>
    </row>
    <row r="6548" spans="1:1" x14ac:dyDescent="0.3">
      <c r="A6548" s="112"/>
    </row>
    <row r="6549" spans="1:1" x14ac:dyDescent="0.3">
      <c r="A6549" s="112"/>
    </row>
    <row r="6550" spans="1:1" x14ac:dyDescent="0.3">
      <c r="A6550" s="112"/>
    </row>
    <row r="6551" spans="1:1" x14ac:dyDescent="0.3">
      <c r="A6551" s="112"/>
    </row>
    <row r="6552" spans="1:1" x14ac:dyDescent="0.3">
      <c r="A6552" s="112"/>
    </row>
    <row r="6553" spans="1:1" x14ac:dyDescent="0.3">
      <c r="A6553" s="112"/>
    </row>
    <row r="6554" spans="1:1" x14ac:dyDescent="0.3">
      <c r="A6554" s="112"/>
    </row>
    <row r="6555" spans="1:1" x14ac:dyDescent="0.3">
      <c r="A6555" s="112"/>
    </row>
    <row r="6556" spans="1:1" x14ac:dyDescent="0.3">
      <c r="A6556" s="112"/>
    </row>
    <row r="6557" spans="1:1" x14ac:dyDescent="0.3">
      <c r="A6557" s="112"/>
    </row>
    <row r="6558" spans="1:1" x14ac:dyDescent="0.3">
      <c r="A6558" s="112"/>
    </row>
    <row r="6559" spans="1:1" x14ac:dyDescent="0.3">
      <c r="A6559" s="112"/>
    </row>
    <row r="6560" spans="1:1" x14ac:dyDescent="0.3">
      <c r="A6560" s="112"/>
    </row>
    <row r="6561" spans="1:1" x14ac:dyDescent="0.3">
      <c r="A6561" s="112"/>
    </row>
    <row r="6562" spans="1:1" x14ac:dyDescent="0.3">
      <c r="A6562" s="112"/>
    </row>
    <row r="6563" spans="1:1" x14ac:dyDescent="0.3">
      <c r="A6563" s="112"/>
    </row>
    <row r="6564" spans="1:1" x14ac:dyDescent="0.3">
      <c r="A6564" s="112"/>
    </row>
    <row r="6565" spans="1:1" x14ac:dyDescent="0.3">
      <c r="A6565" s="112"/>
    </row>
    <row r="6566" spans="1:1" x14ac:dyDescent="0.3">
      <c r="A6566" s="112"/>
    </row>
    <row r="6567" spans="1:1" x14ac:dyDescent="0.3">
      <c r="A6567" s="112"/>
    </row>
    <row r="6568" spans="1:1" x14ac:dyDescent="0.3">
      <c r="A6568" s="112"/>
    </row>
    <row r="6569" spans="1:1" x14ac:dyDescent="0.3">
      <c r="A6569" s="112"/>
    </row>
    <row r="6570" spans="1:1" x14ac:dyDescent="0.3">
      <c r="A6570" s="112"/>
    </row>
    <row r="6571" spans="1:1" x14ac:dyDescent="0.3">
      <c r="A6571" s="112"/>
    </row>
    <row r="6572" spans="1:1" x14ac:dyDescent="0.3">
      <c r="A6572" s="112"/>
    </row>
    <row r="6573" spans="1:1" x14ac:dyDescent="0.3">
      <c r="A6573" s="112"/>
    </row>
    <row r="6574" spans="1:1" x14ac:dyDescent="0.3">
      <c r="A6574" s="112"/>
    </row>
    <row r="6575" spans="1:1" x14ac:dyDescent="0.3">
      <c r="A6575" s="112"/>
    </row>
    <row r="6576" spans="1:1" x14ac:dyDescent="0.3">
      <c r="A6576" s="112"/>
    </row>
    <row r="6577" spans="1:1" x14ac:dyDescent="0.3">
      <c r="A6577" s="112"/>
    </row>
    <row r="6578" spans="1:1" x14ac:dyDescent="0.3">
      <c r="A6578" s="112"/>
    </row>
    <row r="6579" spans="1:1" x14ac:dyDescent="0.3">
      <c r="A6579" s="112"/>
    </row>
    <row r="6580" spans="1:1" x14ac:dyDescent="0.3">
      <c r="A6580" s="112"/>
    </row>
    <row r="6581" spans="1:1" x14ac:dyDescent="0.3">
      <c r="A6581" s="112"/>
    </row>
    <row r="6582" spans="1:1" x14ac:dyDescent="0.3">
      <c r="A6582" s="112"/>
    </row>
    <row r="6583" spans="1:1" x14ac:dyDescent="0.3">
      <c r="A6583" s="112"/>
    </row>
    <row r="6584" spans="1:1" x14ac:dyDescent="0.3">
      <c r="A6584" s="112"/>
    </row>
    <row r="6585" spans="1:1" x14ac:dyDescent="0.3">
      <c r="A6585" s="112"/>
    </row>
    <row r="6586" spans="1:1" x14ac:dyDescent="0.3">
      <c r="A6586" s="112"/>
    </row>
    <row r="6587" spans="1:1" x14ac:dyDescent="0.3">
      <c r="A6587" s="112"/>
    </row>
    <row r="6588" spans="1:1" x14ac:dyDescent="0.3">
      <c r="A6588" s="112"/>
    </row>
    <row r="6589" spans="1:1" x14ac:dyDescent="0.3">
      <c r="A6589" s="112"/>
    </row>
    <row r="6590" spans="1:1" x14ac:dyDescent="0.3">
      <c r="A6590" s="112"/>
    </row>
    <row r="6591" spans="1:1" x14ac:dyDescent="0.3">
      <c r="A6591" s="112"/>
    </row>
    <row r="6592" spans="1:1" x14ac:dyDescent="0.3">
      <c r="A6592" s="112"/>
    </row>
    <row r="6593" spans="1:1" x14ac:dyDescent="0.3">
      <c r="A6593" s="112"/>
    </row>
    <row r="6594" spans="1:1" x14ac:dyDescent="0.3">
      <c r="A6594" s="112"/>
    </row>
    <row r="6595" spans="1:1" x14ac:dyDescent="0.3">
      <c r="A6595" s="112"/>
    </row>
    <row r="6596" spans="1:1" x14ac:dyDescent="0.3">
      <c r="A6596" s="112"/>
    </row>
    <row r="6597" spans="1:1" x14ac:dyDescent="0.3">
      <c r="A6597" s="112"/>
    </row>
    <row r="6598" spans="1:1" x14ac:dyDescent="0.3">
      <c r="A6598" s="112"/>
    </row>
    <row r="6599" spans="1:1" x14ac:dyDescent="0.3">
      <c r="A6599" s="112"/>
    </row>
    <row r="6600" spans="1:1" x14ac:dyDescent="0.3">
      <c r="A6600" s="112"/>
    </row>
    <row r="6601" spans="1:1" x14ac:dyDescent="0.3">
      <c r="A6601" s="112"/>
    </row>
    <row r="6602" spans="1:1" x14ac:dyDescent="0.3">
      <c r="A6602" s="112"/>
    </row>
    <row r="6603" spans="1:1" x14ac:dyDescent="0.3">
      <c r="A6603" s="112"/>
    </row>
    <row r="6604" spans="1:1" x14ac:dyDescent="0.3">
      <c r="A6604" s="112"/>
    </row>
    <row r="6605" spans="1:1" x14ac:dyDescent="0.3">
      <c r="A6605" s="112"/>
    </row>
    <row r="6606" spans="1:1" x14ac:dyDescent="0.3">
      <c r="A6606" s="112"/>
    </row>
    <row r="6607" spans="1:1" x14ac:dyDescent="0.3">
      <c r="A6607" s="112"/>
    </row>
    <row r="6608" spans="1:1" x14ac:dyDescent="0.3">
      <c r="A6608" s="112"/>
    </row>
    <row r="6609" spans="1:1" x14ac:dyDescent="0.3">
      <c r="A6609" s="112"/>
    </row>
    <row r="6610" spans="1:1" x14ac:dyDescent="0.3">
      <c r="A6610" s="112"/>
    </row>
    <row r="6611" spans="1:1" x14ac:dyDescent="0.3">
      <c r="A6611" s="112"/>
    </row>
    <row r="6612" spans="1:1" x14ac:dyDescent="0.3">
      <c r="A6612" s="112"/>
    </row>
    <row r="6613" spans="1:1" x14ac:dyDescent="0.3">
      <c r="A6613" s="112"/>
    </row>
    <row r="6619" spans="1:1" x14ac:dyDescent="0.3">
      <c r="A6619" s="112"/>
    </row>
    <row r="6620" spans="1:1" x14ac:dyDescent="0.3">
      <c r="A6620" s="112"/>
    </row>
    <row r="6621" spans="1:1" x14ac:dyDescent="0.3">
      <c r="A6621" s="112"/>
    </row>
    <row r="6622" spans="1:1" x14ac:dyDescent="0.3">
      <c r="A6622" s="112"/>
    </row>
    <row r="6623" spans="1:1" x14ac:dyDescent="0.3">
      <c r="A6623" s="112"/>
    </row>
    <row r="6624" spans="1:1" x14ac:dyDescent="0.3">
      <c r="A6624" s="112"/>
    </row>
    <row r="6625" spans="1:1" x14ac:dyDescent="0.3">
      <c r="A6625" s="112"/>
    </row>
    <row r="6626" spans="1:1" x14ac:dyDescent="0.3">
      <c r="A6626" s="112"/>
    </row>
    <row r="6627" spans="1:1" x14ac:dyDescent="0.3">
      <c r="A6627" s="112"/>
    </row>
    <row r="6628" spans="1:1" x14ac:dyDescent="0.3">
      <c r="A6628" s="112"/>
    </row>
    <row r="6629" spans="1:1" x14ac:dyDescent="0.3">
      <c r="A6629" s="112"/>
    </row>
    <row r="6630" spans="1:1" x14ac:dyDescent="0.3">
      <c r="A6630" s="112"/>
    </row>
    <row r="6631" spans="1:1" x14ac:dyDescent="0.3">
      <c r="A6631" s="112"/>
    </row>
    <row r="6632" spans="1:1" x14ac:dyDescent="0.3">
      <c r="A6632" s="112"/>
    </row>
    <row r="6633" spans="1:1" x14ac:dyDescent="0.3">
      <c r="A6633" s="112"/>
    </row>
    <row r="6634" spans="1:1" x14ac:dyDescent="0.3">
      <c r="A6634" s="112"/>
    </row>
    <row r="6635" spans="1:1" x14ac:dyDescent="0.3">
      <c r="A6635" s="112"/>
    </row>
    <row r="6636" spans="1:1" x14ac:dyDescent="0.3">
      <c r="A6636" s="112"/>
    </row>
    <row r="6637" spans="1:1" x14ac:dyDescent="0.3">
      <c r="A6637" s="112"/>
    </row>
    <row r="6638" spans="1:1" x14ac:dyDescent="0.3">
      <c r="A6638" s="112"/>
    </row>
    <row r="6639" spans="1:1" x14ac:dyDescent="0.3">
      <c r="A6639" s="112"/>
    </row>
    <row r="6640" spans="1:1" x14ac:dyDescent="0.3">
      <c r="A6640" s="112"/>
    </row>
    <row r="6641" spans="1:1" x14ac:dyDescent="0.3">
      <c r="A6641" s="112"/>
    </row>
    <row r="6642" spans="1:1" x14ac:dyDescent="0.3">
      <c r="A6642" s="112"/>
    </row>
    <row r="6643" spans="1:1" x14ac:dyDescent="0.3">
      <c r="A6643" s="112"/>
    </row>
    <row r="6644" spans="1:1" x14ac:dyDescent="0.3">
      <c r="A6644" s="112"/>
    </row>
    <row r="6645" spans="1:1" x14ac:dyDescent="0.3">
      <c r="A6645" s="112"/>
    </row>
    <row r="6646" spans="1:1" x14ac:dyDescent="0.3">
      <c r="A6646" s="112"/>
    </row>
    <row r="6647" spans="1:1" x14ac:dyDescent="0.3">
      <c r="A6647" s="112"/>
    </row>
    <row r="6648" spans="1:1" x14ac:dyDescent="0.3">
      <c r="A6648" s="112"/>
    </row>
    <row r="6649" spans="1:1" x14ac:dyDescent="0.3">
      <c r="A6649" s="112"/>
    </row>
    <row r="6650" spans="1:1" x14ac:dyDescent="0.3">
      <c r="A6650" s="112"/>
    </row>
    <row r="6651" spans="1:1" x14ac:dyDescent="0.3">
      <c r="A6651" s="112"/>
    </row>
    <row r="6652" spans="1:1" x14ac:dyDescent="0.3">
      <c r="A6652" s="112"/>
    </row>
    <row r="6653" spans="1:1" x14ac:dyDescent="0.3">
      <c r="A6653" s="112"/>
    </row>
    <row r="6654" spans="1:1" x14ac:dyDescent="0.3">
      <c r="A6654" s="112"/>
    </row>
    <row r="6655" spans="1:1" x14ac:dyDescent="0.3">
      <c r="A6655" s="112"/>
    </row>
    <row r="6656" spans="1:1" x14ac:dyDescent="0.3">
      <c r="A6656" s="112"/>
    </row>
    <row r="6657" spans="1:1" x14ac:dyDescent="0.3">
      <c r="A6657" s="112"/>
    </row>
    <row r="6658" spans="1:1" x14ac:dyDescent="0.3">
      <c r="A6658" s="112"/>
    </row>
    <row r="6659" spans="1:1" x14ac:dyDescent="0.3">
      <c r="A6659" s="112"/>
    </row>
    <row r="6660" spans="1:1" x14ac:dyDescent="0.3">
      <c r="A6660" s="112"/>
    </row>
    <row r="6661" spans="1:1" x14ac:dyDescent="0.3">
      <c r="A6661" s="112"/>
    </row>
    <row r="6662" spans="1:1" x14ac:dyDescent="0.3">
      <c r="A6662" s="112"/>
    </row>
    <row r="6663" spans="1:1" x14ac:dyDescent="0.3">
      <c r="A6663" s="112"/>
    </row>
    <row r="6664" spans="1:1" x14ac:dyDescent="0.3">
      <c r="A6664" s="112"/>
    </row>
    <row r="6665" spans="1:1" x14ac:dyDescent="0.3">
      <c r="A6665" s="112"/>
    </row>
    <row r="6666" spans="1:1" x14ac:dyDescent="0.3">
      <c r="A6666" s="112"/>
    </row>
    <row r="6667" spans="1:1" x14ac:dyDescent="0.3">
      <c r="A6667" s="112"/>
    </row>
    <row r="6672" spans="1:1" x14ac:dyDescent="0.3">
      <c r="A6672" s="112"/>
    </row>
    <row r="6673" spans="1:1" x14ac:dyDescent="0.3">
      <c r="A6673" s="112"/>
    </row>
    <row r="6674" spans="1:1" x14ac:dyDescent="0.3">
      <c r="A6674" s="112"/>
    </row>
    <row r="6675" spans="1:1" x14ac:dyDescent="0.3">
      <c r="A6675" s="112"/>
    </row>
    <row r="6676" spans="1:1" x14ac:dyDescent="0.3">
      <c r="A6676" s="112"/>
    </row>
    <row r="6677" spans="1:1" x14ac:dyDescent="0.3">
      <c r="A6677" s="112"/>
    </row>
    <row r="6678" spans="1:1" x14ac:dyDescent="0.3">
      <c r="A6678" s="112"/>
    </row>
    <row r="6679" spans="1:1" x14ac:dyDescent="0.3">
      <c r="A6679" s="112"/>
    </row>
    <row r="6680" spans="1:1" x14ac:dyDescent="0.3">
      <c r="A6680" s="112"/>
    </row>
    <row r="6681" spans="1:1" x14ac:dyDescent="0.3">
      <c r="A6681" s="112"/>
    </row>
    <row r="6682" spans="1:1" x14ac:dyDescent="0.3">
      <c r="A6682" s="112"/>
    </row>
    <row r="6683" spans="1:1" x14ac:dyDescent="0.3">
      <c r="A6683" s="112"/>
    </row>
    <row r="6684" spans="1:1" x14ac:dyDescent="0.3">
      <c r="A6684" s="112"/>
    </row>
    <row r="6685" spans="1:1" x14ac:dyDescent="0.3">
      <c r="A6685" s="112"/>
    </row>
    <row r="6686" spans="1:1" x14ac:dyDescent="0.3">
      <c r="A6686" s="112"/>
    </row>
    <row r="6687" spans="1:1" x14ac:dyDescent="0.3">
      <c r="A6687" s="112"/>
    </row>
    <row r="6688" spans="1:1" x14ac:dyDescent="0.3">
      <c r="A6688" s="112"/>
    </row>
    <row r="6689" spans="1:1" x14ac:dyDescent="0.3">
      <c r="A6689" s="112"/>
    </row>
    <row r="6690" spans="1:1" x14ac:dyDescent="0.3">
      <c r="A6690" s="112"/>
    </row>
    <row r="6691" spans="1:1" x14ac:dyDescent="0.3">
      <c r="A6691" s="112"/>
    </row>
    <row r="6692" spans="1:1" x14ac:dyDescent="0.3">
      <c r="A6692" s="112"/>
    </row>
    <row r="6693" spans="1:1" x14ac:dyDescent="0.3">
      <c r="A6693" s="112"/>
    </row>
    <row r="6694" spans="1:1" x14ac:dyDescent="0.3">
      <c r="A6694" s="112"/>
    </row>
    <row r="6695" spans="1:1" x14ac:dyDescent="0.3">
      <c r="A6695" s="112"/>
    </row>
    <row r="6696" spans="1:1" x14ac:dyDescent="0.3">
      <c r="A6696" s="112"/>
    </row>
    <row r="6697" spans="1:1" x14ac:dyDescent="0.3">
      <c r="A6697" s="112"/>
    </row>
    <row r="6698" spans="1:1" x14ac:dyDescent="0.3">
      <c r="A6698" s="112"/>
    </row>
    <row r="6699" spans="1:1" x14ac:dyDescent="0.3">
      <c r="A6699" s="112"/>
    </row>
    <row r="6700" spans="1:1" x14ac:dyDescent="0.3">
      <c r="A6700" s="112"/>
    </row>
    <row r="6701" spans="1:1" x14ac:dyDescent="0.3">
      <c r="A6701" s="112"/>
    </row>
    <row r="6702" spans="1:1" x14ac:dyDescent="0.3">
      <c r="A6702" s="112"/>
    </row>
    <row r="6703" spans="1:1" x14ac:dyDescent="0.3">
      <c r="A6703" s="112"/>
    </row>
    <row r="6704" spans="1:1" x14ac:dyDescent="0.3">
      <c r="A6704" s="112"/>
    </row>
    <row r="6705" spans="1:1" x14ac:dyDescent="0.3">
      <c r="A6705" s="112"/>
    </row>
    <row r="6706" spans="1:1" x14ac:dyDescent="0.3">
      <c r="A6706" s="112"/>
    </row>
    <row r="6707" spans="1:1" x14ac:dyDescent="0.3">
      <c r="A6707" s="112"/>
    </row>
    <row r="6708" spans="1:1" x14ac:dyDescent="0.3">
      <c r="A6708" s="112"/>
    </row>
    <row r="6709" spans="1:1" x14ac:dyDescent="0.3">
      <c r="A6709" s="112"/>
    </row>
    <row r="6710" spans="1:1" x14ac:dyDescent="0.3">
      <c r="A6710" s="112"/>
    </row>
    <row r="6711" spans="1:1" x14ac:dyDescent="0.3">
      <c r="A6711" s="112"/>
    </row>
    <row r="6712" spans="1:1" x14ac:dyDescent="0.3">
      <c r="A6712" s="112"/>
    </row>
    <row r="6713" spans="1:1" x14ac:dyDescent="0.3">
      <c r="A6713" s="112"/>
    </row>
    <row r="6714" spans="1:1" x14ac:dyDescent="0.3">
      <c r="A6714" s="112"/>
    </row>
    <row r="6715" spans="1:1" x14ac:dyDescent="0.3">
      <c r="A6715" s="112"/>
    </row>
    <row r="6716" spans="1:1" x14ac:dyDescent="0.3">
      <c r="A6716" s="112"/>
    </row>
    <row r="6717" spans="1:1" x14ac:dyDescent="0.3">
      <c r="A6717" s="112"/>
    </row>
    <row r="6718" spans="1:1" x14ac:dyDescent="0.3">
      <c r="A6718" s="112"/>
    </row>
    <row r="6719" spans="1:1" x14ac:dyDescent="0.3">
      <c r="A6719" s="112"/>
    </row>
    <row r="6720" spans="1:1" x14ac:dyDescent="0.3">
      <c r="A6720" s="112"/>
    </row>
    <row r="6721" spans="1:1" x14ac:dyDescent="0.3">
      <c r="A6721" s="112"/>
    </row>
    <row r="6723" spans="1:1" x14ac:dyDescent="0.3">
      <c r="A6723" s="112"/>
    </row>
    <row r="6724" spans="1:1" x14ac:dyDescent="0.3">
      <c r="A6724" s="112"/>
    </row>
    <row r="6725" spans="1:1" x14ac:dyDescent="0.3">
      <c r="A6725" s="112"/>
    </row>
    <row r="6726" spans="1:1" x14ac:dyDescent="0.3">
      <c r="A6726" s="112"/>
    </row>
    <row r="6727" spans="1:1" x14ac:dyDescent="0.3">
      <c r="A6727" s="112"/>
    </row>
    <row r="6728" spans="1:1" x14ac:dyDescent="0.3">
      <c r="A6728" s="112"/>
    </row>
    <row r="6729" spans="1:1" x14ac:dyDescent="0.3">
      <c r="A6729" s="112"/>
    </row>
    <row r="6730" spans="1:1" x14ac:dyDescent="0.3">
      <c r="A6730" s="112"/>
    </row>
    <row r="6731" spans="1:1" x14ac:dyDescent="0.3">
      <c r="A6731" s="112"/>
    </row>
    <row r="6732" spans="1:1" x14ac:dyDescent="0.3">
      <c r="A6732" s="112"/>
    </row>
    <row r="6733" spans="1:1" x14ac:dyDescent="0.3">
      <c r="A6733" s="112"/>
    </row>
    <row r="6734" spans="1:1" x14ac:dyDescent="0.3">
      <c r="A6734" s="112"/>
    </row>
    <row r="6735" spans="1:1" x14ac:dyDescent="0.3">
      <c r="A6735" s="112"/>
    </row>
    <row r="6736" spans="1:1" x14ac:dyDescent="0.3">
      <c r="A6736" s="112"/>
    </row>
    <row r="6737" spans="1:1" x14ac:dyDescent="0.3">
      <c r="A6737" s="112"/>
    </row>
    <row r="6738" spans="1:1" x14ac:dyDescent="0.3">
      <c r="A6738" s="112"/>
    </row>
    <row r="6739" spans="1:1" x14ac:dyDescent="0.3">
      <c r="A6739" s="112"/>
    </row>
    <row r="6740" spans="1:1" x14ac:dyDescent="0.3">
      <c r="A6740" s="112"/>
    </row>
    <row r="6741" spans="1:1" x14ac:dyDescent="0.3">
      <c r="A6741" s="112"/>
    </row>
    <row r="6742" spans="1:1" x14ac:dyDescent="0.3">
      <c r="A6742" s="112"/>
    </row>
    <row r="6743" spans="1:1" x14ac:dyDescent="0.3">
      <c r="A6743" s="112"/>
    </row>
    <row r="6744" spans="1:1" x14ac:dyDescent="0.3">
      <c r="A6744" s="112"/>
    </row>
    <row r="6745" spans="1:1" x14ac:dyDescent="0.3">
      <c r="A6745" s="112"/>
    </row>
    <row r="6746" spans="1:1" x14ac:dyDescent="0.3">
      <c r="A6746" s="112"/>
    </row>
    <row r="6747" spans="1:1" x14ac:dyDescent="0.3">
      <c r="A6747" s="112"/>
    </row>
    <row r="6748" spans="1:1" x14ac:dyDescent="0.3">
      <c r="A6748" s="112"/>
    </row>
    <row r="6749" spans="1:1" x14ac:dyDescent="0.3">
      <c r="A6749" s="112"/>
    </row>
    <row r="6750" spans="1:1" x14ac:dyDescent="0.3">
      <c r="A6750" s="112"/>
    </row>
    <row r="6751" spans="1:1" x14ac:dyDescent="0.3">
      <c r="A6751" s="112"/>
    </row>
    <row r="6752" spans="1:1" x14ac:dyDescent="0.3">
      <c r="A6752" s="112"/>
    </row>
    <row r="6753" spans="1:1" x14ac:dyDescent="0.3">
      <c r="A6753" s="112"/>
    </row>
    <row r="6754" spans="1:1" x14ac:dyDescent="0.3">
      <c r="A6754" s="112"/>
    </row>
    <row r="6755" spans="1:1" x14ac:dyDescent="0.3">
      <c r="A6755" s="112"/>
    </row>
    <row r="6756" spans="1:1" x14ac:dyDescent="0.3">
      <c r="A6756" s="112"/>
    </row>
    <row r="6757" spans="1:1" x14ac:dyDescent="0.3">
      <c r="A6757" s="112"/>
    </row>
    <row r="6758" spans="1:1" x14ac:dyDescent="0.3">
      <c r="A6758" s="112"/>
    </row>
    <row r="6759" spans="1:1" x14ac:dyDescent="0.3">
      <c r="A6759" s="112"/>
    </row>
    <row r="6760" spans="1:1" x14ac:dyDescent="0.3">
      <c r="A6760" s="112"/>
    </row>
    <row r="6761" spans="1:1" x14ac:dyDescent="0.3">
      <c r="A6761" s="112"/>
    </row>
    <row r="6762" spans="1:1" x14ac:dyDescent="0.3">
      <c r="A6762" s="112"/>
    </row>
    <row r="6763" spans="1:1" x14ac:dyDescent="0.3">
      <c r="A6763" s="112"/>
    </row>
    <row r="6764" spans="1:1" x14ac:dyDescent="0.3">
      <c r="A6764" s="112"/>
    </row>
    <row r="6765" spans="1:1" x14ac:dyDescent="0.3">
      <c r="A6765" s="112"/>
    </row>
    <row r="6766" spans="1:1" x14ac:dyDescent="0.3">
      <c r="A6766" s="112"/>
    </row>
    <row r="6785" spans="1:1" x14ac:dyDescent="0.3">
      <c r="A6785" s="112"/>
    </row>
    <row r="6786" spans="1:1" x14ac:dyDescent="0.3">
      <c r="A6786" s="112"/>
    </row>
    <row r="6787" spans="1:1" x14ac:dyDescent="0.3">
      <c r="A6787" s="112"/>
    </row>
    <row r="6788" spans="1:1" x14ac:dyDescent="0.3">
      <c r="A6788" s="112"/>
    </row>
    <row r="6789" spans="1:1" x14ac:dyDescent="0.3">
      <c r="A6789" s="112"/>
    </row>
    <row r="6790" spans="1:1" x14ac:dyDescent="0.3">
      <c r="A6790" s="112"/>
    </row>
    <row r="6791" spans="1:1" x14ac:dyDescent="0.3">
      <c r="A6791" s="112"/>
    </row>
    <row r="6792" spans="1:1" x14ac:dyDescent="0.3">
      <c r="A6792" s="112"/>
    </row>
    <row r="6793" spans="1:1" x14ac:dyDescent="0.3">
      <c r="A6793" s="112"/>
    </row>
    <row r="6794" spans="1:1" x14ac:dyDescent="0.3">
      <c r="A6794" s="112"/>
    </row>
    <row r="6795" spans="1:1" x14ac:dyDescent="0.3">
      <c r="A6795" s="112"/>
    </row>
    <row r="6796" spans="1:1" x14ac:dyDescent="0.3">
      <c r="A6796" s="112"/>
    </row>
    <row r="6797" spans="1:1" x14ac:dyDescent="0.3">
      <c r="A6797" s="112"/>
    </row>
    <row r="6798" spans="1:1" x14ac:dyDescent="0.3">
      <c r="A6798" s="112"/>
    </row>
    <row r="6799" spans="1:1" x14ac:dyDescent="0.3">
      <c r="A6799" s="112"/>
    </row>
    <row r="6800" spans="1:1" x14ac:dyDescent="0.3">
      <c r="A6800" s="112"/>
    </row>
    <row r="6801" spans="1:1" x14ac:dyDescent="0.3">
      <c r="A6801" s="112"/>
    </row>
    <row r="6802" spans="1:1" x14ac:dyDescent="0.3">
      <c r="A6802" s="112"/>
    </row>
    <row r="6839" spans="1:1" x14ac:dyDescent="0.3">
      <c r="A6839" s="112"/>
    </row>
    <row r="6840" spans="1:1" x14ac:dyDescent="0.3">
      <c r="A6840" s="112"/>
    </row>
    <row r="6841" spans="1:1" x14ac:dyDescent="0.3">
      <c r="A6841" s="112"/>
    </row>
    <row r="6842" spans="1:1" x14ac:dyDescent="0.3">
      <c r="A6842" s="112"/>
    </row>
    <row r="6843" spans="1:1" x14ac:dyDescent="0.3">
      <c r="A6843" s="112"/>
    </row>
    <row r="6844" spans="1:1" x14ac:dyDescent="0.3">
      <c r="A6844" s="112"/>
    </row>
    <row r="6845" spans="1:1" x14ac:dyDescent="0.3">
      <c r="A6845" s="112"/>
    </row>
    <row r="6846" spans="1:1" x14ac:dyDescent="0.3">
      <c r="A6846" s="112"/>
    </row>
    <row r="6847" spans="1:1" x14ac:dyDescent="0.3">
      <c r="A6847" s="112"/>
    </row>
    <row r="6848" spans="1:1" x14ac:dyDescent="0.3">
      <c r="A6848" s="112"/>
    </row>
    <row r="6849" spans="1:1" x14ac:dyDescent="0.3">
      <c r="A6849" s="112"/>
    </row>
    <row r="6850" spans="1:1" x14ac:dyDescent="0.3">
      <c r="A6850" s="112"/>
    </row>
    <row r="6851" spans="1:1" x14ac:dyDescent="0.3">
      <c r="A6851" s="112"/>
    </row>
    <row r="6852" spans="1:1" x14ac:dyDescent="0.3">
      <c r="A6852" s="112"/>
    </row>
    <row r="6853" spans="1:1" x14ac:dyDescent="0.3">
      <c r="A6853" s="112"/>
    </row>
    <row r="6854" spans="1:1" x14ac:dyDescent="0.3">
      <c r="A6854" s="112"/>
    </row>
    <row r="6855" spans="1:1" x14ac:dyDescent="0.3">
      <c r="A6855" s="112"/>
    </row>
    <row r="6856" spans="1:1" x14ac:dyDescent="0.3">
      <c r="A6856" s="112"/>
    </row>
    <row r="6893" spans="1:1" x14ac:dyDescent="0.3">
      <c r="A6893" s="112"/>
    </row>
    <row r="6894" spans="1:1" x14ac:dyDescent="0.3">
      <c r="A6894" s="112"/>
    </row>
    <row r="6895" spans="1:1" x14ac:dyDescent="0.3">
      <c r="A6895" s="112"/>
    </row>
    <row r="6896" spans="1:1" x14ac:dyDescent="0.3">
      <c r="A6896" s="112"/>
    </row>
    <row r="6897" spans="1:1" x14ac:dyDescent="0.3">
      <c r="A6897" s="112"/>
    </row>
    <row r="6898" spans="1:1" x14ac:dyDescent="0.3">
      <c r="A6898" s="112"/>
    </row>
    <row r="6899" spans="1:1" x14ac:dyDescent="0.3">
      <c r="A6899" s="112"/>
    </row>
    <row r="6900" spans="1:1" x14ac:dyDescent="0.3">
      <c r="A6900" s="112"/>
    </row>
    <row r="6901" spans="1:1" x14ac:dyDescent="0.3">
      <c r="A6901" s="112"/>
    </row>
    <row r="6902" spans="1:1" x14ac:dyDescent="0.3">
      <c r="A6902" s="112"/>
    </row>
    <row r="6903" spans="1:1" x14ac:dyDescent="0.3">
      <c r="A6903" s="112"/>
    </row>
    <row r="6904" spans="1:1" x14ac:dyDescent="0.3">
      <c r="A6904" s="112"/>
    </row>
    <row r="6905" spans="1:1" x14ac:dyDescent="0.3">
      <c r="A6905" s="112"/>
    </row>
    <row r="6906" spans="1:1" x14ac:dyDescent="0.3">
      <c r="A6906" s="112"/>
    </row>
    <row r="6907" spans="1:1" x14ac:dyDescent="0.3">
      <c r="A6907" s="112"/>
    </row>
    <row r="6908" spans="1:1" x14ac:dyDescent="0.3">
      <c r="A6908" s="112"/>
    </row>
    <row r="6909" spans="1:1" x14ac:dyDescent="0.3">
      <c r="A6909" s="112"/>
    </row>
    <row r="6910" spans="1:1" x14ac:dyDescent="0.3">
      <c r="A6910" s="112"/>
    </row>
    <row r="6911" spans="1:1" x14ac:dyDescent="0.3">
      <c r="A6911" s="112"/>
    </row>
    <row r="6912" spans="1:1" x14ac:dyDescent="0.3">
      <c r="A6912" s="112"/>
    </row>
    <row r="6913" spans="1:1" x14ac:dyDescent="0.3">
      <c r="A6913" s="112"/>
    </row>
    <row r="6914" spans="1:1" x14ac:dyDescent="0.3">
      <c r="A6914" s="112"/>
    </row>
    <row r="6915" spans="1:1" x14ac:dyDescent="0.3">
      <c r="A6915" s="112"/>
    </row>
    <row r="6916" spans="1:1" x14ac:dyDescent="0.3">
      <c r="A6916" s="112"/>
    </row>
    <row r="6917" spans="1:1" x14ac:dyDescent="0.3">
      <c r="A6917" s="112"/>
    </row>
    <row r="6918" spans="1:1" x14ac:dyDescent="0.3">
      <c r="A6918" s="112"/>
    </row>
    <row r="6919" spans="1:1" x14ac:dyDescent="0.3">
      <c r="A6919" s="112"/>
    </row>
    <row r="6920" spans="1:1" x14ac:dyDescent="0.3">
      <c r="A6920" s="112"/>
    </row>
    <row r="6921" spans="1:1" x14ac:dyDescent="0.3">
      <c r="A6921" s="112"/>
    </row>
    <row r="6922" spans="1:1" x14ac:dyDescent="0.3">
      <c r="A6922" s="112"/>
    </row>
    <row r="6923" spans="1:1" x14ac:dyDescent="0.3">
      <c r="A6923" s="112"/>
    </row>
    <row r="6924" spans="1:1" x14ac:dyDescent="0.3">
      <c r="A6924" s="112"/>
    </row>
    <row r="6925" spans="1:1" x14ac:dyDescent="0.3">
      <c r="A6925" s="112"/>
    </row>
    <row r="6926" spans="1:1" x14ac:dyDescent="0.3">
      <c r="A6926" s="112"/>
    </row>
    <row r="6927" spans="1:1" x14ac:dyDescent="0.3">
      <c r="A6927" s="112"/>
    </row>
    <row r="6928" spans="1:1" x14ac:dyDescent="0.3">
      <c r="A6928" s="112"/>
    </row>
    <row r="6947" spans="1:1" x14ac:dyDescent="0.3">
      <c r="A6947" s="112"/>
    </row>
    <row r="6948" spans="1:1" x14ac:dyDescent="0.3">
      <c r="A6948" s="112"/>
    </row>
    <row r="6949" spans="1:1" x14ac:dyDescent="0.3">
      <c r="A6949" s="112"/>
    </row>
    <row r="6950" spans="1:1" x14ac:dyDescent="0.3">
      <c r="A6950" s="112"/>
    </row>
    <row r="6951" spans="1:1" x14ac:dyDescent="0.3">
      <c r="A6951" s="112"/>
    </row>
    <row r="6952" spans="1:1" x14ac:dyDescent="0.3">
      <c r="A6952" s="112"/>
    </row>
    <row r="6953" spans="1:1" x14ac:dyDescent="0.3">
      <c r="A6953" s="112"/>
    </row>
    <row r="6954" spans="1:1" x14ac:dyDescent="0.3">
      <c r="A6954" s="112"/>
    </row>
    <row r="6955" spans="1:1" x14ac:dyDescent="0.3">
      <c r="A6955" s="112"/>
    </row>
    <row r="6956" spans="1:1" x14ac:dyDescent="0.3">
      <c r="A6956" s="112"/>
    </row>
    <row r="6957" spans="1:1" x14ac:dyDescent="0.3">
      <c r="A6957" s="112"/>
    </row>
    <row r="6958" spans="1:1" x14ac:dyDescent="0.3">
      <c r="A6958" s="112"/>
    </row>
    <row r="6959" spans="1:1" x14ac:dyDescent="0.3">
      <c r="A6959" s="112"/>
    </row>
    <row r="6960" spans="1:1" x14ac:dyDescent="0.3">
      <c r="A6960" s="112"/>
    </row>
    <row r="6961" spans="1:1" x14ac:dyDescent="0.3">
      <c r="A6961" s="112"/>
    </row>
    <row r="6962" spans="1:1" x14ac:dyDescent="0.3">
      <c r="A6962" s="112"/>
    </row>
    <row r="6963" spans="1:1" x14ac:dyDescent="0.3">
      <c r="A6963" s="112"/>
    </row>
    <row r="6964" spans="1:1" x14ac:dyDescent="0.3">
      <c r="A6964" s="112"/>
    </row>
    <row r="6965" spans="1:1" x14ac:dyDescent="0.3">
      <c r="A6965" s="112"/>
    </row>
    <row r="6966" spans="1:1" x14ac:dyDescent="0.3">
      <c r="A6966" s="112"/>
    </row>
    <row r="6967" spans="1:1" x14ac:dyDescent="0.3">
      <c r="A6967" s="112"/>
    </row>
    <row r="6968" spans="1:1" x14ac:dyDescent="0.3">
      <c r="A6968" s="112"/>
    </row>
    <row r="6969" spans="1:1" x14ac:dyDescent="0.3">
      <c r="A6969" s="112"/>
    </row>
    <row r="6970" spans="1:1" x14ac:dyDescent="0.3">
      <c r="A6970" s="112"/>
    </row>
    <row r="6971" spans="1:1" x14ac:dyDescent="0.3">
      <c r="A6971" s="112"/>
    </row>
    <row r="6972" spans="1:1" x14ac:dyDescent="0.3">
      <c r="A6972" s="112"/>
    </row>
    <row r="6973" spans="1:1" x14ac:dyDescent="0.3">
      <c r="A6973" s="112"/>
    </row>
    <row r="6974" spans="1:1" x14ac:dyDescent="0.3">
      <c r="A6974" s="112"/>
    </row>
    <row r="6975" spans="1:1" x14ac:dyDescent="0.3">
      <c r="A6975" s="112"/>
    </row>
    <row r="6976" spans="1:1" x14ac:dyDescent="0.3">
      <c r="A6976" s="112"/>
    </row>
    <row r="6977" spans="1:1" x14ac:dyDescent="0.3">
      <c r="A6977" s="112"/>
    </row>
    <row r="6978" spans="1:1" x14ac:dyDescent="0.3">
      <c r="A6978" s="112"/>
    </row>
    <row r="6979" spans="1:1" x14ac:dyDescent="0.3">
      <c r="A6979" s="112"/>
    </row>
    <row r="6980" spans="1:1" x14ac:dyDescent="0.3">
      <c r="A6980" s="112"/>
    </row>
    <row r="6981" spans="1:1" x14ac:dyDescent="0.3">
      <c r="A6981" s="112"/>
    </row>
    <row r="6982" spans="1:1" x14ac:dyDescent="0.3">
      <c r="A6982" s="112"/>
    </row>
    <row r="7001" spans="1:1" x14ac:dyDescent="0.3">
      <c r="A7001" s="112"/>
    </row>
    <row r="7002" spans="1:1" x14ac:dyDescent="0.3">
      <c r="A7002" s="112"/>
    </row>
    <row r="7003" spans="1:1" x14ac:dyDescent="0.3">
      <c r="A7003" s="112"/>
    </row>
    <row r="7004" spans="1:1" x14ac:dyDescent="0.3">
      <c r="A7004" s="112"/>
    </row>
    <row r="7005" spans="1:1" x14ac:dyDescent="0.3">
      <c r="A7005" s="112"/>
    </row>
    <row r="7006" spans="1:1" x14ac:dyDescent="0.3">
      <c r="A7006" s="112"/>
    </row>
    <row r="7007" spans="1:1" x14ac:dyDescent="0.3">
      <c r="A7007" s="112"/>
    </row>
    <row r="7008" spans="1:1" x14ac:dyDescent="0.3">
      <c r="A7008" s="112"/>
    </row>
    <row r="7009" spans="1:1" x14ac:dyDescent="0.3">
      <c r="A7009" s="112"/>
    </row>
    <row r="7010" spans="1:1" x14ac:dyDescent="0.3">
      <c r="A7010" s="112"/>
    </row>
    <row r="7011" spans="1:1" x14ac:dyDescent="0.3">
      <c r="A7011" s="112"/>
    </row>
    <row r="7012" spans="1:1" x14ac:dyDescent="0.3">
      <c r="A7012" s="112"/>
    </row>
    <row r="7013" spans="1:1" x14ac:dyDescent="0.3">
      <c r="A7013" s="112"/>
    </row>
    <row r="7014" spans="1:1" x14ac:dyDescent="0.3">
      <c r="A7014" s="112"/>
    </row>
    <row r="7015" spans="1:1" x14ac:dyDescent="0.3">
      <c r="A7015" s="112"/>
    </row>
    <row r="7016" spans="1:1" x14ac:dyDescent="0.3">
      <c r="A7016" s="112"/>
    </row>
    <row r="7017" spans="1:1" x14ac:dyDescent="0.3">
      <c r="A7017" s="112"/>
    </row>
    <row r="7018" spans="1:1" x14ac:dyDescent="0.3">
      <c r="A7018" s="112"/>
    </row>
    <row r="7019" spans="1:1" x14ac:dyDescent="0.3">
      <c r="A7019" s="112"/>
    </row>
    <row r="7020" spans="1:1" x14ac:dyDescent="0.3">
      <c r="A7020" s="112"/>
    </row>
    <row r="7021" spans="1:1" x14ac:dyDescent="0.3">
      <c r="A7021" s="112"/>
    </row>
    <row r="7022" spans="1:1" x14ac:dyDescent="0.3">
      <c r="A7022" s="112"/>
    </row>
    <row r="7023" spans="1:1" x14ac:dyDescent="0.3">
      <c r="A7023" s="112"/>
    </row>
    <row r="7024" spans="1:1" x14ac:dyDescent="0.3">
      <c r="A7024" s="112"/>
    </row>
    <row r="7025" spans="1:1" x14ac:dyDescent="0.3">
      <c r="A7025" s="112"/>
    </row>
    <row r="7026" spans="1:1" x14ac:dyDescent="0.3">
      <c r="A7026" s="112"/>
    </row>
    <row r="7027" spans="1:1" x14ac:dyDescent="0.3">
      <c r="A7027" s="112"/>
    </row>
    <row r="7028" spans="1:1" x14ac:dyDescent="0.3">
      <c r="A7028" s="112"/>
    </row>
    <row r="7029" spans="1:1" x14ac:dyDescent="0.3">
      <c r="A7029" s="112"/>
    </row>
    <row r="7030" spans="1:1" x14ac:dyDescent="0.3">
      <c r="A7030" s="112"/>
    </row>
    <row r="7031" spans="1:1" x14ac:dyDescent="0.3">
      <c r="A7031" s="112"/>
    </row>
    <row r="7032" spans="1:1" x14ac:dyDescent="0.3">
      <c r="A7032" s="112"/>
    </row>
    <row r="7033" spans="1:1" x14ac:dyDescent="0.3">
      <c r="A7033" s="112"/>
    </row>
    <row r="7034" spans="1:1" x14ac:dyDescent="0.3">
      <c r="A7034" s="112"/>
    </row>
    <row r="7035" spans="1:1" x14ac:dyDescent="0.3">
      <c r="A7035" s="112"/>
    </row>
    <row r="7036" spans="1:1" x14ac:dyDescent="0.3">
      <c r="A7036" s="112"/>
    </row>
    <row r="7039" spans="1:1" x14ac:dyDescent="0.3">
      <c r="A7039" s="112"/>
    </row>
    <row r="7040" spans="1:1" x14ac:dyDescent="0.3">
      <c r="A7040" s="112"/>
    </row>
    <row r="7041" spans="1:1" x14ac:dyDescent="0.3">
      <c r="A7041" s="112"/>
    </row>
    <row r="7042" spans="1:1" x14ac:dyDescent="0.3">
      <c r="A7042" s="112"/>
    </row>
    <row r="7043" spans="1:1" x14ac:dyDescent="0.3">
      <c r="A7043" s="112"/>
    </row>
    <row r="7044" spans="1:1" x14ac:dyDescent="0.3">
      <c r="A7044" s="112"/>
    </row>
    <row r="7045" spans="1:1" x14ac:dyDescent="0.3">
      <c r="A7045" s="112"/>
    </row>
    <row r="7055" spans="1:1" x14ac:dyDescent="0.3">
      <c r="A7055" s="112"/>
    </row>
    <row r="7056" spans="1:1" x14ac:dyDescent="0.3">
      <c r="A7056" s="112"/>
    </row>
    <row r="7057" spans="1:1" x14ac:dyDescent="0.3">
      <c r="A7057" s="112"/>
    </row>
    <row r="7058" spans="1:1" x14ac:dyDescent="0.3">
      <c r="A7058" s="112"/>
    </row>
    <row r="7059" spans="1:1" x14ac:dyDescent="0.3">
      <c r="A7059" s="112"/>
    </row>
    <row r="7060" spans="1:1" x14ac:dyDescent="0.3">
      <c r="A7060" s="112"/>
    </row>
    <row r="7061" spans="1:1" x14ac:dyDescent="0.3">
      <c r="A7061" s="112"/>
    </row>
    <row r="7062" spans="1:1" x14ac:dyDescent="0.3">
      <c r="A7062" s="112"/>
    </row>
    <row r="7063" spans="1:1" x14ac:dyDescent="0.3">
      <c r="A7063" s="112"/>
    </row>
    <row r="7064" spans="1:1" x14ac:dyDescent="0.3">
      <c r="A7064" s="112"/>
    </row>
    <row r="7065" spans="1:1" x14ac:dyDescent="0.3">
      <c r="A7065" s="112"/>
    </row>
    <row r="7066" spans="1:1" x14ac:dyDescent="0.3">
      <c r="A7066" s="112"/>
    </row>
    <row r="7067" spans="1:1" x14ac:dyDescent="0.3">
      <c r="A7067" s="112"/>
    </row>
    <row r="7068" spans="1:1" x14ac:dyDescent="0.3">
      <c r="A7068" s="112"/>
    </row>
    <row r="7069" spans="1:1" x14ac:dyDescent="0.3">
      <c r="A7069" s="112"/>
    </row>
    <row r="7070" spans="1:1" x14ac:dyDescent="0.3">
      <c r="A7070" s="112"/>
    </row>
    <row r="7071" spans="1:1" x14ac:dyDescent="0.3">
      <c r="A7071" s="112"/>
    </row>
    <row r="7072" spans="1:1" x14ac:dyDescent="0.3">
      <c r="A7072" s="112"/>
    </row>
    <row r="7073" spans="1:1" x14ac:dyDescent="0.3">
      <c r="A7073" s="112"/>
    </row>
    <row r="7074" spans="1:1" x14ac:dyDescent="0.3">
      <c r="A7074" s="112"/>
    </row>
    <row r="7075" spans="1:1" x14ac:dyDescent="0.3">
      <c r="A7075" s="112"/>
    </row>
    <row r="7076" spans="1:1" x14ac:dyDescent="0.3">
      <c r="A7076" s="112"/>
    </row>
    <row r="7077" spans="1:1" x14ac:dyDescent="0.3">
      <c r="A7077" s="112"/>
    </row>
    <row r="7078" spans="1:1" x14ac:dyDescent="0.3">
      <c r="A7078" s="112"/>
    </row>
    <row r="7079" spans="1:1" x14ac:dyDescent="0.3">
      <c r="A7079" s="112"/>
    </row>
    <row r="7080" spans="1:1" x14ac:dyDescent="0.3">
      <c r="A7080" s="112"/>
    </row>
    <row r="7081" spans="1:1" x14ac:dyDescent="0.3">
      <c r="A7081" s="112"/>
    </row>
    <row r="7082" spans="1:1" x14ac:dyDescent="0.3">
      <c r="A7082" s="112"/>
    </row>
    <row r="7083" spans="1:1" x14ac:dyDescent="0.3">
      <c r="A7083" s="112"/>
    </row>
    <row r="7084" spans="1:1" x14ac:dyDescent="0.3">
      <c r="A7084" s="112"/>
    </row>
    <row r="7085" spans="1:1" x14ac:dyDescent="0.3">
      <c r="A7085" s="112"/>
    </row>
    <row r="7086" spans="1:1" x14ac:dyDescent="0.3">
      <c r="A7086" s="112"/>
    </row>
    <row r="7087" spans="1:1" x14ac:dyDescent="0.3">
      <c r="A7087" s="112"/>
    </row>
    <row r="7088" spans="1:1" x14ac:dyDescent="0.3">
      <c r="A7088" s="112"/>
    </row>
    <row r="7089" spans="1:1" x14ac:dyDescent="0.3">
      <c r="A7089" s="112"/>
    </row>
    <row r="7090" spans="1:1" x14ac:dyDescent="0.3">
      <c r="A7090" s="112"/>
    </row>
    <row r="7109" spans="1:1" x14ac:dyDescent="0.3">
      <c r="A7109" s="112"/>
    </row>
    <row r="7110" spans="1:1" x14ac:dyDescent="0.3">
      <c r="A7110" s="112"/>
    </row>
    <row r="7111" spans="1:1" x14ac:dyDescent="0.3">
      <c r="A7111" s="112"/>
    </row>
    <row r="7112" spans="1:1" x14ac:dyDescent="0.3">
      <c r="A7112" s="112"/>
    </row>
    <row r="7113" spans="1:1" x14ac:dyDescent="0.3">
      <c r="A7113" s="112"/>
    </row>
    <row r="7114" spans="1:1" x14ac:dyDescent="0.3">
      <c r="A7114" s="112"/>
    </row>
    <row r="7115" spans="1:1" x14ac:dyDescent="0.3">
      <c r="A7115" s="112"/>
    </row>
    <row r="7116" spans="1:1" x14ac:dyDescent="0.3">
      <c r="A7116" s="112"/>
    </row>
    <row r="7117" spans="1:1" x14ac:dyDescent="0.3">
      <c r="A7117" s="112"/>
    </row>
    <row r="7118" spans="1:1" x14ac:dyDescent="0.3">
      <c r="A7118" s="112"/>
    </row>
    <row r="7119" spans="1:1" x14ac:dyDescent="0.3">
      <c r="A7119" s="112"/>
    </row>
    <row r="7120" spans="1:1" x14ac:dyDescent="0.3">
      <c r="A7120" s="112"/>
    </row>
    <row r="7121" spans="1:1" x14ac:dyDescent="0.3">
      <c r="A7121" s="112"/>
    </row>
    <row r="7122" spans="1:1" x14ac:dyDescent="0.3">
      <c r="A7122" s="112"/>
    </row>
    <row r="7123" spans="1:1" x14ac:dyDescent="0.3">
      <c r="A7123" s="112"/>
    </row>
    <row r="7124" spans="1:1" x14ac:dyDescent="0.3">
      <c r="A7124" s="112"/>
    </row>
    <row r="7125" spans="1:1" x14ac:dyDescent="0.3">
      <c r="A7125" s="112"/>
    </row>
    <row r="7126" spans="1:1" x14ac:dyDescent="0.3">
      <c r="A7126" s="112"/>
    </row>
    <row r="7127" spans="1:1" x14ac:dyDescent="0.3">
      <c r="A7127" s="112"/>
    </row>
    <row r="7128" spans="1:1" x14ac:dyDescent="0.3">
      <c r="A7128" s="112"/>
    </row>
    <row r="7129" spans="1:1" x14ac:dyDescent="0.3">
      <c r="A7129" s="112"/>
    </row>
    <row r="7130" spans="1:1" x14ac:dyDescent="0.3">
      <c r="A7130" s="112"/>
    </row>
    <row r="7131" spans="1:1" x14ac:dyDescent="0.3">
      <c r="A7131" s="112"/>
    </row>
    <row r="7132" spans="1:1" x14ac:dyDescent="0.3">
      <c r="A7132" s="112"/>
    </row>
    <row r="7133" spans="1:1" x14ac:dyDescent="0.3">
      <c r="A7133" s="112"/>
    </row>
    <row r="7134" spans="1:1" x14ac:dyDescent="0.3">
      <c r="A7134" s="112"/>
    </row>
    <row r="7135" spans="1:1" x14ac:dyDescent="0.3">
      <c r="A7135" s="112"/>
    </row>
    <row r="7163" spans="1:1" x14ac:dyDescent="0.3">
      <c r="A7163" s="112"/>
    </row>
    <row r="7164" spans="1:1" x14ac:dyDescent="0.3">
      <c r="A7164" s="112"/>
    </row>
    <row r="7165" spans="1:1" x14ac:dyDescent="0.3">
      <c r="A7165" s="112"/>
    </row>
    <row r="7166" spans="1:1" x14ac:dyDescent="0.3">
      <c r="A7166" s="112"/>
    </row>
    <row r="7167" spans="1:1" x14ac:dyDescent="0.3">
      <c r="A7167" s="112"/>
    </row>
    <row r="7168" spans="1:1" x14ac:dyDescent="0.3">
      <c r="A7168" s="112"/>
    </row>
    <row r="7169" spans="1:1" x14ac:dyDescent="0.3">
      <c r="A7169" s="112"/>
    </row>
    <row r="7170" spans="1:1" x14ac:dyDescent="0.3">
      <c r="A7170" s="112"/>
    </row>
    <row r="7171" spans="1:1" x14ac:dyDescent="0.3">
      <c r="A7171" s="112"/>
    </row>
    <row r="7172" spans="1:1" x14ac:dyDescent="0.3">
      <c r="A7172" s="112"/>
    </row>
    <row r="7173" spans="1:1" x14ac:dyDescent="0.3">
      <c r="A7173" s="112"/>
    </row>
    <row r="7174" spans="1:1" x14ac:dyDescent="0.3">
      <c r="A7174" s="112"/>
    </row>
    <row r="7175" spans="1:1" x14ac:dyDescent="0.3">
      <c r="A7175" s="112"/>
    </row>
    <row r="7176" spans="1:1" x14ac:dyDescent="0.3">
      <c r="A7176" s="112"/>
    </row>
    <row r="7177" spans="1:1" x14ac:dyDescent="0.3">
      <c r="A7177" s="112"/>
    </row>
    <row r="7178" spans="1:1" x14ac:dyDescent="0.3">
      <c r="A7178" s="112"/>
    </row>
    <row r="7179" spans="1:1" x14ac:dyDescent="0.3">
      <c r="A7179" s="112"/>
    </row>
    <row r="7180" spans="1:1" x14ac:dyDescent="0.3">
      <c r="A7180" s="112"/>
    </row>
    <row r="7182" spans="1:1" x14ac:dyDescent="0.3">
      <c r="A7182" s="112"/>
    </row>
    <row r="7183" spans="1:1" x14ac:dyDescent="0.3">
      <c r="A7183" s="112"/>
    </row>
    <row r="7184" spans="1:1" x14ac:dyDescent="0.3">
      <c r="A7184" s="112"/>
    </row>
    <row r="7185" spans="1:1" x14ac:dyDescent="0.3">
      <c r="A7185" s="112"/>
    </row>
    <row r="7186" spans="1:1" x14ac:dyDescent="0.3">
      <c r="A7186" s="112"/>
    </row>
    <row r="7187" spans="1:1" x14ac:dyDescent="0.3">
      <c r="A7187" s="112"/>
    </row>
    <row r="7188" spans="1:1" x14ac:dyDescent="0.3">
      <c r="A7188" s="112"/>
    </row>
    <row r="7189" spans="1:1" x14ac:dyDescent="0.3">
      <c r="A7189" s="112"/>
    </row>
    <row r="7217" spans="1:1" x14ac:dyDescent="0.3">
      <c r="A7217" s="112"/>
    </row>
    <row r="7218" spans="1:1" x14ac:dyDescent="0.3">
      <c r="A7218" s="112"/>
    </row>
    <row r="7219" spans="1:1" x14ac:dyDescent="0.3">
      <c r="A7219" s="112"/>
    </row>
    <row r="7220" spans="1:1" x14ac:dyDescent="0.3">
      <c r="A7220" s="112"/>
    </row>
    <row r="7221" spans="1:1" x14ac:dyDescent="0.3">
      <c r="A7221" s="112"/>
    </row>
    <row r="7222" spans="1:1" x14ac:dyDescent="0.3">
      <c r="A7222" s="112"/>
    </row>
    <row r="7223" spans="1:1" x14ac:dyDescent="0.3">
      <c r="A7223" s="112"/>
    </row>
    <row r="7224" spans="1:1" x14ac:dyDescent="0.3">
      <c r="A7224" s="112"/>
    </row>
    <row r="7225" spans="1:1" x14ac:dyDescent="0.3">
      <c r="A7225" s="112"/>
    </row>
    <row r="7226" spans="1:1" x14ac:dyDescent="0.3">
      <c r="A7226" s="112"/>
    </row>
    <row r="7227" spans="1:1" x14ac:dyDescent="0.3">
      <c r="A7227" s="112"/>
    </row>
    <row r="7228" spans="1:1" x14ac:dyDescent="0.3">
      <c r="A7228" s="112"/>
    </row>
    <row r="7229" spans="1:1" x14ac:dyDescent="0.3">
      <c r="A7229" s="112"/>
    </row>
    <row r="7230" spans="1:1" x14ac:dyDescent="0.3">
      <c r="A7230" s="112"/>
    </row>
    <row r="7231" spans="1:1" x14ac:dyDescent="0.3">
      <c r="A7231" s="112"/>
    </row>
    <row r="7232" spans="1:1" x14ac:dyDescent="0.3">
      <c r="A7232" s="112"/>
    </row>
    <row r="7233" spans="1:1" x14ac:dyDescent="0.3">
      <c r="A7233" s="112"/>
    </row>
    <row r="7234" spans="1:1" x14ac:dyDescent="0.3">
      <c r="A7234" s="112"/>
    </row>
    <row r="7271" spans="1:1" x14ac:dyDescent="0.3">
      <c r="A7271" s="112"/>
    </row>
    <row r="7272" spans="1:1" x14ac:dyDescent="0.3">
      <c r="A7272" s="112"/>
    </row>
    <row r="7273" spans="1:1" x14ac:dyDescent="0.3">
      <c r="A7273" s="112"/>
    </row>
    <row r="7274" spans="1:1" x14ac:dyDescent="0.3">
      <c r="A7274" s="112"/>
    </row>
    <row r="7275" spans="1:1" x14ac:dyDescent="0.3">
      <c r="A7275" s="112"/>
    </row>
    <row r="7276" spans="1:1" x14ac:dyDescent="0.3">
      <c r="A7276" s="112"/>
    </row>
    <row r="7277" spans="1:1" x14ac:dyDescent="0.3">
      <c r="A7277" s="112"/>
    </row>
    <row r="7278" spans="1:1" x14ac:dyDescent="0.3">
      <c r="A7278" s="112"/>
    </row>
    <row r="7279" spans="1:1" x14ac:dyDescent="0.3">
      <c r="A7279" s="112"/>
    </row>
    <row r="7280" spans="1:1" x14ac:dyDescent="0.3">
      <c r="A7280" s="112"/>
    </row>
    <row r="7281" spans="1:1" x14ac:dyDescent="0.3">
      <c r="A7281" s="112"/>
    </row>
    <row r="7282" spans="1:1" x14ac:dyDescent="0.3">
      <c r="A7282" s="112"/>
    </row>
    <row r="7283" spans="1:1" x14ac:dyDescent="0.3">
      <c r="A7283" s="112"/>
    </row>
    <row r="7284" spans="1:1" x14ac:dyDescent="0.3">
      <c r="A7284" s="112"/>
    </row>
    <row r="7285" spans="1:1" x14ac:dyDescent="0.3">
      <c r="A7285" s="112"/>
    </row>
    <row r="7286" spans="1:1" x14ac:dyDescent="0.3">
      <c r="A7286" s="112"/>
    </row>
    <row r="7287" spans="1:1" x14ac:dyDescent="0.3">
      <c r="A7287" s="112"/>
    </row>
    <row r="7288" spans="1:1" x14ac:dyDescent="0.3">
      <c r="A7288" s="112"/>
    </row>
    <row r="7289" spans="1:1" x14ac:dyDescent="0.3">
      <c r="A7289" s="112"/>
    </row>
    <row r="7290" spans="1:1" x14ac:dyDescent="0.3">
      <c r="A7290" s="112"/>
    </row>
    <row r="7291" spans="1:1" x14ac:dyDescent="0.3">
      <c r="A7291" s="112"/>
    </row>
    <row r="7292" spans="1:1" x14ac:dyDescent="0.3">
      <c r="A7292" s="112"/>
    </row>
    <row r="7293" spans="1:1" x14ac:dyDescent="0.3">
      <c r="A7293" s="112"/>
    </row>
    <row r="7294" spans="1:1" x14ac:dyDescent="0.3">
      <c r="A7294" s="112"/>
    </row>
    <row r="7295" spans="1:1" x14ac:dyDescent="0.3">
      <c r="A7295" s="112"/>
    </row>
    <row r="7296" spans="1:1" x14ac:dyDescent="0.3">
      <c r="A7296" s="112"/>
    </row>
    <row r="7297" spans="1:1" x14ac:dyDescent="0.3">
      <c r="A7297" s="112"/>
    </row>
    <row r="7298" spans="1:1" x14ac:dyDescent="0.3">
      <c r="A7298" s="112"/>
    </row>
    <row r="7299" spans="1:1" x14ac:dyDescent="0.3">
      <c r="A7299" s="112"/>
    </row>
    <row r="7300" spans="1:1" x14ac:dyDescent="0.3">
      <c r="A7300" s="112"/>
    </row>
    <row r="7301" spans="1:1" x14ac:dyDescent="0.3">
      <c r="A7301" s="112"/>
    </row>
    <row r="7302" spans="1:1" x14ac:dyDescent="0.3">
      <c r="A7302" s="112"/>
    </row>
    <row r="7303" spans="1:1" x14ac:dyDescent="0.3">
      <c r="A7303" s="112"/>
    </row>
    <row r="7304" spans="1:1" x14ac:dyDescent="0.3">
      <c r="A7304" s="112"/>
    </row>
    <row r="7305" spans="1:1" x14ac:dyDescent="0.3">
      <c r="A7305" s="112"/>
    </row>
    <row r="7306" spans="1:1" x14ac:dyDescent="0.3">
      <c r="A7306" s="112"/>
    </row>
    <row r="7307" spans="1:1" x14ac:dyDescent="0.3">
      <c r="A7307" s="112"/>
    </row>
    <row r="7308" spans="1:1" x14ac:dyDescent="0.3">
      <c r="A7308" s="112"/>
    </row>
    <row r="7309" spans="1:1" x14ac:dyDescent="0.3">
      <c r="A7309" s="112"/>
    </row>
    <row r="7310" spans="1:1" x14ac:dyDescent="0.3">
      <c r="A7310" s="112"/>
    </row>
    <row r="7311" spans="1:1" x14ac:dyDescent="0.3">
      <c r="A7311" s="112"/>
    </row>
    <row r="7312" spans="1:1" x14ac:dyDescent="0.3">
      <c r="A7312" s="112"/>
    </row>
    <row r="7313" spans="1:1" x14ac:dyDescent="0.3">
      <c r="A7313" s="112"/>
    </row>
    <row r="7314" spans="1:1" x14ac:dyDescent="0.3">
      <c r="A7314" s="112"/>
    </row>
    <row r="7315" spans="1:1" x14ac:dyDescent="0.3">
      <c r="A7315" s="112"/>
    </row>
    <row r="7316" spans="1:1" x14ac:dyDescent="0.3">
      <c r="A7316" s="112"/>
    </row>
    <row r="7317" spans="1:1" x14ac:dyDescent="0.3">
      <c r="A7317" s="112"/>
    </row>
    <row r="7318" spans="1:1" x14ac:dyDescent="0.3">
      <c r="A7318" s="112"/>
    </row>
    <row r="7319" spans="1:1" x14ac:dyDescent="0.3">
      <c r="A7319" s="112"/>
    </row>
    <row r="7320" spans="1:1" x14ac:dyDescent="0.3">
      <c r="A7320" s="112"/>
    </row>
    <row r="7321" spans="1:1" x14ac:dyDescent="0.3">
      <c r="A7321" s="112"/>
    </row>
    <row r="7322" spans="1:1" x14ac:dyDescent="0.3">
      <c r="A7322" s="112"/>
    </row>
    <row r="7323" spans="1:1" x14ac:dyDescent="0.3">
      <c r="A7323" s="112"/>
    </row>
    <row r="7324" spans="1:1" x14ac:dyDescent="0.3">
      <c r="A7324" s="112"/>
    </row>
    <row r="7325" spans="1:1" x14ac:dyDescent="0.3">
      <c r="A7325" s="112"/>
    </row>
    <row r="7326" spans="1:1" x14ac:dyDescent="0.3">
      <c r="A7326" s="112"/>
    </row>
    <row r="7327" spans="1:1" x14ac:dyDescent="0.3">
      <c r="A7327" s="112"/>
    </row>
    <row r="7328" spans="1:1" x14ac:dyDescent="0.3">
      <c r="A7328" s="112"/>
    </row>
    <row r="7329" spans="1:1" x14ac:dyDescent="0.3">
      <c r="A7329" s="112"/>
    </row>
    <row r="7330" spans="1:1" x14ac:dyDescent="0.3">
      <c r="A7330" s="112"/>
    </row>
    <row r="7331" spans="1:1" x14ac:dyDescent="0.3">
      <c r="A7331" s="112"/>
    </row>
    <row r="7332" spans="1:1" x14ac:dyDescent="0.3">
      <c r="A7332" s="112"/>
    </row>
    <row r="7333" spans="1:1" x14ac:dyDescent="0.3">
      <c r="A7333" s="112"/>
    </row>
    <row r="7334" spans="1:1" x14ac:dyDescent="0.3">
      <c r="A7334" s="112"/>
    </row>
    <row r="7335" spans="1:1" x14ac:dyDescent="0.3">
      <c r="A7335" s="112"/>
    </row>
    <row r="7336" spans="1:1" x14ac:dyDescent="0.3">
      <c r="A7336" s="112"/>
    </row>
    <row r="7337" spans="1:1" x14ac:dyDescent="0.3">
      <c r="A7337" s="112"/>
    </row>
    <row r="7338" spans="1:1" x14ac:dyDescent="0.3">
      <c r="A7338" s="112"/>
    </row>
    <row r="7339" spans="1:1" x14ac:dyDescent="0.3">
      <c r="A7339" s="112"/>
    </row>
    <row r="7340" spans="1:1" x14ac:dyDescent="0.3">
      <c r="A7340" s="112"/>
    </row>
    <row r="7341" spans="1:1" x14ac:dyDescent="0.3">
      <c r="A7341" s="112"/>
    </row>
    <row r="7342" spans="1:1" x14ac:dyDescent="0.3">
      <c r="A7342" s="112"/>
    </row>
    <row r="7343" spans="1:1" x14ac:dyDescent="0.3">
      <c r="A7343" s="112"/>
    </row>
    <row r="7344" spans="1:1" x14ac:dyDescent="0.3">
      <c r="A7344" s="112"/>
    </row>
    <row r="7345" spans="1:1" x14ac:dyDescent="0.3">
      <c r="A7345" s="112"/>
    </row>
    <row r="7346" spans="1:1" x14ac:dyDescent="0.3">
      <c r="A7346" s="112"/>
    </row>
    <row r="7347" spans="1:1" x14ac:dyDescent="0.3">
      <c r="A7347" s="112"/>
    </row>
    <row r="7348" spans="1:1" x14ac:dyDescent="0.3">
      <c r="A7348" s="112"/>
    </row>
    <row r="7349" spans="1:1" x14ac:dyDescent="0.3">
      <c r="A7349" s="112"/>
    </row>
    <row r="7350" spans="1:1" x14ac:dyDescent="0.3">
      <c r="A7350" s="112"/>
    </row>
    <row r="7351" spans="1:1" x14ac:dyDescent="0.3">
      <c r="A7351" s="112"/>
    </row>
    <row r="7352" spans="1:1" x14ac:dyDescent="0.3">
      <c r="A7352" s="112"/>
    </row>
    <row r="7353" spans="1:1" x14ac:dyDescent="0.3">
      <c r="A7353" s="112"/>
    </row>
    <row r="7354" spans="1:1" x14ac:dyDescent="0.3">
      <c r="A7354" s="112"/>
    </row>
    <row r="7355" spans="1:1" x14ac:dyDescent="0.3">
      <c r="A7355" s="112"/>
    </row>
    <row r="7356" spans="1:1" x14ac:dyDescent="0.3">
      <c r="A7356" s="112"/>
    </row>
    <row r="7357" spans="1:1" x14ac:dyDescent="0.3">
      <c r="A7357" s="112"/>
    </row>
    <row r="7358" spans="1:1" x14ac:dyDescent="0.3">
      <c r="A7358" s="112"/>
    </row>
    <row r="7359" spans="1:1" x14ac:dyDescent="0.3">
      <c r="A7359" s="112"/>
    </row>
    <row r="7360" spans="1:1" x14ac:dyDescent="0.3">
      <c r="A7360" s="112"/>
    </row>
    <row r="7361" spans="1:1" x14ac:dyDescent="0.3">
      <c r="A7361" s="112"/>
    </row>
    <row r="7362" spans="1:1" x14ac:dyDescent="0.3">
      <c r="A7362" s="112"/>
    </row>
    <row r="7363" spans="1:1" x14ac:dyDescent="0.3">
      <c r="A7363" s="112"/>
    </row>
    <row r="7364" spans="1:1" x14ac:dyDescent="0.3">
      <c r="A7364" s="112"/>
    </row>
    <row r="7365" spans="1:1" x14ac:dyDescent="0.3">
      <c r="A7365" s="112"/>
    </row>
    <row r="7366" spans="1:1" x14ac:dyDescent="0.3">
      <c r="A7366" s="112"/>
    </row>
    <row r="7367" spans="1:1" x14ac:dyDescent="0.3">
      <c r="A7367" s="112"/>
    </row>
    <row r="7368" spans="1:1" x14ac:dyDescent="0.3">
      <c r="A7368" s="112"/>
    </row>
    <row r="7369" spans="1:1" x14ac:dyDescent="0.3">
      <c r="A7369" s="112"/>
    </row>
    <row r="7379" spans="1:1" x14ac:dyDescent="0.3">
      <c r="A7379" s="112"/>
    </row>
    <row r="7380" spans="1:1" x14ac:dyDescent="0.3">
      <c r="A7380" s="112"/>
    </row>
    <row r="7381" spans="1:1" x14ac:dyDescent="0.3">
      <c r="A7381" s="112"/>
    </row>
    <row r="7382" spans="1:1" x14ac:dyDescent="0.3">
      <c r="A7382" s="112"/>
    </row>
    <row r="7383" spans="1:1" x14ac:dyDescent="0.3">
      <c r="A7383" s="112"/>
    </row>
    <row r="7384" spans="1:1" x14ac:dyDescent="0.3">
      <c r="A7384" s="112"/>
    </row>
    <row r="7385" spans="1:1" x14ac:dyDescent="0.3">
      <c r="A7385" s="112"/>
    </row>
    <row r="7386" spans="1:1" x14ac:dyDescent="0.3">
      <c r="A7386" s="112"/>
    </row>
    <row r="7387" spans="1:1" x14ac:dyDescent="0.3">
      <c r="A7387" s="112"/>
    </row>
    <row r="7388" spans="1:1" x14ac:dyDescent="0.3">
      <c r="A7388" s="112"/>
    </row>
    <row r="7389" spans="1:1" x14ac:dyDescent="0.3">
      <c r="A7389" s="112"/>
    </row>
    <row r="7390" spans="1:1" x14ac:dyDescent="0.3">
      <c r="A7390" s="112"/>
    </row>
    <row r="7391" spans="1:1" x14ac:dyDescent="0.3">
      <c r="A7391" s="112"/>
    </row>
    <row r="7392" spans="1:1" x14ac:dyDescent="0.3">
      <c r="A7392" s="112"/>
    </row>
    <row r="7393" spans="1:1" x14ac:dyDescent="0.3">
      <c r="A7393" s="112"/>
    </row>
    <row r="7394" spans="1:1" x14ac:dyDescent="0.3">
      <c r="A7394" s="112"/>
    </row>
    <row r="7395" spans="1:1" x14ac:dyDescent="0.3">
      <c r="A7395" s="112"/>
    </row>
    <row r="7396" spans="1:1" x14ac:dyDescent="0.3">
      <c r="A7396" s="112"/>
    </row>
    <row r="7397" spans="1:1" x14ac:dyDescent="0.3">
      <c r="A7397" s="112"/>
    </row>
    <row r="7398" spans="1:1" x14ac:dyDescent="0.3">
      <c r="A7398" s="112"/>
    </row>
    <row r="7399" spans="1:1" x14ac:dyDescent="0.3">
      <c r="A7399" s="112"/>
    </row>
    <row r="7400" spans="1:1" x14ac:dyDescent="0.3">
      <c r="A7400" s="112"/>
    </row>
    <row r="7401" spans="1:1" x14ac:dyDescent="0.3">
      <c r="A7401" s="112"/>
    </row>
    <row r="7402" spans="1:1" x14ac:dyDescent="0.3">
      <c r="A7402" s="112"/>
    </row>
    <row r="7403" spans="1:1" x14ac:dyDescent="0.3">
      <c r="A7403" s="112"/>
    </row>
    <row r="7404" spans="1:1" x14ac:dyDescent="0.3">
      <c r="A7404" s="112"/>
    </row>
    <row r="7405" spans="1:1" x14ac:dyDescent="0.3">
      <c r="A7405" s="112"/>
    </row>
    <row r="7406" spans="1:1" x14ac:dyDescent="0.3">
      <c r="A7406" s="112"/>
    </row>
    <row r="7407" spans="1:1" x14ac:dyDescent="0.3">
      <c r="A7407" s="112"/>
    </row>
    <row r="7408" spans="1:1" x14ac:dyDescent="0.3">
      <c r="A7408" s="112"/>
    </row>
    <row r="7409" spans="1:1" x14ac:dyDescent="0.3">
      <c r="A7409" s="112"/>
    </row>
    <row r="7410" spans="1:1" x14ac:dyDescent="0.3">
      <c r="A7410" s="112"/>
    </row>
    <row r="7411" spans="1:1" x14ac:dyDescent="0.3">
      <c r="A7411" s="112"/>
    </row>
    <row r="7412" spans="1:1" x14ac:dyDescent="0.3">
      <c r="A7412" s="112"/>
    </row>
    <row r="7413" spans="1:1" x14ac:dyDescent="0.3">
      <c r="A7413" s="112"/>
    </row>
    <row r="7414" spans="1:1" x14ac:dyDescent="0.3">
      <c r="A7414" s="112"/>
    </row>
    <row r="7415" spans="1:1" x14ac:dyDescent="0.3">
      <c r="A7415" s="112"/>
    </row>
    <row r="7416" spans="1:1" x14ac:dyDescent="0.3">
      <c r="A7416" s="112"/>
    </row>
    <row r="7417" spans="1:1" x14ac:dyDescent="0.3">
      <c r="A7417" s="112"/>
    </row>
    <row r="7418" spans="1:1" x14ac:dyDescent="0.3">
      <c r="A7418" s="112"/>
    </row>
    <row r="7419" spans="1:1" x14ac:dyDescent="0.3">
      <c r="A7419" s="112"/>
    </row>
    <row r="7420" spans="1:1" x14ac:dyDescent="0.3">
      <c r="A7420" s="112"/>
    </row>
    <row r="7421" spans="1:1" x14ac:dyDescent="0.3">
      <c r="A7421" s="112"/>
    </row>
    <row r="7422" spans="1:1" x14ac:dyDescent="0.3">
      <c r="A7422" s="112"/>
    </row>
    <row r="7423" spans="1:1" x14ac:dyDescent="0.3">
      <c r="A7423" s="112"/>
    </row>
    <row r="7433" spans="1:1" x14ac:dyDescent="0.3">
      <c r="A7433" s="112"/>
    </row>
    <row r="7434" spans="1:1" x14ac:dyDescent="0.3">
      <c r="A7434" s="112"/>
    </row>
    <row r="7435" spans="1:1" x14ac:dyDescent="0.3">
      <c r="A7435" s="112"/>
    </row>
    <row r="7436" spans="1:1" x14ac:dyDescent="0.3">
      <c r="A7436" s="112"/>
    </row>
    <row r="7437" spans="1:1" x14ac:dyDescent="0.3">
      <c r="A7437" s="112"/>
    </row>
    <row r="7438" spans="1:1" x14ac:dyDescent="0.3">
      <c r="A7438" s="112"/>
    </row>
    <row r="7439" spans="1:1" x14ac:dyDescent="0.3">
      <c r="A7439" s="112"/>
    </row>
    <row r="7440" spans="1:1" x14ac:dyDescent="0.3">
      <c r="A7440" s="112"/>
    </row>
    <row r="7441" spans="1:1" x14ac:dyDescent="0.3">
      <c r="A7441" s="112"/>
    </row>
    <row r="7442" spans="1:1" x14ac:dyDescent="0.3">
      <c r="A7442" s="112"/>
    </row>
    <row r="7443" spans="1:1" x14ac:dyDescent="0.3">
      <c r="A7443" s="112"/>
    </row>
    <row r="7444" spans="1:1" x14ac:dyDescent="0.3">
      <c r="A7444" s="112"/>
    </row>
    <row r="7445" spans="1:1" x14ac:dyDescent="0.3">
      <c r="A7445" s="112"/>
    </row>
    <row r="7446" spans="1:1" x14ac:dyDescent="0.3">
      <c r="A7446" s="112"/>
    </row>
    <row r="7447" spans="1:1" x14ac:dyDescent="0.3">
      <c r="A7447" s="112"/>
    </row>
    <row r="7448" spans="1:1" x14ac:dyDescent="0.3">
      <c r="A7448" s="112"/>
    </row>
    <row r="7449" spans="1:1" x14ac:dyDescent="0.3">
      <c r="A7449" s="112"/>
    </row>
    <row r="7450" spans="1:1" x14ac:dyDescent="0.3">
      <c r="A7450" s="112"/>
    </row>
    <row r="7451" spans="1:1" x14ac:dyDescent="0.3">
      <c r="A7451" s="112"/>
    </row>
    <row r="7452" spans="1:1" x14ac:dyDescent="0.3">
      <c r="A7452" s="112"/>
    </row>
    <row r="7453" spans="1:1" x14ac:dyDescent="0.3">
      <c r="A7453" s="112"/>
    </row>
    <row r="7454" spans="1:1" x14ac:dyDescent="0.3">
      <c r="A7454" s="112"/>
    </row>
    <row r="7455" spans="1:1" x14ac:dyDescent="0.3">
      <c r="A7455" s="112"/>
    </row>
    <row r="7456" spans="1:1" x14ac:dyDescent="0.3">
      <c r="A7456" s="112"/>
    </row>
    <row r="7457" spans="1:1" x14ac:dyDescent="0.3">
      <c r="A7457" s="112"/>
    </row>
    <row r="7458" spans="1:1" x14ac:dyDescent="0.3">
      <c r="A7458" s="112"/>
    </row>
    <row r="7459" spans="1:1" x14ac:dyDescent="0.3">
      <c r="A7459" s="112"/>
    </row>
    <row r="7460" spans="1:1" x14ac:dyDescent="0.3">
      <c r="A7460" s="112"/>
    </row>
    <row r="7461" spans="1:1" x14ac:dyDescent="0.3">
      <c r="A7461" s="112"/>
    </row>
    <row r="7462" spans="1:1" x14ac:dyDescent="0.3">
      <c r="A7462" s="112"/>
    </row>
    <row r="7463" spans="1:1" x14ac:dyDescent="0.3">
      <c r="A7463" s="112"/>
    </row>
    <row r="7464" spans="1:1" x14ac:dyDescent="0.3">
      <c r="A7464" s="112"/>
    </row>
    <row r="7465" spans="1:1" x14ac:dyDescent="0.3">
      <c r="A7465" s="112"/>
    </row>
    <row r="7466" spans="1:1" x14ac:dyDescent="0.3">
      <c r="A7466" s="112"/>
    </row>
    <row r="7467" spans="1:1" x14ac:dyDescent="0.3">
      <c r="A7467" s="112"/>
    </row>
    <row r="7468" spans="1:1" x14ac:dyDescent="0.3">
      <c r="A7468" s="112"/>
    </row>
    <row r="7469" spans="1:1" x14ac:dyDescent="0.3">
      <c r="A7469" s="112"/>
    </row>
    <row r="7470" spans="1:1" x14ac:dyDescent="0.3">
      <c r="A7470" s="112"/>
    </row>
    <row r="7471" spans="1:1" x14ac:dyDescent="0.3">
      <c r="A7471" s="112"/>
    </row>
    <row r="7472" spans="1:1" x14ac:dyDescent="0.3">
      <c r="A7472" s="112"/>
    </row>
    <row r="7473" spans="1:1" x14ac:dyDescent="0.3">
      <c r="A7473" s="112"/>
    </row>
    <row r="7474" spans="1:1" x14ac:dyDescent="0.3">
      <c r="A7474" s="112"/>
    </row>
    <row r="7475" spans="1:1" x14ac:dyDescent="0.3">
      <c r="A7475" s="112"/>
    </row>
    <row r="7476" spans="1:1" x14ac:dyDescent="0.3">
      <c r="A7476" s="112"/>
    </row>
    <row r="7477" spans="1:1" x14ac:dyDescent="0.3">
      <c r="A7477" s="112"/>
    </row>
    <row r="7487" spans="1:1" x14ac:dyDescent="0.3">
      <c r="A7487" s="112"/>
    </row>
    <row r="7488" spans="1:1" x14ac:dyDescent="0.3">
      <c r="A7488" s="112"/>
    </row>
    <row r="7489" spans="1:1" x14ac:dyDescent="0.3">
      <c r="A7489" s="112"/>
    </row>
    <row r="7490" spans="1:1" x14ac:dyDescent="0.3">
      <c r="A7490" s="112"/>
    </row>
    <row r="7491" spans="1:1" x14ac:dyDescent="0.3">
      <c r="A7491" s="112"/>
    </row>
    <row r="7492" spans="1:1" x14ac:dyDescent="0.3">
      <c r="A7492" s="112"/>
    </row>
    <row r="7493" spans="1:1" x14ac:dyDescent="0.3">
      <c r="A7493" s="112"/>
    </row>
    <row r="7494" spans="1:1" x14ac:dyDescent="0.3">
      <c r="A7494" s="112"/>
    </row>
    <row r="7495" spans="1:1" x14ac:dyDescent="0.3">
      <c r="A7495" s="112"/>
    </row>
    <row r="7496" spans="1:1" x14ac:dyDescent="0.3">
      <c r="A7496" s="112"/>
    </row>
    <row r="7497" spans="1:1" x14ac:dyDescent="0.3">
      <c r="A7497" s="112"/>
    </row>
    <row r="7498" spans="1:1" x14ac:dyDescent="0.3">
      <c r="A7498" s="112"/>
    </row>
    <row r="7499" spans="1:1" x14ac:dyDescent="0.3">
      <c r="A7499" s="112"/>
    </row>
    <row r="7500" spans="1:1" x14ac:dyDescent="0.3">
      <c r="A7500" s="112"/>
    </row>
    <row r="7501" spans="1:1" x14ac:dyDescent="0.3">
      <c r="A7501" s="112"/>
    </row>
    <row r="7502" spans="1:1" x14ac:dyDescent="0.3">
      <c r="A7502" s="112"/>
    </row>
    <row r="7503" spans="1:1" x14ac:dyDescent="0.3">
      <c r="A7503" s="112"/>
    </row>
    <row r="7504" spans="1:1" x14ac:dyDescent="0.3">
      <c r="A7504" s="112"/>
    </row>
    <row r="7505" spans="1:1" x14ac:dyDescent="0.3">
      <c r="A7505" s="112"/>
    </row>
    <row r="7506" spans="1:1" x14ac:dyDescent="0.3">
      <c r="A7506" s="112"/>
    </row>
    <row r="7507" spans="1:1" x14ac:dyDescent="0.3">
      <c r="A7507" s="112"/>
    </row>
    <row r="7508" spans="1:1" x14ac:dyDescent="0.3">
      <c r="A7508" s="112"/>
    </row>
    <row r="7509" spans="1:1" x14ac:dyDescent="0.3">
      <c r="A7509" s="112"/>
    </row>
    <row r="7510" spans="1:1" x14ac:dyDescent="0.3">
      <c r="A7510" s="112"/>
    </row>
    <row r="7511" spans="1:1" x14ac:dyDescent="0.3">
      <c r="A7511" s="112"/>
    </row>
    <row r="7512" spans="1:1" x14ac:dyDescent="0.3">
      <c r="A7512" s="112"/>
    </row>
    <row r="7513" spans="1:1" x14ac:dyDescent="0.3">
      <c r="A7513" s="112"/>
    </row>
    <row r="7514" spans="1:1" x14ac:dyDescent="0.3">
      <c r="A7514" s="112"/>
    </row>
    <row r="7515" spans="1:1" x14ac:dyDescent="0.3">
      <c r="A7515" s="112"/>
    </row>
    <row r="7516" spans="1:1" x14ac:dyDescent="0.3">
      <c r="A7516" s="112"/>
    </row>
    <row r="7517" spans="1:1" x14ac:dyDescent="0.3">
      <c r="A7517" s="112"/>
    </row>
    <row r="7518" spans="1:1" x14ac:dyDescent="0.3">
      <c r="A7518" s="112"/>
    </row>
    <row r="7519" spans="1:1" x14ac:dyDescent="0.3">
      <c r="A7519" s="112"/>
    </row>
    <row r="7520" spans="1:1" x14ac:dyDescent="0.3">
      <c r="A7520" s="112"/>
    </row>
    <row r="7521" spans="1:1" x14ac:dyDescent="0.3">
      <c r="A7521" s="112"/>
    </row>
    <row r="7522" spans="1:1" x14ac:dyDescent="0.3">
      <c r="A7522" s="112"/>
    </row>
    <row r="7523" spans="1:1" x14ac:dyDescent="0.3">
      <c r="A7523" s="112"/>
    </row>
    <row r="7524" spans="1:1" x14ac:dyDescent="0.3">
      <c r="A7524" s="112"/>
    </row>
    <row r="7525" spans="1:1" x14ac:dyDescent="0.3">
      <c r="A7525" s="112"/>
    </row>
    <row r="7526" spans="1:1" x14ac:dyDescent="0.3">
      <c r="A7526" s="112"/>
    </row>
    <row r="7527" spans="1:1" x14ac:dyDescent="0.3">
      <c r="A7527" s="112"/>
    </row>
    <row r="7528" spans="1:1" x14ac:dyDescent="0.3">
      <c r="A7528" s="112"/>
    </row>
    <row r="7529" spans="1:1" x14ac:dyDescent="0.3">
      <c r="A7529" s="112"/>
    </row>
    <row r="7530" spans="1:1" x14ac:dyDescent="0.3">
      <c r="A7530" s="112"/>
    </row>
    <row r="7531" spans="1:1" x14ac:dyDescent="0.3">
      <c r="A7531" s="112"/>
    </row>
    <row r="7541" spans="1:1" x14ac:dyDescent="0.3">
      <c r="A7541" s="112"/>
    </row>
    <row r="7542" spans="1:1" x14ac:dyDescent="0.3">
      <c r="A7542" s="112"/>
    </row>
    <row r="7543" spans="1:1" x14ac:dyDescent="0.3">
      <c r="A7543" s="112"/>
    </row>
    <row r="7544" spans="1:1" x14ac:dyDescent="0.3">
      <c r="A7544" s="112"/>
    </row>
    <row r="7545" spans="1:1" x14ac:dyDescent="0.3">
      <c r="A7545" s="112"/>
    </row>
    <row r="7546" spans="1:1" x14ac:dyDescent="0.3">
      <c r="A7546" s="112"/>
    </row>
    <row r="7547" spans="1:1" x14ac:dyDescent="0.3">
      <c r="A7547" s="112"/>
    </row>
    <row r="7548" spans="1:1" x14ac:dyDescent="0.3">
      <c r="A7548" s="112"/>
    </row>
    <row r="7549" spans="1:1" x14ac:dyDescent="0.3">
      <c r="A7549" s="112"/>
    </row>
    <row r="7551" spans="1:1" x14ac:dyDescent="0.3">
      <c r="A7551" s="112"/>
    </row>
    <row r="7552" spans="1:1" x14ac:dyDescent="0.3">
      <c r="A7552" s="112"/>
    </row>
    <row r="7553" spans="1:1" x14ac:dyDescent="0.3">
      <c r="A7553" s="112"/>
    </row>
    <row r="7554" spans="1:1" x14ac:dyDescent="0.3">
      <c r="A7554" s="112"/>
    </row>
    <row r="7555" spans="1:1" x14ac:dyDescent="0.3">
      <c r="A7555" s="112"/>
    </row>
    <row r="7556" spans="1:1" x14ac:dyDescent="0.3">
      <c r="A7556" s="112"/>
    </row>
    <row r="7557" spans="1:1" x14ac:dyDescent="0.3">
      <c r="A7557" s="112"/>
    </row>
    <row r="7558" spans="1:1" x14ac:dyDescent="0.3">
      <c r="A7558" s="112"/>
    </row>
    <row r="7595" spans="1:1" x14ac:dyDescent="0.3">
      <c r="A7595" s="112"/>
    </row>
    <row r="7596" spans="1:1" x14ac:dyDescent="0.3">
      <c r="A7596" s="112"/>
    </row>
    <row r="7597" spans="1:1" x14ac:dyDescent="0.3">
      <c r="A7597" s="112"/>
    </row>
    <row r="7598" spans="1:1" x14ac:dyDescent="0.3">
      <c r="A7598" s="112"/>
    </row>
    <row r="7599" spans="1:1" x14ac:dyDescent="0.3">
      <c r="A7599" s="112"/>
    </row>
    <row r="7600" spans="1:1" x14ac:dyDescent="0.3">
      <c r="A7600" s="112"/>
    </row>
    <row r="7601" spans="1:1" x14ac:dyDescent="0.3">
      <c r="A7601" s="112"/>
    </row>
    <row r="7602" spans="1:1" x14ac:dyDescent="0.3">
      <c r="A7602" s="112"/>
    </row>
    <row r="7603" spans="1:1" x14ac:dyDescent="0.3">
      <c r="A7603" s="112"/>
    </row>
    <row r="7605" spans="1:1" x14ac:dyDescent="0.3">
      <c r="A7605" s="112"/>
    </row>
    <row r="7606" spans="1:1" x14ac:dyDescent="0.3">
      <c r="A7606" s="112"/>
    </row>
    <row r="7607" spans="1:1" x14ac:dyDescent="0.3">
      <c r="A7607" s="112"/>
    </row>
    <row r="7608" spans="1:1" x14ac:dyDescent="0.3">
      <c r="A7608" s="112"/>
    </row>
    <row r="7609" spans="1:1" x14ac:dyDescent="0.3">
      <c r="A7609" s="112"/>
    </row>
    <row r="7610" spans="1:1" x14ac:dyDescent="0.3">
      <c r="A7610" s="112"/>
    </row>
    <row r="7611" spans="1:1" x14ac:dyDescent="0.3">
      <c r="A7611" s="112"/>
    </row>
    <row r="7612" spans="1:1" x14ac:dyDescent="0.3">
      <c r="A7612" s="112"/>
    </row>
    <row r="7651" spans="1:1" x14ac:dyDescent="0.3">
      <c r="A7651" s="112"/>
    </row>
    <row r="7652" spans="1:1" x14ac:dyDescent="0.3">
      <c r="A7652" s="112"/>
    </row>
    <row r="7653" spans="1:1" x14ac:dyDescent="0.3">
      <c r="A7653" s="112"/>
    </row>
    <row r="7654" spans="1:1" x14ac:dyDescent="0.3">
      <c r="A7654" s="112"/>
    </row>
    <row r="7655" spans="1:1" x14ac:dyDescent="0.3">
      <c r="A7655" s="112"/>
    </row>
    <row r="7656" spans="1:1" x14ac:dyDescent="0.3">
      <c r="A7656" s="112"/>
    </row>
    <row r="7657" spans="1:1" x14ac:dyDescent="0.3">
      <c r="A7657" s="112"/>
    </row>
    <row r="7703" spans="1:1" x14ac:dyDescent="0.3">
      <c r="A7703" s="112"/>
    </row>
    <row r="7704" spans="1:1" x14ac:dyDescent="0.3">
      <c r="A7704" s="112"/>
    </row>
    <row r="7705" spans="1:1" x14ac:dyDescent="0.3">
      <c r="A7705" s="112"/>
    </row>
    <row r="7706" spans="1:1" x14ac:dyDescent="0.3">
      <c r="A7706" s="112"/>
    </row>
    <row r="7707" spans="1:1" x14ac:dyDescent="0.3">
      <c r="A7707" s="112"/>
    </row>
    <row r="7708" spans="1:1" x14ac:dyDescent="0.3">
      <c r="A7708" s="112"/>
    </row>
    <row r="7709" spans="1:1" x14ac:dyDescent="0.3">
      <c r="A7709" s="112"/>
    </row>
    <row r="7710" spans="1:1" x14ac:dyDescent="0.3">
      <c r="A7710" s="112"/>
    </row>
    <row r="7711" spans="1:1" x14ac:dyDescent="0.3">
      <c r="A7711" s="112"/>
    </row>
    <row r="7712" spans="1:1" x14ac:dyDescent="0.3">
      <c r="A7712" s="112"/>
    </row>
    <row r="7713" spans="1:1" x14ac:dyDescent="0.3">
      <c r="A7713" s="112"/>
    </row>
    <row r="7714" spans="1:1" x14ac:dyDescent="0.3">
      <c r="A7714" s="112"/>
    </row>
    <row r="7715" spans="1:1" x14ac:dyDescent="0.3">
      <c r="A7715" s="112"/>
    </row>
    <row r="7716" spans="1:1" x14ac:dyDescent="0.3">
      <c r="A7716" s="112"/>
    </row>
    <row r="7717" spans="1:1" x14ac:dyDescent="0.3">
      <c r="A7717" s="112"/>
    </row>
    <row r="7718" spans="1:1" x14ac:dyDescent="0.3">
      <c r="A7718" s="112"/>
    </row>
    <row r="7719" spans="1:1" x14ac:dyDescent="0.3">
      <c r="A7719" s="112"/>
    </row>
    <row r="7720" spans="1:1" x14ac:dyDescent="0.3">
      <c r="A7720" s="112"/>
    </row>
    <row r="7724" spans="1:1" x14ac:dyDescent="0.3">
      <c r="A7724" s="112"/>
    </row>
    <row r="7757" spans="1:1" x14ac:dyDescent="0.3">
      <c r="A7757" s="112"/>
    </row>
    <row r="7758" spans="1:1" x14ac:dyDescent="0.3">
      <c r="A7758" s="112"/>
    </row>
    <row r="7759" spans="1:1" x14ac:dyDescent="0.3">
      <c r="A7759" s="112"/>
    </row>
    <row r="7760" spans="1:1" x14ac:dyDescent="0.3">
      <c r="A7760" s="112"/>
    </row>
    <row r="7761" spans="1:1" x14ac:dyDescent="0.3">
      <c r="A7761" s="112"/>
    </row>
    <row r="7762" spans="1:1" x14ac:dyDescent="0.3">
      <c r="A7762" s="112"/>
    </row>
    <row r="7763" spans="1:1" x14ac:dyDescent="0.3">
      <c r="A7763" s="112"/>
    </row>
    <row r="7764" spans="1:1" x14ac:dyDescent="0.3">
      <c r="A7764" s="112"/>
    </row>
    <row r="7765" spans="1:1" x14ac:dyDescent="0.3">
      <c r="A7765" s="112"/>
    </row>
    <row r="7766" spans="1:1" x14ac:dyDescent="0.3">
      <c r="A7766" s="112"/>
    </row>
    <row r="7767" spans="1:1" x14ac:dyDescent="0.3">
      <c r="A7767" s="112"/>
    </row>
    <row r="7768" spans="1:1" x14ac:dyDescent="0.3">
      <c r="A7768" s="112"/>
    </row>
    <row r="7769" spans="1:1" x14ac:dyDescent="0.3">
      <c r="A7769" s="112"/>
    </row>
    <row r="7770" spans="1:1" x14ac:dyDescent="0.3">
      <c r="A7770" s="112"/>
    </row>
    <row r="7771" spans="1:1" x14ac:dyDescent="0.3">
      <c r="A7771" s="112"/>
    </row>
    <row r="7772" spans="1:1" x14ac:dyDescent="0.3">
      <c r="A7772" s="112"/>
    </row>
    <row r="7773" spans="1:1" x14ac:dyDescent="0.3">
      <c r="A7773" s="112"/>
    </row>
    <row r="7774" spans="1:1" x14ac:dyDescent="0.3">
      <c r="A7774" s="112"/>
    </row>
    <row r="7811" spans="1:1" x14ac:dyDescent="0.3">
      <c r="A7811" s="112"/>
    </row>
    <row r="7812" spans="1:1" x14ac:dyDescent="0.3">
      <c r="A7812" s="112"/>
    </row>
    <row r="7813" spans="1:1" x14ac:dyDescent="0.3">
      <c r="A7813" s="112"/>
    </row>
    <row r="7814" spans="1:1" x14ac:dyDescent="0.3">
      <c r="A7814" s="112"/>
    </row>
    <row r="7815" spans="1:1" x14ac:dyDescent="0.3">
      <c r="A7815" s="112"/>
    </row>
    <row r="7816" spans="1:1" x14ac:dyDescent="0.3">
      <c r="A7816" s="112"/>
    </row>
    <row r="7817" spans="1:1" x14ac:dyDescent="0.3">
      <c r="A7817" s="112"/>
    </row>
    <row r="7818" spans="1:1" x14ac:dyDescent="0.3">
      <c r="A7818" s="112"/>
    </row>
    <row r="7819" spans="1:1" x14ac:dyDescent="0.3">
      <c r="A7819" s="112"/>
    </row>
    <row r="7820" spans="1:1" x14ac:dyDescent="0.3">
      <c r="A7820" s="112"/>
    </row>
    <row r="7821" spans="1:1" x14ac:dyDescent="0.3">
      <c r="A7821" s="112"/>
    </row>
    <row r="7822" spans="1:1" x14ac:dyDescent="0.3">
      <c r="A7822" s="112"/>
    </row>
    <row r="7823" spans="1:1" x14ac:dyDescent="0.3">
      <c r="A7823" s="112"/>
    </row>
    <row r="7824" spans="1:1" x14ac:dyDescent="0.3">
      <c r="A7824" s="112"/>
    </row>
    <row r="7825" spans="1:1" x14ac:dyDescent="0.3">
      <c r="A7825" s="112"/>
    </row>
    <row r="7826" spans="1:1" x14ac:dyDescent="0.3">
      <c r="A7826" s="112"/>
    </row>
    <row r="7827" spans="1:1" x14ac:dyDescent="0.3">
      <c r="A7827" s="112"/>
    </row>
    <row r="7828" spans="1:1" x14ac:dyDescent="0.3">
      <c r="A7828" s="112"/>
    </row>
    <row r="7829" spans="1:1" x14ac:dyDescent="0.3">
      <c r="A7829" s="112"/>
    </row>
    <row r="7830" spans="1:1" x14ac:dyDescent="0.3">
      <c r="A7830" s="112"/>
    </row>
    <row r="7831" spans="1:1" x14ac:dyDescent="0.3">
      <c r="A7831" s="112"/>
    </row>
    <row r="7832" spans="1:1" x14ac:dyDescent="0.3">
      <c r="A7832" s="112"/>
    </row>
    <row r="7833" spans="1:1" x14ac:dyDescent="0.3">
      <c r="A7833" s="112"/>
    </row>
    <row r="7834" spans="1:1" x14ac:dyDescent="0.3">
      <c r="A7834" s="112"/>
    </row>
    <row r="7835" spans="1:1" x14ac:dyDescent="0.3">
      <c r="A7835" s="112"/>
    </row>
    <row r="7836" spans="1:1" x14ac:dyDescent="0.3">
      <c r="A7836" s="112"/>
    </row>
    <row r="7837" spans="1:1" x14ac:dyDescent="0.3">
      <c r="A7837" s="112"/>
    </row>
    <row r="7865" spans="1:1" x14ac:dyDescent="0.3">
      <c r="A7865" s="112"/>
    </row>
    <row r="7866" spans="1:1" x14ac:dyDescent="0.3">
      <c r="A7866" s="112"/>
    </row>
    <row r="7867" spans="1:1" x14ac:dyDescent="0.3">
      <c r="A7867" s="112"/>
    </row>
    <row r="7868" spans="1:1" x14ac:dyDescent="0.3">
      <c r="A7868" s="112"/>
    </row>
    <row r="7869" spans="1:1" x14ac:dyDescent="0.3">
      <c r="A7869" s="112"/>
    </row>
    <row r="7870" spans="1:1" x14ac:dyDescent="0.3">
      <c r="A7870" s="112"/>
    </row>
    <row r="7871" spans="1:1" x14ac:dyDescent="0.3">
      <c r="A7871" s="112"/>
    </row>
    <row r="7872" spans="1:1" x14ac:dyDescent="0.3">
      <c r="A7872" s="112"/>
    </row>
    <row r="7873" spans="1:1" x14ac:dyDescent="0.3">
      <c r="A7873" s="112"/>
    </row>
    <row r="7874" spans="1:1" x14ac:dyDescent="0.3">
      <c r="A7874" s="112"/>
    </row>
    <row r="7875" spans="1:1" x14ac:dyDescent="0.3">
      <c r="A7875" s="112"/>
    </row>
    <row r="7876" spans="1:1" x14ac:dyDescent="0.3">
      <c r="A7876" s="112"/>
    </row>
    <row r="7877" spans="1:1" x14ac:dyDescent="0.3">
      <c r="A7877" s="112"/>
    </row>
    <row r="7878" spans="1:1" x14ac:dyDescent="0.3">
      <c r="A7878" s="112"/>
    </row>
    <row r="7879" spans="1:1" x14ac:dyDescent="0.3">
      <c r="A7879" s="112"/>
    </row>
    <row r="7880" spans="1:1" x14ac:dyDescent="0.3">
      <c r="A7880" s="112"/>
    </row>
    <row r="7881" spans="1:1" x14ac:dyDescent="0.3">
      <c r="A7881" s="112"/>
    </row>
    <row r="7882" spans="1:1" x14ac:dyDescent="0.3">
      <c r="A7882" s="112"/>
    </row>
    <row r="7919" spans="1:1" x14ac:dyDescent="0.3">
      <c r="A7919" s="112"/>
    </row>
    <row r="7920" spans="1:1" x14ac:dyDescent="0.3">
      <c r="A7920" s="112"/>
    </row>
    <row r="7921" spans="1:1" x14ac:dyDescent="0.3">
      <c r="A7921" s="112"/>
    </row>
    <row r="7922" spans="1:1" x14ac:dyDescent="0.3">
      <c r="A7922" s="112"/>
    </row>
    <row r="7923" spans="1:1" x14ac:dyDescent="0.3">
      <c r="A7923" s="112"/>
    </row>
    <row r="7924" spans="1:1" x14ac:dyDescent="0.3">
      <c r="A7924" s="112"/>
    </row>
    <row r="7925" spans="1:1" x14ac:dyDescent="0.3">
      <c r="A7925" s="112"/>
    </row>
    <row r="7926" spans="1:1" x14ac:dyDescent="0.3">
      <c r="A7926" s="112"/>
    </row>
    <row r="7927" spans="1:1" x14ac:dyDescent="0.3">
      <c r="A7927" s="112"/>
    </row>
    <row r="7973" spans="1:1" x14ac:dyDescent="0.3">
      <c r="A7973" s="112"/>
    </row>
    <row r="7974" spans="1:1" x14ac:dyDescent="0.3">
      <c r="A7974" s="112"/>
    </row>
    <row r="7975" spans="1:1" x14ac:dyDescent="0.3">
      <c r="A7975" s="112"/>
    </row>
    <row r="7976" spans="1:1" x14ac:dyDescent="0.3">
      <c r="A7976" s="112"/>
    </row>
    <row r="7977" spans="1:1" x14ac:dyDescent="0.3">
      <c r="A7977" s="112"/>
    </row>
    <row r="7978" spans="1:1" x14ac:dyDescent="0.3">
      <c r="A7978" s="112"/>
    </row>
    <row r="7979" spans="1:1" x14ac:dyDescent="0.3">
      <c r="A7979" s="112"/>
    </row>
    <row r="7980" spans="1:1" x14ac:dyDescent="0.3">
      <c r="A7980" s="112"/>
    </row>
    <row r="7981" spans="1:1" x14ac:dyDescent="0.3">
      <c r="A7981" s="112"/>
    </row>
    <row r="7982" spans="1:1" x14ac:dyDescent="0.3">
      <c r="A7982" s="112"/>
    </row>
    <row r="7983" spans="1:1" x14ac:dyDescent="0.3">
      <c r="A7983" s="112"/>
    </row>
    <row r="7984" spans="1:1" x14ac:dyDescent="0.3">
      <c r="A7984" s="112"/>
    </row>
    <row r="7985" spans="1:1" x14ac:dyDescent="0.3">
      <c r="A7985" s="112"/>
    </row>
    <row r="7986" spans="1:1" x14ac:dyDescent="0.3">
      <c r="A7986" s="112"/>
    </row>
    <row r="7987" spans="1:1" x14ac:dyDescent="0.3">
      <c r="A7987" s="112"/>
    </row>
    <row r="7988" spans="1:1" x14ac:dyDescent="0.3">
      <c r="A7988" s="112"/>
    </row>
    <row r="7989" spans="1:1" x14ac:dyDescent="0.3">
      <c r="A7989" s="112"/>
    </row>
    <row r="7990" spans="1:1" x14ac:dyDescent="0.3">
      <c r="A7990" s="112"/>
    </row>
    <row r="8027" spans="1:1" x14ac:dyDescent="0.3">
      <c r="A8027" s="112"/>
    </row>
    <row r="8028" spans="1:1" x14ac:dyDescent="0.3">
      <c r="A8028" s="112"/>
    </row>
    <row r="8029" spans="1:1" x14ac:dyDescent="0.3">
      <c r="A8029" s="112"/>
    </row>
    <row r="8030" spans="1:1" x14ac:dyDescent="0.3">
      <c r="A8030" s="112"/>
    </row>
    <row r="8031" spans="1:1" x14ac:dyDescent="0.3">
      <c r="A8031" s="112"/>
    </row>
    <row r="8032" spans="1:1" x14ac:dyDescent="0.3">
      <c r="A8032" s="112"/>
    </row>
    <row r="8033" spans="1:1" x14ac:dyDescent="0.3">
      <c r="A8033" s="112"/>
    </row>
    <row r="8034" spans="1:1" x14ac:dyDescent="0.3">
      <c r="A8034" s="112"/>
    </row>
    <row r="8035" spans="1:1" x14ac:dyDescent="0.3">
      <c r="A8035" s="112"/>
    </row>
    <row r="8036" spans="1:1" x14ac:dyDescent="0.3">
      <c r="A8036" s="112"/>
    </row>
    <row r="8037" spans="1:1" x14ac:dyDescent="0.3">
      <c r="A8037" s="112"/>
    </row>
    <row r="8038" spans="1:1" x14ac:dyDescent="0.3">
      <c r="A8038" s="112"/>
    </row>
    <row r="8039" spans="1:1" x14ac:dyDescent="0.3">
      <c r="A8039" s="112"/>
    </row>
    <row r="8040" spans="1:1" x14ac:dyDescent="0.3">
      <c r="A8040" s="112"/>
    </row>
    <row r="8041" spans="1:1" x14ac:dyDescent="0.3">
      <c r="A8041" s="112"/>
    </row>
    <row r="8042" spans="1:1" x14ac:dyDescent="0.3">
      <c r="A8042" s="112"/>
    </row>
    <row r="8043" spans="1:1" x14ac:dyDescent="0.3">
      <c r="A8043" s="112"/>
    </row>
    <row r="8044" spans="1:1" x14ac:dyDescent="0.3">
      <c r="A8044" s="112"/>
    </row>
    <row r="8081" spans="1:1" x14ac:dyDescent="0.3">
      <c r="A8081" s="112"/>
    </row>
    <row r="8082" spans="1:1" x14ac:dyDescent="0.3">
      <c r="A8082" s="112"/>
    </row>
    <row r="8083" spans="1:1" x14ac:dyDescent="0.3">
      <c r="A8083" s="112"/>
    </row>
    <row r="8084" spans="1:1" x14ac:dyDescent="0.3">
      <c r="A8084" s="112"/>
    </row>
    <row r="8085" spans="1:1" x14ac:dyDescent="0.3">
      <c r="A8085" s="112"/>
    </row>
    <row r="8086" spans="1:1" x14ac:dyDescent="0.3">
      <c r="A8086" s="112"/>
    </row>
    <row r="8087" spans="1:1" x14ac:dyDescent="0.3">
      <c r="A8087" s="112"/>
    </row>
    <row r="8088" spans="1:1" x14ac:dyDescent="0.3">
      <c r="A8088" s="112"/>
    </row>
    <row r="8089" spans="1:1" x14ac:dyDescent="0.3">
      <c r="A8089" s="112"/>
    </row>
    <row r="8090" spans="1:1" x14ac:dyDescent="0.3">
      <c r="A8090" s="112"/>
    </row>
    <row r="8091" spans="1:1" x14ac:dyDescent="0.3">
      <c r="A8091" s="112"/>
    </row>
    <row r="8092" spans="1:1" x14ac:dyDescent="0.3">
      <c r="A8092" s="112"/>
    </row>
    <row r="8093" spans="1:1" x14ac:dyDescent="0.3">
      <c r="A8093" s="112"/>
    </row>
    <row r="8094" spans="1:1" x14ac:dyDescent="0.3">
      <c r="A8094" s="112"/>
    </row>
    <row r="8095" spans="1:1" x14ac:dyDescent="0.3">
      <c r="A8095" s="112"/>
    </row>
    <row r="8096" spans="1:1" x14ac:dyDescent="0.3">
      <c r="A8096" s="112"/>
    </row>
    <row r="8097" spans="1:1" x14ac:dyDescent="0.3">
      <c r="A8097" s="112"/>
    </row>
    <row r="8098" spans="1:1" x14ac:dyDescent="0.3">
      <c r="A8098" s="112"/>
    </row>
    <row r="8099" spans="1:1" x14ac:dyDescent="0.3">
      <c r="A8099" s="112"/>
    </row>
    <row r="8100" spans="1:1" x14ac:dyDescent="0.3">
      <c r="A8100" s="112"/>
    </row>
    <row r="8101" spans="1:1" x14ac:dyDescent="0.3">
      <c r="A8101" s="112"/>
    </row>
    <row r="8102" spans="1:1" x14ac:dyDescent="0.3">
      <c r="A8102" s="112"/>
    </row>
    <row r="8103" spans="1:1" x14ac:dyDescent="0.3">
      <c r="A8103" s="112"/>
    </row>
    <row r="8104" spans="1:1" x14ac:dyDescent="0.3">
      <c r="A8104" s="112"/>
    </row>
    <row r="8105" spans="1:1" x14ac:dyDescent="0.3">
      <c r="A8105" s="112"/>
    </row>
    <row r="8106" spans="1:1" x14ac:dyDescent="0.3">
      <c r="A8106" s="112"/>
    </row>
    <row r="8107" spans="1:1" x14ac:dyDescent="0.3">
      <c r="A8107" s="112"/>
    </row>
    <row r="8108" spans="1:1" x14ac:dyDescent="0.3">
      <c r="A8108" s="112"/>
    </row>
    <row r="8109" spans="1:1" x14ac:dyDescent="0.3">
      <c r="A8109" s="112"/>
    </row>
    <row r="8110" spans="1:1" x14ac:dyDescent="0.3">
      <c r="A8110" s="112"/>
    </row>
    <row r="8111" spans="1:1" x14ac:dyDescent="0.3">
      <c r="A8111" s="112"/>
    </row>
    <row r="8112" spans="1:1" x14ac:dyDescent="0.3">
      <c r="A8112" s="112"/>
    </row>
    <row r="8113" spans="1:1" x14ac:dyDescent="0.3">
      <c r="A8113" s="112"/>
    </row>
    <row r="8114" spans="1:1" x14ac:dyDescent="0.3">
      <c r="A8114" s="112"/>
    </row>
    <row r="8115" spans="1:1" x14ac:dyDescent="0.3">
      <c r="A8115" s="112"/>
    </row>
    <row r="8116" spans="1:1" x14ac:dyDescent="0.3">
      <c r="A8116" s="112"/>
    </row>
    <row r="8117" spans="1:1" x14ac:dyDescent="0.3">
      <c r="A8117" s="112"/>
    </row>
    <row r="8118" spans="1:1" x14ac:dyDescent="0.3">
      <c r="A8118" s="112"/>
    </row>
    <row r="8119" spans="1:1" x14ac:dyDescent="0.3">
      <c r="A8119" s="112"/>
    </row>
    <row r="8120" spans="1:1" x14ac:dyDescent="0.3">
      <c r="A8120" s="112"/>
    </row>
    <row r="8121" spans="1:1" x14ac:dyDescent="0.3">
      <c r="A8121" s="112"/>
    </row>
    <row r="8122" spans="1:1" x14ac:dyDescent="0.3">
      <c r="A8122" s="112"/>
    </row>
    <row r="8123" spans="1:1" x14ac:dyDescent="0.3">
      <c r="A8123" s="112"/>
    </row>
    <row r="8124" spans="1:1" x14ac:dyDescent="0.3">
      <c r="A8124" s="112"/>
    </row>
    <row r="8125" spans="1:1" x14ac:dyDescent="0.3">
      <c r="A8125" s="112"/>
    </row>
    <row r="8126" spans="1:1" x14ac:dyDescent="0.3">
      <c r="A8126" s="112"/>
    </row>
    <row r="8127" spans="1:1" x14ac:dyDescent="0.3">
      <c r="A8127" s="112"/>
    </row>
    <row r="8128" spans="1:1" x14ac:dyDescent="0.3">
      <c r="A8128" s="112"/>
    </row>
    <row r="8129" spans="1:1" x14ac:dyDescent="0.3">
      <c r="A8129" s="112"/>
    </row>
    <row r="8130" spans="1:1" x14ac:dyDescent="0.3">
      <c r="A8130" s="112"/>
    </row>
    <row r="8131" spans="1:1" x14ac:dyDescent="0.3">
      <c r="A8131" s="112"/>
    </row>
    <row r="8132" spans="1:1" x14ac:dyDescent="0.3">
      <c r="A8132" s="112"/>
    </row>
    <row r="8133" spans="1:1" x14ac:dyDescent="0.3">
      <c r="A8133" s="112"/>
    </row>
    <row r="8134" spans="1:1" x14ac:dyDescent="0.3">
      <c r="A8134" s="112"/>
    </row>
    <row r="8135" spans="1:1" x14ac:dyDescent="0.3">
      <c r="A8135" s="112"/>
    </row>
    <row r="8136" spans="1:1" x14ac:dyDescent="0.3">
      <c r="A8136" s="112"/>
    </row>
    <row r="8137" spans="1:1" x14ac:dyDescent="0.3">
      <c r="A8137" s="112"/>
    </row>
    <row r="8138" spans="1:1" x14ac:dyDescent="0.3">
      <c r="A8138" s="112"/>
    </row>
    <row r="8139" spans="1:1" x14ac:dyDescent="0.3">
      <c r="A8139" s="112"/>
    </row>
    <row r="8140" spans="1:1" x14ac:dyDescent="0.3">
      <c r="A8140" s="112"/>
    </row>
    <row r="8141" spans="1:1" x14ac:dyDescent="0.3">
      <c r="A8141" s="112"/>
    </row>
    <row r="8142" spans="1:1" x14ac:dyDescent="0.3">
      <c r="A8142" s="112"/>
    </row>
    <row r="8143" spans="1:1" x14ac:dyDescent="0.3">
      <c r="A8143" s="112"/>
    </row>
    <row r="8144" spans="1:1" x14ac:dyDescent="0.3">
      <c r="A8144" s="112"/>
    </row>
    <row r="8145" spans="1:1" x14ac:dyDescent="0.3">
      <c r="A8145" s="112"/>
    </row>
    <row r="8146" spans="1:1" x14ac:dyDescent="0.3">
      <c r="A8146" s="112"/>
    </row>
    <row r="8147" spans="1:1" x14ac:dyDescent="0.3">
      <c r="A8147" s="112"/>
    </row>
    <row r="8148" spans="1:1" x14ac:dyDescent="0.3">
      <c r="A8148" s="112"/>
    </row>
    <row r="8149" spans="1:1" x14ac:dyDescent="0.3">
      <c r="A8149" s="112"/>
    </row>
    <row r="8150" spans="1:1" x14ac:dyDescent="0.3">
      <c r="A8150" s="112"/>
    </row>
    <row r="8151" spans="1:1" x14ac:dyDescent="0.3">
      <c r="A8151" s="112"/>
    </row>
    <row r="8152" spans="1:1" x14ac:dyDescent="0.3">
      <c r="A8152" s="112"/>
    </row>
    <row r="8153" spans="1:1" x14ac:dyDescent="0.3">
      <c r="A8153" s="112"/>
    </row>
    <row r="8154" spans="1:1" x14ac:dyDescent="0.3">
      <c r="A8154" s="112"/>
    </row>
    <row r="8155" spans="1:1" x14ac:dyDescent="0.3">
      <c r="A8155" s="112"/>
    </row>
    <row r="8156" spans="1:1" x14ac:dyDescent="0.3">
      <c r="A8156" s="112"/>
    </row>
    <row r="8157" spans="1:1" x14ac:dyDescent="0.3">
      <c r="A8157" s="112"/>
    </row>
    <row r="8158" spans="1:1" x14ac:dyDescent="0.3">
      <c r="A8158" s="112"/>
    </row>
    <row r="8159" spans="1:1" x14ac:dyDescent="0.3">
      <c r="A8159" s="112"/>
    </row>
    <row r="8160" spans="1:1" x14ac:dyDescent="0.3">
      <c r="A8160" s="112"/>
    </row>
    <row r="8161" spans="1:1" x14ac:dyDescent="0.3">
      <c r="A8161" s="112"/>
    </row>
    <row r="8162" spans="1:1" x14ac:dyDescent="0.3">
      <c r="A8162" s="112"/>
    </row>
    <row r="8163" spans="1:1" x14ac:dyDescent="0.3">
      <c r="A8163" s="112"/>
    </row>
    <row r="8164" spans="1:1" x14ac:dyDescent="0.3">
      <c r="A8164" s="112"/>
    </row>
    <row r="8165" spans="1:1" x14ac:dyDescent="0.3">
      <c r="A8165" s="112"/>
    </row>
    <row r="8166" spans="1:1" x14ac:dyDescent="0.3">
      <c r="A8166" s="112"/>
    </row>
    <row r="8167" spans="1:1" x14ac:dyDescent="0.3">
      <c r="A8167" s="112"/>
    </row>
    <row r="8168" spans="1:1" x14ac:dyDescent="0.3">
      <c r="A8168" s="112"/>
    </row>
    <row r="8169" spans="1:1" x14ac:dyDescent="0.3">
      <c r="A8169" s="112"/>
    </row>
    <row r="8170" spans="1:1" x14ac:dyDescent="0.3">
      <c r="A8170" s="112"/>
    </row>
    <row r="8171" spans="1:1" x14ac:dyDescent="0.3">
      <c r="A8171" s="112"/>
    </row>
    <row r="8172" spans="1:1" x14ac:dyDescent="0.3">
      <c r="A8172" s="112"/>
    </row>
    <row r="8173" spans="1:1" x14ac:dyDescent="0.3">
      <c r="A8173" s="112"/>
    </row>
    <row r="8174" spans="1:1" x14ac:dyDescent="0.3">
      <c r="A8174" s="112"/>
    </row>
    <row r="8175" spans="1:1" x14ac:dyDescent="0.3">
      <c r="A8175" s="112"/>
    </row>
    <row r="8176" spans="1:1" x14ac:dyDescent="0.3">
      <c r="A8176" s="112"/>
    </row>
    <row r="8177" spans="1:1" x14ac:dyDescent="0.3">
      <c r="A8177" s="112"/>
    </row>
    <row r="8178" spans="1:1" x14ac:dyDescent="0.3">
      <c r="A8178" s="112"/>
    </row>
    <row r="8179" spans="1:1" x14ac:dyDescent="0.3">
      <c r="A8179" s="112"/>
    </row>
    <row r="8189" spans="1:1" x14ac:dyDescent="0.3">
      <c r="A8189" s="112"/>
    </row>
    <row r="8190" spans="1:1" x14ac:dyDescent="0.3">
      <c r="A8190" s="112"/>
    </row>
    <row r="8191" spans="1:1" x14ac:dyDescent="0.3">
      <c r="A8191" s="112"/>
    </row>
    <row r="8192" spans="1:1" x14ac:dyDescent="0.3">
      <c r="A8192" s="112"/>
    </row>
    <row r="8193" spans="1:1" x14ac:dyDescent="0.3">
      <c r="A8193" s="112"/>
    </row>
    <row r="8194" spans="1:1" x14ac:dyDescent="0.3">
      <c r="A8194" s="112"/>
    </row>
    <row r="8195" spans="1:1" x14ac:dyDescent="0.3">
      <c r="A8195" s="112"/>
    </row>
    <row r="8196" spans="1:1" x14ac:dyDescent="0.3">
      <c r="A8196" s="112"/>
    </row>
    <row r="8197" spans="1:1" x14ac:dyDescent="0.3">
      <c r="A8197" s="112"/>
    </row>
    <row r="8198" spans="1:1" x14ac:dyDescent="0.3">
      <c r="A8198" s="112"/>
    </row>
    <row r="8199" spans="1:1" x14ac:dyDescent="0.3">
      <c r="A8199" s="112"/>
    </row>
    <row r="8200" spans="1:1" x14ac:dyDescent="0.3">
      <c r="A8200" s="112"/>
    </row>
    <row r="8201" spans="1:1" x14ac:dyDescent="0.3">
      <c r="A8201" s="112"/>
    </row>
    <row r="8202" spans="1:1" x14ac:dyDescent="0.3">
      <c r="A8202" s="112"/>
    </row>
    <row r="8203" spans="1:1" x14ac:dyDescent="0.3">
      <c r="A8203" s="112"/>
    </row>
    <row r="8204" spans="1:1" x14ac:dyDescent="0.3">
      <c r="A8204" s="112"/>
    </row>
    <row r="8205" spans="1:1" x14ac:dyDescent="0.3">
      <c r="A8205" s="112"/>
    </row>
    <row r="8206" spans="1:1" x14ac:dyDescent="0.3">
      <c r="A8206" s="112"/>
    </row>
    <row r="8207" spans="1:1" x14ac:dyDescent="0.3">
      <c r="A8207" s="112"/>
    </row>
    <row r="8208" spans="1:1" x14ac:dyDescent="0.3">
      <c r="A8208" s="112"/>
    </row>
    <row r="8209" spans="1:1" x14ac:dyDescent="0.3">
      <c r="A8209" s="112"/>
    </row>
    <row r="8210" spans="1:1" x14ac:dyDescent="0.3">
      <c r="A8210" s="112"/>
    </row>
    <row r="8211" spans="1:1" x14ac:dyDescent="0.3">
      <c r="A8211" s="112"/>
    </row>
    <row r="8212" spans="1:1" x14ac:dyDescent="0.3">
      <c r="A8212" s="112"/>
    </row>
    <row r="8213" spans="1:1" x14ac:dyDescent="0.3">
      <c r="A8213" s="112"/>
    </row>
    <row r="8214" spans="1:1" x14ac:dyDescent="0.3">
      <c r="A8214" s="112"/>
    </row>
    <row r="8215" spans="1:1" x14ac:dyDescent="0.3">
      <c r="A8215" s="112"/>
    </row>
    <row r="8216" spans="1:1" x14ac:dyDescent="0.3">
      <c r="A8216" s="112"/>
    </row>
    <row r="8217" spans="1:1" x14ac:dyDescent="0.3">
      <c r="A8217" s="112"/>
    </row>
    <row r="8218" spans="1:1" x14ac:dyDescent="0.3">
      <c r="A8218" s="112"/>
    </row>
    <row r="8219" spans="1:1" x14ac:dyDescent="0.3">
      <c r="A8219" s="112"/>
    </row>
    <row r="8220" spans="1:1" x14ac:dyDescent="0.3">
      <c r="A8220" s="112"/>
    </row>
    <row r="8221" spans="1:1" x14ac:dyDescent="0.3">
      <c r="A8221" s="112"/>
    </row>
    <row r="8222" spans="1:1" x14ac:dyDescent="0.3">
      <c r="A8222" s="112"/>
    </row>
    <row r="8223" spans="1:1" x14ac:dyDescent="0.3">
      <c r="A8223" s="112"/>
    </row>
    <row r="8224" spans="1:1" x14ac:dyDescent="0.3">
      <c r="A8224" s="112"/>
    </row>
    <row r="8225" spans="1:1" x14ac:dyDescent="0.3">
      <c r="A8225" s="112"/>
    </row>
    <row r="8226" spans="1:1" x14ac:dyDescent="0.3">
      <c r="A8226" s="112"/>
    </row>
    <row r="8227" spans="1:1" x14ac:dyDescent="0.3">
      <c r="A8227" s="112"/>
    </row>
    <row r="8228" spans="1:1" x14ac:dyDescent="0.3">
      <c r="A8228" s="112"/>
    </row>
    <row r="8229" spans="1:1" x14ac:dyDescent="0.3">
      <c r="A8229" s="112"/>
    </row>
    <row r="8230" spans="1:1" x14ac:dyDescent="0.3">
      <c r="A8230" s="112"/>
    </row>
    <row r="8231" spans="1:1" x14ac:dyDescent="0.3">
      <c r="A8231" s="112"/>
    </row>
    <row r="8232" spans="1:1" x14ac:dyDescent="0.3">
      <c r="A8232" s="112"/>
    </row>
    <row r="8233" spans="1:1" x14ac:dyDescent="0.3">
      <c r="A8233" s="112"/>
    </row>
    <row r="8243" spans="1:1" x14ac:dyDescent="0.3">
      <c r="A8243" s="112"/>
    </row>
    <row r="8244" spans="1:1" x14ac:dyDescent="0.3">
      <c r="A8244" s="112"/>
    </row>
    <row r="8245" spans="1:1" x14ac:dyDescent="0.3">
      <c r="A8245" s="112"/>
    </row>
    <row r="8246" spans="1:1" x14ac:dyDescent="0.3">
      <c r="A8246" s="112"/>
    </row>
    <row r="8247" spans="1:1" x14ac:dyDescent="0.3">
      <c r="A8247" s="112"/>
    </row>
    <row r="8248" spans="1:1" x14ac:dyDescent="0.3">
      <c r="A8248" s="112"/>
    </row>
    <row r="8249" spans="1:1" x14ac:dyDescent="0.3">
      <c r="A8249" s="112"/>
    </row>
    <row r="8250" spans="1:1" x14ac:dyDescent="0.3">
      <c r="A8250" s="112"/>
    </row>
    <row r="8251" spans="1:1" x14ac:dyDescent="0.3">
      <c r="A8251" s="112"/>
    </row>
    <row r="8252" spans="1:1" x14ac:dyDescent="0.3">
      <c r="A8252" s="112"/>
    </row>
    <row r="8253" spans="1:1" x14ac:dyDescent="0.3">
      <c r="A8253" s="112"/>
    </row>
    <row r="8254" spans="1:1" x14ac:dyDescent="0.3">
      <c r="A8254" s="112"/>
    </row>
    <row r="8255" spans="1:1" x14ac:dyDescent="0.3">
      <c r="A8255" s="112"/>
    </row>
    <row r="8256" spans="1:1" x14ac:dyDescent="0.3">
      <c r="A8256" s="112"/>
    </row>
    <row r="8257" spans="1:1" x14ac:dyDescent="0.3">
      <c r="A8257" s="112"/>
    </row>
    <row r="8258" spans="1:1" x14ac:dyDescent="0.3">
      <c r="A8258" s="112"/>
    </row>
    <row r="8259" spans="1:1" x14ac:dyDescent="0.3">
      <c r="A8259" s="112"/>
    </row>
    <row r="8260" spans="1:1" x14ac:dyDescent="0.3">
      <c r="A8260" s="112"/>
    </row>
    <row r="8261" spans="1:1" x14ac:dyDescent="0.3">
      <c r="A8261" s="112"/>
    </row>
    <row r="8262" spans="1:1" x14ac:dyDescent="0.3">
      <c r="A8262" s="112"/>
    </row>
    <row r="8263" spans="1:1" x14ac:dyDescent="0.3">
      <c r="A8263" s="112"/>
    </row>
    <row r="8264" spans="1:1" x14ac:dyDescent="0.3">
      <c r="A8264" s="112"/>
    </row>
    <row r="8265" spans="1:1" x14ac:dyDescent="0.3">
      <c r="A8265" s="112"/>
    </row>
    <row r="8266" spans="1:1" x14ac:dyDescent="0.3">
      <c r="A8266" s="112"/>
    </row>
    <row r="8267" spans="1:1" x14ac:dyDescent="0.3">
      <c r="A8267" s="112"/>
    </row>
    <row r="8268" spans="1:1" x14ac:dyDescent="0.3">
      <c r="A8268" s="112"/>
    </row>
    <row r="8269" spans="1:1" x14ac:dyDescent="0.3">
      <c r="A8269" s="112"/>
    </row>
    <row r="8270" spans="1:1" x14ac:dyDescent="0.3">
      <c r="A8270" s="112"/>
    </row>
    <row r="8271" spans="1:1" x14ac:dyDescent="0.3">
      <c r="A8271" s="112"/>
    </row>
    <row r="8272" spans="1:1" x14ac:dyDescent="0.3">
      <c r="A8272" s="112"/>
    </row>
    <row r="8273" spans="1:1" x14ac:dyDescent="0.3">
      <c r="A8273" s="112"/>
    </row>
    <row r="8274" spans="1:1" x14ac:dyDescent="0.3">
      <c r="A8274" s="112"/>
    </row>
    <row r="8275" spans="1:1" x14ac:dyDescent="0.3">
      <c r="A8275" s="112"/>
    </row>
    <row r="8276" spans="1:1" x14ac:dyDescent="0.3">
      <c r="A8276" s="112"/>
    </row>
    <row r="8277" spans="1:1" x14ac:dyDescent="0.3">
      <c r="A8277" s="112"/>
    </row>
    <row r="8278" spans="1:1" x14ac:dyDescent="0.3">
      <c r="A8278" s="112"/>
    </row>
    <row r="8279" spans="1:1" x14ac:dyDescent="0.3">
      <c r="A8279" s="112"/>
    </row>
    <row r="8280" spans="1:1" x14ac:dyDescent="0.3">
      <c r="A8280" s="112"/>
    </row>
    <row r="8281" spans="1:1" x14ac:dyDescent="0.3">
      <c r="A8281" s="112"/>
    </row>
    <row r="8282" spans="1:1" x14ac:dyDescent="0.3">
      <c r="A8282" s="112"/>
    </row>
    <row r="8283" spans="1:1" x14ac:dyDescent="0.3">
      <c r="A8283" s="112"/>
    </row>
    <row r="8284" spans="1:1" x14ac:dyDescent="0.3">
      <c r="A8284" s="112"/>
    </row>
    <row r="8285" spans="1:1" x14ac:dyDescent="0.3">
      <c r="A8285" s="112"/>
    </row>
    <row r="8286" spans="1:1" x14ac:dyDescent="0.3">
      <c r="A8286" s="112"/>
    </row>
    <row r="8287" spans="1:1" x14ac:dyDescent="0.3">
      <c r="A8287" s="112"/>
    </row>
    <row r="8297" spans="1:1" x14ac:dyDescent="0.3">
      <c r="A8297" s="112"/>
    </row>
    <row r="8298" spans="1:1" x14ac:dyDescent="0.3">
      <c r="A8298" s="112"/>
    </row>
    <row r="8299" spans="1:1" x14ac:dyDescent="0.3">
      <c r="A8299" s="112"/>
    </row>
    <row r="8300" spans="1:1" x14ac:dyDescent="0.3">
      <c r="A8300" s="112"/>
    </row>
    <row r="8301" spans="1:1" x14ac:dyDescent="0.3">
      <c r="A8301" s="112"/>
    </row>
    <row r="8302" spans="1:1" x14ac:dyDescent="0.3">
      <c r="A8302" s="112"/>
    </row>
    <row r="8303" spans="1:1" x14ac:dyDescent="0.3">
      <c r="A8303" s="112"/>
    </row>
    <row r="8304" spans="1:1" x14ac:dyDescent="0.3">
      <c r="A8304" s="112"/>
    </row>
    <row r="8305" spans="1:1" x14ac:dyDescent="0.3">
      <c r="A8305" s="112"/>
    </row>
    <row r="8306" spans="1:1" x14ac:dyDescent="0.3">
      <c r="A8306" s="112"/>
    </row>
    <row r="8307" spans="1:1" x14ac:dyDescent="0.3">
      <c r="A8307" s="112"/>
    </row>
    <row r="8308" spans="1:1" x14ac:dyDescent="0.3">
      <c r="A8308" s="112"/>
    </row>
    <row r="8309" spans="1:1" x14ac:dyDescent="0.3">
      <c r="A8309" s="112"/>
    </row>
    <row r="8310" spans="1:1" x14ac:dyDescent="0.3">
      <c r="A8310" s="112"/>
    </row>
    <row r="8311" spans="1:1" x14ac:dyDescent="0.3">
      <c r="A8311" s="112"/>
    </row>
    <row r="8312" spans="1:1" x14ac:dyDescent="0.3">
      <c r="A8312" s="112"/>
    </row>
    <row r="8313" spans="1:1" x14ac:dyDescent="0.3">
      <c r="A8313" s="112"/>
    </row>
    <row r="8314" spans="1:1" x14ac:dyDescent="0.3">
      <c r="A8314" s="112"/>
    </row>
    <row r="8315" spans="1:1" x14ac:dyDescent="0.3">
      <c r="A8315" s="112"/>
    </row>
    <row r="8316" spans="1:1" x14ac:dyDescent="0.3">
      <c r="A8316" s="112"/>
    </row>
    <row r="8317" spans="1:1" x14ac:dyDescent="0.3">
      <c r="A8317" s="112"/>
    </row>
    <row r="8318" spans="1:1" x14ac:dyDescent="0.3">
      <c r="A8318" s="112"/>
    </row>
    <row r="8319" spans="1:1" x14ac:dyDescent="0.3">
      <c r="A8319" s="112"/>
    </row>
    <row r="8320" spans="1:1" x14ac:dyDescent="0.3">
      <c r="A8320" s="112"/>
    </row>
    <row r="8321" spans="1:1" x14ac:dyDescent="0.3">
      <c r="A8321" s="112"/>
    </row>
    <row r="8322" spans="1:1" x14ac:dyDescent="0.3">
      <c r="A8322" s="112"/>
    </row>
    <row r="8323" spans="1:1" x14ac:dyDescent="0.3">
      <c r="A8323" s="112"/>
    </row>
    <row r="8324" spans="1:1" x14ac:dyDescent="0.3">
      <c r="A8324" s="112"/>
    </row>
    <row r="8325" spans="1:1" x14ac:dyDescent="0.3">
      <c r="A8325" s="112"/>
    </row>
    <row r="8326" spans="1:1" x14ac:dyDescent="0.3">
      <c r="A8326" s="112"/>
    </row>
    <row r="8327" spans="1:1" x14ac:dyDescent="0.3">
      <c r="A8327" s="112"/>
    </row>
    <row r="8328" spans="1:1" x14ac:dyDescent="0.3">
      <c r="A8328" s="112"/>
    </row>
    <row r="8329" spans="1:1" x14ac:dyDescent="0.3">
      <c r="A8329" s="112"/>
    </row>
    <row r="8330" spans="1:1" x14ac:dyDescent="0.3">
      <c r="A8330" s="112"/>
    </row>
    <row r="8331" spans="1:1" x14ac:dyDescent="0.3">
      <c r="A8331" s="112"/>
    </row>
    <row r="8332" spans="1:1" x14ac:dyDescent="0.3">
      <c r="A8332" s="112"/>
    </row>
    <row r="8333" spans="1:1" x14ac:dyDescent="0.3">
      <c r="A8333" s="112"/>
    </row>
    <row r="8334" spans="1:1" x14ac:dyDescent="0.3">
      <c r="A8334" s="112"/>
    </row>
    <row r="8335" spans="1:1" x14ac:dyDescent="0.3">
      <c r="A8335" s="112"/>
    </row>
    <row r="8336" spans="1:1" x14ac:dyDescent="0.3">
      <c r="A8336" s="112"/>
    </row>
    <row r="8337" spans="1:1" x14ac:dyDescent="0.3">
      <c r="A8337" s="112"/>
    </row>
    <row r="8338" spans="1:1" x14ac:dyDescent="0.3">
      <c r="A8338" s="112"/>
    </row>
    <row r="8339" spans="1:1" x14ac:dyDescent="0.3">
      <c r="A8339" s="112"/>
    </row>
    <row r="8340" spans="1:1" x14ac:dyDescent="0.3">
      <c r="A8340" s="112"/>
    </row>
    <row r="8341" spans="1:1" x14ac:dyDescent="0.3">
      <c r="A8341" s="112"/>
    </row>
    <row r="8351" spans="1:1" x14ac:dyDescent="0.3">
      <c r="A8351" s="112"/>
    </row>
    <row r="8352" spans="1:1" x14ac:dyDescent="0.3">
      <c r="A8352" s="112"/>
    </row>
    <row r="8353" spans="1:1" x14ac:dyDescent="0.3">
      <c r="A8353" s="112"/>
    </row>
    <row r="8354" spans="1:1" x14ac:dyDescent="0.3">
      <c r="A8354" s="112"/>
    </row>
    <row r="8355" spans="1:1" x14ac:dyDescent="0.3">
      <c r="A8355" s="112"/>
    </row>
    <row r="8356" spans="1:1" x14ac:dyDescent="0.3">
      <c r="A8356" s="112"/>
    </row>
    <row r="8357" spans="1:1" x14ac:dyDescent="0.3">
      <c r="A8357" s="112"/>
    </row>
    <row r="8358" spans="1:1" x14ac:dyDescent="0.3">
      <c r="A8358" s="112"/>
    </row>
    <row r="8359" spans="1:1" x14ac:dyDescent="0.3">
      <c r="A8359" s="112"/>
    </row>
    <row r="8360" spans="1:1" x14ac:dyDescent="0.3">
      <c r="A8360" s="112"/>
    </row>
    <row r="8361" spans="1:1" x14ac:dyDescent="0.3">
      <c r="A8361" s="112"/>
    </row>
    <row r="8362" spans="1:1" x14ac:dyDescent="0.3">
      <c r="A8362" s="112"/>
    </row>
    <row r="8363" spans="1:1" x14ac:dyDescent="0.3">
      <c r="A8363" s="112"/>
    </row>
    <row r="8364" spans="1:1" x14ac:dyDescent="0.3">
      <c r="A8364" s="112"/>
    </row>
    <row r="8365" spans="1:1" x14ac:dyDescent="0.3">
      <c r="A8365" s="112"/>
    </row>
    <row r="8366" spans="1:1" x14ac:dyDescent="0.3">
      <c r="A8366" s="112"/>
    </row>
    <row r="8367" spans="1:1" x14ac:dyDescent="0.3">
      <c r="A8367" s="112"/>
    </row>
    <row r="8368" spans="1:1" x14ac:dyDescent="0.3">
      <c r="A8368" s="112"/>
    </row>
    <row r="8405" spans="1:1" x14ac:dyDescent="0.3">
      <c r="A8405" s="112"/>
    </row>
    <row r="8406" spans="1:1" x14ac:dyDescent="0.3">
      <c r="A8406" s="112"/>
    </row>
    <row r="8407" spans="1:1" x14ac:dyDescent="0.3">
      <c r="A8407" s="112"/>
    </row>
    <row r="8408" spans="1:1" x14ac:dyDescent="0.3">
      <c r="A8408" s="112"/>
    </row>
    <row r="8409" spans="1:1" x14ac:dyDescent="0.3">
      <c r="A8409" s="112"/>
    </row>
    <row r="8410" spans="1:1" x14ac:dyDescent="0.3">
      <c r="A8410" s="112"/>
    </row>
    <row r="8411" spans="1:1" x14ac:dyDescent="0.3">
      <c r="A8411" s="112"/>
    </row>
    <row r="8412" spans="1:1" x14ac:dyDescent="0.3">
      <c r="A8412" s="112"/>
    </row>
    <row r="8413" spans="1:1" x14ac:dyDescent="0.3">
      <c r="A8413" s="112"/>
    </row>
    <row r="8414" spans="1:1" x14ac:dyDescent="0.3">
      <c r="A8414" s="112"/>
    </row>
    <row r="8415" spans="1:1" x14ac:dyDescent="0.3">
      <c r="A8415" s="112"/>
    </row>
    <row r="8416" spans="1:1" x14ac:dyDescent="0.3">
      <c r="A8416" s="112"/>
    </row>
    <row r="8417" spans="1:1" x14ac:dyDescent="0.3">
      <c r="A8417" s="112"/>
    </row>
    <row r="8418" spans="1:1" x14ac:dyDescent="0.3">
      <c r="A8418" s="112"/>
    </row>
    <row r="8419" spans="1:1" x14ac:dyDescent="0.3">
      <c r="A8419" s="112"/>
    </row>
    <row r="8420" spans="1:1" x14ac:dyDescent="0.3">
      <c r="A8420" s="112"/>
    </row>
    <row r="8421" spans="1:1" x14ac:dyDescent="0.3">
      <c r="A8421" s="112"/>
    </row>
    <row r="8422" spans="1:1" x14ac:dyDescent="0.3">
      <c r="A8422" s="112"/>
    </row>
    <row r="8459" spans="1:1" x14ac:dyDescent="0.3">
      <c r="A8459" s="112"/>
    </row>
    <row r="8460" spans="1:1" x14ac:dyDescent="0.3">
      <c r="A8460" s="112"/>
    </row>
    <row r="8461" spans="1:1" x14ac:dyDescent="0.3">
      <c r="A8461" s="112"/>
    </row>
    <row r="8462" spans="1:1" x14ac:dyDescent="0.3">
      <c r="A8462" s="112"/>
    </row>
    <row r="8463" spans="1:1" x14ac:dyDescent="0.3">
      <c r="A8463" s="112"/>
    </row>
    <row r="8464" spans="1:1" x14ac:dyDescent="0.3">
      <c r="A8464" s="112"/>
    </row>
    <row r="8465" spans="1:1" x14ac:dyDescent="0.3">
      <c r="A8465" s="112"/>
    </row>
    <row r="8466" spans="1:1" x14ac:dyDescent="0.3">
      <c r="A8466" s="112"/>
    </row>
    <row r="8467" spans="1:1" x14ac:dyDescent="0.3">
      <c r="A8467" s="112"/>
    </row>
    <row r="8471" spans="1:1" x14ac:dyDescent="0.3">
      <c r="A8471" s="112"/>
    </row>
    <row r="8513" spans="1:1" x14ac:dyDescent="0.3">
      <c r="A8513" s="112"/>
    </row>
    <row r="8514" spans="1:1" x14ac:dyDescent="0.3">
      <c r="A8514" s="112"/>
    </row>
    <row r="8515" spans="1:1" x14ac:dyDescent="0.3">
      <c r="A8515" s="112"/>
    </row>
    <row r="8516" spans="1:1" x14ac:dyDescent="0.3">
      <c r="A8516" s="112"/>
    </row>
    <row r="8517" spans="1:1" x14ac:dyDescent="0.3">
      <c r="A8517" s="112"/>
    </row>
    <row r="8518" spans="1:1" x14ac:dyDescent="0.3">
      <c r="A8518" s="112"/>
    </row>
    <row r="8519" spans="1:1" x14ac:dyDescent="0.3">
      <c r="A8519" s="112"/>
    </row>
    <row r="8520" spans="1:1" x14ac:dyDescent="0.3">
      <c r="A8520" s="112"/>
    </row>
    <row r="8521" spans="1:1" x14ac:dyDescent="0.3">
      <c r="A8521" s="112"/>
    </row>
    <row r="8522" spans="1:1" x14ac:dyDescent="0.3">
      <c r="A8522" s="112"/>
    </row>
    <row r="8523" spans="1:1" x14ac:dyDescent="0.3">
      <c r="A8523" s="112"/>
    </row>
    <row r="8524" spans="1:1" x14ac:dyDescent="0.3">
      <c r="A8524" s="112"/>
    </row>
    <row r="8525" spans="1:1" x14ac:dyDescent="0.3">
      <c r="A8525" s="112"/>
    </row>
    <row r="8526" spans="1:1" x14ac:dyDescent="0.3">
      <c r="A8526" s="112"/>
    </row>
    <row r="8527" spans="1:1" x14ac:dyDescent="0.3">
      <c r="A8527" s="112"/>
    </row>
    <row r="8528" spans="1:1" x14ac:dyDescent="0.3">
      <c r="A8528" s="112"/>
    </row>
    <row r="8529" spans="1:1" x14ac:dyDescent="0.3">
      <c r="A8529" s="112"/>
    </row>
    <row r="8530" spans="1:1" x14ac:dyDescent="0.3">
      <c r="A8530" s="112"/>
    </row>
    <row r="8531" spans="1:1" x14ac:dyDescent="0.3">
      <c r="A8531" s="112"/>
    </row>
    <row r="8532" spans="1:1" x14ac:dyDescent="0.3">
      <c r="A8532" s="112"/>
    </row>
    <row r="8533" spans="1:1" x14ac:dyDescent="0.3">
      <c r="A8533" s="112"/>
    </row>
    <row r="8534" spans="1:1" x14ac:dyDescent="0.3">
      <c r="A8534" s="112"/>
    </row>
    <row r="8535" spans="1:1" x14ac:dyDescent="0.3">
      <c r="A8535" s="112"/>
    </row>
    <row r="8536" spans="1:1" x14ac:dyDescent="0.3">
      <c r="A8536" s="112"/>
    </row>
    <row r="8537" spans="1:1" x14ac:dyDescent="0.3">
      <c r="A8537" s="112"/>
    </row>
    <row r="8538" spans="1:1" x14ac:dyDescent="0.3">
      <c r="A8538" s="112"/>
    </row>
    <row r="8539" spans="1:1" x14ac:dyDescent="0.3">
      <c r="A8539" s="112"/>
    </row>
    <row r="8546" spans="1:1" x14ac:dyDescent="0.3">
      <c r="A8546" s="112"/>
    </row>
    <row r="8567" spans="1:1" x14ac:dyDescent="0.3">
      <c r="A8567" s="112"/>
    </row>
    <row r="8568" spans="1:1" x14ac:dyDescent="0.3">
      <c r="A8568" s="112"/>
    </row>
    <row r="8569" spans="1:1" x14ac:dyDescent="0.3">
      <c r="A8569" s="112"/>
    </row>
    <row r="8570" spans="1:1" x14ac:dyDescent="0.3">
      <c r="A8570" s="112"/>
    </row>
    <row r="8571" spans="1:1" x14ac:dyDescent="0.3">
      <c r="A8571" s="112"/>
    </row>
    <row r="8572" spans="1:1" x14ac:dyDescent="0.3">
      <c r="A8572" s="112"/>
    </row>
    <row r="8573" spans="1:1" x14ac:dyDescent="0.3">
      <c r="A8573" s="112"/>
    </row>
    <row r="8574" spans="1:1" x14ac:dyDescent="0.3">
      <c r="A8574" s="112"/>
    </row>
    <row r="8575" spans="1:1" x14ac:dyDescent="0.3">
      <c r="A8575" s="112"/>
    </row>
    <row r="8576" spans="1:1" x14ac:dyDescent="0.3">
      <c r="A8576" s="112"/>
    </row>
    <row r="8577" spans="1:1" x14ac:dyDescent="0.3">
      <c r="A8577" s="112"/>
    </row>
    <row r="8578" spans="1:1" x14ac:dyDescent="0.3">
      <c r="A8578" s="112"/>
    </row>
    <row r="8579" spans="1:1" x14ac:dyDescent="0.3">
      <c r="A8579" s="112"/>
    </row>
    <row r="8580" spans="1:1" x14ac:dyDescent="0.3">
      <c r="A8580" s="112"/>
    </row>
    <row r="8581" spans="1:1" x14ac:dyDescent="0.3">
      <c r="A8581" s="112"/>
    </row>
    <row r="8582" spans="1:1" x14ac:dyDescent="0.3">
      <c r="A8582" s="112"/>
    </row>
    <row r="8583" spans="1:1" x14ac:dyDescent="0.3">
      <c r="A8583" s="112"/>
    </row>
    <row r="8584" spans="1:1" x14ac:dyDescent="0.3">
      <c r="A8584" s="112"/>
    </row>
    <row r="8621" spans="1:1" x14ac:dyDescent="0.3">
      <c r="A8621" s="112"/>
    </row>
    <row r="8622" spans="1:1" x14ac:dyDescent="0.3">
      <c r="A8622" s="112"/>
    </row>
    <row r="8623" spans="1:1" x14ac:dyDescent="0.3">
      <c r="A8623" s="112"/>
    </row>
    <row r="8624" spans="1:1" x14ac:dyDescent="0.3">
      <c r="A8624" s="112"/>
    </row>
    <row r="8625" spans="1:1" x14ac:dyDescent="0.3">
      <c r="A8625" s="112"/>
    </row>
    <row r="8626" spans="1:1" x14ac:dyDescent="0.3">
      <c r="A8626" s="112"/>
    </row>
    <row r="8627" spans="1:1" x14ac:dyDescent="0.3">
      <c r="A8627" s="112"/>
    </row>
    <row r="8628" spans="1:1" x14ac:dyDescent="0.3">
      <c r="A8628" s="112"/>
    </row>
    <row r="8629" spans="1:1" x14ac:dyDescent="0.3">
      <c r="A8629" s="112"/>
    </row>
    <row r="8630" spans="1:1" x14ac:dyDescent="0.3">
      <c r="A8630" s="112"/>
    </row>
    <row r="8631" spans="1:1" x14ac:dyDescent="0.3">
      <c r="A8631" s="112"/>
    </row>
    <row r="8632" spans="1:1" x14ac:dyDescent="0.3">
      <c r="A8632" s="112"/>
    </row>
    <row r="8633" spans="1:1" x14ac:dyDescent="0.3">
      <c r="A8633" s="112"/>
    </row>
    <row r="8634" spans="1:1" x14ac:dyDescent="0.3">
      <c r="A8634" s="112"/>
    </row>
    <row r="8635" spans="1:1" x14ac:dyDescent="0.3">
      <c r="A8635" s="112"/>
    </row>
    <row r="8636" spans="1:1" x14ac:dyDescent="0.3">
      <c r="A8636" s="112"/>
    </row>
    <row r="8637" spans="1:1" x14ac:dyDescent="0.3">
      <c r="A8637" s="112"/>
    </row>
    <row r="8638" spans="1:1" x14ac:dyDescent="0.3">
      <c r="A8638" s="112"/>
    </row>
    <row r="8639" spans="1:1" x14ac:dyDescent="0.3">
      <c r="A8639" s="112"/>
    </row>
    <row r="8640" spans="1:1" x14ac:dyDescent="0.3">
      <c r="A8640" s="112"/>
    </row>
    <row r="8641" spans="1:1" x14ac:dyDescent="0.3">
      <c r="A8641" s="112"/>
    </row>
    <row r="8642" spans="1:1" x14ac:dyDescent="0.3">
      <c r="A8642" s="112"/>
    </row>
    <row r="8643" spans="1:1" x14ac:dyDescent="0.3">
      <c r="A8643" s="112"/>
    </row>
    <row r="8644" spans="1:1" x14ac:dyDescent="0.3">
      <c r="A8644" s="112"/>
    </row>
    <row r="8645" spans="1:1" x14ac:dyDescent="0.3">
      <c r="A8645" s="112"/>
    </row>
    <row r="8646" spans="1:1" x14ac:dyDescent="0.3">
      <c r="A8646" s="112"/>
    </row>
    <row r="8647" spans="1:1" x14ac:dyDescent="0.3">
      <c r="A8647" s="112"/>
    </row>
    <row r="8649" spans="1:1" x14ac:dyDescent="0.3">
      <c r="A8649" s="112"/>
    </row>
    <row r="8650" spans="1:1" x14ac:dyDescent="0.3">
      <c r="A8650" s="112"/>
    </row>
    <row r="8651" spans="1:1" x14ac:dyDescent="0.3">
      <c r="A8651" s="112"/>
    </row>
    <row r="8652" spans="1:1" x14ac:dyDescent="0.3">
      <c r="A8652" s="112"/>
    </row>
    <row r="8653" spans="1:1" x14ac:dyDescent="0.3">
      <c r="A8653" s="112"/>
    </row>
    <row r="8654" spans="1:1" x14ac:dyDescent="0.3">
      <c r="A8654" s="112"/>
    </row>
    <row r="8655" spans="1:1" x14ac:dyDescent="0.3">
      <c r="A8655" s="112"/>
    </row>
    <row r="8656" spans="1:1" x14ac:dyDescent="0.3">
      <c r="A8656" s="112"/>
    </row>
    <row r="8675" spans="1:1" x14ac:dyDescent="0.3">
      <c r="A8675" s="112"/>
    </row>
    <row r="8676" spans="1:1" x14ac:dyDescent="0.3">
      <c r="A8676" s="112"/>
    </row>
    <row r="8677" spans="1:1" x14ac:dyDescent="0.3">
      <c r="A8677" s="112"/>
    </row>
    <row r="8678" spans="1:1" x14ac:dyDescent="0.3">
      <c r="A8678" s="112"/>
    </row>
    <row r="8679" spans="1:1" x14ac:dyDescent="0.3">
      <c r="A8679" s="112"/>
    </row>
    <row r="8680" spans="1:1" x14ac:dyDescent="0.3">
      <c r="A8680" s="112"/>
    </row>
    <row r="8681" spans="1:1" x14ac:dyDescent="0.3">
      <c r="A8681" s="112"/>
    </row>
    <row r="8682" spans="1:1" x14ac:dyDescent="0.3">
      <c r="A8682" s="112"/>
    </row>
    <row r="8683" spans="1:1" x14ac:dyDescent="0.3">
      <c r="A8683" s="112"/>
    </row>
    <row r="8684" spans="1:1" x14ac:dyDescent="0.3">
      <c r="A8684" s="112"/>
    </row>
    <row r="8685" spans="1:1" x14ac:dyDescent="0.3">
      <c r="A8685" s="112"/>
    </row>
    <row r="8686" spans="1:1" x14ac:dyDescent="0.3">
      <c r="A8686" s="112"/>
    </row>
    <row r="8687" spans="1:1" x14ac:dyDescent="0.3">
      <c r="A8687" s="112"/>
    </row>
    <row r="8688" spans="1:1" x14ac:dyDescent="0.3">
      <c r="A8688" s="112"/>
    </row>
    <row r="8689" spans="1:1" x14ac:dyDescent="0.3">
      <c r="A8689" s="112"/>
    </row>
    <row r="8690" spans="1:1" x14ac:dyDescent="0.3">
      <c r="A8690" s="112"/>
    </row>
    <row r="8691" spans="1:1" x14ac:dyDescent="0.3">
      <c r="A8691" s="112"/>
    </row>
    <row r="8692" spans="1:1" x14ac:dyDescent="0.3">
      <c r="A8692" s="112"/>
    </row>
    <row r="8729" spans="1:1" x14ac:dyDescent="0.3">
      <c r="A8729" s="112"/>
    </row>
    <row r="8730" spans="1:1" x14ac:dyDescent="0.3">
      <c r="A8730" s="112"/>
    </row>
    <row r="8731" spans="1:1" x14ac:dyDescent="0.3">
      <c r="A8731" s="112"/>
    </row>
    <row r="8732" spans="1:1" x14ac:dyDescent="0.3">
      <c r="A8732" s="112"/>
    </row>
    <row r="8733" spans="1:1" x14ac:dyDescent="0.3">
      <c r="A8733" s="112"/>
    </row>
    <row r="8734" spans="1:1" x14ac:dyDescent="0.3">
      <c r="A8734" s="112"/>
    </row>
    <row r="8735" spans="1:1" x14ac:dyDescent="0.3">
      <c r="A8735" s="112"/>
    </row>
    <row r="8736" spans="1:1" x14ac:dyDescent="0.3">
      <c r="A8736" s="112"/>
    </row>
    <row r="8737" spans="1:1" x14ac:dyDescent="0.3">
      <c r="A8737" s="112"/>
    </row>
    <row r="8738" spans="1:1" x14ac:dyDescent="0.3">
      <c r="A8738" s="112"/>
    </row>
    <row r="8739" spans="1:1" x14ac:dyDescent="0.3">
      <c r="A8739" s="112"/>
    </row>
    <row r="8740" spans="1:1" x14ac:dyDescent="0.3">
      <c r="A8740" s="112"/>
    </row>
    <row r="8741" spans="1:1" x14ac:dyDescent="0.3">
      <c r="A8741" s="112"/>
    </row>
    <row r="8742" spans="1:1" x14ac:dyDescent="0.3">
      <c r="A8742" s="112"/>
    </row>
    <row r="8743" spans="1:1" x14ac:dyDescent="0.3">
      <c r="A8743" s="112"/>
    </row>
    <row r="8744" spans="1:1" x14ac:dyDescent="0.3">
      <c r="A8744" s="112"/>
    </row>
    <row r="8745" spans="1:1" x14ac:dyDescent="0.3">
      <c r="A8745" s="112"/>
    </row>
    <row r="8746" spans="1:1" x14ac:dyDescent="0.3">
      <c r="A8746" s="112"/>
    </row>
    <row r="8783" spans="1:1" x14ac:dyDescent="0.3">
      <c r="A8783" s="112"/>
    </row>
    <row r="8784" spans="1:1" x14ac:dyDescent="0.3">
      <c r="A8784" s="112"/>
    </row>
    <row r="8785" spans="1:1" x14ac:dyDescent="0.3">
      <c r="A8785" s="112"/>
    </row>
    <row r="8786" spans="1:1" x14ac:dyDescent="0.3">
      <c r="A8786" s="112"/>
    </row>
    <row r="8787" spans="1:1" x14ac:dyDescent="0.3">
      <c r="A8787" s="112"/>
    </row>
    <row r="8788" spans="1:1" x14ac:dyDescent="0.3">
      <c r="A8788" s="112"/>
    </row>
    <row r="8789" spans="1:1" x14ac:dyDescent="0.3">
      <c r="A8789" s="112"/>
    </row>
    <row r="8790" spans="1:1" x14ac:dyDescent="0.3">
      <c r="A8790" s="112"/>
    </row>
    <row r="8791" spans="1:1" x14ac:dyDescent="0.3">
      <c r="A8791" s="112"/>
    </row>
    <row r="8792" spans="1:1" x14ac:dyDescent="0.3">
      <c r="A8792" s="112"/>
    </row>
    <row r="8793" spans="1:1" x14ac:dyDescent="0.3">
      <c r="A8793" s="112"/>
    </row>
    <row r="8794" spans="1:1" x14ac:dyDescent="0.3">
      <c r="A8794" s="112"/>
    </row>
    <row r="8795" spans="1:1" x14ac:dyDescent="0.3">
      <c r="A8795" s="112"/>
    </row>
    <row r="8796" spans="1:1" x14ac:dyDescent="0.3">
      <c r="A8796" s="112"/>
    </row>
    <row r="8797" spans="1:1" x14ac:dyDescent="0.3">
      <c r="A8797" s="112"/>
    </row>
    <row r="8798" spans="1:1" x14ac:dyDescent="0.3">
      <c r="A8798" s="112"/>
    </row>
    <row r="8799" spans="1:1" x14ac:dyDescent="0.3">
      <c r="A8799" s="112"/>
    </row>
    <row r="8800" spans="1:1" x14ac:dyDescent="0.3">
      <c r="A8800" s="112"/>
    </row>
    <row r="8837" spans="1:1" x14ac:dyDescent="0.3">
      <c r="A8837" s="112"/>
    </row>
    <row r="8838" spans="1:1" x14ac:dyDescent="0.3">
      <c r="A8838" s="112"/>
    </row>
    <row r="8839" spans="1:1" x14ac:dyDescent="0.3">
      <c r="A8839" s="112"/>
    </row>
    <row r="8840" spans="1:1" x14ac:dyDescent="0.3">
      <c r="A8840" s="112"/>
    </row>
    <row r="8841" spans="1:1" x14ac:dyDescent="0.3">
      <c r="A8841" s="112"/>
    </row>
    <row r="8842" spans="1:1" x14ac:dyDescent="0.3">
      <c r="A8842" s="112"/>
    </row>
    <row r="8843" spans="1:1" x14ac:dyDescent="0.3">
      <c r="A8843" s="112"/>
    </row>
    <row r="8844" spans="1:1" x14ac:dyDescent="0.3">
      <c r="A8844" s="112"/>
    </row>
    <row r="8845" spans="1:1" x14ac:dyDescent="0.3">
      <c r="A8845" s="112"/>
    </row>
    <row r="8846" spans="1:1" x14ac:dyDescent="0.3">
      <c r="A8846" s="112"/>
    </row>
    <row r="8847" spans="1:1" x14ac:dyDescent="0.3">
      <c r="A8847" s="112"/>
    </row>
    <row r="8848" spans="1:1" x14ac:dyDescent="0.3">
      <c r="A8848" s="112"/>
    </row>
    <row r="8849" spans="1:1" x14ac:dyDescent="0.3">
      <c r="A8849" s="112"/>
    </row>
    <row r="8850" spans="1:1" x14ac:dyDescent="0.3">
      <c r="A8850" s="112"/>
    </row>
    <row r="8851" spans="1:1" x14ac:dyDescent="0.3">
      <c r="A8851" s="112"/>
    </row>
    <row r="8852" spans="1:1" x14ac:dyDescent="0.3">
      <c r="A8852" s="112"/>
    </row>
    <row r="8853" spans="1:1" x14ac:dyDescent="0.3">
      <c r="A8853" s="112"/>
    </row>
    <row r="8854" spans="1:1" x14ac:dyDescent="0.3">
      <c r="A8854" s="112"/>
    </row>
  </sheetData>
  <mergeCells count="69">
    <mergeCell ref="G2:I2"/>
    <mergeCell ref="J2:L2"/>
    <mergeCell ref="M2:O2"/>
    <mergeCell ref="G17:I17"/>
    <mergeCell ref="J17:L17"/>
    <mergeCell ref="M17:O17"/>
    <mergeCell ref="AH17:AJ17"/>
    <mergeCell ref="G18:I18"/>
    <mergeCell ref="J18:L18"/>
    <mergeCell ref="M18:O18"/>
    <mergeCell ref="P18:R18"/>
    <mergeCell ref="S18:U18"/>
    <mergeCell ref="V18:X18"/>
    <mergeCell ref="Y18:AA18"/>
    <mergeCell ref="AB18:AD18"/>
    <mergeCell ref="AE18:AG18"/>
    <mergeCell ref="P17:R17"/>
    <mergeCell ref="S17:U17"/>
    <mergeCell ref="V17:X17"/>
    <mergeCell ref="Y17:AA17"/>
    <mergeCell ref="AB17:AD17"/>
    <mergeCell ref="AE17:AG17"/>
    <mergeCell ref="AH18:AJ18"/>
    <mergeCell ref="G32:I32"/>
    <mergeCell ref="J32:L32"/>
    <mergeCell ref="M32:O32"/>
    <mergeCell ref="P32:R32"/>
    <mergeCell ref="S32:U32"/>
    <mergeCell ref="V32:X32"/>
    <mergeCell ref="Y32:AA32"/>
    <mergeCell ref="AB32:AD32"/>
    <mergeCell ref="AE32:AG32"/>
    <mergeCell ref="AH32:AJ32"/>
    <mergeCell ref="AE33:AG33"/>
    <mergeCell ref="AH33:AJ33"/>
    <mergeCell ref="G33:I33"/>
    <mergeCell ref="J33:L33"/>
    <mergeCell ref="M33:O33"/>
    <mergeCell ref="P33:R33"/>
    <mergeCell ref="S33:U33"/>
    <mergeCell ref="G70:I70"/>
    <mergeCell ref="J70:L70"/>
    <mergeCell ref="V33:X33"/>
    <mergeCell ref="Y33:AA33"/>
    <mergeCell ref="AB33:AD33"/>
    <mergeCell ref="Y70:AA70"/>
    <mergeCell ref="AB70:AD70"/>
    <mergeCell ref="E75:E76"/>
    <mergeCell ref="E73:E74"/>
    <mergeCell ref="D35:D45"/>
    <mergeCell ref="D46:D56"/>
    <mergeCell ref="D57:D67"/>
    <mergeCell ref="AE70:AG70"/>
    <mergeCell ref="AH70:AJ70"/>
    <mergeCell ref="M70:O70"/>
    <mergeCell ref="P70:R70"/>
    <mergeCell ref="S70:U70"/>
    <mergeCell ref="V70:X70"/>
    <mergeCell ref="M83:N83"/>
    <mergeCell ref="E85:E86"/>
    <mergeCell ref="J85:J90"/>
    <mergeCell ref="K85:K86"/>
    <mergeCell ref="K87:K88"/>
    <mergeCell ref="K89:K90"/>
    <mergeCell ref="J91:J96"/>
    <mergeCell ref="K91:K92"/>
    <mergeCell ref="K93:K94"/>
    <mergeCell ref="K95:K96"/>
    <mergeCell ref="E83:E84"/>
  </mergeCells>
  <pageMargins left="0.7" right="0.7" top="0.75" bottom="0.75" header="0.3" footer="0.3"/>
  <pageSetup paperSize="9" orientation="portrait"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U405"/>
  <sheetViews>
    <sheetView zoomScaleNormal="100" workbookViewId="0">
      <selection activeCell="I22" sqref="I22"/>
    </sheetView>
  </sheetViews>
  <sheetFormatPr defaultRowHeight="14.4" x14ac:dyDescent="0.3"/>
  <cols>
    <col min="1" max="1" width="13" bestFit="1" customWidth="1"/>
    <col min="2" max="2" width="19.33203125" bestFit="1" customWidth="1"/>
    <col min="3" max="3" width="28.33203125" customWidth="1"/>
    <col min="4" max="4" width="30" bestFit="1" customWidth="1"/>
    <col min="5" max="5" width="21.5546875" bestFit="1" customWidth="1"/>
    <col min="6" max="6" width="28.44140625" bestFit="1" customWidth="1"/>
    <col min="10" max="10" width="28.33203125" bestFit="1" customWidth="1"/>
    <col min="11" max="11" width="12.88671875" bestFit="1" customWidth="1"/>
    <col min="12" max="12" width="14.44140625" bestFit="1" customWidth="1"/>
    <col min="13" max="13" width="8.6640625" bestFit="1" customWidth="1"/>
    <col min="14" max="14" width="10.6640625" bestFit="1" customWidth="1"/>
    <col min="15" max="15" width="11.33203125" bestFit="1" customWidth="1"/>
    <col min="16" max="16" width="9.88671875" bestFit="1" customWidth="1"/>
    <col min="17" max="17" width="10.6640625" bestFit="1" customWidth="1"/>
    <col min="18" max="18" width="11.33203125" bestFit="1" customWidth="1"/>
    <col min="19" max="19" width="8.6640625" bestFit="1" customWidth="1"/>
    <col min="20" max="20" width="10.6640625" bestFit="1" customWidth="1"/>
    <col min="21" max="21" width="11.33203125" bestFit="1" customWidth="1"/>
  </cols>
  <sheetData>
    <row r="1" spans="1:21" x14ac:dyDescent="0.3">
      <c r="A1" t="s">
        <v>99</v>
      </c>
      <c r="B1" t="s">
        <v>100</v>
      </c>
      <c r="C1" t="s">
        <v>101</v>
      </c>
      <c r="D1" t="s">
        <v>102</v>
      </c>
      <c r="E1" t="s">
        <v>103</v>
      </c>
      <c r="F1" t="s">
        <v>104</v>
      </c>
    </row>
    <row r="2" spans="1:21" ht="16.2" x14ac:dyDescent="0.3">
      <c r="A2" s="179" t="s">
        <v>157</v>
      </c>
      <c r="B2" s="179"/>
      <c r="C2" s="179"/>
      <c r="D2" s="179"/>
      <c r="E2" s="179"/>
      <c r="F2" s="179" t="s">
        <v>161</v>
      </c>
    </row>
    <row r="3" spans="1:21" x14ac:dyDescent="0.3">
      <c r="A3" s="180" t="s">
        <v>158</v>
      </c>
      <c r="B3" s="180" t="s">
        <v>162</v>
      </c>
      <c r="C3" s="180" t="s">
        <v>101</v>
      </c>
      <c r="D3" s="180" t="s">
        <v>163</v>
      </c>
      <c r="E3" s="180" t="s">
        <v>164</v>
      </c>
      <c r="F3" s="180" t="s">
        <v>165</v>
      </c>
    </row>
    <row r="4" spans="1:21" x14ac:dyDescent="0.3">
      <c r="A4">
        <v>1</v>
      </c>
      <c r="B4">
        <v>110</v>
      </c>
      <c r="D4" t="s">
        <v>105</v>
      </c>
      <c r="E4">
        <v>1</v>
      </c>
      <c r="F4">
        <v>93</v>
      </c>
    </row>
    <row r="5" spans="1:21" x14ac:dyDescent="0.3">
      <c r="A5">
        <v>2</v>
      </c>
      <c r="B5">
        <v>110</v>
      </c>
      <c r="D5" t="s">
        <v>106</v>
      </c>
      <c r="E5">
        <v>7</v>
      </c>
      <c r="F5">
        <v>1288</v>
      </c>
    </row>
    <row r="6" spans="1:21" x14ac:dyDescent="0.3">
      <c r="A6">
        <v>3</v>
      </c>
      <c r="B6">
        <v>110</v>
      </c>
      <c r="C6" t="s">
        <v>107</v>
      </c>
      <c r="D6" t="s">
        <v>108</v>
      </c>
      <c r="E6">
        <v>2</v>
      </c>
      <c r="F6">
        <v>366</v>
      </c>
    </row>
    <row r="7" spans="1:21" x14ac:dyDescent="0.3">
      <c r="A7">
        <v>4</v>
      </c>
      <c r="B7">
        <v>110</v>
      </c>
      <c r="C7" t="s">
        <v>107</v>
      </c>
      <c r="D7" t="s">
        <v>109</v>
      </c>
      <c r="E7">
        <v>3</v>
      </c>
      <c r="F7">
        <v>622</v>
      </c>
    </row>
    <row r="8" spans="1:21" x14ac:dyDescent="0.3">
      <c r="A8">
        <v>5</v>
      </c>
      <c r="B8">
        <v>110</v>
      </c>
      <c r="C8" t="s">
        <v>107</v>
      </c>
      <c r="D8" t="s">
        <v>105</v>
      </c>
      <c r="E8">
        <v>29</v>
      </c>
      <c r="F8">
        <v>4589</v>
      </c>
    </row>
    <row r="9" spans="1:21" x14ac:dyDescent="0.3">
      <c r="A9">
        <v>6</v>
      </c>
      <c r="B9">
        <v>110</v>
      </c>
      <c r="C9" t="s">
        <v>107</v>
      </c>
      <c r="D9" t="s">
        <v>110</v>
      </c>
      <c r="E9">
        <v>4</v>
      </c>
      <c r="F9">
        <v>653</v>
      </c>
    </row>
    <row r="10" spans="1:21" x14ac:dyDescent="0.3">
      <c r="A10">
        <v>7</v>
      </c>
      <c r="B10">
        <v>110</v>
      </c>
      <c r="C10" t="s">
        <v>107</v>
      </c>
      <c r="D10" t="s">
        <v>106</v>
      </c>
      <c r="E10">
        <v>1880</v>
      </c>
      <c r="F10">
        <v>354149</v>
      </c>
    </row>
    <row r="11" spans="1:21" x14ac:dyDescent="0.3">
      <c r="A11">
        <v>8</v>
      </c>
      <c r="B11">
        <v>110</v>
      </c>
      <c r="C11" t="s">
        <v>111</v>
      </c>
      <c r="D11" t="s">
        <v>109</v>
      </c>
      <c r="E11">
        <v>12</v>
      </c>
      <c r="F11">
        <v>2279</v>
      </c>
    </row>
    <row r="12" spans="1:21" ht="15" thickBot="1" x14ac:dyDescent="0.35">
      <c r="A12">
        <v>9</v>
      </c>
      <c r="B12">
        <v>110</v>
      </c>
      <c r="C12" t="s">
        <v>111</v>
      </c>
      <c r="D12" t="s">
        <v>106</v>
      </c>
      <c r="E12">
        <v>75</v>
      </c>
      <c r="F12">
        <v>15449</v>
      </c>
      <c r="M12" s="237" t="s">
        <v>113</v>
      </c>
      <c r="N12" s="237"/>
      <c r="O12" s="237"/>
      <c r="P12" s="237"/>
      <c r="Q12" s="237"/>
      <c r="R12" s="237"/>
      <c r="S12" s="237"/>
      <c r="T12" s="237"/>
      <c r="U12" s="237"/>
    </row>
    <row r="13" spans="1:21" ht="15.6" thickTop="1" thickBot="1" x14ac:dyDescent="0.35">
      <c r="A13">
        <v>10</v>
      </c>
      <c r="B13">
        <v>110</v>
      </c>
      <c r="C13" t="s">
        <v>112</v>
      </c>
      <c r="D13" t="s">
        <v>108</v>
      </c>
      <c r="E13">
        <v>393</v>
      </c>
      <c r="F13">
        <v>78741</v>
      </c>
      <c r="M13" s="238" t="s">
        <v>114</v>
      </c>
      <c r="N13" s="239"/>
      <c r="O13" s="239"/>
      <c r="P13" s="240" t="s">
        <v>115</v>
      </c>
      <c r="Q13" s="241"/>
      <c r="R13" s="242"/>
      <c r="S13" s="241" t="s">
        <v>116</v>
      </c>
      <c r="T13" s="241"/>
      <c r="U13" s="243"/>
    </row>
    <row r="14" spans="1:21" ht="15.6" thickTop="1" thickBot="1" x14ac:dyDescent="0.35">
      <c r="A14">
        <v>11</v>
      </c>
      <c r="B14">
        <v>110</v>
      </c>
      <c r="C14" t="s">
        <v>112</v>
      </c>
      <c r="D14" t="s">
        <v>109</v>
      </c>
      <c r="E14">
        <v>107</v>
      </c>
      <c r="F14">
        <v>21629</v>
      </c>
      <c r="J14" t="s">
        <v>117</v>
      </c>
      <c r="K14" s="61" t="s">
        <v>101</v>
      </c>
      <c r="L14" s="62" t="s">
        <v>118</v>
      </c>
      <c r="M14" s="63" t="s">
        <v>119</v>
      </c>
      <c r="N14" s="64" t="s">
        <v>120</v>
      </c>
      <c r="O14" s="64" t="s">
        <v>106</v>
      </c>
      <c r="P14" s="65" t="s">
        <v>119</v>
      </c>
      <c r="Q14" s="64" t="s">
        <v>120</v>
      </c>
      <c r="R14" s="66" t="s">
        <v>106</v>
      </c>
      <c r="S14" s="64" t="s">
        <v>119</v>
      </c>
      <c r="T14" s="64" t="s">
        <v>120</v>
      </c>
      <c r="U14" s="67" t="s">
        <v>106</v>
      </c>
    </row>
    <row r="15" spans="1:21" ht="15" thickTop="1" x14ac:dyDescent="0.3">
      <c r="A15">
        <v>12</v>
      </c>
      <c r="B15">
        <v>110</v>
      </c>
      <c r="C15" t="s">
        <v>112</v>
      </c>
      <c r="D15" t="s">
        <v>105</v>
      </c>
      <c r="E15">
        <v>185</v>
      </c>
      <c r="F15">
        <v>35185</v>
      </c>
      <c r="J15" s="68" t="s">
        <v>107</v>
      </c>
      <c r="K15" s="69" t="s">
        <v>121</v>
      </c>
      <c r="L15" s="70" t="s">
        <v>9</v>
      </c>
      <c r="M15" s="71">
        <f>SUM(SUMIFS($F$4:$F$405,$C$4:$C$405,$J15,$D$4:$D$405,"Central DH",$B$4:$B$405,{110,120,5101}))+SUM(SUMIFS($F$4:$F$405,$C$4:$C$405,$J15,$D$4:$D$405,"Central Next-to-DH",$B$4:$B$405,{110,120,5101}))</f>
        <v>394115</v>
      </c>
      <c r="N15" s="72">
        <f>SUM(SUMIFS($F$4:$F$405,$C$4:$C$405,$J15,$D$4:$D$405,"Decentral DH",$B$4:$B$405,{110,120,5101}))+SUM(SUMIFS($F$4:$F$405,$C$4:$C$405,$J15,$D$4:$D$405,"Decentral Next-to-DH",$B$4:$B$405,{110,120,5101}))</f>
        <v>506727</v>
      </c>
      <c r="O15" s="72">
        <f>SUM(SUMIFS($F$4:$F$405,$C$4:$C$405,$J15,$D$4:$D$405,"Individual",$B$4:$B$405,{110,120,5101}))</f>
        <v>1056027</v>
      </c>
      <c r="P15" s="73">
        <f>SUM(SUMIFS($F$4:$F$405,$C$4:$C$405,$J15,$D$4:$D$405,"Central DH",$B$4:$B$405,{140,150,160,190}))+SUM(SUMIFS($F$4:$F$405,$C$4:$C$405,$J15,$D$4:$D$405,"Central Next-to-DH",$B$4:$B$405,{140,150,160,190}))</f>
        <v>137645</v>
      </c>
      <c r="Q15" s="72">
        <f>SUM(SUMIFS($F$4:$F$405,$C$4:$C$405,$J15,$D$4:$D$405,"Decentral DH",$B$4:$B$405,{140,150,160,190}))+SUM(SUMIFS($F$4:$F$405,$C$4:$C$405,$J15,$D$4:$D$405,"Decentral Next-to-DH",$B$4:$B$405,{140,150,160,190}))</f>
        <v>48932</v>
      </c>
      <c r="R15" s="74">
        <f>SUM(SUMIFS($F$4:$F$405,$C$4:$C$405,$J15,$D$4:$D$405,"Individual",$B$4:$B$405,{140,150,160,190}))</f>
        <v>34694</v>
      </c>
      <c r="S15" s="72">
        <f t="shared" ref="S15:S25" si="0">SUM(SUMIFS($F$4:$F$405,$C$4:$C$405,$J15,$D$4:$D$405,"Central DH",$B$4:$B$405,130))+SUM(SUMIFS($F$4:$F$405,$C$4:$C$405,$J15,$D$4:$D$405,"Central Next-to-DH",$B$4:$B$405,130))</f>
        <v>273226</v>
      </c>
      <c r="T15" s="72">
        <f t="shared" ref="T15:T25" si="1">SUM(SUMIFS($F$4:$F$405,$C$4:$C$405,$J15,$D$4:$D$405,"Decentral DH",$B$4:$B$405,130))+SUM(SUMIFS($F$4:$F$405,$C$4:$C$405,$J15,$D$4:$D$405,"Decentral Next-to-DH",$B$4:$B$405,130))</f>
        <v>161111</v>
      </c>
      <c r="U15" s="75">
        <f t="shared" ref="U15:U25" si="2">SUM(SUMIFS($F$4:$F$405,$C$4:$C$405,$J15,$D$4:$D$405,"Individual",$B$4:$B$405,130))</f>
        <v>76268</v>
      </c>
    </row>
    <row r="16" spans="1:21" x14ac:dyDescent="0.3">
      <c r="A16">
        <v>13</v>
      </c>
      <c r="B16">
        <v>110</v>
      </c>
      <c r="C16" t="s">
        <v>112</v>
      </c>
      <c r="D16" t="s">
        <v>110</v>
      </c>
      <c r="E16">
        <v>141</v>
      </c>
      <c r="F16">
        <v>26721</v>
      </c>
      <c r="J16" s="68" t="s">
        <v>112</v>
      </c>
      <c r="K16" s="76" t="s">
        <v>123</v>
      </c>
      <c r="L16" s="77" t="s">
        <v>8</v>
      </c>
      <c r="M16" s="78">
        <f>SUM(SUMIFS($F$4:$F$405,$C$4:$C$405,$J16,$D$4:$D$405,"Central DH",$B$4:$B$405,{110,120,5101}))+SUM(SUMIFS($F$4:$F$405,$C$4:$C$405,$J16,$D$4:$D$405,"Central Next-to-DH",$B$4:$B$405,{110,120,5101}))</f>
        <v>5667895</v>
      </c>
      <c r="N16" s="79">
        <f>SUM(SUMIFS($F$4:$F$405,$C$4:$C$405,$J16,$D$4:$D$405,"Decentral DH",$B$4:$B$405,{110,120,5101}))+SUM(SUMIFS($F$4:$F$405,$C$4:$C$405,$J16,$D$4:$D$405,"Decentral Next-to-DH",$B$4:$B$405,{110,120,5101}))</f>
        <v>3878573</v>
      </c>
      <c r="O16" s="79">
        <f>SUM(SUMIFS($F$4:$F$405,$C$4:$C$405,$J16,$D$4:$D$405,"Individual",$B$4:$B$405,{110,120,5101}))</f>
        <v>9023204</v>
      </c>
      <c r="P16" s="80">
        <f>SUM(SUMIFS($F$4:$F$405,$C$4:$C$405,$J16,$D$4:$D$405,"Central DH",$B$4:$B$405,{140,150,160,190}))+SUM(SUMIFS($F$4:$F$405,$C$4:$C$405,$J16,$D$4:$D$405,"Central Next-to-DH",$B$4:$B$405,{140,150,160,190}))</f>
        <v>3535053</v>
      </c>
      <c r="Q16" s="79">
        <f>SUM(SUMIFS($F$4:$F$405,$C$4:$C$405,$J16,$D$4:$D$405,"Decentral DH",$B$4:$B$405,{140,150,160,190}))+SUM(SUMIFS($F$4:$F$405,$C$4:$C$405,$J16,$D$4:$D$405,"Decentral Next-to-DH",$B$4:$B$405,{140,150,160,190}))</f>
        <v>1318169</v>
      </c>
      <c r="R16" s="81">
        <f>SUM(SUMIFS($F$4:$F$405,$C$4:$C$405,$J16,$D$4:$D$405,"Individual",$B$4:$B$405,{140,150,160,190}))</f>
        <v>315527</v>
      </c>
      <c r="S16" s="79">
        <f t="shared" si="0"/>
        <v>2422008</v>
      </c>
      <c r="T16" s="79">
        <f t="shared" si="1"/>
        <v>1227923</v>
      </c>
      <c r="U16" s="82">
        <f t="shared" si="2"/>
        <v>542749</v>
      </c>
    </row>
    <row r="17" spans="1:21" x14ac:dyDescent="0.3">
      <c r="A17">
        <v>14</v>
      </c>
      <c r="B17">
        <v>110</v>
      </c>
      <c r="C17" t="s">
        <v>112</v>
      </c>
      <c r="D17" t="s">
        <v>106</v>
      </c>
      <c r="E17">
        <v>10792</v>
      </c>
      <c r="F17">
        <v>2082360</v>
      </c>
      <c r="J17" s="68" t="s">
        <v>124</v>
      </c>
      <c r="K17" s="76" t="s">
        <v>125</v>
      </c>
      <c r="L17" s="77" t="s">
        <v>8</v>
      </c>
      <c r="M17" s="78">
        <f>SUM(SUMIFS($F$4:$F$405,$C$4:$C$405,$J17,$D$4:$D$405,"Central DH",$B$4:$B$405,{110,120,5101}))+SUM(SUMIFS($F$4:$F$405,$C$4:$C$405,$J17,$D$4:$D$405,"Central Next-to-DH",$B$4:$B$405,{110,120,5101}))</f>
        <v>3798245</v>
      </c>
      <c r="N17" s="79">
        <f>SUM(SUMIFS($F$4:$F$405,$C$4:$C$405,$J17,$D$4:$D$405,"Decentral DH",$B$4:$B$405,{110,120,5101}))+SUM(SUMIFS($F$4:$F$405,$C$4:$C$405,$J17,$D$4:$D$405,"Decentral Next-to-DH",$B$4:$B$405,{110,120,5101}))</f>
        <v>11801435</v>
      </c>
      <c r="O17" s="79">
        <f>SUM(SUMIFS($F$4:$F$405,$C$4:$C$405,$J17,$D$4:$D$405,"Individual",$B$4:$B$405,{110,120,5101}))</f>
        <v>9985832</v>
      </c>
      <c r="P17" s="80">
        <f>SUM(SUMIFS($F$4:$F$405,$C$4:$C$405,$J17,$D$4:$D$405,"Central DH",$B$4:$B$405,{140,150,160,190}))+SUM(SUMIFS($F$4:$F$405,$C$4:$C$405,$J17,$D$4:$D$405,"Central Next-to-DH",$B$4:$B$405,{140,150,160,190}))</f>
        <v>3631694</v>
      </c>
      <c r="Q17" s="79">
        <f>SUM(SUMIFS($F$4:$F$405,$C$4:$C$405,$J17,$D$4:$D$405,"Decentral DH",$B$4:$B$405,{140,150,160,190}))+SUM(SUMIFS($F$4:$F$405,$C$4:$C$405,$J17,$D$4:$D$405,"Decentral Next-to-DH",$B$4:$B$405,{140,150,160,190}))</f>
        <v>2619493</v>
      </c>
      <c r="R17" s="81">
        <f>SUM(SUMIFS($F$4:$F$405,$C$4:$C$405,$J17,$D$4:$D$405,"Individual",$B$4:$B$405,{140,150,160,190}))</f>
        <v>249615</v>
      </c>
      <c r="S17" s="79">
        <f t="shared" si="0"/>
        <v>1126447</v>
      </c>
      <c r="T17" s="79">
        <f t="shared" si="1"/>
        <v>1939144</v>
      </c>
      <c r="U17" s="82">
        <f t="shared" si="2"/>
        <v>230499</v>
      </c>
    </row>
    <row r="18" spans="1:21" x14ac:dyDescent="0.3">
      <c r="A18">
        <v>15</v>
      </c>
      <c r="B18">
        <v>110</v>
      </c>
      <c r="C18" t="s">
        <v>122</v>
      </c>
      <c r="D18" t="s">
        <v>108</v>
      </c>
      <c r="E18">
        <v>6</v>
      </c>
      <c r="F18">
        <v>995</v>
      </c>
      <c r="J18" s="68" t="s">
        <v>126</v>
      </c>
      <c r="K18" s="76" t="s">
        <v>127</v>
      </c>
      <c r="L18" s="77" t="s">
        <v>8</v>
      </c>
      <c r="M18" s="78">
        <f>SUM(SUMIFS($F$4:$F$405,$C$4:$C$405,$J18,$D$4:$D$405,"Central DH",$B$4:$B$405,{110,120,5101}))+SUM(SUMIFS($F$4:$F$405,$C$4:$C$405,$J18,$D$4:$D$405,"Central Next-to-DH",$B$4:$B$405,{110,120,5101}))</f>
        <v>9140203</v>
      </c>
      <c r="N18" s="79">
        <f>SUM(SUMIFS($F$4:$F$405,$C$4:$C$405,$J18,$D$4:$D$405,"Decentral DH",$B$4:$B$405,{110,120,5101}))+SUM(SUMIFS($F$4:$F$405,$C$4:$C$405,$J18,$D$4:$D$405,"Decentral Next-to-DH",$B$4:$B$405,{110,120,5101}))</f>
        <v>7479522</v>
      </c>
      <c r="O18" s="79">
        <f>SUM(SUMIFS($F$4:$F$405,$C$4:$C$405,$J18,$D$4:$D$405,"Individual",$B$4:$B$405,{110,120,5101}))</f>
        <v>13067524</v>
      </c>
      <c r="P18" s="80">
        <f>SUM(SUMIFS($F$4:$F$405,$C$4:$C$405,$J18,$D$4:$D$405,"Central DH",$B$4:$B$405,{140,150,160,190}))+SUM(SUMIFS($F$4:$F$405,$C$4:$C$405,$J18,$D$4:$D$405,"Central Next-to-DH",$B$4:$B$405,{140,150,160,190}))</f>
        <v>5121078</v>
      </c>
      <c r="Q18" s="79">
        <f>SUM(SUMIFS($F$4:$F$405,$C$4:$C$405,$J18,$D$4:$D$405,"Decentral DH",$B$4:$B$405,{140,150,160,190}))+SUM(SUMIFS($F$4:$F$405,$C$4:$C$405,$J18,$D$4:$D$405,"Decentral Next-to-DH",$B$4:$B$405,{140,150,160,190}))</f>
        <v>2409760</v>
      </c>
      <c r="R18" s="81">
        <f>SUM(SUMIFS($F$4:$F$405,$C$4:$C$405,$J18,$D$4:$D$405,"Individual",$B$4:$B$405,{140,150,160,190}))</f>
        <v>501156</v>
      </c>
      <c r="S18" s="79">
        <f t="shared" si="0"/>
        <v>1978127</v>
      </c>
      <c r="T18" s="79">
        <f t="shared" si="1"/>
        <v>1727323</v>
      </c>
      <c r="U18" s="82">
        <f t="shared" si="2"/>
        <v>663749</v>
      </c>
    </row>
    <row r="19" spans="1:21" x14ac:dyDescent="0.3">
      <c r="A19">
        <v>16</v>
      </c>
      <c r="B19">
        <v>110</v>
      </c>
      <c r="C19" t="s">
        <v>122</v>
      </c>
      <c r="D19" t="s">
        <v>109</v>
      </c>
      <c r="E19">
        <v>25</v>
      </c>
      <c r="F19">
        <v>4994</v>
      </c>
      <c r="J19" s="68" t="s">
        <v>128</v>
      </c>
      <c r="K19" s="76" t="s">
        <v>129</v>
      </c>
      <c r="L19" s="77" t="s">
        <v>8</v>
      </c>
      <c r="M19" s="78">
        <f>SUM(SUMIFS($F$4:$F$405,$C$4:$C$405,$J19,$D$4:$D$405,"Central DH",$B$4:$B$405,{110,120,5101}))+SUM(SUMIFS($F$4:$F$405,$C$4:$C$405,$J19,$D$4:$D$405,"Central Next-to-DH",$B$4:$B$405,{110,120,5101}))</f>
        <v>2364287</v>
      </c>
      <c r="N19" s="79">
        <f>SUM(SUMIFS($F$4:$F$405,$C$4:$C$405,$J19,$D$4:$D$405,"Decentral DH",$B$4:$B$405,{110,120,5101}))+SUM(SUMIFS($F$4:$F$405,$C$4:$C$405,$J19,$D$4:$D$405,"Decentral Next-to-DH",$B$4:$B$405,{110,120,5101}))</f>
        <v>9469027</v>
      </c>
      <c r="O19" s="79">
        <f>SUM(SUMIFS($F$4:$F$405,$C$4:$C$405,$J19,$D$4:$D$405,"Individual",$B$4:$B$405,{110,120,5101}))</f>
        <v>7641736</v>
      </c>
      <c r="P19" s="80">
        <f>SUM(SUMIFS($F$4:$F$405,$C$4:$C$405,$J19,$D$4:$D$405,"Central DH",$B$4:$B$405,{140,150,160,190}))+SUM(SUMIFS($F$4:$F$405,$C$4:$C$405,$J19,$D$4:$D$405,"Central Next-to-DH",$B$4:$B$405,{140,150,160,190}))</f>
        <v>1104037</v>
      </c>
      <c r="Q19" s="79">
        <f>SUM(SUMIFS($F$4:$F$405,$C$4:$C$405,$J19,$D$4:$D$405,"Decentral DH",$B$4:$B$405,{140,150,160,190}))+SUM(SUMIFS($F$4:$F$405,$C$4:$C$405,$J19,$D$4:$D$405,"Decentral Next-to-DH",$B$4:$B$405,{140,150,160,190}))</f>
        <v>2709273</v>
      </c>
      <c r="R19" s="81">
        <f>SUM(SUMIFS($F$4:$F$405,$C$4:$C$405,$J19,$D$4:$D$405,"Individual",$B$4:$B$405,{140,150,160,190}))</f>
        <v>195372</v>
      </c>
      <c r="S19" s="79">
        <f t="shared" si="0"/>
        <v>410642</v>
      </c>
      <c r="T19" s="79">
        <f t="shared" si="1"/>
        <v>1709897</v>
      </c>
      <c r="U19" s="82">
        <f t="shared" si="2"/>
        <v>174044</v>
      </c>
    </row>
    <row r="20" spans="1:21" x14ac:dyDescent="0.3">
      <c r="A20">
        <v>17</v>
      </c>
      <c r="B20">
        <v>110</v>
      </c>
      <c r="C20" t="s">
        <v>122</v>
      </c>
      <c r="D20" t="s">
        <v>110</v>
      </c>
      <c r="E20">
        <v>10</v>
      </c>
      <c r="F20">
        <v>2203</v>
      </c>
      <c r="J20" s="68" t="s">
        <v>130</v>
      </c>
      <c r="K20" s="76" t="s">
        <v>131</v>
      </c>
      <c r="L20" s="77" t="s">
        <v>8</v>
      </c>
      <c r="M20" s="78">
        <f>SUM(SUMIFS($F$4:$F$405,$C$4:$C$405,$J20,$D$4:$D$405,"Central DH",$B$4:$B$405,{110,120,5101}))+SUM(SUMIFS($F$4:$F$405,$C$4:$C$405,$J20,$D$4:$D$405,"Central Next-to-DH",$B$4:$B$405,{110,120,5101}))</f>
        <v>8087667</v>
      </c>
      <c r="N20" s="79">
        <f>SUM(SUMIFS($F$4:$F$405,$C$4:$C$405,$J20,$D$4:$D$405,"Decentral DH",$B$4:$B$405,{110,120,5101}))+SUM(SUMIFS($F$4:$F$405,$C$4:$C$405,$J20,$D$4:$D$405,"Decentral Next-to-DH",$B$4:$B$405,{110,120,5101}))</f>
        <v>8898554</v>
      </c>
      <c r="O20" s="79">
        <f>SUM(SUMIFS($F$4:$F$405,$C$4:$C$405,$J20,$D$4:$D$405,"Individual",$B$4:$B$405,{110,120,5101}))</f>
        <v>11553658</v>
      </c>
      <c r="P20" s="80">
        <f>SUM(SUMIFS($F$4:$F$405,$C$4:$C$405,$J20,$D$4:$D$405,"Central DH",$B$4:$B$405,{140,150,160,190}))+SUM(SUMIFS($F$4:$F$405,$C$4:$C$405,$J20,$D$4:$D$405,"Central Next-to-DH",$B$4:$B$405,{140,150,160,190}))</f>
        <v>8443580</v>
      </c>
      <c r="Q20" s="79">
        <f>SUM(SUMIFS($F$4:$F$405,$C$4:$C$405,$J20,$D$4:$D$405,"Decentral DH",$B$4:$B$405,{140,150,160,190}))+SUM(SUMIFS($F$4:$F$405,$C$4:$C$405,$J20,$D$4:$D$405,"Decentral Next-to-DH",$B$4:$B$405,{140,150,160,190}))</f>
        <v>2794571</v>
      </c>
      <c r="R20" s="81">
        <f>SUM(SUMIFS($F$4:$F$405,$C$4:$C$405,$J20,$D$4:$D$405,"Individual",$B$4:$B$405,{140,150,160,190}))</f>
        <v>339311</v>
      </c>
      <c r="S20" s="79">
        <f t="shared" si="0"/>
        <v>3102694</v>
      </c>
      <c r="T20" s="79">
        <f t="shared" si="1"/>
        <v>1722011</v>
      </c>
      <c r="U20" s="82">
        <f t="shared" si="2"/>
        <v>648360</v>
      </c>
    </row>
    <row r="21" spans="1:21" x14ac:dyDescent="0.3">
      <c r="A21">
        <v>18</v>
      </c>
      <c r="B21">
        <v>110</v>
      </c>
      <c r="C21" t="s">
        <v>122</v>
      </c>
      <c r="D21" t="s">
        <v>106</v>
      </c>
      <c r="E21">
        <v>217</v>
      </c>
      <c r="F21">
        <v>41710</v>
      </c>
      <c r="J21" s="68" t="s">
        <v>111</v>
      </c>
      <c r="K21" s="76" t="s">
        <v>132</v>
      </c>
      <c r="L21" s="77" t="s">
        <v>9</v>
      </c>
      <c r="M21" s="78">
        <f>SUM(SUMIFS($F$4:$F$405,$C$4:$C$405,$J21,$D$4:$D$405,"Central DH",$B$4:$B$405,{110,120,5101}))+SUM(SUMIFS($F$4:$F$405,$C$4:$C$405,$J21,$D$4:$D$405,"Central Next-to-DH",$B$4:$B$405,{110,120,5101}))</f>
        <v>3316209</v>
      </c>
      <c r="N21" s="79">
        <f>SUM(SUMIFS($F$4:$F$405,$C$4:$C$405,$J21,$D$4:$D$405,"Decentral DH",$B$4:$B$405,{110,120,5101}))+SUM(SUMIFS($F$4:$F$405,$C$4:$C$405,$J21,$D$4:$D$405,"Decentral Next-to-DH",$B$4:$B$405,{110,120,5101}))</f>
        <v>531</v>
      </c>
      <c r="O21" s="79">
        <f>SUM(SUMIFS($F$4:$F$405,$C$4:$C$405,$J21,$D$4:$D$405,"Individual",$B$4:$B$405,{110,120,5101}))</f>
        <v>135820</v>
      </c>
      <c r="P21" s="80">
        <f>SUM(SUMIFS($F$4:$F$405,$C$4:$C$405,$J21,$D$4:$D$405,"Central DH",$B$4:$B$405,{140,150,160,190}))+SUM(SUMIFS($F$4:$F$405,$C$4:$C$405,$J21,$D$4:$D$405,"Central Next-to-DH",$B$4:$B$405,{140,150,160,190}))</f>
        <v>25934145</v>
      </c>
      <c r="Q21" s="79">
        <f>SUM(SUMIFS($F$4:$F$405,$C$4:$C$405,$J21,$D$4:$D$405,"Decentral DH",$B$4:$B$405,{140,150,160,190}))+SUM(SUMIFS($F$4:$F$405,$C$4:$C$405,$J21,$D$4:$D$405,"Decentral Next-to-DH",$B$4:$B$405,{140,150,160,190}))</f>
        <v>0</v>
      </c>
      <c r="R21" s="81">
        <f>SUM(SUMIFS($F$4:$F$405,$C$4:$C$405,$J21,$D$4:$D$405,"Individual",$B$4:$B$405,{140,150,160,190}))</f>
        <v>47795</v>
      </c>
      <c r="S21" s="79">
        <f t="shared" si="0"/>
        <v>1298865</v>
      </c>
      <c r="T21" s="79">
        <f t="shared" si="1"/>
        <v>200</v>
      </c>
      <c r="U21" s="82">
        <f t="shared" si="2"/>
        <v>15947</v>
      </c>
    </row>
    <row r="22" spans="1:21" x14ac:dyDescent="0.3">
      <c r="A22">
        <v>19</v>
      </c>
      <c r="B22">
        <v>110</v>
      </c>
      <c r="C22" t="s">
        <v>124</v>
      </c>
      <c r="D22" t="s">
        <v>108</v>
      </c>
      <c r="E22">
        <v>119</v>
      </c>
      <c r="F22">
        <v>23853</v>
      </c>
      <c r="J22" s="68" t="s">
        <v>122</v>
      </c>
      <c r="K22" s="76" t="s">
        <v>133</v>
      </c>
      <c r="L22" s="77" t="s">
        <v>9</v>
      </c>
      <c r="M22" s="78">
        <f>SUM(SUMIFS($F$4:$F$405,$C$4:$C$405,$J22,$D$4:$D$405,"Central DH",$B$4:$B$405,{110,120,5101}))+SUM(SUMIFS($F$4:$F$405,$C$4:$C$405,$J22,$D$4:$D$405,"Central Next-to-DH",$B$4:$B$405,{110,120,5101}))</f>
        <v>7323417</v>
      </c>
      <c r="N22" s="79">
        <f>SUM(SUMIFS($F$4:$F$405,$C$4:$C$405,$J22,$D$4:$D$405,"Decentral DH",$B$4:$B$405,{110,120,5101}))+SUM(SUMIFS($F$4:$F$405,$C$4:$C$405,$J22,$D$4:$D$405,"Decentral Next-to-DH",$B$4:$B$405,{110,120,5101}))</f>
        <v>1319191</v>
      </c>
      <c r="O22" s="79">
        <f>SUM(SUMIFS($F$4:$F$405,$C$4:$C$405,$J22,$D$4:$D$405,"Individual",$B$4:$B$405,{110,120,5101}))</f>
        <v>239719</v>
      </c>
      <c r="P22" s="80">
        <f>SUM(SUMIFS($F$4:$F$405,$C$4:$C$405,$J22,$D$4:$D$405,"Central DH",$B$4:$B$405,{140,150,160,190}))+SUM(SUMIFS($F$4:$F$405,$C$4:$C$405,$J22,$D$4:$D$405,"Central Next-to-DH",$B$4:$B$405,{140,150,160,190}))</f>
        <v>8952387</v>
      </c>
      <c r="Q22" s="79">
        <f>SUM(SUMIFS($F$4:$F$405,$C$4:$C$405,$J22,$D$4:$D$405,"Decentral DH",$B$4:$B$405,{140,150,160,190}))+SUM(SUMIFS($F$4:$F$405,$C$4:$C$405,$J22,$D$4:$D$405,"Decentral Next-to-DH",$B$4:$B$405,{140,150,160,190}))</f>
        <v>1562656</v>
      </c>
      <c r="R22" s="81">
        <f>SUM(SUMIFS($F$4:$F$405,$C$4:$C$405,$J22,$D$4:$D$405,"Individual",$B$4:$B$405,{140,150,160,190}))</f>
        <v>13446</v>
      </c>
      <c r="S22" s="79">
        <f t="shared" si="0"/>
        <v>3869209</v>
      </c>
      <c r="T22" s="79">
        <f t="shared" si="1"/>
        <v>738670</v>
      </c>
      <c r="U22" s="82">
        <f t="shared" si="2"/>
        <v>19990</v>
      </c>
    </row>
    <row r="23" spans="1:21" x14ac:dyDescent="0.3">
      <c r="A23">
        <v>20</v>
      </c>
      <c r="B23">
        <v>110</v>
      </c>
      <c r="C23" t="s">
        <v>124</v>
      </c>
      <c r="D23" t="s">
        <v>109</v>
      </c>
      <c r="E23">
        <v>50</v>
      </c>
      <c r="F23">
        <v>11636</v>
      </c>
      <c r="J23" s="68" t="s">
        <v>134</v>
      </c>
      <c r="K23" s="76" t="s">
        <v>135</v>
      </c>
      <c r="L23" s="77" t="s">
        <v>9</v>
      </c>
      <c r="M23" s="78">
        <f>SUM(SUMIFS($F$4:$F$405,$C$4:$C$405,$J23,$D$4:$D$405,"Central DH",$B$4:$B$405,{110,120,5101}))+SUM(SUMIFS($F$4:$F$405,$C$4:$C$405,$J23,$D$4:$D$405,"Central Next-to-DH",$B$4:$B$405,{110,120,5101}))</f>
        <v>545037</v>
      </c>
      <c r="N23" s="79">
        <f>SUM(SUMIFS($F$4:$F$405,$C$4:$C$405,$J23,$D$4:$D$405,"Decentral DH",$B$4:$B$405,{110,120,5101}))+SUM(SUMIFS($F$4:$F$405,$C$4:$C$405,$J23,$D$4:$D$405,"Decentral Next-to-DH",$B$4:$B$405,{110,120,5101}))</f>
        <v>9399236</v>
      </c>
      <c r="O23" s="79">
        <f>SUM(SUMIFS($F$4:$F$405,$C$4:$C$405,$J23,$D$4:$D$405,"Individual",$B$4:$B$405,{110,120,5101}))</f>
        <v>4312761</v>
      </c>
      <c r="P23" s="80">
        <f>SUM(SUMIFS($F$4:$F$405,$C$4:$C$405,$J23,$D$4:$D$405,"Central DH",$B$4:$B$405,{140,150,160,190}))+SUM(SUMIFS($F$4:$F$405,$C$4:$C$405,$J23,$D$4:$D$405,"Central Next-to-DH",$B$4:$B$405,{140,150,160,190}))</f>
        <v>125919</v>
      </c>
      <c r="Q23" s="79">
        <f>SUM(SUMIFS($F$4:$F$405,$C$4:$C$405,$J23,$D$4:$D$405,"Decentral DH",$B$4:$B$405,{140,150,160,190}))+SUM(SUMIFS($F$4:$F$405,$C$4:$C$405,$J23,$D$4:$D$405,"Decentral Next-to-DH",$B$4:$B$405,{140,150,160,190}))</f>
        <v>4432405</v>
      </c>
      <c r="R23" s="81">
        <f>SUM(SUMIFS($F$4:$F$405,$C$4:$C$405,$J23,$D$4:$D$405,"Individual",$B$4:$B$405,{140,150,160,190}))</f>
        <v>172481</v>
      </c>
      <c r="S23" s="79">
        <f t="shared" si="0"/>
        <v>107364</v>
      </c>
      <c r="T23" s="79">
        <f t="shared" si="1"/>
        <v>3853098</v>
      </c>
      <c r="U23" s="82">
        <f t="shared" si="2"/>
        <v>418833</v>
      </c>
    </row>
    <row r="24" spans="1:21" x14ac:dyDescent="0.3">
      <c r="A24">
        <v>21</v>
      </c>
      <c r="B24">
        <v>110</v>
      </c>
      <c r="C24" t="s">
        <v>124</v>
      </c>
      <c r="D24" t="s">
        <v>105</v>
      </c>
      <c r="E24">
        <v>640</v>
      </c>
      <c r="F24">
        <v>115615</v>
      </c>
      <c r="J24" s="68" t="s">
        <v>136</v>
      </c>
      <c r="K24" s="76" t="s">
        <v>137</v>
      </c>
      <c r="L24" s="77" t="s">
        <v>9</v>
      </c>
      <c r="M24" s="78">
        <f>SUM(SUMIFS($F$4:$F$405,$C$4:$C$405,$J24,$D$4:$D$405,"Central DH",$B$4:$B$405,{110,120,5101}))+SUM(SUMIFS($F$4:$F$405,$C$4:$C$405,$J24,$D$4:$D$405,"Central Next-to-DH",$B$4:$B$405,{110,120,5101}))</f>
        <v>3463659</v>
      </c>
      <c r="N24" s="79">
        <f>SUM(SUMIFS($F$4:$F$405,$C$4:$C$405,$J24,$D$4:$D$405,"Decentral DH",$B$4:$B$405,{110,120,5101}))+SUM(SUMIFS($F$4:$F$405,$C$4:$C$405,$J24,$D$4:$D$405,"Decentral Next-to-DH",$B$4:$B$405,{110,120,5101}))</f>
        <v>1029799</v>
      </c>
      <c r="O24" s="79">
        <f>SUM(SUMIFS($F$4:$F$405,$C$4:$C$405,$J24,$D$4:$D$405,"Individual",$B$4:$B$405,{110,120,5101}))</f>
        <v>3227426</v>
      </c>
      <c r="P24" s="80">
        <f>SUM(SUMIFS($F$4:$F$405,$C$4:$C$405,$J24,$D$4:$D$405,"Central DH",$B$4:$B$405,{140,150,160,190}))+SUM(SUMIFS($F$4:$F$405,$C$4:$C$405,$J24,$D$4:$D$405,"Central Next-to-DH",$B$4:$B$405,{140,150,160,190}))</f>
        <v>2247859</v>
      </c>
      <c r="Q24" s="79">
        <f>SUM(SUMIFS($F$4:$F$405,$C$4:$C$405,$J24,$D$4:$D$405,"Decentral DH",$B$4:$B$405,{140,150,160,190}))+SUM(SUMIFS($F$4:$F$405,$C$4:$C$405,$J24,$D$4:$D$405,"Decentral Next-to-DH",$B$4:$B$405,{140,150,160,190}))</f>
        <v>130762</v>
      </c>
      <c r="R24" s="81">
        <f>SUM(SUMIFS($F$4:$F$405,$C$4:$C$405,$J24,$D$4:$D$405,"Individual",$B$4:$B$405,{140,150,160,190}))</f>
        <v>130748</v>
      </c>
      <c r="S24" s="79">
        <f t="shared" si="0"/>
        <v>1052664</v>
      </c>
      <c r="T24" s="79">
        <f t="shared" si="1"/>
        <v>394021</v>
      </c>
      <c r="U24" s="82">
        <f t="shared" si="2"/>
        <v>395815</v>
      </c>
    </row>
    <row r="25" spans="1:21" ht="15" thickBot="1" x14ac:dyDescent="0.35">
      <c r="A25">
        <v>22</v>
      </c>
      <c r="B25">
        <v>110</v>
      </c>
      <c r="C25" t="s">
        <v>124</v>
      </c>
      <c r="D25" t="s">
        <v>110</v>
      </c>
      <c r="E25">
        <v>313</v>
      </c>
      <c r="F25">
        <v>60003</v>
      </c>
      <c r="J25" s="68" t="s">
        <v>138</v>
      </c>
      <c r="K25" s="83" t="s">
        <v>139</v>
      </c>
      <c r="L25" s="84" t="s">
        <v>9</v>
      </c>
      <c r="M25" s="85">
        <f>SUM(SUMIFS($F$4:$F$405,$C$4:$C$405,$J25,$D$4:$D$405,"Central DH",$B$4:$B$405,{110,120,5101}))+SUM(SUMIFS($F$4:$F$405,$C$4:$C$405,$J25,$D$4:$D$405,"Central Next-to-DH",$B$4:$B$405,{110,120,5101}))</f>
        <v>1276147</v>
      </c>
      <c r="N25" s="86">
        <f>SUM(SUMIFS($F$4:$F$405,$C$4:$C$405,$J25,$D$4:$D$405,"Decentral DH",$B$4:$B$405,{110,120,5101}))+SUM(SUMIFS($F$4:$F$405,$C$4:$C$405,$J25,$D$4:$D$405,"Decentral Next-to-DH",$B$4:$B$405,{110,120,5101}))</f>
        <v>8997645</v>
      </c>
      <c r="O25" s="86">
        <f>SUM(SUMIFS($F$4:$F$405,$C$4:$C$405,$J25,$D$4:$D$405,"Individual",$B$4:$B$405,{110,120,5101}))</f>
        <v>14311614</v>
      </c>
      <c r="P25" s="87">
        <f>SUM(SUMIFS($F$4:$F$405,$C$4:$C$405,$J25,$D$4:$D$405,"Central DH",$B$4:$B$405,{140,150,160,190}))+SUM(SUMIFS($F$4:$F$405,$C$4:$C$405,$J25,$D$4:$D$405,"Central Next-to-DH",$B$4:$B$405,{140,150,160,190}))</f>
        <v>813579</v>
      </c>
      <c r="Q25" s="86">
        <f>SUM(SUMIFS($F$4:$F$405,$C$4:$C$405,$J25,$D$4:$D$405,"Decentral DH",$B$4:$B$405,{140,150,160,190}))+SUM(SUMIFS($F$4:$F$405,$C$4:$C$405,$J25,$D$4:$D$405,"Decentral Next-to-DH",$B$4:$B$405,{140,150,160,190}))</f>
        <v>4097757</v>
      </c>
      <c r="R25" s="88">
        <f>SUM(SUMIFS($F$4:$F$405,$C$4:$C$405,$J25,$D$4:$D$405,"Individual",$B$4:$B$405,{140,150,160,190}))</f>
        <v>652899</v>
      </c>
      <c r="S25" s="86">
        <f t="shared" si="0"/>
        <v>322765</v>
      </c>
      <c r="T25" s="86">
        <f t="shared" si="1"/>
        <v>2578906</v>
      </c>
      <c r="U25" s="89">
        <f t="shared" si="2"/>
        <v>1008232</v>
      </c>
    </row>
    <row r="26" spans="1:21" ht="15" thickTop="1" x14ac:dyDescent="0.3">
      <c r="A26">
        <v>23</v>
      </c>
      <c r="B26">
        <v>110</v>
      </c>
      <c r="C26" t="s">
        <v>124</v>
      </c>
      <c r="D26" t="s">
        <v>106</v>
      </c>
      <c r="E26">
        <v>21484</v>
      </c>
      <c r="F26">
        <v>3995527</v>
      </c>
      <c r="M26" s="90"/>
      <c r="N26" s="90"/>
      <c r="O26" s="90"/>
      <c r="P26" s="90"/>
      <c r="Q26" s="90"/>
      <c r="R26" s="90"/>
      <c r="S26" s="90"/>
      <c r="T26" s="90"/>
      <c r="U26" s="90"/>
    </row>
    <row r="27" spans="1:21" x14ac:dyDescent="0.3">
      <c r="A27">
        <v>24</v>
      </c>
      <c r="B27">
        <v>110</v>
      </c>
      <c r="C27" t="s">
        <v>134</v>
      </c>
      <c r="D27" t="s">
        <v>109</v>
      </c>
      <c r="E27">
        <v>2</v>
      </c>
      <c r="F27">
        <v>561</v>
      </c>
    </row>
    <row r="28" spans="1:21" x14ac:dyDescent="0.3">
      <c r="A28">
        <v>25</v>
      </c>
      <c r="B28">
        <v>110</v>
      </c>
      <c r="C28" t="s">
        <v>134</v>
      </c>
      <c r="D28" t="s">
        <v>105</v>
      </c>
      <c r="E28">
        <v>93</v>
      </c>
      <c r="F28">
        <v>17469</v>
      </c>
    </row>
    <row r="29" spans="1:21" ht="15" thickBot="1" x14ac:dyDescent="0.35">
      <c r="A29">
        <v>26</v>
      </c>
      <c r="B29">
        <v>110</v>
      </c>
      <c r="C29" t="s">
        <v>134</v>
      </c>
      <c r="D29" t="s">
        <v>110</v>
      </c>
      <c r="E29">
        <v>160</v>
      </c>
      <c r="F29">
        <v>33459</v>
      </c>
      <c r="M29" s="237" t="s">
        <v>113</v>
      </c>
      <c r="N29" s="237"/>
      <c r="O29" s="237"/>
      <c r="P29" s="237"/>
      <c r="Q29" s="237"/>
      <c r="R29" s="237"/>
      <c r="S29" s="237"/>
      <c r="T29" s="237"/>
      <c r="U29" s="237"/>
    </row>
    <row r="30" spans="1:21" ht="15.6" thickTop="1" thickBot="1" x14ac:dyDescent="0.35">
      <c r="A30">
        <v>27</v>
      </c>
      <c r="B30">
        <v>110</v>
      </c>
      <c r="C30" t="s">
        <v>134</v>
      </c>
      <c r="D30" t="s">
        <v>106</v>
      </c>
      <c r="E30">
        <v>3773</v>
      </c>
      <c r="F30">
        <v>762563</v>
      </c>
      <c r="M30" s="231" t="s">
        <v>114</v>
      </c>
      <c r="N30" s="232"/>
      <c r="O30" s="232"/>
      <c r="P30" s="233" t="s">
        <v>115</v>
      </c>
      <c r="Q30" s="234"/>
      <c r="R30" s="235"/>
      <c r="S30" s="234" t="s">
        <v>116</v>
      </c>
      <c r="T30" s="234"/>
      <c r="U30" s="236"/>
    </row>
    <row r="31" spans="1:21" ht="15.6" thickTop="1" thickBot="1" x14ac:dyDescent="0.35">
      <c r="A31">
        <v>28</v>
      </c>
      <c r="B31">
        <v>110</v>
      </c>
      <c r="C31" t="s">
        <v>130</v>
      </c>
      <c r="D31" t="s">
        <v>108</v>
      </c>
      <c r="E31">
        <v>312</v>
      </c>
      <c r="F31">
        <v>56409</v>
      </c>
      <c r="J31" t="s">
        <v>117</v>
      </c>
      <c r="K31" s="61" t="s">
        <v>101</v>
      </c>
      <c r="L31" s="62" t="s">
        <v>118</v>
      </c>
      <c r="M31" s="91" t="s">
        <v>119</v>
      </c>
      <c r="N31" s="92" t="s">
        <v>120</v>
      </c>
      <c r="O31" s="92" t="s">
        <v>106</v>
      </c>
      <c r="P31" s="93" t="s">
        <v>119</v>
      </c>
      <c r="Q31" s="92" t="s">
        <v>120</v>
      </c>
      <c r="R31" s="94" t="s">
        <v>106</v>
      </c>
      <c r="S31" s="92" t="s">
        <v>119</v>
      </c>
      <c r="T31" s="92" t="s">
        <v>120</v>
      </c>
      <c r="U31" s="95" t="s">
        <v>106</v>
      </c>
    </row>
    <row r="32" spans="1:21" ht="15" thickTop="1" x14ac:dyDescent="0.3">
      <c r="A32">
        <v>29</v>
      </c>
      <c r="B32">
        <v>110</v>
      </c>
      <c r="C32" t="s">
        <v>130</v>
      </c>
      <c r="D32" t="s">
        <v>109</v>
      </c>
      <c r="E32">
        <v>74</v>
      </c>
      <c r="F32">
        <v>14488</v>
      </c>
      <c r="J32" s="68" t="s">
        <v>107</v>
      </c>
      <c r="K32" s="69" t="s">
        <v>121</v>
      </c>
      <c r="L32" s="70" t="s">
        <v>9</v>
      </c>
      <c r="M32" s="96">
        <f>M15/SUM($M15:$O15)</f>
        <v>0.20140080914971825</v>
      </c>
      <c r="N32" s="97">
        <f>N15/SUM($M15:$O15)</f>
        <v>0.25894783963566287</v>
      </c>
      <c r="O32" s="97">
        <f>O15/SUM($M15:$O15)</f>
        <v>0.53965135121461882</v>
      </c>
      <c r="P32" s="98">
        <f>P15/SUM($P15:$R15)</f>
        <v>0.62206525030392601</v>
      </c>
      <c r="Q32" s="97">
        <f>Q15/SUM($P15:$R15)</f>
        <v>0.22114059230536312</v>
      </c>
      <c r="R32" s="99">
        <f>R15/SUM($P15:$R15)</f>
        <v>0.15679415739071093</v>
      </c>
      <c r="S32" s="97">
        <f>S15/SUM($S15:$U15)</f>
        <v>0.53510247647398679</v>
      </c>
      <c r="T32" s="97">
        <f t="shared" ref="T32:U32" si="3">T15/SUM($S15:$U15)</f>
        <v>0.31552961682709729</v>
      </c>
      <c r="U32" s="100">
        <f t="shared" si="3"/>
        <v>0.149367906698916</v>
      </c>
    </row>
    <row r="33" spans="1:21" x14ac:dyDescent="0.3">
      <c r="A33">
        <v>30</v>
      </c>
      <c r="B33">
        <v>110</v>
      </c>
      <c r="C33" t="s">
        <v>130</v>
      </c>
      <c r="D33" t="s">
        <v>105</v>
      </c>
      <c r="E33">
        <v>392</v>
      </c>
      <c r="F33">
        <v>73931</v>
      </c>
      <c r="J33" s="68" t="s">
        <v>112</v>
      </c>
      <c r="K33" s="76" t="s">
        <v>123</v>
      </c>
      <c r="L33" s="77" t="s">
        <v>8</v>
      </c>
      <c r="M33" s="101">
        <f t="shared" ref="M33:O42" si="4">M16/SUM($M16:$O16)</f>
        <v>0.30522321557429771</v>
      </c>
      <c r="N33" s="102">
        <f t="shared" si="4"/>
        <v>0.20886599397124517</v>
      </c>
      <c r="O33" s="102">
        <f t="shared" si="4"/>
        <v>0.48591079045445712</v>
      </c>
      <c r="P33" s="103">
        <f t="shared" ref="P33:R36" si="5">P16/SUM($P16:$R16)</f>
        <v>0.68392816134039403</v>
      </c>
      <c r="Q33" s="102">
        <f t="shared" si="5"/>
        <v>0.25502669988424664</v>
      </c>
      <c r="R33" s="104">
        <f t="shared" si="5"/>
        <v>6.1045138775359373E-2</v>
      </c>
      <c r="S33" s="102">
        <f t="shared" ref="S33:U42" si="6">S16/SUM($S16:$U16)</f>
        <v>0.5776753770857781</v>
      </c>
      <c r="T33" s="102">
        <f t="shared" si="6"/>
        <v>0.29287305494337751</v>
      </c>
      <c r="U33" s="105">
        <f t="shared" si="6"/>
        <v>0.12945156797084442</v>
      </c>
    </row>
    <row r="34" spans="1:21" x14ac:dyDescent="0.3">
      <c r="A34">
        <v>31</v>
      </c>
      <c r="B34">
        <v>110</v>
      </c>
      <c r="C34" t="s">
        <v>130</v>
      </c>
      <c r="D34" t="s">
        <v>110</v>
      </c>
      <c r="E34">
        <v>185</v>
      </c>
      <c r="F34">
        <v>36755</v>
      </c>
      <c r="J34" s="68" t="s">
        <v>124</v>
      </c>
      <c r="K34" s="76" t="s">
        <v>125</v>
      </c>
      <c r="L34" s="77" t="s">
        <v>8</v>
      </c>
      <c r="M34" s="101">
        <f t="shared" si="4"/>
        <v>0.1484529604097819</v>
      </c>
      <c r="N34" s="102">
        <f t="shared" si="4"/>
        <v>0.46125459596040136</v>
      </c>
      <c r="O34" s="102">
        <f t="shared" si="4"/>
        <v>0.39029244362981674</v>
      </c>
      <c r="P34" s="103">
        <f t="shared" si="5"/>
        <v>0.55865322463289913</v>
      </c>
      <c r="Q34" s="102">
        <f t="shared" si="5"/>
        <v>0.40294920534420214</v>
      </c>
      <c r="R34" s="104">
        <f t="shared" si="5"/>
        <v>3.8397570022898717E-2</v>
      </c>
      <c r="S34" s="102">
        <f t="shared" si="6"/>
        <v>0.34175250069021174</v>
      </c>
      <c r="T34" s="102">
        <f t="shared" si="6"/>
        <v>0.58831645980540581</v>
      </c>
      <c r="U34" s="105">
        <f t="shared" si="6"/>
        <v>6.9931039504382467E-2</v>
      </c>
    </row>
    <row r="35" spans="1:21" x14ac:dyDescent="0.3">
      <c r="A35">
        <v>32</v>
      </c>
      <c r="B35">
        <v>110</v>
      </c>
      <c r="C35" t="s">
        <v>130</v>
      </c>
      <c r="D35" t="s">
        <v>106</v>
      </c>
      <c r="E35">
        <v>15646</v>
      </c>
      <c r="F35">
        <v>2948253</v>
      </c>
      <c r="J35" s="68" t="s">
        <v>126</v>
      </c>
      <c r="K35" s="76" t="s">
        <v>127</v>
      </c>
      <c r="L35" s="77" t="s">
        <v>8</v>
      </c>
      <c r="M35" s="101">
        <f t="shared" si="4"/>
        <v>0.30788312517606464</v>
      </c>
      <c r="N35" s="102">
        <f t="shared" si="4"/>
        <v>0.25194392380378527</v>
      </c>
      <c r="O35" s="102">
        <f t="shared" si="4"/>
        <v>0.44017295102015008</v>
      </c>
      <c r="P35" s="103">
        <f t="shared" si="5"/>
        <v>0.63758488863412999</v>
      </c>
      <c r="Q35" s="102">
        <f t="shared" si="5"/>
        <v>0.30002014443735892</v>
      </c>
      <c r="R35" s="104">
        <f t="shared" si="5"/>
        <v>6.2394966928511153E-2</v>
      </c>
      <c r="S35" s="102">
        <f t="shared" si="6"/>
        <v>0.45274362646334032</v>
      </c>
      <c r="T35" s="102">
        <f t="shared" si="6"/>
        <v>0.39534088513706972</v>
      </c>
      <c r="U35" s="105">
        <f t="shared" si="6"/>
        <v>0.15191548839958996</v>
      </c>
    </row>
    <row r="36" spans="1:21" x14ac:dyDescent="0.3">
      <c r="A36">
        <v>33</v>
      </c>
      <c r="B36">
        <v>110</v>
      </c>
      <c r="C36" t="s">
        <v>136</v>
      </c>
      <c r="D36" t="s">
        <v>108</v>
      </c>
      <c r="E36">
        <v>4</v>
      </c>
      <c r="F36">
        <v>499</v>
      </c>
      <c r="J36" s="68" t="s">
        <v>128</v>
      </c>
      <c r="K36" s="76" t="s">
        <v>129</v>
      </c>
      <c r="L36" s="77" t="s">
        <v>8</v>
      </c>
      <c r="M36" s="101">
        <f t="shared" si="4"/>
        <v>0.12140081796965861</v>
      </c>
      <c r="N36" s="102">
        <f t="shared" si="4"/>
        <v>0.48621323180171555</v>
      </c>
      <c r="O36" s="102">
        <f>O19/SUM($M19:$O19)</f>
        <v>0.39238595022862588</v>
      </c>
      <c r="P36" s="103">
        <f>P19/SUM($P19:$R19)</f>
        <v>0.27541146940565503</v>
      </c>
      <c r="Q36" s="102">
        <f t="shared" si="5"/>
        <v>0.67585131472139726</v>
      </c>
      <c r="R36" s="104">
        <f t="shared" si="5"/>
        <v>4.873721587294777E-2</v>
      </c>
      <c r="S36" s="102">
        <f t="shared" si="6"/>
        <v>0.17896149322120838</v>
      </c>
      <c r="T36" s="102">
        <f t="shared" si="6"/>
        <v>0.7451885593155706</v>
      </c>
      <c r="U36" s="105">
        <f t="shared" si="6"/>
        <v>7.584994746322099E-2</v>
      </c>
    </row>
    <row r="37" spans="1:21" x14ac:dyDescent="0.3">
      <c r="A37">
        <v>34</v>
      </c>
      <c r="B37">
        <v>110</v>
      </c>
      <c r="C37" t="s">
        <v>136</v>
      </c>
      <c r="D37" t="s">
        <v>109</v>
      </c>
      <c r="E37">
        <v>20</v>
      </c>
      <c r="F37">
        <v>3751</v>
      </c>
      <c r="J37" s="68" t="s">
        <v>130</v>
      </c>
      <c r="K37" s="76" t="s">
        <v>131</v>
      </c>
      <c r="L37" s="77" t="s">
        <v>8</v>
      </c>
      <c r="M37" s="101">
        <f t="shared" si="4"/>
        <v>0.2833812645106169</v>
      </c>
      <c r="N37" s="102">
        <f t="shared" si="4"/>
        <v>0.3117936834980975</v>
      </c>
      <c r="O37" s="102">
        <f t="shared" si="4"/>
        <v>0.4048250519912856</v>
      </c>
      <c r="P37" s="103">
        <f t="shared" ref="P37:R42" si="7">P20/SUM($P20:$R20)</f>
        <v>0.72931183017486911</v>
      </c>
      <c r="Q37" s="102">
        <f t="shared" si="7"/>
        <v>0.24138027833734199</v>
      </c>
      <c r="R37" s="104">
        <f t="shared" si="7"/>
        <v>2.9307891487788947E-2</v>
      </c>
      <c r="S37" s="102">
        <f t="shared" si="6"/>
        <v>0.56690245776361148</v>
      </c>
      <c r="T37" s="102">
        <f t="shared" si="6"/>
        <v>0.31463375640523178</v>
      </c>
      <c r="U37" s="105">
        <f t="shared" si="6"/>
        <v>0.11846378583115677</v>
      </c>
    </row>
    <row r="38" spans="1:21" x14ac:dyDescent="0.3">
      <c r="A38">
        <v>35</v>
      </c>
      <c r="B38">
        <v>110</v>
      </c>
      <c r="C38" t="s">
        <v>136</v>
      </c>
      <c r="D38" t="s">
        <v>105</v>
      </c>
      <c r="E38">
        <v>9</v>
      </c>
      <c r="F38">
        <v>1705</v>
      </c>
      <c r="J38" s="68" t="s">
        <v>111</v>
      </c>
      <c r="K38" s="76" t="s">
        <v>132</v>
      </c>
      <c r="L38" s="77" t="s">
        <v>9</v>
      </c>
      <c r="M38" s="101">
        <f t="shared" si="4"/>
        <v>0.96050727576059503</v>
      </c>
      <c r="N38" s="102">
        <f t="shared" si="4"/>
        <v>1.5379892022151679E-4</v>
      </c>
      <c r="O38" s="102">
        <f t="shared" si="4"/>
        <v>3.9338925319183447E-2</v>
      </c>
      <c r="P38" s="103">
        <f t="shared" si="7"/>
        <v>0.99816045299157796</v>
      </c>
      <c r="Q38" s="102">
        <f>Q21/SUM($P21:$R21)</f>
        <v>0</v>
      </c>
      <c r="R38" s="104">
        <f t="shared" si="7"/>
        <v>1.839547008422004E-3</v>
      </c>
      <c r="S38" s="102">
        <f t="shared" si="6"/>
        <v>0.98772102459901512</v>
      </c>
      <c r="T38" s="102">
        <f t="shared" si="6"/>
        <v>1.5208986686053054E-4</v>
      </c>
      <c r="U38" s="105">
        <f t="shared" si="6"/>
        <v>1.2126885534124403E-2</v>
      </c>
    </row>
    <row r="39" spans="1:21" x14ac:dyDescent="0.3">
      <c r="A39">
        <v>36</v>
      </c>
      <c r="B39">
        <v>110</v>
      </c>
      <c r="C39" t="s">
        <v>136</v>
      </c>
      <c r="D39" t="s">
        <v>110</v>
      </c>
      <c r="E39">
        <v>48</v>
      </c>
      <c r="F39">
        <v>8680</v>
      </c>
      <c r="J39" s="68" t="s">
        <v>122</v>
      </c>
      <c r="K39" s="76" t="s">
        <v>133</v>
      </c>
      <c r="L39" s="77" t="s">
        <v>9</v>
      </c>
      <c r="M39" s="101">
        <f t="shared" si="4"/>
        <v>0.82449306358570229</v>
      </c>
      <c r="N39" s="102">
        <f t="shared" si="4"/>
        <v>0.14851862580605285</v>
      </c>
      <c r="O39" s="102">
        <f t="shared" si="4"/>
        <v>2.698831060824489E-2</v>
      </c>
      <c r="P39" s="103">
        <f t="shared" si="7"/>
        <v>0.8503012160624378</v>
      </c>
      <c r="Q39" s="102">
        <f t="shared" si="7"/>
        <v>0.14842167760255057</v>
      </c>
      <c r="R39" s="104">
        <f t="shared" si="7"/>
        <v>1.2771063350116051E-3</v>
      </c>
      <c r="S39" s="102">
        <f t="shared" si="6"/>
        <v>0.83606709697271031</v>
      </c>
      <c r="T39" s="102">
        <f t="shared" si="6"/>
        <v>0.15961342034530362</v>
      </c>
      <c r="U39" s="105">
        <f t="shared" si="6"/>
        <v>4.3194826819860288E-3</v>
      </c>
    </row>
    <row r="40" spans="1:21" x14ac:dyDescent="0.3">
      <c r="A40">
        <v>37</v>
      </c>
      <c r="B40">
        <v>110</v>
      </c>
      <c r="C40" t="s">
        <v>136</v>
      </c>
      <c r="D40" t="s">
        <v>106</v>
      </c>
      <c r="E40">
        <v>2404</v>
      </c>
      <c r="F40">
        <v>452910</v>
      </c>
      <c r="J40" s="68" t="s">
        <v>134</v>
      </c>
      <c r="K40" s="76" t="s">
        <v>135</v>
      </c>
      <c r="L40" s="77" t="s">
        <v>9</v>
      </c>
      <c r="M40" s="101">
        <f t="shared" si="4"/>
        <v>3.8229339987545796E-2</v>
      </c>
      <c r="N40" s="102">
        <f t="shared" si="4"/>
        <v>0.65927008380564989</v>
      </c>
      <c r="O40" s="102">
        <f t="shared" si="4"/>
        <v>0.30250057620680432</v>
      </c>
      <c r="P40" s="103">
        <f t="shared" si="7"/>
        <v>2.6616823141093322E-2</v>
      </c>
      <c r="Q40" s="102">
        <f t="shared" si="7"/>
        <v>0.93692405415146052</v>
      </c>
      <c r="R40" s="104">
        <f t="shared" si="7"/>
        <v>3.6459122707446195E-2</v>
      </c>
      <c r="S40" s="102">
        <f t="shared" si="6"/>
        <v>2.45162748798608E-2</v>
      </c>
      <c r="T40" s="102">
        <f t="shared" si="6"/>
        <v>0.87984435850976017</v>
      </c>
      <c r="U40" s="105">
        <f t="shared" si="6"/>
        <v>9.563936661037907E-2</v>
      </c>
    </row>
    <row r="41" spans="1:21" x14ac:dyDescent="0.3">
      <c r="A41">
        <v>38</v>
      </c>
      <c r="B41">
        <v>110</v>
      </c>
      <c r="C41" t="s">
        <v>126</v>
      </c>
      <c r="D41" t="s">
        <v>108</v>
      </c>
      <c r="E41">
        <v>106</v>
      </c>
      <c r="F41">
        <v>21509</v>
      </c>
      <c r="J41" s="68" t="s">
        <v>136</v>
      </c>
      <c r="K41" s="76" t="s">
        <v>137</v>
      </c>
      <c r="L41" s="77" t="s">
        <v>9</v>
      </c>
      <c r="M41" s="101">
        <f t="shared" si="4"/>
        <v>0.44860912299679673</v>
      </c>
      <c r="N41" s="102">
        <f t="shared" si="4"/>
        <v>0.13337837998861271</v>
      </c>
      <c r="O41" s="102">
        <f t="shared" si="4"/>
        <v>0.41801249701459053</v>
      </c>
      <c r="P41" s="103">
        <f t="shared" si="7"/>
        <v>0.89578655032400578</v>
      </c>
      <c r="Q41" s="102">
        <f t="shared" si="7"/>
        <v>5.2109514383894918E-2</v>
      </c>
      <c r="R41" s="104">
        <f t="shared" si="7"/>
        <v>5.2103935292099328E-2</v>
      </c>
      <c r="S41" s="102">
        <f t="shared" si="6"/>
        <v>0.5713237449118046</v>
      </c>
      <c r="T41" s="102">
        <f t="shared" si="6"/>
        <v>0.21385128900949796</v>
      </c>
      <c r="U41" s="105">
        <f t="shared" si="6"/>
        <v>0.21482496607869742</v>
      </c>
    </row>
    <row r="42" spans="1:21" ht="15" thickBot="1" x14ac:dyDescent="0.35">
      <c r="A42">
        <v>39</v>
      </c>
      <c r="B42">
        <v>110</v>
      </c>
      <c r="C42" t="s">
        <v>126</v>
      </c>
      <c r="D42" t="s">
        <v>109</v>
      </c>
      <c r="E42">
        <v>91</v>
      </c>
      <c r="F42">
        <v>19727</v>
      </c>
      <c r="J42" s="68" t="s">
        <v>138</v>
      </c>
      <c r="K42" s="83" t="s">
        <v>139</v>
      </c>
      <c r="L42" s="84" t="s">
        <v>9</v>
      </c>
      <c r="M42" s="106">
        <f t="shared" si="4"/>
        <v>5.190668805713438E-2</v>
      </c>
      <c r="N42" s="107">
        <f t="shared" si="4"/>
        <v>0.36597504226694488</v>
      </c>
      <c r="O42" s="107">
        <f t="shared" si="4"/>
        <v>0.58211826967592073</v>
      </c>
      <c r="P42" s="108">
        <f t="shared" si="7"/>
        <v>0.14621578707585139</v>
      </c>
      <c r="Q42" s="107">
        <f t="shared" si="7"/>
        <v>0.73644571086591415</v>
      </c>
      <c r="R42" s="109">
        <f t="shared" si="7"/>
        <v>0.11733850205823441</v>
      </c>
      <c r="S42" s="107">
        <f t="shared" si="6"/>
        <v>8.2550641281893697E-2</v>
      </c>
      <c r="T42" s="107">
        <f t="shared" si="6"/>
        <v>0.65958311497753264</v>
      </c>
      <c r="U42" s="110">
        <f t="shared" si="6"/>
        <v>0.2578662437405736</v>
      </c>
    </row>
    <row r="43" spans="1:21" ht="15" thickTop="1" x14ac:dyDescent="0.3">
      <c r="A43">
        <v>40</v>
      </c>
      <c r="B43">
        <v>110</v>
      </c>
      <c r="C43" t="s">
        <v>126</v>
      </c>
      <c r="D43" t="s">
        <v>105</v>
      </c>
      <c r="E43">
        <v>133</v>
      </c>
      <c r="F43">
        <v>24106</v>
      </c>
    </row>
    <row r="44" spans="1:21" x14ac:dyDescent="0.3">
      <c r="A44">
        <v>41</v>
      </c>
      <c r="B44">
        <v>110</v>
      </c>
      <c r="C44" t="s">
        <v>126</v>
      </c>
      <c r="D44" t="s">
        <v>110</v>
      </c>
      <c r="E44">
        <v>200</v>
      </c>
      <c r="F44">
        <v>41156</v>
      </c>
    </row>
    <row r="45" spans="1:21" x14ac:dyDescent="0.3">
      <c r="A45">
        <v>42</v>
      </c>
      <c r="B45">
        <v>110</v>
      </c>
      <c r="C45" t="s">
        <v>126</v>
      </c>
      <c r="D45" t="s">
        <v>106</v>
      </c>
      <c r="E45">
        <v>19543</v>
      </c>
      <c r="F45">
        <v>3741931</v>
      </c>
    </row>
    <row r="46" spans="1:21" x14ac:dyDescent="0.3">
      <c r="A46">
        <v>43</v>
      </c>
      <c r="B46">
        <v>110</v>
      </c>
      <c r="C46" t="s">
        <v>138</v>
      </c>
      <c r="D46" t="s">
        <v>108</v>
      </c>
      <c r="E46">
        <v>25</v>
      </c>
      <c r="F46">
        <v>5017</v>
      </c>
    </row>
    <row r="47" spans="1:21" x14ac:dyDescent="0.3">
      <c r="A47">
        <v>44</v>
      </c>
      <c r="B47">
        <v>110</v>
      </c>
      <c r="C47" t="s">
        <v>138</v>
      </c>
      <c r="D47" t="s">
        <v>109</v>
      </c>
      <c r="E47">
        <v>24</v>
      </c>
      <c r="F47">
        <v>4650</v>
      </c>
    </row>
    <row r="48" spans="1:21" x14ac:dyDescent="0.3">
      <c r="A48">
        <v>45</v>
      </c>
      <c r="B48">
        <v>110</v>
      </c>
      <c r="C48" t="s">
        <v>138</v>
      </c>
      <c r="D48" t="s">
        <v>105</v>
      </c>
      <c r="E48">
        <v>208</v>
      </c>
      <c r="F48">
        <v>44564</v>
      </c>
    </row>
    <row r="49" spans="1:6" x14ac:dyDescent="0.3">
      <c r="A49">
        <v>46</v>
      </c>
      <c r="B49">
        <v>110</v>
      </c>
      <c r="C49" t="s">
        <v>138</v>
      </c>
      <c r="D49" t="s">
        <v>110</v>
      </c>
      <c r="E49">
        <v>205</v>
      </c>
      <c r="F49">
        <v>38547</v>
      </c>
    </row>
    <row r="50" spans="1:6" x14ac:dyDescent="0.3">
      <c r="A50">
        <v>47</v>
      </c>
      <c r="B50">
        <v>110</v>
      </c>
      <c r="C50" t="s">
        <v>138</v>
      </c>
      <c r="D50" t="s">
        <v>106</v>
      </c>
      <c r="E50">
        <v>17877</v>
      </c>
      <c r="F50">
        <v>3310810</v>
      </c>
    </row>
    <row r="51" spans="1:6" x14ac:dyDescent="0.3">
      <c r="A51">
        <v>48</v>
      </c>
      <c r="B51">
        <v>110</v>
      </c>
      <c r="C51" t="s">
        <v>128</v>
      </c>
      <c r="D51" t="s">
        <v>108</v>
      </c>
      <c r="E51">
        <v>28</v>
      </c>
      <c r="F51">
        <v>5456</v>
      </c>
    </row>
    <row r="52" spans="1:6" x14ac:dyDescent="0.3">
      <c r="A52">
        <v>49</v>
      </c>
      <c r="B52">
        <v>110</v>
      </c>
      <c r="C52" t="s">
        <v>128</v>
      </c>
      <c r="D52" t="s">
        <v>109</v>
      </c>
      <c r="E52">
        <v>17</v>
      </c>
      <c r="F52">
        <v>3611</v>
      </c>
    </row>
    <row r="53" spans="1:6" x14ac:dyDescent="0.3">
      <c r="A53">
        <v>50</v>
      </c>
      <c r="B53">
        <v>110</v>
      </c>
      <c r="C53" t="s">
        <v>128</v>
      </c>
      <c r="D53" t="s">
        <v>105</v>
      </c>
      <c r="E53">
        <v>409</v>
      </c>
      <c r="F53">
        <v>77292</v>
      </c>
    </row>
    <row r="54" spans="1:6" x14ac:dyDescent="0.3">
      <c r="A54">
        <v>51</v>
      </c>
      <c r="B54">
        <v>110</v>
      </c>
      <c r="C54" t="s">
        <v>128</v>
      </c>
      <c r="D54" t="s">
        <v>110</v>
      </c>
      <c r="E54">
        <v>198</v>
      </c>
      <c r="F54">
        <v>38201</v>
      </c>
    </row>
    <row r="55" spans="1:6" x14ac:dyDescent="0.3">
      <c r="A55">
        <v>52</v>
      </c>
      <c r="B55">
        <v>110</v>
      </c>
      <c r="C55" t="s">
        <v>128</v>
      </c>
      <c r="D55" t="s">
        <v>106</v>
      </c>
      <c r="E55">
        <v>17117</v>
      </c>
      <c r="F55">
        <v>3176382</v>
      </c>
    </row>
    <row r="56" spans="1:6" x14ac:dyDescent="0.3">
      <c r="A56">
        <v>53</v>
      </c>
      <c r="B56">
        <v>120</v>
      </c>
      <c r="D56" t="s">
        <v>108</v>
      </c>
      <c r="E56">
        <v>56</v>
      </c>
      <c r="F56">
        <v>7838</v>
      </c>
    </row>
    <row r="57" spans="1:6" x14ac:dyDescent="0.3">
      <c r="A57">
        <v>54</v>
      </c>
      <c r="B57">
        <v>120</v>
      </c>
      <c r="D57" t="s">
        <v>109</v>
      </c>
      <c r="E57">
        <v>22</v>
      </c>
      <c r="F57">
        <v>4533</v>
      </c>
    </row>
    <row r="58" spans="1:6" x14ac:dyDescent="0.3">
      <c r="A58">
        <v>55</v>
      </c>
      <c r="B58">
        <v>120</v>
      </c>
      <c r="D58" t="s">
        <v>105</v>
      </c>
      <c r="E58">
        <v>403</v>
      </c>
      <c r="F58">
        <v>34430</v>
      </c>
    </row>
    <row r="59" spans="1:6" x14ac:dyDescent="0.3">
      <c r="A59">
        <v>56</v>
      </c>
      <c r="B59">
        <v>120</v>
      </c>
      <c r="D59" t="s">
        <v>110</v>
      </c>
      <c r="E59">
        <v>78</v>
      </c>
      <c r="F59">
        <v>11341</v>
      </c>
    </row>
    <row r="60" spans="1:6" x14ac:dyDescent="0.3">
      <c r="A60">
        <v>57</v>
      </c>
      <c r="B60">
        <v>120</v>
      </c>
      <c r="D60" t="s">
        <v>106</v>
      </c>
      <c r="E60">
        <v>101</v>
      </c>
      <c r="F60">
        <v>15260</v>
      </c>
    </row>
    <row r="61" spans="1:6" x14ac:dyDescent="0.3">
      <c r="A61">
        <v>58</v>
      </c>
      <c r="B61">
        <v>120</v>
      </c>
      <c r="C61" t="s">
        <v>107</v>
      </c>
      <c r="D61" t="s">
        <v>108</v>
      </c>
      <c r="E61">
        <v>2927</v>
      </c>
      <c r="F61">
        <v>392678</v>
      </c>
    </row>
    <row r="62" spans="1:6" x14ac:dyDescent="0.3">
      <c r="A62">
        <v>59</v>
      </c>
      <c r="B62">
        <v>120</v>
      </c>
      <c r="C62" t="s">
        <v>107</v>
      </c>
      <c r="D62" t="s">
        <v>109</v>
      </c>
      <c r="E62">
        <v>3</v>
      </c>
      <c r="F62">
        <v>449</v>
      </c>
    </row>
    <row r="63" spans="1:6" x14ac:dyDescent="0.3">
      <c r="A63">
        <v>60</v>
      </c>
      <c r="B63">
        <v>120</v>
      </c>
      <c r="C63" t="s">
        <v>107</v>
      </c>
      <c r="D63" t="s">
        <v>105</v>
      </c>
      <c r="E63">
        <v>3745</v>
      </c>
      <c r="F63">
        <v>490559</v>
      </c>
    </row>
    <row r="64" spans="1:6" x14ac:dyDescent="0.3">
      <c r="A64">
        <v>61</v>
      </c>
      <c r="B64">
        <v>120</v>
      </c>
      <c r="C64" t="s">
        <v>107</v>
      </c>
      <c r="D64" t="s">
        <v>110</v>
      </c>
      <c r="E64">
        <v>93</v>
      </c>
      <c r="F64">
        <v>10926</v>
      </c>
    </row>
    <row r="65" spans="1:6" x14ac:dyDescent="0.3">
      <c r="A65">
        <v>62</v>
      </c>
      <c r="B65">
        <v>120</v>
      </c>
      <c r="C65" t="s">
        <v>107</v>
      </c>
      <c r="D65" t="s">
        <v>106</v>
      </c>
      <c r="E65">
        <v>4787</v>
      </c>
      <c r="F65">
        <v>689896</v>
      </c>
    </row>
    <row r="66" spans="1:6" x14ac:dyDescent="0.3">
      <c r="A66">
        <v>63</v>
      </c>
      <c r="B66">
        <v>120</v>
      </c>
      <c r="C66" t="s">
        <v>111</v>
      </c>
      <c r="D66" t="s">
        <v>108</v>
      </c>
      <c r="E66">
        <v>16741</v>
      </c>
      <c r="F66">
        <v>2213070</v>
      </c>
    </row>
    <row r="67" spans="1:6" x14ac:dyDescent="0.3">
      <c r="A67">
        <v>64</v>
      </c>
      <c r="B67">
        <v>120</v>
      </c>
      <c r="C67" t="s">
        <v>111</v>
      </c>
      <c r="D67" t="s">
        <v>109</v>
      </c>
      <c r="E67">
        <v>8166</v>
      </c>
      <c r="F67">
        <v>1097220</v>
      </c>
    </row>
    <row r="68" spans="1:6" x14ac:dyDescent="0.3">
      <c r="A68">
        <v>65</v>
      </c>
      <c r="B68">
        <v>120</v>
      </c>
      <c r="C68" t="s">
        <v>111</v>
      </c>
      <c r="D68" t="s">
        <v>110</v>
      </c>
      <c r="E68">
        <v>5</v>
      </c>
      <c r="F68">
        <v>531</v>
      </c>
    </row>
    <row r="69" spans="1:6" x14ac:dyDescent="0.3">
      <c r="A69">
        <v>66</v>
      </c>
      <c r="B69">
        <v>120</v>
      </c>
      <c r="C69" t="s">
        <v>111</v>
      </c>
      <c r="D69" t="s">
        <v>106</v>
      </c>
      <c r="E69">
        <v>773</v>
      </c>
      <c r="F69">
        <v>115904</v>
      </c>
    </row>
    <row r="70" spans="1:6" x14ac:dyDescent="0.3">
      <c r="A70">
        <v>67</v>
      </c>
      <c r="B70">
        <v>120</v>
      </c>
      <c r="C70" t="s">
        <v>112</v>
      </c>
      <c r="D70" t="s">
        <v>108</v>
      </c>
      <c r="E70">
        <v>36663</v>
      </c>
      <c r="F70">
        <v>5131046</v>
      </c>
    </row>
    <row r="71" spans="1:6" x14ac:dyDescent="0.3">
      <c r="A71">
        <v>68</v>
      </c>
      <c r="B71">
        <v>120</v>
      </c>
      <c r="C71" t="s">
        <v>112</v>
      </c>
      <c r="D71" t="s">
        <v>109</v>
      </c>
      <c r="E71">
        <v>2987</v>
      </c>
      <c r="F71">
        <v>436311</v>
      </c>
    </row>
    <row r="72" spans="1:6" x14ac:dyDescent="0.3">
      <c r="A72">
        <v>69</v>
      </c>
      <c r="B72">
        <v>120</v>
      </c>
      <c r="C72" t="s">
        <v>112</v>
      </c>
      <c r="D72" t="s">
        <v>105</v>
      </c>
      <c r="E72">
        <v>21177</v>
      </c>
      <c r="F72">
        <v>2937088</v>
      </c>
    </row>
    <row r="73" spans="1:6" x14ac:dyDescent="0.3">
      <c r="A73">
        <v>70</v>
      </c>
      <c r="B73">
        <v>120</v>
      </c>
      <c r="C73" t="s">
        <v>112</v>
      </c>
      <c r="D73" t="s">
        <v>110</v>
      </c>
      <c r="E73">
        <v>6159</v>
      </c>
      <c r="F73">
        <v>878366</v>
      </c>
    </row>
    <row r="74" spans="1:6" x14ac:dyDescent="0.3">
      <c r="A74">
        <v>71</v>
      </c>
      <c r="B74">
        <v>120</v>
      </c>
      <c r="C74" t="s">
        <v>112</v>
      </c>
      <c r="D74" t="s">
        <v>106</v>
      </c>
      <c r="E74">
        <v>46533</v>
      </c>
      <c r="F74">
        <v>6902918</v>
      </c>
    </row>
    <row r="75" spans="1:6" x14ac:dyDescent="0.3">
      <c r="A75">
        <v>72</v>
      </c>
      <c r="B75">
        <v>120</v>
      </c>
      <c r="C75" t="s">
        <v>122</v>
      </c>
      <c r="D75" t="s">
        <v>108</v>
      </c>
      <c r="E75">
        <v>15174</v>
      </c>
      <c r="F75">
        <v>2128108</v>
      </c>
    </row>
    <row r="76" spans="1:6" x14ac:dyDescent="0.3">
      <c r="A76">
        <v>73</v>
      </c>
      <c r="B76">
        <v>120</v>
      </c>
      <c r="C76" t="s">
        <v>122</v>
      </c>
      <c r="D76" t="s">
        <v>109</v>
      </c>
      <c r="E76">
        <v>35521</v>
      </c>
      <c r="F76">
        <v>5188506</v>
      </c>
    </row>
    <row r="77" spans="1:6" x14ac:dyDescent="0.3">
      <c r="A77">
        <v>74</v>
      </c>
      <c r="B77">
        <v>120</v>
      </c>
      <c r="C77" t="s">
        <v>122</v>
      </c>
      <c r="D77" t="s">
        <v>105</v>
      </c>
      <c r="E77">
        <v>730</v>
      </c>
      <c r="F77">
        <v>98000</v>
      </c>
    </row>
    <row r="78" spans="1:6" x14ac:dyDescent="0.3">
      <c r="A78">
        <v>75</v>
      </c>
      <c r="B78">
        <v>120</v>
      </c>
      <c r="C78" t="s">
        <v>122</v>
      </c>
      <c r="D78" t="s">
        <v>110</v>
      </c>
      <c r="E78">
        <v>9008</v>
      </c>
      <c r="F78">
        <v>1216731</v>
      </c>
    </row>
    <row r="79" spans="1:6" x14ac:dyDescent="0.3">
      <c r="A79">
        <v>76</v>
      </c>
      <c r="B79">
        <v>120</v>
      </c>
      <c r="C79" t="s">
        <v>122</v>
      </c>
      <c r="D79" t="s">
        <v>106</v>
      </c>
      <c r="E79">
        <v>1306</v>
      </c>
      <c r="F79">
        <v>195560</v>
      </c>
    </row>
    <row r="80" spans="1:6" x14ac:dyDescent="0.3">
      <c r="A80">
        <v>77</v>
      </c>
      <c r="B80">
        <v>120</v>
      </c>
      <c r="C80" t="s">
        <v>124</v>
      </c>
      <c r="D80" t="s">
        <v>108</v>
      </c>
      <c r="E80">
        <v>25191</v>
      </c>
      <c r="F80">
        <v>3703542</v>
      </c>
    </row>
    <row r="81" spans="1:6" x14ac:dyDescent="0.3">
      <c r="A81">
        <v>78</v>
      </c>
      <c r="B81">
        <v>120</v>
      </c>
      <c r="C81" t="s">
        <v>124</v>
      </c>
      <c r="D81" t="s">
        <v>109</v>
      </c>
      <c r="E81">
        <v>416</v>
      </c>
      <c r="F81">
        <v>59214</v>
      </c>
    </row>
    <row r="82" spans="1:6" x14ac:dyDescent="0.3">
      <c r="A82">
        <v>79</v>
      </c>
      <c r="B82">
        <v>120</v>
      </c>
      <c r="C82" t="s">
        <v>124</v>
      </c>
      <c r="D82" t="s">
        <v>105</v>
      </c>
      <c r="E82">
        <v>72261</v>
      </c>
      <c r="F82">
        <v>10354186</v>
      </c>
    </row>
    <row r="83" spans="1:6" x14ac:dyDescent="0.3">
      <c r="A83">
        <v>80</v>
      </c>
      <c r="B83">
        <v>120</v>
      </c>
      <c r="C83" t="s">
        <v>124</v>
      </c>
      <c r="D83" t="s">
        <v>110</v>
      </c>
      <c r="E83">
        <v>8350</v>
      </c>
      <c r="F83">
        <v>1265546</v>
      </c>
    </row>
    <row r="84" spans="1:6" x14ac:dyDescent="0.3">
      <c r="A84">
        <v>81</v>
      </c>
      <c r="B84">
        <v>120</v>
      </c>
      <c r="C84" t="s">
        <v>124</v>
      </c>
      <c r="D84" t="s">
        <v>106</v>
      </c>
      <c r="E84">
        <v>39045</v>
      </c>
      <c r="F84">
        <v>5861018</v>
      </c>
    </row>
    <row r="85" spans="1:6" x14ac:dyDescent="0.3">
      <c r="A85">
        <v>82</v>
      </c>
      <c r="B85">
        <v>120</v>
      </c>
      <c r="C85" t="s">
        <v>134</v>
      </c>
      <c r="D85" t="s">
        <v>108</v>
      </c>
      <c r="E85">
        <v>122</v>
      </c>
      <c r="F85">
        <v>12438</v>
      </c>
    </row>
    <row r="86" spans="1:6" x14ac:dyDescent="0.3">
      <c r="A86">
        <v>83</v>
      </c>
      <c r="B86">
        <v>120</v>
      </c>
      <c r="C86" t="s">
        <v>134</v>
      </c>
      <c r="D86" t="s">
        <v>109</v>
      </c>
      <c r="E86">
        <v>2963</v>
      </c>
      <c r="F86">
        <v>532038</v>
      </c>
    </row>
    <row r="87" spans="1:6" x14ac:dyDescent="0.3">
      <c r="A87">
        <v>84</v>
      </c>
      <c r="B87">
        <v>120</v>
      </c>
      <c r="C87" t="s">
        <v>134</v>
      </c>
      <c r="D87" t="s">
        <v>105</v>
      </c>
      <c r="E87">
        <v>26991</v>
      </c>
      <c r="F87">
        <v>3771438</v>
      </c>
    </row>
    <row r="88" spans="1:6" x14ac:dyDescent="0.3">
      <c r="A88">
        <v>85</v>
      </c>
      <c r="B88">
        <v>120</v>
      </c>
      <c r="C88" t="s">
        <v>134</v>
      </c>
      <c r="D88" t="s">
        <v>110</v>
      </c>
      <c r="E88">
        <v>36418</v>
      </c>
      <c r="F88">
        <v>5555475</v>
      </c>
    </row>
    <row r="89" spans="1:6" x14ac:dyDescent="0.3">
      <c r="A89">
        <v>86</v>
      </c>
      <c r="B89">
        <v>120</v>
      </c>
      <c r="C89" t="s">
        <v>134</v>
      </c>
      <c r="D89" t="s">
        <v>106</v>
      </c>
      <c r="E89">
        <v>21076</v>
      </c>
      <c r="F89">
        <v>3136592</v>
      </c>
    </row>
    <row r="90" spans="1:6" x14ac:dyDescent="0.3">
      <c r="A90">
        <v>87</v>
      </c>
      <c r="B90">
        <v>120</v>
      </c>
      <c r="C90" t="s">
        <v>130</v>
      </c>
      <c r="D90" t="s">
        <v>108</v>
      </c>
      <c r="E90">
        <v>52028</v>
      </c>
      <c r="F90">
        <v>7710795</v>
      </c>
    </row>
    <row r="91" spans="1:6" x14ac:dyDescent="0.3">
      <c r="A91">
        <v>88</v>
      </c>
      <c r="B91">
        <v>120</v>
      </c>
      <c r="C91" t="s">
        <v>130</v>
      </c>
      <c r="D91" t="s">
        <v>109</v>
      </c>
      <c r="E91">
        <v>2069</v>
      </c>
      <c r="F91">
        <v>303659</v>
      </c>
    </row>
    <row r="92" spans="1:6" x14ac:dyDescent="0.3">
      <c r="A92">
        <v>89</v>
      </c>
      <c r="B92">
        <v>120</v>
      </c>
      <c r="C92" t="s">
        <v>130</v>
      </c>
      <c r="D92" t="s">
        <v>105</v>
      </c>
      <c r="E92">
        <v>49611</v>
      </c>
      <c r="F92">
        <v>7239118</v>
      </c>
    </row>
    <row r="93" spans="1:6" x14ac:dyDescent="0.3">
      <c r="A93">
        <v>90</v>
      </c>
      <c r="B93">
        <v>120</v>
      </c>
      <c r="C93" t="s">
        <v>130</v>
      </c>
      <c r="D93" t="s">
        <v>110</v>
      </c>
      <c r="E93">
        <v>10270</v>
      </c>
      <c r="F93">
        <v>1544832</v>
      </c>
    </row>
    <row r="94" spans="1:6" x14ac:dyDescent="0.3">
      <c r="A94">
        <v>91</v>
      </c>
      <c r="B94">
        <v>120</v>
      </c>
      <c r="C94" t="s">
        <v>130</v>
      </c>
      <c r="D94" t="s">
        <v>106</v>
      </c>
      <c r="E94">
        <v>55866</v>
      </c>
      <c r="F94">
        <v>8440673</v>
      </c>
    </row>
    <row r="95" spans="1:6" x14ac:dyDescent="0.3">
      <c r="A95">
        <v>92</v>
      </c>
      <c r="B95">
        <v>120</v>
      </c>
      <c r="C95" t="s">
        <v>136</v>
      </c>
      <c r="D95" t="s">
        <v>108</v>
      </c>
      <c r="E95">
        <v>7421</v>
      </c>
      <c r="F95">
        <v>1041060</v>
      </c>
    </row>
    <row r="96" spans="1:6" x14ac:dyDescent="0.3">
      <c r="A96">
        <v>93</v>
      </c>
      <c r="B96">
        <v>120</v>
      </c>
      <c r="C96" t="s">
        <v>136</v>
      </c>
      <c r="D96" t="s">
        <v>109</v>
      </c>
      <c r="E96">
        <v>16514</v>
      </c>
      <c r="F96">
        <v>2416713</v>
      </c>
    </row>
    <row r="97" spans="1:6" x14ac:dyDescent="0.3">
      <c r="A97">
        <v>94</v>
      </c>
      <c r="B97">
        <v>120</v>
      </c>
      <c r="C97" t="s">
        <v>136</v>
      </c>
      <c r="D97" t="s">
        <v>105</v>
      </c>
      <c r="E97">
        <v>1734</v>
      </c>
      <c r="F97">
        <v>253528</v>
      </c>
    </row>
    <row r="98" spans="1:6" x14ac:dyDescent="0.3">
      <c r="A98">
        <v>95</v>
      </c>
      <c r="B98">
        <v>120</v>
      </c>
      <c r="C98" t="s">
        <v>136</v>
      </c>
      <c r="D98" t="s">
        <v>110</v>
      </c>
      <c r="E98">
        <v>5320</v>
      </c>
      <c r="F98">
        <v>765886</v>
      </c>
    </row>
    <row r="99" spans="1:6" x14ac:dyDescent="0.3">
      <c r="A99">
        <v>96</v>
      </c>
      <c r="B99">
        <v>120</v>
      </c>
      <c r="C99" t="s">
        <v>136</v>
      </c>
      <c r="D99" t="s">
        <v>106</v>
      </c>
      <c r="E99">
        <v>18635</v>
      </c>
      <c r="F99">
        <v>2715181</v>
      </c>
    </row>
    <row r="100" spans="1:6" x14ac:dyDescent="0.3">
      <c r="A100">
        <v>97</v>
      </c>
      <c r="B100">
        <v>120</v>
      </c>
      <c r="C100" t="s">
        <v>126</v>
      </c>
      <c r="D100" t="s">
        <v>108</v>
      </c>
      <c r="E100">
        <v>59124</v>
      </c>
      <c r="F100">
        <v>8518476</v>
      </c>
    </row>
    <row r="101" spans="1:6" x14ac:dyDescent="0.3">
      <c r="A101">
        <v>98</v>
      </c>
      <c r="B101">
        <v>120</v>
      </c>
      <c r="C101" t="s">
        <v>126</v>
      </c>
      <c r="D101" t="s">
        <v>109</v>
      </c>
      <c r="E101">
        <v>3810</v>
      </c>
      <c r="F101">
        <v>577933</v>
      </c>
    </row>
    <row r="102" spans="1:6" x14ac:dyDescent="0.3">
      <c r="A102">
        <v>99</v>
      </c>
      <c r="B102">
        <v>120</v>
      </c>
      <c r="C102" t="s">
        <v>126</v>
      </c>
      <c r="D102" t="s">
        <v>105</v>
      </c>
      <c r="E102">
        <v>41731</v>
      </c>
      <c r="F102">
        <v>6062115</v>
      </c>
    </row>
    <row r="103" spans="1:6" x14ac:dyDescent="0.3">
      <c r="A103">
        <v>100</v>
      </c>
      <c r="B103">
        <v>120</v>
      </c>
      <c r="C103" t="s">
        <v>126</v>
      </c>
      <c r="D103" t="s">
        <v>110</v>
      </c>
      <c r="E103">
        <v>9106</v>
      </c>
      <c r="F103">
        <v>1352024</v>
      </c>
    </row>
    <row r="104" spans="1:6" x14ac:dyDescent="0.3">
      <c r="A104">
        <v>101</v>
      </c>
      <c r="B104">
        <v>120</v>
      </c>
      <c r="C104" t="s">
        <v>126</v>
      </c>
      <c r="D104" t="s">
        <v>106</v>
      </c>
      <c r="E104">
        <v>61261</v>
      </c>
      <c r="F104">
        <v>9269018</v>
      </c>
    </row>
    <row r="105" spans="1:6" x14ac:dyDescent="0.3">
      <c r="A105">
        <v>102</v>
      </c>
      <c r="B105">
        <v>120</v>
      </c>
      <c r="C105" t="s">
        <v>138</v>
      </c>
      <c r="D105" t="s">
        <v>108</v>
      </c>
      <c r="E105">
        <v>4210</v>
      </c>
      <c r="F105">
        <v>588240</v>
      </c>
    </row>
    <row r="106" spans="1:6" x14ac:dyDescent="0.3">
      <c r="A106">
        <v>103</v>
      </c>
      <c r="B106">
        <v>120</v>
      </c>
      <c r="C106" t="s">
        <v>138</v>
      </c>
      <c r="D106" t="s">
        <v>109</v>
      </c>
      <c r="E106">
        <v>4718</v>
      </c>
      <c r="F106">
        <v>678240</v>
      </c>
    </row>
    <row r="107" spans="1:6" x14ac:dyDescent="0.3">
      <c r="A107">
        <v>104</v>
      </c>
      <c r="B107">
        <v>120</v>
      </c>
      <c r="C107" t="s">
        <v>138</v>
      </c>
      <c r="D107" t="s">
        <v>105</v>
      </c>
      <c r="E107">
        <v>41271</v>
      </c>
      <c r="F107">
        <v>5674415</v>
      </c>
    </row>
    <row r="108" spans="1:6" x14ac:dyDescent="0.3">
      <c r="A108">
        <v>105</v>
      </c>
      <c r="B108">
        <v>120</v>
      </c>
      <c r="C108" t="s">
        <v>138</v>
      </c>
      <c r="D108" t="s">
        <v>110</v>
      </c>
      <c r="E108">
        <v>22583</v>
      </c>
      <c r="F108">
        <v>3236928</v>
      </c>
    </row>
    <row r="109" spans="1:6" x14ac:dyDescent="0.3">
      <c r="A109">
        <v>106</v>
      </c>
      <c r="B109">
        <v>120</v>
      </c>
      <c r="C109" t="s">
        <v>138</v>
      </c>
      <c r="D109" t="s">
        <v>106</v>
      </c>
      <c r="E109">
        <v>75117</v>
      </c>
      <c r="F109">
        <v>10620962</v>
      </c>
    </row>
    <row r="110" spans="1:6" x14ac:dyDescent="0.3">
      <c r="A110">
        <v>107</v>
      </c>
      <c r="B110">
        <v>120</v>
      </c>
      <c r="C110" t="s">
        <v>128</v>
      </c>
      <c r="D110" t="s">
        <v>108</v>
      </c>
      <c r="E110">
        <v>15409</v>
      </c>
      <c r="F110">
        <v>2342538</v>
      </c>
    </row>
    <row r="111" spans="1:6" x14ac:dyDescent="0.3">
      <c r="A111">
        <v>108</v>
      </c>
      <c r="B111">
        <v>120</v>
      </c>
      <c r="C111" t="s">
        <v>128</v>
      </c>
      <c r="D111" t="s">
        <v>109</v>
      </c>
      <c r="E111">
        <v>66</v>
      </c>
      <c r="F111">
        <v>12084</v>
      </c>
    </row>
    <row r="112" spans="1:6" x14ac:dyDescent="0.3">
      <c r="A112">
        <v>109</v>
      </c>
      <c r="B112">
        <v>120</v>
      </c>
      <c r="C112" t="s">
        <v>128</v>
      </c>
      <c r="D112" t="s">
        <v>105</v>
      </c>
      <c r="E112">
        <v>58019</v>
      </c>
      <c r="F112">
        <v>8453181</v>
      </c>
    </row>
    <row r="113" spans="1:6" x14ac:dyDescent="0.3">
      <c r="A113">
        <v>110</v>
      </c>
      <c r="B113">
        <v>120</v>
      </c>
      <c r="C113" t="s">
        <v>128</v>
      </c>
      <c r="D113" t="s">
        <v>110</v>
      </c>
      <c r="E113">
        <v>6094</v>
      </c>
      <c r="F113">
        <v>899593</v>
      </c>
    </row>
    <row r="114" spans="1:6" x14ac:dyDescent="0.3">
      <c r="A114">
        <v>111</v>
      </c>
      <c r="B114">
        <v>120</v>
      </c>
      <c r="C114" t="s">
        <v>128</v>
      </c>
      <c r="D114" t="s">
        <v>106</v>
      </c>
      <c r="E114">
        <v>29173</v>
      </c>
      <c r="F114">
        <v>4418244</v>
      </c>
    </row>
    <row r="115" spans="1:6" x14ac:dyDescent="0.3">
      <c r="A115">
        <v>112</v>
      </c>
      <c r="B115">
        <v>130</v>
      </c>
      <c r="D115" t="s">
        <v>108</v>
      </c>
      <c r="E115">
        <v>11</v>
      </c>
      <c r="F115">
        <v>2415</v>
      </c>
    </row>
    <row r="116" spans="1:6" x14ac:dyDescent="0.3">
      <c r="A116">
        <v>113</v>
      </c>
      <c r="B116">
        <v>130</v>
      </c>
      <c r="D116" t="s">
        <v>109</v>
      </c>
      <c r="E116">
        <v>2</v>
      </c>
      <c r="F116">
        <v>482</v>
      </c>
    </row>
    <row r="117" spans="1:6" x14ac:dyDescent="0.3">
      <c r="A117">
        <v>114</v>
      </c>
      <c r="B117">
        <v>130</v>
      </c>
      <c r="D117" t="s">
        <v>105</v>
      </c>
      <c r="E117">
        <v>18</v>
      </c>
      <c r="F117">
        <v>4726</v>
      </c>
    </row>
    <row r="118" spans="1:6" x14ac:dyDescent="0.3">
      <c r="A118">
        <v>115</v>
      </c>
      <c r="B118">
        <v>130</v>
      </c>
      <c r="D118" t="s">
        <v>110</v>
      </c>
      <c r="E118">
        <v>7</v>
      </c>
      <c r="F118">
        <v>807</v>
      </c>
    </row>
    <row r="119" spans="1:6" x14ac:dyDescent="0.3">
      <c r="A119">
        <v>116</v>
      </c>
      <c r="B119">
        <v>130</v>
      </c>
      <c r="D119" t="s">
        <v>106</v>
      </c>
      <c r="E119">
        <v>28</v>
      </c>
      <c r="F119">
        <v>4426</v>
      </c>
    </row>
    <row r="120" spans="1:6" x14ac:dyDescent="0.3">
      <c r="A120">
        <v>117</v>
      </c>
      <c r="B120">
        <v>130</v>
      </c>
      <c r="C120" t="s">
        <v>107</v>
      </c>
      <c r="D120" t="s">
        <v>108</v>
      </c>
      <c r="E120">
        <v>2450</v>
      </c>
      <c r="F120">
        <v>273226</v>
      </c>
    </row>
    <row r="121" spans="1:6" x14ac:dyDescent="0.3">
      <c r="A121">
        <v>118</v>
      </c>
      <c r="B121">
        <v>130</v>
      </c>
      <c r="C121" t="s">
        <v>107</v>
      </c>
      <c r="D121" t="s">
        <v>105</v>
      </c>
      <c r="E121">
        <v>1458</v>
      </c>
      <c r="F121">
        <v>158614</v>
      </c>
    </row>
    <row r="122" spans="1:6" x14ac:dyDescent="0.3">
      <c r="A122">
        <v>119</v>
      </c>
      <c r="B122">
        <v>130</v>
      </c>
      <c r="C122" t="s">
        <v>107</v>
      </c>
      <c r="D122" t="s">
        <v>110</v>
      </c>
      <c r="E122">
        <v>7</v>
      </c>
      <c r="F122">
        <v>2497</v>
      </c>
    </row>
    <row r="123" spans="1:6" x14ac:dyDescent="0.3">
      <c r="A123">
        <v>120</v>
      </c>
      <c r="B123">
        <v>130</v>
      </c>
      <c r="C123" t="s">
        <v>107</v>
      </c>
      <c r="D123" t="s">
        <v>106</v>
      </c>
      <c r="E123">
        <v>627</v>
      </c>
      <c r="F123">
        <v>76268</v>
      </c>
    </row>
    <row r="124" spans="1:6" x14ac:dyDescent="0.3">
      <c r="A124">
        <v>121</v>
      </c>
      <c r="B124">
        <v>130</v>
      </c>
      <c r="C124" t="s">
        <v>111</v>
      </c>
      <c r="D124" t="s">
        <v>108</v>
      </c>
      <c r="E124">
        <v>6528</v>
      </c>
      <c r="F124">
        <v>1055203</v>
      </c>
    </row>
    <row r="125" spans="1:6" x14ac:dyDescent="0.3">
      <c r="A125">
        <v>122</v>
      </c>
      <c r="B125">
        <v>130</v>
      </c>
      <c r="C125" t="s">
        <v>111</v>
      </c>
      <c r="D125" t="s">
        <v>109</v>
      </c>
      <c r="E125">
        <v>1998</v>
      </c>
      <c r="F125">
        <v>243662</v>
      </c>
    </row>
    <row r="126" spans="1:6" x14ac:dyDescent="0.3">
      <c r="A126">
        <v>123</v>
      </c>
      <c r="B126">
        <v>130</v>
      </c>
      <c r="C126" t="s">
        <v>111</v>
      </c>
      <c r="D126" t="s">
        <v>110</v>
      </c>
      <c r="E126">
        <v>1</v>
      </c>
      <c r="F126">
        <v>200</v>
      </c>
    </row>
    <row r="127" spans="1:6" x14ac:dyDescent="0.3">
      <c r="A127">
        <v>124</v>
      </c>
      <c r="B127">
        <v>130</v>
      </c>
      <c r="C127" t="s">
        <v>111</v>
      </c>
      <c r="D127" t="s">
        <v>106</v>
      </c>
      <c r="E127">
        <v>100</v>
      </c>
      <c r="F127">
        <v>15947</v>
      </c>
    </row>
    <row r="128" spans="1:6" x14ac:dyDescent="0.3">
      <c r="A128">
        <v>125</v>
      </c>
      <c r="B128">
        <v>130</v>
      </c>
      <c r="C128" t="s">
        <v>112</v>
      </c>
      <c r="D128" t="s">
        <v>108</v>
      </c>
      <c r="E128">
        <v>16351</v>
      </c>
      <c r="F128">
        <v>2374358</v>
      </c>
    </row>
    <row r="129" spans="1:6" x14ac:dyDescent="0.3">
      <c r="A129">
        <v>126</v>
      </c>
      <c r="B129">
        <v>130</v>
      </c>
      <c r="C129" t="s">
        <v>112</v>
      </c>
      <c r="D129" t="s">
        <v>109</v>
      </c>
      <c r="E129">
        <v>488</v>
      </c>
      <c r="F129">
        <v>47650</v>
      </c>
    </row>
    <row r="130" spans="1:6" x14ac:dyDescent="0.3">
      <c r="A130">
        <v>127</v>
      </c>
      <c r="B130">
        <v>130</v>
      </c>
      <c r="C130" t="s">
        <v>112</v>
      </c>
      <c r="D130" t="s">
        <v>105</v>
      </c>
      <c r="E130">
        <v>7346</v>
      </c>
      <c r="F130">
        <v>990963</v>
      </c>
    </row>
    <row r="131" spans="1:6" x14ac:dyDescent="0.3">
      <c r="A131">
        <v>128</v>
      </c>
      <c r="B131">
        <v>130</v>
      </c>
      <c r="C131" t="s">
        <v>112</v>
      </c>
      <c r="D131" t="s">
        <v>110</v>
      </c>
      <c r="E131">
        <v>1510</v>
      </c>
      <c r="F131">
        <v>236960</v>
      </c>
    </row>
    <row r="132" spans="1:6" x14ac:dyDescent="0.3">
      <c r="A132">
        <v>129</v>
      </c>
      <c r="B132">
        <v>130</v>
      </c>
      <c r="C132" t="s">
        <v>112</v>
      </c>
      <c r="D132" t="s">
        <v>106</v>
      </c>
      <c r="E132">
        <v>3555</v>
      </c>
      <c r="F132">
        <v>542749</v>
      </c>
    </row>
    <row r="133" spans="1:6" x14ac:dyDescent="0.3">
      <c r="A133">
        <v>130</v>
      </c>
      <c r="B133">
        <v>130</v>
      </c>
      <c r="C133" t="s">
        <v>122</v>
      </c>
      <c r="D133" t="s">
        <v>108</v>
      </c>
      <c r="E133">
        <v>16579</v>
      </c>
      <c r="F133">
        <v>2612219</v>
      </c>
    </row>
    <row r="134" spans="1:6" x14ac:dyDescent="0.3">
      <c r="A134">
        <v>131</v>
      </c>
      <c r="B134">
        <v>130</v>
      </c>
      <c r="C134" t="s">
        <v>122</v>
      </c>
      <c r="D134" t="s">
        <v>109</v>
      </c>
      <c r="E134">
        <v>9021</v>
      </c>
      <c r="F134">
        <v>1256990</v>
      </c>
    </row>
    <row r="135" spans="1:6" x14ac:dyDescent="0.3">
      <c r="A135">
        <v>132</v>
      </c>
      <c r="B135">
        <v>130</v>
      </c>
      <c r="C135" t="s">
        <v>122</v>
      </c>
      <c r="D135" t="s">
        <v>105</v>
      </c>
      <c r="E135">
        <v>1993</v>
      </c>
      <c r="F135">
        <v>361109</v>
      </c>
    </row>
    <row r="136" spans="1:6" x14ac:dyDescent="0.3">
      <c r="A136">
        <v>133</v>
      </c>
      <c r="B136">
        <v>130</v>
      </c>
      <c r="C136" t="s">
        <v>122</v>
      </c>
      <c r="D136" t="s">
        <v>110</v>
      </c>
      <c r="E136">
        <v>2166</v>
      </c>
      <c r="F136">
        <v>377561</v>
      </c>
    </row>
    <row r="137" spans="1:6" x14ac:dyDescent="0.3">
      <c r="A137">
        <v>134</v>
      </c>
      <c r="B137">
        <v>130</v>
      </c>
      <c r="C137" t="s">
        <v>122</v>
      </c>
      <c r="D137" t="s">
        <v>106</v>
      </c>
      <c r="E137">
        <v>108</v>
      </c>
      <c r="F137">
        <v>19990</v>
      </c>
    </row>
    <row r="138" spans="1:6" x14ac:dyDescent="0.3">
      <c r="A138">
        <v>135</v>
      </c>
      <c r="B138">
        <v>130</v>
      </c>
      <c r="C138" t="s">
        <v>124</v>
      </c>
      <c r="D138" t="s">
        <v>108</v>
      </c>
      <c r="E138">
        <v>5569</v>
      </c>
      <c r="F138">
        <v>1110388</v>
      </c>
    </row>
    <row r="139" spans="1:6" x14ac:dyDescent="0.3">
      <c r="A139">
        <v>136</v>
      </c>
      <c r="B139">
        <v>130</v>
      </c>
      <c r="C139" t="s">
        <v>124</v>
      </c>
      <c r="D139" t="s">
        <v>109</v>
      </c>
      <c r="E139">
        <v>59</v>
      </c>
      <c r="F139">
        <v>16059</v>
      </c>
    </row>
    <row r="140" spans="1:6" x14ac:dyDescent="0.3">
      <c r="A140">
        <v>137</v>
      </c>
      <c r="B140">
        <v>130</v>
      </c>
      <c r="C140" t="s">
        <v>124</v>
      </c>
      <c r="D140" t="s">
        <v>105</v>
      </c>
      <c r="E140">
        <v>11944</v>
      </c>
      <c r="F140">
        <v>1805347</v>
      </c>
    </row>
    <row r="141" spans="1:6" x14ac:dyDescent="0.3">
      <c r="A141">
        <v>138</v>
      </c>
      <c r="B141">
        <v>130</v>
      </c>
      <c r="C141" t="s">
        <v>124</v>
      </c>
      <c r="D141" t="s">
        <v>110</v>
      </c>
      <c r="E141">
        <v>898</v>
      </c>
      <c r="F141">
        <v>133797</v>
      </c>
    </row>
    <row r="142" spans="1:6" x14ac:dyDescent="0.3">
      <c r="A142">
        <v>139</v>
      </c>
      <c r="B142">
        <v>130</v>
      </c>
      <c r="C142" t="s">
        <v>124</v>
      </c>
      <c r="D142" t="s">
        <v>106</v>
      </c>
      <c r="E142">
        <v>1487</v>
      </c>
      <c r="F142">
        <v>230499</v>
      </c>
    </row>
    <row r="143" spans="1:6" x14ac:dyDescent="0.3">
      <c r="A143">
        <v>140</v>
      </c>
      <c r="B143">
        <v>130</v>
      </c>
      <c r="C143" t="s">
        <v>134</v>
      </c>
      <c r="D143" t="s">
        <v>108</v>
      </c>
      <c r="E143">
        <v>86</v>
      </c>
      <c r="F143">
        <v>9299</v>
      </c>
    </row>
    <row r="144" spans="1:6" x14ac:dyDescent="0.3">
      <c r="A144">
        <v>141</v>
      </c>
      <c r="B144">
        <v>130</v>
      </c>
      <c r="C144" t="s">
        <v>134</v>
      </c>
      <c r="D144" t="s">
        <v>109</v>
      </c>
      <c r="E144">
        <v>652</v>
      </c>
      <c r="F144">
        <v>98065</v>
      </c>
    </row>
    <row r="145" spans="1:6" x14ac:dyDescent="0.3">
      <c r="A145">
        <v>142</v>
      </c>
      <c r="B145">
        <v>130</v>
      </c>
      <c r="C145" t="s">
        <v>134</v>
      </c>
      <c r="D145" t="s">
        <v>105</v>
      </c>
      <c r="E145">
        <v>15128</v>
      </c>
      <c r="F145">
        <v>2375450</v>
      </c>
    </row>
    <row r="146" spans="1:6" x14ac:dyDescent="0.3">
      <c r="A146">
        <v>143</v>
      </c>
      <c r="B146">
        <v>130</v>
      </c>
      <c r="C146" t="s">
        <v>134</v>
      </c>
      <c r="D146" t="s">
        <v>110</v>
      </c>
      <c r="E146">
        <v>9871</v>
      </c>
      <c r="F146">
        <v>1477648</v>
      </c>
    </row>
    <row r="147" spans="1:6" x14ac:dyDescent="0.3">
      <c r="A147">
        <v>144</v>
      </c>
      <c r="B147">
        <v>130</v>
      </c>
      <c r="C147" t="s">
        <v>134</v>
      </c>
      <c r="D147" t="s">
        <v>106</v>
      </c>
      <c r="E147">
        <v>2930</v>
      </c>
      <c r="F147">
        <v>418833</v>
      </c>
    </row>
    <row r="148" spans="1:6" x14ac:dyDescent="0.3">
      <c r="A148">
        <v>145</v>
      </c>
      <c r="B148">
        <v>130</v>
      </c>
      <c r="C148" t="s">
        <v>130</v>
      </c>
      <c r="D148" t="s">
        <v>108</v>
      </c>
      <c r="E148">
        <v>20463</v>
      </c>
      <c r="F148">
        <v>3057799</v>
      </c>
    </row>
    <row r="149" spans="1:6" x14ac:dyDescent="0.3">
      <c r="A149">
        <v>146</v>
      </c>
      <c r="B149">
        <v>130</v>
      </c>
      <c r="C149" t="s">
        <v>130</v>
      </c>
      <c r="D149" t="s">
        <v>109</v>
      </c>
      <c r="E149">
        <v>460</v>
      </c>
      <c r="F149">
        <v>44895</v>
      </c>
    </row>
    <row r="150" spans="1:6" x14ac:dyDescent="0.3">
      <c r="A150">
        <v>147</v>
      </c>
      <c r="B150">
        <v>130</v>
      </c>
      <c r="C150" t="s">
        <v>130</v>
      </c>
      <c r="D150" t="s">
        <v>105</v>
      </c>
      <c r="E150">
        <v>10463</v>
      </c>
      <c r="F150">
        <v>1547321</v>
      </c>
    </row>
    <row r="151" spans="1:6" x14ac:dyDescent="0.3">
      <c r="A151">
        <v>148</v>
      </c>
      <c r="B151">
        <v>130</v>
      </c>
      <c r="C151" t="s">
        <v>130</v>
      </c>
      <c r="D151" t="s">
        <v>110</v>
      </c>
      <c r="E151">
        <v>1244</v>
      </c>
      <c r="F151">
        <v>174690</v>
      </c>
    </row>
    <row r="152" spans="1:6" x14ac:dyDescent="0.3">
      <c r="A152">
        <v>149</v>
      </c>
      <c r="B152">
        <v>130</v>
      </c>
      <c r="C152" t="s">
        <v>130</v>
      </c>
      <c r="D152" t="s">
        <v>106</v>
      </c>
      <c r="E152">
        <v>4308</v>
      </c>
      <c r="F152">
        <v>648360</v>
      </c>
    </row>
    <row r="153" spans="1:6" x14ac:dyDescent="0.3">
      <c r="A153">
        <v>150</v>
      </c>
      <c r="B153">
        <v>130</v>
      </c>
      <c r="C153" t="s">
        <v>136</v>
      </c>
      <c r="D153" t="s">
        <v>108</v>
      </c>
      <c r="E153">
        <v>4530</v>
      </c>
      <c r="F153">
        <v>743592</v>
      </c>
    </row>
    <row r="154" spans="1:6" x14ac:dyDescent="0.3">
      <c r="A154">
        <v>151</v>
      </c>
      <c r="B154">
        <v>130</v>
      </c>
      <c r="C154" t="s">
        <v>136</v>
      </c>
      <c r="D154" t="s">
        <v>109</v>
      </c>
      <c r="E154">
        <v>2134</v>
      </c>
      <c r="F154">
        <v>309072</v>
      </c>
    </row>
    <row r="155" spans="1:6" x14ac:dyDescent="0.3">
      <c r="A155">
        <v>152</v>
      </c>
      <c r="B155">
        <v>130</v>
      </c>
      <c r="C155" t="s">
        <v>136</v>
      </c>
      <c r="D155" t="s">
        <v>105</v>
      </c>
      <c r="E155">
        <v>1010</v>
      </c>
      <c r="F155">
        <v>178890</v>
      </c>
    </row>
    <row r="156" spans="1:6" x14ac:dyDescent="0.3">
      <c r="A156">
        <v>153</v>
      </c>
      <c r="B156">
        <v>130</v>
      </c>
      <c r="C156" t="s">
        <v>136</v>
      </c>
      <c r="D156" t="s">
        <v>110</v>
      </c>
      <c r="E156">
        <v>1202</v>
      </c>
      <c r="F156">
        <v>215131</v>
      </c>
    </row>
    <row r="157" spans="1:6" x14ac:dyDescent="0.3">
      <c r="A157">
        <v>154</v>
      </c>
      <c r="B157">
        <v>130</v>
      </c>
      <c r="C157" t="s">
        <v>136</v>
      </c>
      <c r="D157" t="s">
        <v>106</v>
      </c>
      <c r="E157">
        <v>2451</v>
      </c>
      <c r="F157">
        <v>395815</v>
      </c>
    </row>
    <row r="158" spans="1:6" x14ac:dyDescent="0.3">
      <c r="A158">
        <v>155</v>
      </c>
      <c r="B158">
        <v>130</v>
      </c>
      <c r="C158" t="s">
        <v>126</v>
      </c>
      <c r="D158" t="s">
        <v>108</v>
      </c>
      <c r="E158">
        <v>11484</v>
      </c>
      <c r="F158">
        <v>1902711</v>
      </c>
    </row>
    <row r="159" spans="1:6" x14ac:dyDescent="0.3">
      <c r="A159">
        <v>156</v>
      </c>
      <c r="B159">
        <v>130</v>
      </c>
      <c r="C159" t="s">
        <v>126</v>
      </c>
      <c r="D159" t="s">
        <v>109</v>
      </c>
      <c r="E159">
        <v>532</v>
      </c>
      <c r="F159">
        <v>75416</v>
      </c>
    </row>
    <row r="160" spans="1:6" x14ac:dyDescent="0.3">
      <c r="A160">
        <v>157</v>
      </c>
      <c r="B160">
        <v>130</v>
      </c>
      <c r="C160" t="s">
        <v>126</v>
      </c>
      <c r="D160" t="s">
        <v>105</v>
      </c>
      <c r="E160">
        <v>10551</v>
      </c>
      <c r="F160">
        <v>1526315</v>
      </c>
    </row>
    <row r="161" spans="1:6" x14ac:dyDescent="0.3">
      <c r="A161">
        <v>158</v>
      </c>
      <c r="B161">
        <v>130</v>
      </c>
      <c r="C161" t="s">
        <v>126</v>
      </c>
      <c r="D161" t="s">
        <v>110</v>
      </c>
      <c r="E161">
        <v>1416</v>
      </c>
      <c r="F161">
        <v>201008</v>
      </c>
    </row>
    <row r="162" spans="1:6" x14ac:dyDescent="0.3">
      <c r="A162">
        <v>159</v>
      </c>
      <c r="B162">
        <v>130</v>
      </c>
      <c r="C162" t="s">
        <v>126</v>
      </c>
      <c r="D162" t="s">
        <v>106</v>
      </c>
      <c r="E162">
        <v>4730</v>
      </c>
      <c r="F162">
        <v>663749</v>
      </c>
    </row>
    <row r="163" spans="1:6" x14ac:dyDescent="0.3">
      <c r="A163">
        <v>160</v>
      </c>
      <c r="B163">
        <v>130</v>
      </c>
      <c r="C163" t="s">
        <v>138</v>
      </c>
      <c r="D163" t="s">
        <v>108</v>
      </c>
      <c r="E163">
        <v>1209</v>
      </c>
      <c r="F163">
        <v>165609</v>
      </c>
    </row>
    <row r="164" spans="1:6" x14ac:dyDescent="0.3">
      <c r="A164">
        <v>161</v>
      </c>
      <c r="B164">
        <v>130</v>
      </c>
      <c r="C164" t="s">
        <v>138</v>
      </c>
      <c r="D164" t="s">
        <v>109</v>
      </c>
      <c r="E164">
        <v>1103</v>
      </c>
      <c r="F164">
        <v>157156</v>
      </c>
    </row>
    <row r="165" spans="1:6" x14ac:dyDescent="0.3">
      <c r="A165">
        <v>162</v>
      </c>
      <c r="B165">
        <v>130</v>
      </c>
      <c r="C165" t="s">
        <v>138</v>
      </c>
      <c r="D165" t="s">
        <v>105</v>
      </c>
      <c r="E165">
        <v>11940</v>
      </c>
      <c r="F165">
        <v>1866457</v>
      </c>
    </row>
    <row r="166" spans="1:6" x14ac:dyDescent="0.3">
      <c r="A166">
        <v>163</v>
      </c>
      <c r="B166">
        <v>130</v>
      </c>
      <c r="C166" t="s">
        <v>138</v>
      </c>
      <c r="D166" t="s">
        <v>110</v>
      </c>
      <c r="E166">
        <v>4763</v>
      </c>
      <c r="F166">
        <v>712449</v>
      </c>
    </row>
    <row r="167" spans="1:6" x14ac:dyDescent="0.3">
      <c r="A167">
        <v>164</v>
      </c>
      <c r="B167">
        <v>130</v>
      </c>
      <c r="C167" t="s">
        <v>138</v>
      </c>
      <c r="D167" t="s">
        <v>106</v>
      </c>
      <c r="E167">
        <v>5901</v>
      </c>
      <c r="F167">
        <v>1008232</v>
      </c>
    </row>
    <row r="168" spans="1:6" x14ac:dyDescent="0.3">
      <c r="A168">
        <v>165</v>
      </c>
      <c r="B168">
        <v>130</v>
      </c>
      <c r="C168" t="s">
        <v>128</v>
      </c>
      <c r="D168" t="s">
        <v>108</v>
      </c>
      <c r="E168">
        <v>2624</v>
      </c>
      <c r="F168">
        <v>408069</v>
      </c>
    </row>
    <row r="169" spans="1:6" x14ac:dyDescent="0.3">
      <c r="A169">
        <v>166</v>
      </c>
      <c r="B169">
        <v>130</v>
      </c>
      <c r="C169" t="s">
        <v>128</v>
      </c>
      <c r="D169" t="s">
        <v>109</v>
      </c>
      <c r="E169">
        <v>22</v>
      </c>
      <c r="F169">
        <v>2573</v>
      </c>
    </row>
    <row r="170" spans="1:6" x14ac:dyDescent="0.3">
      <c r="A170">
        <v>167</v>
      </c>
      <c r="B170">
        <v>130</v>
      </c>
      <c r="C170" t="s">
        <v>128</v>
      </c>
      <c r="D170" t="s">
        <v>105</v>
      </c>
      <c r="E170">
        <v>13394</v>
      </c>
      <c r="F170">
        <v>1628493</v>
      </c>
    </row>
    <row r="171" spans="1:6" x14ac:dyDescent="0.3">
      <c r="A171">
        <v>168</v>
      </c>
      <c r="B171">
        <v>130</v>
      </c>
      <c r="C171" t="s">
        <v>128</v>
      </c>
      <c r="D171" t="s">
        <v>110</v>
      </c>
      <c r="E171">
        <v>606</v>
      </c>
      <c r="F171">
        <v>81404</v>
      </c>
    </row>
    <row r="172" spans="1:6" x14ac:dyDescent="0.3">
      <c r="A172">
        <v>169</v>
      </c>
      <c r="B172">
        <v>130</v>
      </c>
      <c r="C172" t="s">
        <v>128</v>
      </c>
      <c r="D172" t="s">
        <v>106</v>
      </c>
      <c r="E172">
        <v>1221</v>
      </c>
      <c r="F172">
        <v>174044</v>
      </c>
    </row>
    <row r="173" spans="1:6" x14ac:dyDescent="0.3">
      <c r="A173">
        <v>170</v>
      </c>
      <c r="B173">
        <v>140</v>
      </c>
      <c r="D173" t="s">
        <v>108</v>
      </c>
      <c r="E173">
        <v>33</v>
      </c>
      <c r="F173">
        <v>164617</v>
      </c>
    </row>
    <row r="174" spans="1:6" x14ac:dyDescent="0.3">
      <c r="A174">
        <v>171</v>
      </c>
      <c r="B174">
        <v>140</v>
      </c>
      <c r="D174" t="s">
        <v>105</v>
      </c>
      <c r="E174">
        <v>16</v>
      </c>
      <c r="F174">
        <v>12851</v>
      </c>
    </row>
    <row r="175" spans="1:6" x14ac:dyDescent="0.3">
      <c r="A175">
        <v>172</v>
      </c>
      <c r="B175">
        <v>140</v>
      </c>
      <c r="D175" t="s">
        <v>110</v>
      </c>
      <c r="E175">
        <v>5</v>
      </c>
      <c r="F175">
        <v>5596</v>
      </c>
    </row>
    <row r="176" spans="1:6" x14ac:dyDescent="0.3">
      <c r="A176">
        <v>173</v>
      </c>
      <c r="B176">
        <v>140</v>
      </c>
      <c r="D176" t="s">
        <v>106</v>
      </c>
      <c r="E176">
        <v>5</v>
      </c>
      <c r="F176">
        <v>6075</v>
      </c>
    </row>
    <row r="177" spans="1:6" x14ac:dyDescent="0.3">
      <c r="A177">
        <v>174</v>
      </c>
      <c r="B177">
        <v>140</v>
      </c>
      <c r="C177" t="s">
        <v>107</v>
      </c>
      <c r="D177" t="s">
        <v>108</v>
      </c>
      <c r="E177">
        <v>194</v>
      </c>
      <c r="F177">
        <v>111024</v>
      </c>
    </row>
    <row r="178" spans="1:6" x14ac:dyDescent="0.3">
      <c r="A178">
        <v>175</v>
      </c>
      <c r="B178">
        <v>140</v>
      </c>
      <c r="C178" t="s">
        <v>107</v>
      </c>
      <c r="D178" t="s">
        <v>105</v>
      </c>
      <c r="E178">
        <v>104</v>
      </c>
      <c r="F178">
        <v>37314</v>
      </c>
    </row>
    <row r="179" spans="1:6" x14ac:dyDescent="0.3">
      <c r="A179">
        <v>176</v>
      </c>
      <c r="B179">
        <v>140</v>
      </c>
      <c r="C179" t="s">
        <v>107</v>
      </c>
      <c r="D179" t="s">
        <v>106</v>
      </c>
      <c r="E179">
        <v>78</v>
      </c>
      <c r="F179">
        <v>22521</v>
      </c>
    </row>
    <row r="180" spans="1:6" x14ac:dyDescent="0.3">
      <c r="A180">
        <v>177</v>
      </c>
      <c r="B180">
        <v>140</v>
      </c>
      <c r="C180" t="s">
        <v>111</v>
      </c>
      <c r="D180" t="s">
        <v>108</v>
      </c>
      <c r="E180">
        <v>15641</v>
      </c>
      <c r="F180">
        <v>25335739</v>
      </c>
    </row>
    <row r="181" spans="1:6" x14ac:dyDescent="0.3">
      <c r="A181">
        <v>178</v>
      </c>
      <c r="B181">
        <v>140</v>
      </c>
      <c r="C181" t="s">
        <v>111</v>
      </c>
      <c r="D181" t="s">
        <v>109</v>
      </c>
      <c r="E181">
        <v>170</v>
      </c>
      <c r="F181">
        <v>102156</v>
      </c>
    </row>
    <row r="182" spans="1:6" x14ac:dyDescent="0.3">
      <c r="A182">
        <v>179</v>
      </c>
      <c r="B182">
        <v>140</v>
      </c>
      <c r="C182" t="s">
        <v>111</v>
      </c>
      <c r="D182" t="s">
        <v>106</v>
      </c>
      <c r="E182">
        <v>48</v>
      </c>
      <c r="F182">
        <v>46854</v>
      </c>
    </row>
    <row r="183" spans="1:6" x14ac:dyDescent="0.3">
      <c r="A183">
        <v>180</v>
      </c>
      <c r="B183">
        <v>140</v>
      </c>
      <c r="C183" t="s">
        <v>112</v>
      </c>
      <c r="D183" t="s">
        <v>108</v>
      </c>
      <c r="E183">
        <v>5278</v>
      </c>
      <c r="F183">
        <v>3272723</v>
      </c>
    </row>
    <row r="184" spans="1:6" x14ac:dyDescent="0.3">
      <c r="A184">
        <v>181</v>
      </c>
      <c r="B184">
        <v>140</v>
      </c>
      <c r="C184" t="s">
        <v>112</v>
      </c>
      <c r="D184" t="s">
        <v>109</v>
      </c>
      <c r="E184">
        <v>21</v>
      </c>
      <c r="F184">
        <v>6796</v>
      </c>
    </row>
    <row r="185" spans="1:6" x14ac:dyDescent="0.3">
      <c r="A185">
        <v>182</v>
      </c>
      <c r="B185">
        <v>140</v>
      </c>
      <c r="C185" t="s">
        <v>112</v>
      </c>
      <c r="D185" t="s">
        <v>105</v>
      </c>
      <c r="E185">
        <v>2487</v>
      </c>
      <c r="F185">
        <v>1038109</v>
      </c>
    </row>
    <row r="186" spans="1:6" x14ac:dyDescent="0.3">
      <c r="A186">
        <v>183</v>
      </c>
      <c r="B186">
        <v>140</v>
      </c>
      <c r="C186" t="s">
        <v>112</v>
      </c>
      <c r="D186" t="s">
        <v>110</v>
      </c>
      <c r="E186">
        <v>295</v>
      </c>
      <c r="F186">
        <v>134200</v>
      </c>
    </row>
    <row r="187" spans="1:6" x14ac:dyDescent="0.3">
      <c r="A187">
        <v>184</v>
      </c>
      <c r="B187">
        <v>140</v>
      </c>
      <c r="C187" t="s">
        <v>112</v>
      </c>
      <c r="D187" t="s">
        <v>106</v>
      </c>
      <c r="E187">
        <v>617</v>
      </c>
      <c r="F187">
        <v>185475</v>
      </c>
    </row>
    <row r="188" spans="1:6" x14ac:dyDescent="0.3">
      <c r="A188">
        <v>185</v>
      </c>
      <c r="B188">
        <v>140</v>
      </c>
      <c r="C188" t="s">
        <v>122</v>
      </c>
      <c r="D188" t="s">
        <v>108</v>
      </c>
      <c r="E188">
        <v>4587</v>
      </c>
      <c r="F188">
        <v>7434590</v>
      </c>
    </row>
    <row r="189" spans="1:6" x14ac:dyDescent="0.3">
      <c r="A189">
        <v>186</v>
      </c>
      <c r="B189">
        <v>140</v>
      </c>
      <c r="C189" t="s">
        <v>122</v>
      </c>
      <c r="D189" t="s">
        <v>109</v>
      </c>
      <c r="E189">
        <v>1854</v>
      </c>
      <c r="F189">
        <v>1032699</v>
      </c>
    </row>
    <row r="190" spans="1:6" x14ac:dyDescent="0.3">
      <c r="A190">
        <v>187</v>
      </c>
      <c r="B190">
        <v>140</v>
      </c>
      <c r="C190" t="s">
        <v>122</v>
      </c>
      <c r="D190" t="s">
        <v>105</v>
      </c>
      <c r="E190">
        <v>562</v>
      </c>
      <c r="F190">
        <v>1325719</v>
      </c>
    </row>
    <row r="191" spans="1:6" x14ac:dyDescent="0.3">
      <c r="A191">
        <v>188</v>
      </c>
      <c r="B191">
        <v>140</v>
      </c>
      <c r="C191" t="s">
        <v>122</v>
      </c>
      <c r="D191" t="s">
        <v>110</v>
      </c>
      <c r="E191">
        <v>200</v>
      </c>
      <c r="F191">
        <v>172294</v>
      </c>
    </row>
    <row r="192" spans="1:6" x14ac:dyDescent="0.3">
      <c r="A192">
        <v>189</v>
      </c>
      <c r="B192">
        <v>140</v>
      </c>
      <c r="C192" t="s">
        <v>122</v>
      </c>
      <c r="D192" t="s">
        <v>106</v>
      </c>
      <c r="E192">
        <v>15</v>
      </c>
      <c r="F192">
        <v>5876</v>
      </c>
    </row>
    <row r="193" spans="1:6" x14ac:dyDescent="0.3">
      <c r="A193">
        <v>190</v>
      </c>
      <c r="B193">
        <v>140</v>
      </c>
      <c r="C193" t="s">
        <v>124</v>
      </c>
      <c r="D193" t="s">
        <v>108</v>
      </c>
      <c r="E193">
        <v>3598</v>
      </c>
      <c r="F193">
        <v>3442262</v>
      </c>
    </row>
    <row r="194" spans="1:6" x14ac:dyDescent="0.3">
      <c r="A194">
        <v>191</v>
      </c>
      <c r="B194">
        <v>140</v>
      </c>
      <c r="C194" t="s">
        <v>124</v>
      </c>
      <c r="D194" t="s">
        <v>109</v>
      </c>
      <c r="E194">
        <v>4</v>
      </c>
      <c r="F194">
        <v>868</v>
      </c>
    </row>
    <row r="195" spans="1:6" x14ac:dyDescent="0.3">
      <c r="A195">
        <v>192</v>
      </c>
      <c r="B195">
        <v>140</v>
      </c>
      <c r="C195" t="s">
        <v>124</v>
      </c>
      <c r="D195" t="s">
        <v>105</v>
      </c>
      <c r="E195">
        <v>4895</v>
      </c>
      <c r="F195">
        <v>2237118</v>
      </c>
    </row>
    <row r="196" spans="1:6" x14ac:dyDescent="0.3">
      <c r="A196">
        <v>193</v>
      </c>
      <c r="B196">
        <v>140</v>
      </c>
      <c r="C196" t="s">
        <v>124</v>
      </c>
      <c r="D196" t="s">
        <v>110</v>
      </c>
      <c r="E196">
        <v>192</v>
      </c>
      <c r="F196">
        <v>75371</v>
      </c>
    </row>
    <row r="197" spans="1:6" x14ac:dyDescent="0.3">
      <c r="A197">
        <v>194</v>
      </c>
      <c r="B197">
        <v>140</v>
      </c>
      <c r="C197" t="s">
        <v>124</v>
      </c>
      <c r="D197" t="s">
        <v>106</v>
      </c>
      <c r="E197">
        <v>436</v>
      </c>
      <c r="F197">
        <v>129265</v>
      </c>
    </row>
    <row r="198" spans="1:6" x14ac:dyDescent="0.3">
      <c r="A198">
        <v>195</v>
      </c>
      <c r="B198">
        <v>140</v>
      </c>
      <c r="C198" t="s">
        <v>134</v>
      </c>
      <c r="D198" t="s">
        <v>108</v>
      </c>
      <c r="E198">
        <v>12</v>
      </c>
      <c r="F198">
        <v>52168</v>
      </c>
    </row>
    <row r="199" spans="1:6" x14ac:dyDescent="0.3">
      <c r="A199">
        <v>196</v>
      </c>
      <c r="B199">
        <v>140</v>
      </c>
      <c r="C199" t="s">
        <v>134</v>
      </c>
      <c r="D199" t="s">
        <v>109</v>
      </c>
      <c r="E199">
        <v>101</v>
      </c>
      <c r="F199">
        <v>65010</v>
      </c>
    </row>
    <row r="200" spans="1:6" x14ac:dyDescent="0.3">
      <c r="A200">
        <v>197</v>
      </c>
      <c r="B200">
        <v>140</v>
      </c>
      <c r="C200" t="s">
        <v>134</v>
      </c>
      <c r="D200" t="s">
        <v>105</v>
      </c>
      <c r="E200">
        <v>3491</v>
      </c>
      <c r="F200">
        <v>3358739</v>
      </c>
    </row>
    <row r="201" spans="1:6" x14ac:dyDescent="0.3">
      <c r="A201">
        <v>198</v>
      </c>
      <c r="B201">
        <v>140</v>
      </c>
      <c r="C201" t="s">
        <v>134</v>
      </c>
      <c r="D201" t="s">
        <v>110</v>
      </c>
      <c r="E201">
        <v>1138</v>
      </c>
      <c r="F201">
        <v>768257</v>
      </c>
    </row>
    <row r="202" spans="1:6" x14ac:dyDescent="0.3">
      <c r="A202">
        <v>199</v>
      </c>
      <c r="B202">
        <v>140</v>
      </c>
      <c r="C202" t="s">
        <v>134</v>
      </c>
      <c r="D202" t="s">
        <v>106</v>
      </c>
      <c r="E202">
        <v>282</v>
      </c>
      <c r="F202">
        <v>109368</v>
      </c>
    </row>
    <row r="203" spans="1:6" x14ac:dyDescent="0.3">
      <c r="A203">
        <v>200</v>
      </c>
      <c r="B203">
        <v>140</v>
      </c>
      <c r="C203" t="s">
        <v>130</v>
      </c>
      <c r="D203" t="s">
        <v>108</v>
      </c>
      <c r="E203">
        <v>8635</v>
      </c>
      <c r="F203">
        <v>7976675</v>
      </c>
    </row>
    <row r="204" spans="1:6" x14ac:dyDescent="0.3">
      <c r="A204">
        <v>201</v>
      </c>
      <c r="B204">
        <v>140</v>
      </c>
      <c r="C204" t="s">
        <v>130</v>
      </c>
      <c r="D204" t="s">
        <v>109</v>
      </c>
      <c r="E204">
        <v>75</v>
      </c>
      <c r="F204">
        <v>45310</v>
      </c>
    </row>
    <row r="205" spans="1:6" x14ac:dyDescent="0.3">
      <c r="A205">
        <v>202</v>
      </c>
      <c r="B205">
        <v>140</v>
      </c>
      <c r="C205" t="s">
        <v>130</v>
      </c>
      <c r="D205" t="s">
        <v>105</v>
      </c>
      <c r="E205">
        <v>4815</v>
      </c>
      <c r="F205">
        <v>2539813</v>
      </c>
    </row>
    <row r="206" spans="1:6" x14ac:dyDescent="0.3">
      <c r="A206">
        <v>203</v>
      </c>
      <c r="B206">
        <v>140</v>
      </c>
      <c r="C206" t="s">
        <v>130</v>
      </c>
      <c r="D206" t="s">
        <v>110</v>
      </c>
      <c r="E206">
        <v>82</v>
      </c>
      <c r="F206">
        <v>46935</v>
      </c>
    </row>
    <row r="207" spans="1:6" x14ac:dyDescent="0.3">
      <c r="A207">
        <v>204</v>
      </c>
      <c r="B207">
        <v>140</v>
      </c>
      <c r="C207" t="s">
        <v>130</v>
      </c>
      <c r="D207" t="s">
        <v>106</v>
      </c>
      <c r="E207">
        <v>625</v>
      </c>
      <c r="F207">
        <v>206579</v>
      </c>
    </row>
    <row r="208" spans="1:6" x14ac:dyDescent="0.3">
      <c r="A208">
        <v>205</v>
      </c>
      <c r="B208">
        <v>140</v>
      </c>
      <c r="C208" t="s">
        <v>136</v>
      </c>
      <c r="D208" t="s">
        <v>108</v>
      </c>
      <c r="E208">
        <v>1571</v>
      </c>
      <c r="F208">
        <v>1564789</v>
      </c>
    </row>
    <row r="209" spans="1:6" x14ac:dyDescent="0.3">
      <c r="A209">
        <v>206</v>
      </c>
      <c r="B209">
        <v>140</v>
      </c>
      <c r="C209" t="s">
        <v>136</v>
      </c>
      <c r="D209" t="s">
        <v>109</v>
      </c>
      <c r="E209">
        <v>591</v>
      </c>
      <c r="F209">
        <v>527495</v>
      </c>
    </row>
    <row r="210" spans="1:6" x14ac:dyDescent="0.3">
      <c r="A210">
        <v>207</v>
      </c>
      <c r="B210">
        <v>140</v>
      </c>
      <c r="C210" t="s">
        <v>136</v>
      </c>
      <c r="D210" t="s">
        <v>105</v>
      </c>
      <c r="E210">
        <v>102</v>
      </c>
      <c r="F210">
        <v>61825</v>
      </c>
    </row>
    <row r="211" spans="1:6" x14ac:dyDescent="0.3">
      <c r="A211">
        <v>208</v>
      </c>
      <c r="B211">
        <v>140</v>
      </c>
      <c r="C211" t="s">
        <v>136</v>
      </c>
      <c r="D211" t="s">
        <v>110</v>
      </c>
      <c r="E211">
        <v>85</v>
      </c>
      <c r="F211">
        <v>42390</v>
      </c>
    </row>
    <row r="212" spans="1:6" x14ac:dyDescent="0.3">
      <c r="A212">
        <v>209</v>
      </c>
      <c r="B212">
        <v>140</v>
      </c>
      <c r="C212" t="s">
        <v>136</v>
      </c>
      <c r="D212" t="s">
        <v>106</v>
      </c>
      <c r="E212">
        <v>118</v>
      </c>
      <c r="F212">
        <v>53202</v>
      </c>
    </row>
    <row r="213" spans="1:6" x14ac:dyDescent="0.3">
      <c r="A213">
        <v>210</v>
      </c>
      <c r="B213">
        <v>140</v>
      </c>
      <c r="C213" t="s">
        <v>126</v>
      </c>
      <c r="D213" t="s">
        <v>108</v>
      </c>
      <c r="E213">
        <v>7268</v>
      </c>
      <c r="F213">
        <v>4866960</v>
      </c>
    </row>
    <row r="214" spans="1:6" x14ac:dyDescent="0.3">
      <c r="A214">
        <v>211</v>
      </c>
      <c r="B214">
        <v>140</v>
      </c>
      <c r="C214" t="s">
        <v>126</v>
      </c>
      <c r="D214" t="s">
        <v>109</v>
      </c>
      <c r="E214">
        <v>95</v>
      </c>
      <c r="F214">
        <v>34918</v>
      </c>
    </row>
    <row r="215" spans="1:6" x14ac:dyDescent="0.3">
      <c r="A215">
        <v>212</v>
      </c>
      <c r="B215">
        <v>140</v>
      </c>
      <c r="C215" t="s">
        <v>126</v>
      </c>
      <c r="D215" t="s">
        <v>105</v>
      </c>
      <c r="E215">
        <v>4229</v>
      </c>
      <c r="F215">
        <v>2061899</v>
      </c>
    </row>
    <row r="216" spans="1:6" x14ac:dyDescent="0.3">
      <c r="A216">
        <v>213</v>
      </c>
      <c r="B216">
        <v>140</v>
      </c>
      <c r="C216" t="s">
        <v>126</v>
      </c>
      <c r="D216" t="s">
        <v>110</v>
      </c>
      <c r="E216">
        <v>198</v>
      </c>
      <c r="F216">
        <v>80251</v>
      </c>
    </row>
    <row r="217" spans="1:6" x14ac:dyDescent="0.3">
      <c r="A217">
        <v>214</v>
      </c>
      <c r="B217">
        <v>140</v>
      </c>
      <c r="C217" t="s">
        <v>126</v>
      </c>
      <c r="D217" t="s">
        <v>106</v>
      </c>
      <c r="E217">
        <v>1144</v>
      </c>
      <c r="F217">
        <v>360412</v>
      </c>
    </row>
    <row r="218" spans="1:6" x14ac:dyDescent="0.3">
      <c r="A218">
        <v>215</v>
      </c>
      <c r="B218">
        <v>140</v>
      </c>
      <c r="C218" t="s">
        <v>138</v>
      </c>
      <c r="D218" t="s">
        <v>108</v>
      </c>
      <c r="E218">
        <v>467</v>
      </c>
      <c r="F218">
        <v>388354</v>
      </c>
    </row>
    <row r="219" spans="1:6" x14ac:dyDescent="0.3">
      <c r="A219">
        <v>216</v>
      </c>
      <c r="B219">
        <v>140</v>
      </c>
      <c r="C219" t="s">
        <v>138</v>
      </c>
      <c r="D219" t="s">
        <v>109</v>
      </c>
      <c r="E219">
        <v>463</v>
      </c>
      <c r="F219">
        <v>380446</v>
      </c>
    </row>
    <row r="220" spans="1:6" x14ac:dyDescent="0.3">
      <c r="A220">
        <v>217</v>
      </c>
      <c r="B220">
        <v>140</v>
      </c>
      <c r="C220" t="s">
        <v>138</v>
      </c>
      <c r="D220" t="s">
        <v>105</v>
      </c>
      <c r="E220">
        <v>5243</v>
      </c>
      <c r="F220">
        <v>3347262</v>
      </c>
    </row>
    <row r="221" spans="1:6" x14ac:dyDescent="0.3">
      <c r="A221">
        <v>218</v>
      </c>
      <c r="B221">
        <v>140</v>
      </c>
      <c r="C221" t="s">
        <v>138</v>
      </c>
      <c r="D221" t="s">
        <v>110</v>
      </c>
      <c r="E221">
        <v>802</v>
      </c>
      <c r="F221">
        <v>461665</v>
      </c>
    </row>
    <row r="222" spans="1:6" x14ac:dyDescent="0.3">
      <c r="A222">
        <v>219</v>
      </c>
      <c r="B222">
        <v>140</v>
      </c>
      <c r="C222" t="s">
        <v>138</v>
      </c>
      <c r="D222" t="s">
        <v>106</v>
      </c>
      <c r="E222">
        <v>1165</v>
      </c>
      <c r="F222">
        <v>441907</v>
      </c>
    </row>
    <row r="223" spans="1:6" x14ac:dyDescent="0.3">
      <c r="A223">
        <v>220</v>
      </c>
      <c r="B223">
        <v>140</v>
      </c>
      <c r="C223" t="s">
        <v>128</v>
      </c>
      <c r="D223" t="s">
        <v>108</v>
      </c>
      <c r="E223">
        <v>1288</v>
      </c>
      <c r="F223">
        <v>995554</v>
      </c>
    </row>
    <row r="224" spans="1:6" x14ac:dyDescent="0.3">
      <c r="A224">
        <v>221</v>
      </c>
      <c r="B224">
        <v>140</v>
      </c>
      <c r="C224" t="s">
        <v>128</v>
      </c>
      <c r="D224" t="s">
        <v>109</v>
      </c>
      <c r="E224">
        <v>1</v>
      </c>
      <c r="F224">
        <v>1156</v>
      </c>
    </row>
    <row r="225" spans="1:6" x14ac:dyDescent="0.3">
      <c r="A225">
        <v>222</v>
      </c>
      <c r="B225">
        <v>140</v>
      </c>
      <c r="C225" t="s">
        <v>128</v>
      </c>
      <c r="D225" t="s">
        <v>105</v>
      </c>
      <c r="E225">
        <v>4743</v>
      </c>
      <c r="F225">
        <v>2440441</v>
      </c>
    </row>
    <row r="226" spans="1:6" x14ac:dyDescent="0.3">
      <c r="A226">
        <v>223</v>
      </c>
      <c r="B226">
        <v>140</v>
      </c>
      <c r="C226" t="s">
        <v>128</v>
      </c>
      <c r="D226" t="s">
        <v>110</v>
      </c>
      <c r="E226">
        <v>88</v>
      </c>
      <c r="F226">
        <v>18511</v>
      </c>
    </row>
    <row r="227" spans="1:6" x14ac:dyDescent="0.3">
      <c r="A227">
        <v>224</v>
      </c>
      <c r="B227">
        <v>140</v>
      </c>
      <c r="C227" t="s">
        <v>128</v>
      </c>
      <c r="D227" t="s">
        <v>106</v>
      </c>
      <c r="E227">
        <v>337</v>
      </c>
      <c r="F227">
        <v>98021</v>
      </c>
    </row>
    <row r="228" spans="1:6" x14ac:dyDescent="0.3">
      <c r="A228">
        <v>225</v>
      </c>
      <c r="B228">
        <v>150</v>
      </c>
      <c r="C228" t="s">
        <v>107</v>
      </c>
      <c r="D228" t="s">
        <v>108</v>
      </c>
      <c r="E228">
        <v>17</v>
      </c>
      <c r="F228">
        <v>6170</v>
      </c>
    </row>
    <row r="229" spans="1:6" x14ac:dyDescent="0.3">
      <c r="A229">
        <v>226</v>
      </c>
      <c r="B229">
        <v>150</v>
      </c>
      <c r="C229" t="s">
        <v>111</v>
      </c>
      <c r="D229" t="s">
        <v>108</v>
      </c>
      <c r="E229">
        <v>125</v>
      </c>
      <c r="F229">
        <v>267737</v>
      </c>
    </row>
    <row r="230" spans="1:6" x14ac:dyDescent="0.3">
      <c r="A230">
        <v>227</v>
      </c>
      <c r="B230">
        <v>150</v>
      </c>
      <c r="C230" t="s">
        <v>111</v>
      </c>
      <c r="D230" t="s">
        <v>109</v>
      </c>
      <c r="E230">
        <v>1</v>
      </c>
      <c r="F230">
        <v>458</v>
      </c>
    </row>
    <row r="231" spans="1:6" x14ac:dyDescent="0.3">
      <c r="A231">
        <v>228</v>
      </c>
      <c r="B231">
        <v>150</v>
      </c>
      <c r="C231" t="s">
        <v>112</v>
      </c>
      <c r="D231" t="s">
        <v>108</v>
      </c>
      <c r="E231">
        <v>178</v>
      </c>
      <c r="F231">
        <v>93458</v>
      </c>
    </row>
    <row r="232" spans="1:6" x14ac:dyDescent="0.3">
      <c r="A232">
        <v>229</v>
      </c>
      <c r="B232">
        <v>150</v>
      </c>
      <c r="C232" t="s">
        <v>112</v>
      </c>
      <c r="D232" t="s">
        <v>105</v>
      </c>
      <c r="E232">
        <v>110</v>
      </c>
      <c r="F232">
        <v>35809</v>
      </c>
    </row>
    <row r="233" spans="1:6" x14ac:dyDescent="0.3">
      <c r="A233">
        <v>230</v>
      </c>
      <c r="B233">
        <v>150</v>
      </c>
      <c r="C233" t="s">
        <v>112</v>
      </c>
      <c r="D233" t="s">
        <v>110</v>
      </c>
      <c r="E233">
        <v>10</v>
      </c>
      <c r="F233">
        <v>4191</v>
      </c>
    </row>
    <row r="234" spans="1:6" x14ac:dyDescent="0.3">
      <c r="A234">
        <v>231</v>
      </c>
      <c r="B234">
        <v>150</v>
      </c>
      <c r="C234" t="s">
        <v>112</v>
      </c>
      <c r="D234" t="s">
        <v>106</v>
      </c>
      <c r="E234">
        <v>24</v>
      </c>
      <c r="F234">
        <v>8888</v>
      </c>
    </row>
    <row r="235" spans="1:6" x14ac:dyDescent="0.3">
      <c r="A235">
        <v>232</v>
      </c>
      <c r="B235">
        <v>150</v>
      </c>
      <c r="C235" t="s">
        <v>122</v>
      </c>
      <c r="D235" t="s">
        <v>108</v>
      </c>
      <c r="E235">
        <v>70</v>
      </c>
      <c r="F235">
        <v>102359</v>
      </c>
    </row>
    <row r="236" spans="1:6" x14ac:dyDescent="0.3">
      <c r="A236">
        <v>233</v>
      </c>
      <c r="B236">
        <v>150</v>
      </c>
      <c r="C236" t="s">
        <v>122</v>
      </c>
      <c r="D236" t="s">
        <v>109</v>
      </c>
      <c r="E236">
        <v>38</v>
      </c>
      <c r="F236">
        <v>50471</v>
      </c>
    </row>
    <row r="237" spans="1:6" x14ac:dyDescent="0.3">
      <c r="A237">
        <v>234</v>
      </c>
      <c r="B237">
        <v>150</v>
      </c>
      <c r="C237" t="s">
        <v>122</v>
      </c>
      <c r="D237" t="s">
        <v>105</v>
      </c>
      <c r="E237">
        <v>3</v>
      </c>
      <c r="F237">
        <v>13636</v>
      </c>
    </row>
    <row r="238" spans="1:6" x14ac:dyDescent="0.3">
      <c r="A238">
        <v>235</v>
      </c>
      <c r="B238">
        <v>150</v>
      </c>
      <c r="C238" t="s">
        <v>124</v>
      </c>
      <c r="D238" t="s">
        <v>108</v>
      </c>
      <c r="E238">
        <v>67</v>
      </c>
      <c r="F238">
        <v>60080</v>
      </c>
    </row>
    <row r="239" spans="1:6" x14ac:dyDescent="0.3">
      <c r="A239">
        <v>236</v>
      </c>
      <c r="B239">
        <v>150</v>
      </c>
      <c r="C239" t="s">
        <v>124</v>
      </c>
      <c r="D239" t="s">
        <v>105</v>
      </c>
      <c r="E239">
        <v>39</v>
      </c>
      <c r="F239">
        <v>22904</v>
      </c>
    </row>
    <row r="240" spans="1:6" x14ac:dyDescent="0.3">
      <c r="A240">
        <v>237</v>
      </c>
      <c r="B240">
        <v>150</v>
      </c>
      <c r="C240" t="s">
        <v>124</v>
      </c>
      <c r="D240" t="s">
        <v>110</v>
      </c>
      <c r="E240">
        <v>29</v>
      </c>
      <c r="F240">
        <v>6163</v>
      </c>
    </row>
    <row r="241" spans="1:6" x14ac:dyDescent="0.3">
      <c r="A241">
        <v>238</v>
      </c>
      <c r="B241">
        <v>150</v>
      </c>
      <c r="C241" t="s">
        <v>124</v>
      </c>
      <c r="D241" t="s">
        <v>106</v>
      </c>
      <c r="E241">
        <v>25</v>
      </c>
      <c r="F241">
        <v>7752</v>
      </c>
    </row>
    <row r="242" spans="1:6" x14ac:dyDescent="0.3">
      <c r="A242">
        <v>239</v>
      </c>
      <c r="B242">
        <v>150</v>
      </c>
      <c r="C242" t="s">
        <v>134</v>
      </c>
      <c r="D242" t="s">
        <v>108</v>
      </c>
      <c r="E242">
        <v>2</v>
      </c>
      <c r="F242">
        <v>3172</v>
      </c>
    </row>
    <row r="243" spans="1:6" x14ac:dyDescent="0.3">
      <c r="A243">
        <v>240</v>
      </c>
      <c r="B243">
        <v>150</v>
      </c>
      <c r="C243" t="s">
        <v>134</v>
      </c>
      <c r="D243" t="s">
        <v>109</v>
      </c>
      <c r="E243">
        <v>1</v>
      </c>
      <c r="F243">
        <v>722</v>
      </c>
    </row>
    <row r="244" spans="1:6" x14ac:dyDescent="0.3">
      <c r="A244">
        <v>241</v>
      </c>
      <c r="B244">
        <v>150</v>
      </c>
      <c r="C244" t="s">
        <v>134</v>
      </c>
      <c r="D244" t="s">
        <v>105</v>
      </c>
      <c r="E244">
        <v>55</v>
      </c>
      <c r="F244">
        <v>30142</v>
      </c>
    </row>
    <row r="245" spans="1:6" x14ac:dyDescent="0.3">
      <c r="A245">
        <v>242</v>
      </c>
      <c r="B245">
        <v>150</v>
      </c>
      <c r="C245" t="s">
        <v>134</v>
      </c>
      <c r="D245" t="s">
        <v>110</v>
      </c>
      <c r="E245">
        <v>4</v>
      </c>
      <c r="F245">
        <v>1241</v>
      </c>
    </row>
    <row r="246" spans="1:6" x14ac:dyDescent="0.3">
      <c r="A246">
        <v>243</v>
      </c>
      <c r="B246">
        <v>150</v>
      </c>
      <c r="C246" t="s">
        <v>134</v>
      </c>
      <c r="D246" t="s">
        <v>106</v>
      </c>
      <c r="E246">
        <v>13</v>
      </c>
      <c r="F246">
        <v>3337</v>
      </c>
    </row>
    <row r="247" spans="1:6" x14ac:dyDescent="0.3">
      <c r="A247">
        <v>244</v>
      </c>
      <c r="B247">
        <v>150</v>
      </c>
      <c r="C247" t="s">
        <v>130</v>
      </c>
      <c r="D247" t="s">
        <v>108</v>
      </c>
      <c r="E247">
        <v>225</v>
      </c>
      <c r="F247">
        <v>208401</v>
      </c>
    </row>
    <row r="248" spans="1:6" x14ac:dyDescent="0.3">
      <c r="A248">
        <v>245</v>
      </c>
      <c r="B248">
        <v>150</v>
      </c>
      <c r="C248" t="s">
        <v>130</v>
      </c>
      <c r="D248" t="s">
        <v>105</v>
      </c>
      <c r="E248">
        <v>81</v>
      </c>
      <c r="F248">
        <v>51602</v>
      </c>
    </row>
    <row r="249" spans="1:6" x14ac:dyDescent="0.3">
      <c r="A249">
        <v>246</v>
      </c>
      <c r="B249">
        <v>150</v>
      </c>
      <c r="C249" t="s">
        <v>130</v>
      </c>
      <c r="D249" t="s">
        <v>110</v>
      </c>
      <c r="E249">
        <v>2</v>
      </c>
      <c r="F249">
        <v>542</v>
      </c>
    </row>
    <row r="250" spans="1:6" x14ac:dyDescent="0.3">
      <c r="A250">
        <v>247</v>
      </c>
      <c r="B250">
        <v>150</v>
      </c>
      <c r="C250" t="s">
        <v>130</v>
      </c>
      <c r="D250" t="s">
        <v>106</v>
      </c>
      <c r="E250">
        <v>40</v>
      </c>
      <c r="F250">
        <v>10320</v>
      </c>
    </row>
    <row r="251" spans="1:6" x14ac:dyDescent="0.3">
      <c r="A251">
        <v>248</v>
      </c>
      <c r="B251">
        <v>150</v>
      </c>
      <c r="C251" t="s">
        <v>136</v>
      </c>
      <c r="D251" t="s">
        <v>108</v>
      </c>
      <c r="E251">
        <v>84</v>
      </c>
      <c r="F251">
        <v>73275</v>
      </c>
    </row>
    <row r="252" spans="1:6" x14ac:dyDescent="0.3">
      <c r="A252">
        <v>249</v>
      </c>
      <c r="B252">
        <v>150</v>
      </c>
      <c r="C252" t="s">
        <v>136</v>
      </c>
      <c r="D252" t="s">
        <v>106</v>
      </c>
      <c r="E252">
        <v>6</v>
      </c>
      <c r="F252">
        <v>1603</v>
      </c>
    </row>
    <row r="253" spans="1:6" x14ac:dyDescent="0.3">
      <c r="A253">
        <v>250</v>
      </c>
      <c r="B253">
        <v>150</v>
      </c>
      <c r="C253" t="s">
        <v>126</v>
      </c>
      <c r="D253" t="s">
        <v>108</v>
      </c>
      <c r="E253">
        <v>104</v>
      </c>
      <c r="F253">
        <v>38376</v>
      </c>
    </row>
    <row r="254" spans="1:6" x14ac:dyDescent="0.3">
      <c r="A254">
        <v>251</v>
      </c>
      <c r="B254">
        <v>150</v>
      </c>
      <c r="C254" t="s">
        <v>126</v>
      </c>
      <c r="D254" t="s">
        <v>105</v>
      </c>
      <c r="E254">
        <v>142</v>
      </c>
      <c r="F254">
        <v>71694</v>
      </c>
    </row>
    <row r="255" spans="1:6" x14ac:dyDescent="0.3">
      <c r="A255">
        <v>252</v>
      </c>
      <c r="B255">
        <v>150</v>
      </c>
      <c r="C255" t="s">
        <v>126</v>
      </c>
      <c r="D255" t="s">
        <v>110</v>
      </c>
      <c r="E255">
        <v>6</v>
      </c>
      <c r="F255">
        <v>3443</v>
      </c>
    </row>
    <row r="256" spans="1:6" x14ac:dyDescent="0.3">
      <c r="A256">
        <v>253</v>
      </c>
      <c r="B256">
        <v>150</v>
      </c>
      <c r="C256" t="s">
        <v>126</v>
      </c>
      <c r="D256" t="s">
        <v>106</v>
      </c>
      <c r="E256">
        <v>30</v>
      </c>
      <c r="F256">
        <v>13764</v>
      </c>
    </row>
    <row r="257" spans="1:6" x14ac:dyDescent="0.3">
      <c r="A257">
        <v>254</v>
      </c>
      <c r="B257">
        <v>150</v>
      </c>
      <c r="C257" t="s">
        <v>138</v>
      </c>
      <c r="D257" t="s">
        <v>108</v>
      </c>
      <c r="E257">
        <v>1</v>
      </c>
      <c r="F257">
        <v>723</v>
      </c>
    </row>
    <row r="258" spans="1:6" x14ac:dyDescent="0.3">
      <c r="A258">
        <v>255</v>
      </c>
      <c r="B258">
        <v>150</v>
      </c>
      <c r="C258" t="s">
        <v>138</v>
      </c>
      <c r="D258" t="s">
        <v>109</v>
      </c>
      <c r="E258">
        <v>8</v>
      </c>
      <c r="F258">
        <v>3985</v>
      </c>
    </row>
    <row r="259" spans="1:6" x14ac:dyDescent="0.3">
      <c r="A259">
        <v>256</v>
      </c>
      <c r="B259">
        <v>150</v>
      </c>
      <c r="C259" t="s">
        <v>138</v>
      </c>
      <c r="D259" t="s">
        <v>105</v>
      </c>
      <c r="E259">
        <v>49</v>
      </c>
      <c r="F259">
        <v>29864</v>
      </c>
    </row>
    <row r="260" spans="1:6" x14ac:dyDescent="0.3">
      <c r="A260">
        <v>257</v>
      </c>
      <c r="B260">
        <v>150</v>
      </c>
      <c r="C260" t="s">
        <v>138</v>
      </c>
      <c r="D260" t="s">
        <v>110</v>
      </c>
      <c r="E260">
        <v>7</v>
      </c>
      <c r="F260">
        <v>6189</v>
      </c>
    </row>
    <row r="261" spans="1:6" x14ac:dyDescent="0.3">
      <c r="A261">
        <v>258</v>
      </c>
      <c r="B261">
        <v>150</v>
      </c>
      <c r="C261" t="s">
        <v>138</v>
      </c>
      <c r="D261" t="s">
        <v>106</v>
      </c>
      <c r="E261">
        <v>36</v>
      </c>
      <c r="F261">
        <v>13755</v>
      </c>
    </row>
    <row r="262" spans="1:6" x14ac:dyDescent="0.3">
      <c r="A262">
        <v>259</v>
      </c>
      <c r="B262">
        <v>150</v>
      </c>
      <c r="C262" t="s">
        <v>128</v>
      </c>
      <c r="D262" t="s">
        <v>108</v>
      </c>
      <c r="E262">
        <v>70</v>
      </c>
      <c r="F262">
        <v>40309</v>
      </c>
    </row>
    <row r="263" spans="1:6" x14ac:dyDescent="0.3">
      <c r="A263">
        <v>260</v>
      </c>
      <c r="B263">
        <v>150</v>
      </c>
      <c r="C263" t="s">
        <v>128</v>
      </c>
      <c r="D263" t="s">
        <v>105</v>
      </c>
      <c r="E263">
        <v>95</v>
      </c>
      <c r="F263">
        <v>55219</v>
      </c>
    </row>
    <row r="264" spans="1:6" x14ac:dyDescent="0.3">
      <c r="A264">
        <v>261</v>
      </c>
      <c r="B264">
        <v>150</v>
      </c>
      <c r="C264" t="s">
        <v>128</v>
      </c>
      <c r="D264" t="s">
        <v>110</v>
      </c>
      <c r="E264">
        <v>3</v>
      </c>
      <c r="F264">
        <v>691</v>
      </c>
    </row>
    <row r="265" spans="1:6" x14ac:dyDescent="0.3">
      <c r="A265">
        <v>262</v>
      </c>
      <c r="B265">
        <v>150</v>
      </c>
      <c r="C265" t="s">
        <v>128</v>
      </c>
      <c r="D265" t="s">
        <v>106</v>
      </c>
      <c r="E265">
        <v>24</v>
      </c>
      <c r="F265">
        <v>10427</v>
      </c>
    </row>
    <row r="266" spans="1:6" x14ac:dyDescent="0.3">
      <c r="A266">
        <v>263</v>
      </c>
      <c r="B266">
        <v>160</v>
      </c>
      <c r="C266" t="s">
        <v>107</v>
      </c>
      <c r="D266" t="s">
        <v>108</v>
      </c>
      <c r="E266">
        <v>14</v>
      </c>
      <c r="F266">
        <v>18373</v>
      </c>
    </row>
    <row r="267" spans="1:6" x14ac:dyDescent="0.3">
      <c r="A267">
        <v>264</v>
      </c>
      <c r="B267">
        <v>160</v>
      </c>
      <c r="C267" t="s">
        <v>107</v>
      </c>
      <c r="D267" t="s">
        <v>105</v>
      </c>
      <c r="E267">
        <v>10</v>
      </c>
      <c r="F267">
        <v>9685</v>
      </c>
    </row>
    <row r="268" spans="1:6" x14ac:dyDescent="0.3">
      <c r="A268">
        <v>265</v>
      </c>
      <c r="B268">
        <v>160</v>
      </c>
      <c r="C268" t="s">
        <v>107</v>
      </c>
      <c r="D268" t="s">
        <v>106</v>
      </c>
      <c r="E268">
        <v>6</v>
      </c>
      <c r="F268">
        <v>2580</v>
      </c>
    </row>
    <row r="269" spans="1:6" x14ac:dyDescent="0.3">
      <c r="A269">
        <v>266</v>
      </c>
      <c r="B269">
        <v>160</v>
      </c>
      <c r="C269" t="s">
        <v>111</v>
      </c>
      <c r="D269" t="s">
        <v>108</v>
      </c>
      <c r="E269">
        <v>141</v>
      </c>
      <c r="F269">
        <v>201300</v>
      </c>
    </row>
    <row r="270" spans="1:6" x14ac:dyDescent="0.3">
      <c r="A270">
        <v>267</v>
      </c>
      <c r="B270">
        <v>160</v>
      </c>
      <c r="C270" t="s">
        <v>111</v>
      </c>
      <c r="D270" t="s">
        <v>109</v>
      </c>
      <c r="E270">
        <v>11</v>
      </c>
      <c r="F270">
        <v>14959</v>
      </c>
    </row>
    <row r="271" spans="1:6" x14ac:dyDescent="0.3">
      <c r="A271">
        <v>268</v>
      </c>
      <c r="B271">
        <v>160</v>
      </c>
      <c r="C271" t="s">
        <v>112</v>
      </c>
      <c r="D271" t="s">
        <v>108</v>
      </c>
      <c r="E271">
        <v>117</v>
      </c>
      <c r="F271">
        <v>156295</v>
      </c>
    </row>
    <row r="272" spans="1:6" x14ac:dyDescent="0.3">
      <c r="A272">
        <v>269</v>
      </c>
      <c r="B272">
        <v>160</v>
      </c>
      <c r="C272" t="s">
        <v>112</v>
      </c>
      <c r="D272" t="s">
        <v>109</v>
      </c>
      <c r="E272">
        <v>1</v>
      </c>
      <c r="F272">
        <v>252</v>
      </c>
    </row>
    <row r="273" spans="1:6" x14ac:dyDescent="0.3">
      <c r="A273">
        <v>270</v>
      </c>
      <c r="B273">
        <v>160</v>
      </c>
      <c r="C273" t="s">
        <v>112</v>
      </c>
      <c r="D273" t="s">
        <v>105</v>
      </c>
      <c r="E273">
        <v>96</v>
      </c>
      <c r="F273">
        <v>77091</v>
      </c>
    </row>
    <row r="274" spans="1:6" x14ac:dyDescent="0.3">
      <c r="A274">
        <v>271</v>
      </c>
      <c r="B274">
        <v>160</v>
      </c>
      <c r="C274" t="s">
        <v>112</v>
      </c>
      <c r="D274" t="s">
        <v>110</v>
      </c>
      <c r="E274">
        <v>17</v>
      </c>
      <c r="F274">
        <v>12994</v>
      </c>
    </row>
    <row r="275" spans="1:6" x14ac:dyDescent="0.3">
      <c r="A275">
        <v>272</v>
      </c>
      <c r="B275">
        <v>160</v>
      </c>
      <c r="C275" t="s">
        <v>112</v>
      </c>
      <c r="D275" t="s">
        <v>106</v>
      </c>
      <c r="E275">
        <v>121</v>
      </c>
      <c r="F275">
        <v>70012</v>
      </c>
    </row>
    <row r="276" spans="1:6" x14ac:dyDescent="0.3">
      <c r="A276">
        <v>273</v>
      </c>
      <c r="B276">
        <v>160</v>
      </c>
      <c r="C276" t="s">
        <v>122</v>
      </c>
      <c r="D276" t="s">
        <v>108</v>
      </c>
      <c r="E276">
        <v>224</v>
      </c>
      <c r="F276">
        <v>264295</v>
      </c>
    </row>
    <row r="277" spans="1:6" x14ac:dyDescent="0.3">
      <c r="A277">
        <v>274</v>
      </c>
      <c r="B277">
        <v>160</v>
      </c>
      <c r="C277" t="s">
        <v>122</v>
      </c>
      <c r="D277" t="s">
        <v>109</v>
      </c>
      <c r="E277">
        <v>78</v>
      </c>
      <c r="F277">
        <v>59866</v>
      </c>
    </row>
    <row r="278" spans="1:6" x14ac:dyDescent="0.3">
      <c r="A278">
        <v>275</v>
      </c>
      <c r="B278">
        <v>160</v>
      </c>
      <c r="C278" t="s">
        <v>122</v>
      </c>
      <c r="D278" t="s">
        <v>105</v>
      </c>
      <c r="E278">
        <v>30</v>
      </c>
      <c r="F278">
        <v>36516</v>
      </c>
    </row>
    <row r="279" spans="1:6" x14ac:dyDescent="0.3">
      <c r="A279">
        <v>276</v>
      </c>
      <c r="B279">
        <v>160</v>
      </c>
      <c r="C279" t="s">
        <v>122</v>
      </c>
      <c r="D279" t="s">
        <v>110</v>
      </c>
      <c r="E279">
        <v>10</v>
      </c>
      <c r="F279">
        <v>14072</v>
      </c>
    </row>
    <row r="280" spans="1:6" x14ac:dyDescent="0.3">
      <c r="A280">
        <v>277</v>
      </c>
      <c r="B280">
        <v>160</v>
      </c>
      <c r="C280" t="s">
        <v>122</v>
      </c>
      <c r="D280" t="s">
        <v>106</v>
      </c>
      <c r="E280">
        <v>5</v>
      </c>
      <c r="F280">
        <v>3420</v>
      </c>
    </row>
    <row r="281" spans="1:6" x14ac:dyDescent="0.3">
      <c r="A281">
        <v>278</v>
      </c>
      <c r="B281">
        <v>160</v>
      </c>
      <c r="C281" t="s">
        <v>124</v>
      </c>
      <c r="D281" t="s">
        <v>108</v>
      </c>
      <c r="E281">
        <v>107</v>
      </c>
      <c r="F281">
        <v>123339</v>
      </c>
    </row>
    <row r="282" spans="1:6" x14ac:dyDescent="0.3">
      <c r="A282">
        <v>279</v>
      </c>
      <c r="B282">
        <v>160</v>
      </c>
      <c r="C282" t="s">
        <v>124</v>
      </c>
      <c r="D282" t="s">
        <v>109</v>
      </c>
      <c r="E282">
        <v>1</v>
      </c>
      <c r="F282">
        <v>300</v>
      </c>
    </row>
    <row r="283" spans="1:6" x14ac:dyDescent="0.3">
      <c r="A283">
        <v>280</v>
      </c>
      <c r="B283">
        <v>160</v>
      </c>
      <c r="C283" t="s">
        <v>124</v>
      </c>
      <c r="D283" t="s">
        <v>105</v>
      </c>
      <c r="E283">
        <v>274</v>
      </c>
      <c r="F283">
        <v>222033</v>
      </c>
    </row>
    <row r="284" spans="1:6" x14ac:dyDescent="0.3">
      <c r="A284">
        <v>281</v>
      </c>
      <c r="B284">
        <v>160</v>
      </c>
      <c r="C284" t="s">
        <v>124</v>
      </c>
      <c r="D284" t="s">
        <v>110</v>
      </c>
      <c r="E284">
        <v>34</v>
      </c>
      <c r="F284">
        <v>27882</v>
      </c>
    </row>
    <row r="285" spans="1:6" x14ac:dyDescent="0.3">
      <c r="A285">
        <v>282</v>
      </c>
      <c r="B285">
        <v>160</v>
      </c>
      <c r="C285" t="s">
        <v>124</v>
      </c>
      <c r="D285" t="s">
        <v>106</v>
      </c>
      <c r="E285">
        <v>150</v>
      </c>
      <c r="F285">
        <v>52179</v>
      </c>
    </row>
    <row r="286" spans="1:6" x14ac:dyDescent="0.3">
      <c r="A286">
        <v>283</v>
      </c>
      <c r="B286">
        <v>160</v>
      </c>
      <c r="C286" t="s">
        <v>134</v>
      </c>
      <c r="D286" t="s">
        <v>109</v>
      </c>
      <c r="E286">
        <v>10</v>
      </c>
      <c r="F286">
        <v>3871</v>
      </c>
    </row>
    <row r="287" spans="1:6" x14ac:dyDescent="0.3">
      <c r="A287">
        <v>284</v>
      </c>
      <c r="B287">
        <v>160</v>
      </c>
      <c r="C287" t="s">
        <v>134</v>
      </c>
      <c r="D287" t="s">
        <v>105</v>
      </c>
      <c r="E287">
        <v>158</v>
      </c>
      <c r="F287">
        <v>180521</v>
      </c>
    </row>
    <row r="288" spans="1:6" x14ac:dyDescent="0.3">
      <c r="A288">
        <v>285</v>
      </c>
      <c r="B288">
        <v>160</v>
      </c>
      <c r="C288" t="s">
        <v>134</v>
      </c>
      <c r="D288" t="s">
        <v>110</v>
      </c>
      <c r="E288">
        <v>104</v>
      </c>
      <c r="F288">
        <v>72968</v>
      </c>
    </row>
    <row r="289" spans="1:6" x14ac:dyDescent="0.3">
      <c r="A289">
        <v>286</v>
      </c>
      <c r="B289">
        <v>160</v>
      </c>
      <c r="C289" t="s">
        <v>134</v>
      </c>
      <c r="D289" t="s">
        <v>106</v>
      </c>
      <c r="E289">
        <v>91</v>
      </c>
      <c r="F289">
        <v>40779</v>
      </c>
    </row>
    <row r="290" spans="1:6" x14ac:dyDescent="0.3">
      <c r="A290">
        <v>287</v>
      </c>
      <c r="B290">
        <v>160</v>
      </c>
      <c r="C290" t="s">
        <v>130</v>
      </c>
      <c r="D290" t="s">
        <v>108</v>
      </c>
      <c r="E290">
        <v>215</v>
      </c>
      <c r="F290">
        <v>200416</v>
      </c>
    </row>
    <row r="291" spans="1:6" x14ac:dyDescent="0.3">
      <c r="A291">
        <v>288</v>
      </c>
      <c r="B291">
        <v>160</v>
      </c>
      <c r="C291" t="s">
        <v>130</v>
      </c>
      <c r="D291" t="s">
        <v>109</v>
      </c>
      <c r="E291">
        <v>4</v>
      </c>
      <c r="F291">
        <v>2719</v>
      </c>
    </row>
    <row r="292" spans="1:6" x14ac:dyDescent="0.3">
      <c r="A292">
        <v>289</v>
      </c>
      <c r="B292">
        <v>160</v>
      </c>
      <c r="C292" t="s">
        <v>130</v>
      </c>
      <c r="D292" t="s">
        <v>105</v>
      </c>
      <c r="E292">
        <v>170</v>
      </c>
      <c r="F292">
        <v>133165</v>
      </c>
    </row>
    <row r="293" spans="1:6" x14ac:dyDescent="0.3">
      <c r="A293">
        <v>290</v>
      </c>
      <c r="B293">
        <v>160</v>
      </c>
      <c r="C293" t="s">
        <v>130</v>
      </c>
      <c r="D293" t="s">
        <v>110</v>
      </c>
      <c r="E293">
        <v>14</v>
      </c>
      <c r="F293">
        <v>5888</v>
      </c>
    </row>
    <row r="294" spans="1:6" x14ac:dyDescent="0.3">
      <c r="A294">
        <v>291</v>
      </c>
      <c r="B294">
        <v>160</v>
      </c>
      <c r="C294" t="s">
        <v>130</v>
      </c>
      <c r="D294" t="s">
        <v>106</v>
      </c>
      <c r="E294">
        <v>160</v>
      </c>
      <c r="F294">
        <v>74690</v>
      </c>
    </row>
    <row r="295" spans="1:6" x14ac:dyDescent="0.3">
      <c r="A295">
        <v>292</v>
      </c>
      <c r="B295">
        <v>160</v>
      </c>
      <c r="C295" t="s">
        <v>136</v>
      </c>
      <c r="D295" t="s">
        <v>108</v>
      </c>
      <c r="E295">
        <v>61</v>
      </c>
      <c r="F295">
        <v>56463</v>
      </c>
    </row>
    <row r="296" spans="1:6" x14ac:dyDescent="0.3">
      <c r="A296">
        <v>293</v>
      </c>
      <c r="B296">
        <v>160</v>
      </c>
      <c r="C296" t="s">
        <v>136</v>
      </c>
      <c r="D296" t="s">
        <v>109</v>
      </c>
      <c r="E296">
        <v>33</v>
      </c>
      <c r="F296">
        <v>21166</v>
      </c>
    </row>
    <row r="297" spans="1:6" x14ac:dyDescent="0.3">
      <c r="A297">
        <v>294</v>
      </c>
      <c r="B297">
        <v>160</v>
      </c>
      <c r="C297" t="s">
        <v>136</v>
      </c>
      <c r="D297" t="s">
        <v>105</v>
      </c>
      <c r="E297">
        <v>15</v>
      </c>
      <c r="F297">
        <v>12637</v>
      </c>
    </row>
    <row r="298" spans="1:6" x14ac:dyDescent="0.3">
      <c r="A298">
        <v>295</v>
      </c>
      <c r="B298">
        <v>160</v>
      </c>
      <c r="C298" t="s">
        <v>136</v>
      </c>
      <c r="D298" t="s">
        <v>110</v>
      </c>
      <c r="E298">
        <v>11</v>
      </c>
      <c r="F298">
        <v>11204</v>
      </c>
    </row>
    <row r="299" spans="1:6" x14ac:dyDescent="0.3">
      <c r="A299">
        <v>296</v>
      </c>
      <c r="B299">
        <v>160</v>
      </c>
      <c r="C299" t="s">
        <v>136</v>
      </c>
      <c r="D299" t="s">
        <v>106</v>
      </c>
      <c r="E299">
        <v>59</v>
      </c>
      <c r="F299">
        <v>49837</v>
      </c>
    </row>
    <row r="300" spans="1:6" x14ac:dyDescent="0.3">
      <c r="A300">
        <v>297</v>
      </c>
      <c r="B300">
        <v>160</v>
      </c>
      <c r="C300" t="s">
        <v>126</v>
      </c>
      <c r="D300" t="s">
        <v>108</v>
      </c>
      <c r="E300">
        <v>166</v>
      </c>
      <c r="F300">
        <v>171369</v>
      </c>
    </row>
    <row r="301" spans="1:6" x14ac:dyDescent="0.3">
      <c r="A301">
        <v>298</v>
      </c>
      <c r="B301">
        <v>160</v>
      </c>
      <c r="C301" t="s">
        <v>126</v>
      </c>
      <c r="D301" t="s">
        <v>109</v>
      </c>
      <c r="E301">
        <v>7</v>
      </c>
      <c r="F301">
        <v>2005</v>
      </c>
    </row>
    <row r="302" spans="1:6" x14ac:dyDescent="0.3">
      <c r="A302">
        <v>299</v>
      </c>
      <c r="B302">
        <v>160</v>
      </c>
      <c r="C302" t="s">
        <v>126</v>
      </c>
      <c r="D302" t="s">
        <v>105</v>
      </c>
      <c r="E302">
        <v>161</v>
      </c>
      <c r="F302">
        <v>138066</v>
      </c>
    </row>
    <row r="303" spans="1:6" x14ac:dyDescent="0.3">
      <c r="A303">
        <v>300</v>
      </c>
      <c r="B303">
        <v>160</v>
      </c>
      <c r="C303" t="s">
        <v>126</v>
      </c>
      <c r="D303" t="s">
        <v>110</v>
      </c>
      <c r="E303">
        <v>28</v>
      </c>
      <c r="F303">
        <v>18952</v>
      </c>
    </row>
    <row r="304" spans="1:6" x14ac:dyDescent="0.3">
      <c r="A304">
        <v>301</v>
      </c>
      <c r="B304">
        <v>160</v>
      </c>
      <c r="C304" t="s">
        <v>126</v>
      </c>
      <c r="D304" t="s">
        <v>106</v>
      </c>
      <c r="E304">
        <v>192</v>
      </c>
      <c r="F304">
        <v>86557</v>
      </c>
    </row>
    <row r="305" spans="1:6" x14ac:dyDescent="0.3">
      <c r="A305">
        <v>302</v>
      </c>
      <c r="B305">
        <v>160</v>
      </c>
      <c r="C305" t="s">
        <v>138</v>
      </c>
      <c r="D305" t="s">
        <v>108</v>
      </c>
      <c r="E305">
        <v>25</v>
      </c>
      <c r="F305">
        <v>23364</v>
      </c>
    </row>
    <row r="306" spans="1:6" x14ac:dyDescent="0.3">
      <c r="A306">
        <v>303</v>
      </c>
      <c r="B306">
        <v>160</v>
      </c>
      <c r="C306" t="s">
        <v>138</v>
      </c>
      <c r="D306" t="s">
        <v>109</v>
      </c>
      <c r="E306">
        <v>20</v>
      </c>
      <c r="F306">
        <v>12971</v>
      </c>
    </row>
    <row r="307" spans="1:6" x14ac:dyDescent="0.3">
      <c r="A307">
        <v>304</v>
      </c>
      <c r="B307">
        <v>160</v>
      </c>
      <c r="C307" t="s">
        <v>138</v>
      </c>
      <c r="D307" t="s">
        <v>105</v>
      </c>
      <c r="E307">
        <v>263</v>
      </c>
      <c r="F307">
        <v>194880</v>
      </c>
    </row>
    <row r="308" spans="1:6" x14ac:dyDescent="0.3">
      <c r="A308">
        <v>305</v>
      </c>
      <c r="B308">
        <v>160</v>
      </c>
      <c r="C308" t="s">
        <v>138</v>
      </c>
      <c r="D308" t="s">
        <v>110</v>
      </c>
      <c r="E308">
        <v>57</v>
      </c>
      <c r="F308">
        <v>45762</v>
      </c>
    </row>
    <row r="309" spans="1:6" x14ac:dyDescent="0.3">
      <c r="A309">
        <v>306</v>
      </c>
      <c r="B309">
        <v>160</v>
      </c>
      <c r="C309" t="s">
        <v>138</v>
      </c>
      <c r="D309" t="s">
        <v>106</v>
      </c>
      <c r="E309">
        <v>310</v>
      </c>
      <c r="F309">
        <v>117051</v>
      </c>
    </row>
    <row r="310" spans="1:6" x14ac:dyDescent="0.3">
      <c r="A310">
        <v>307</v>
      </c>
      <c r="B310">
        <v>160</v>
      </c>
      <c r="C310" t="s">
        <v>128</v>
      </c>
      <c r="D310" t="s">
        <v>108</v>
      </c>
      <c r="E310">
        <v>51</v>
      </c>
      <c r="F310">
        <v>65909</v>
      </c>
    </row>
    <row r="311" spans="1:6" x14ac:dyDescent="0.3">
      <c r="A311">
        <v>308</v>
      </c>
      <c r="B311">
        <v>160</v>
      </c>
      <c r="C311" t="s">
        <v>128</v>
      </c>
      <c r="D311" t="s">
        <v>105</v>
      </c>
      <c r="E311">
        <v>183</v>
      </c>
      <c r="F311">
        <v>164703</v>
      </c>
    </row>
    <row r="312" spans="1:6" x14ac:dyDescent="0.3">
      <c r="A312">
        <v>309</v>
      </c>
      <c r="B312">
        <v>160</v>
      </c>
      <c r="C312" t="s">
        <v>128</v>
      </c>
      <c r="D312" t="s">
        <v>110</v>
      </c>
      <c r="E312">
        <v>13</v>
      </c>
      <c r="F312">
        <v>9185</v>
      </c>
    </row>
    <row r="313" spans="1:6" x14ac:dyDescent="0.3">
      <c r="A313">
        <v>310</v>
      </c>
      <c r="B313">
        <v>160</v>
      </c>
      <c r="C313" t="s">
        <v>128</v>
      </c>
      <c r="D313" t="s">
        <v>106</v>
      </c>
      <c r="E313">
        <v>121</v>
      </c>
      <c r="F313">
        <v>52836</v>
      </c>
    </row>
    <row r="314" spans="1:6" x14ac:dyDescent="0.3">
      <c r="A314">
        <v>311</v>
      </c>
      <c r="B314">
        <v>190</v>
      </c>
      <c r="D314" t="s">
        <v>105</v>
      </c>
      <c r="E314">
        <v>1</v>
      </c>
      <c r="F314">
        <v>80</v>
      </c>
    </row>
    <row r="315" spans="1:6" x14ac:dyDescent="0.3">
      <c r="A315">
        <v>312</v>
      </c>
      <c r="B315">
        <v>190</v>
      </c>
      <c r="D315" t="s">
        <v>110</v>
      </c>
      <c r="E315">
        <v>1</v>
      </c>
      <c r="F315">
        <v>60</v>
      </c>
    </row>
    <row r="316" spans="1:6" x14ac:dyDescent="0.3">
      <c r="A316">
        <v>313</v>
      </c>
      <c r="B316">
        <v>190</v>
      </c>
      <c r="D316" t="s">
        <v>106</v>
      </c>
      <c r="E316">
        <v>2</v>
      </c>
      <c r="F316">
        <v>54</v>
      </c>
    </row>
    <row r="317" spans="1:6" x14ac:dyDescent="0.3">
      <c r="A317">
        <v>314</v>
      </c>
      <c r="B317">
        <v>190</v>
      </c>
      <c r="C317" t="s">
        <v>107</v>
      </c>
      <c r="D317" t="s">
        <v>108</v>
      </c>
      <c r="E317">
        <v>29</v>
      </c>
      <c r="F317">
        <v>2046</v>
      </c>
    </row>
    <row r="318" spans="1:6" x14ac:dyDescent="0.3">
      <c r="A318">
        <v>315</v>
      </c>
      <c r="B318">
        <v>190</v>
      </c>
      <c r="C318" t="s">
        <v>107</v>
      </c>
      <c r="D318" t="s">
        <v>109</v>
      </c>
      <c r="E318">
        <v>1</v>
      </c>
      <c r="F318">
        <v>32</v>
      </c>
    </row>
    <row r="319" spans="1:6" x14ac:dyDescent="0.3">
      <c r="A319">
        <v>316</v>
      </c>
      <c r="B319">
        <v>190</v>
      </c>
      <c r="C319" t="s">
        <v>107</v>
      </c>
      <c r="D319" t="s">
        <v>105</v>
      </c>
      <c r="E319">
        <v>29</v>
      </c>
      <c r="F319">
        <v>1933</v>
      </c>
    </row>
    <row r="320" spans="1:6" x14ac:dyDescent="0.3">
      <c r="A320">
        <v>317</v>
      </c>
      <c r="B320">
        <v>190</v>
      </c>
      <c r="C320" t="s">
        <v>107</v>
      </c>
      <c r="D320" t="s">
        <v>106</v>
      </c>
      <c r="E320">
        <v>109</v>
      </c>
      <c r="F320">
        <v>9593</v>
      </c>
    </row>
    <row r="321" spans="1:6" x14ac:dyDescent="0.3">
      <c r="A321">
        <v>318</v>
      </c>
      <c r="B321">
        <v>190</v>
      </c>
      <c r="C321" t="s">
        <v>111</v>
      </c>
      <c r="D321" t="s">
        <v>108</v>
      </c>
      <c r="E321">
        <v>39</v>
      </c>
      <c r="F321">
        <v>10709</v>
      </c>
    </row>
    <row r="322" spans="1:6" x14ac:dyDescent="0.3">
      <c r="A322">
        <v>319</v>
      </c>
      <c r="B322">
        <v>190</v>
      </c>
      <c r="C322" t="s">
        <v>111</v>
      </c>
      <c r="D322" t="s">
        <v>109</v>
      </c>
      <c r="E322">
        <v>22</v>
      </c>
      <c r="F322">
        <v>1087</v>
      </c>
    </row>
    <row r="323" spans="1:6" x14ac:dyDescent="0.3">
      <c r="A323">
        <v>320</v>
      </c>
      <c r="B323">
        <v>190</v>
      </c>
      <c r="C323" t="s">
        <v>111</v>
      </c>
      <c r="D323" t="s">
        <v>106</v>
      </c>
      <c r="E323">
        <v>6</v>
      </c>
      <c r="F323">
        <v>941</v>
      </c>
    </row>
    <row r="324" spans="1:6" x14ac:dyDescent="0.3">
      <c r="A324">
        <v>321</v>
      </c>
      <c r="B324">
        <v>190</v>
      </c>
      <c r="C324" t="s">
        <v>112</v>
      </c>
      <c r="D324" t="s">
        <v>108</v>
      </c>
      <c r="E324">
        <v>93</v>
      </c>
      <c r="F324">
        <v>5250</v>
      </c>
    </row>
    <row r="325" spans="1:6" x14ac:dyDescent="0.3">
      <c r="A325">
        <v>322</v>
      </c>
      <c r="B325">
        <v>190</v>
      </c>
      <c r="C325" t="s">
        <v>112</v>
      </c>
      <c r="D325" t="s">
        <v>109</v>
      </c>
      <c r="E325">
        <v>5</v>
      </c>
      <c r="F325">
        <v>279</v>
      </c>
    </row>
    <row r="326" spans="1:6" x14ac:dyDescent="0.3">
      <c r="A326">
        <v>323</v>
      </c>
      <c r="B326">
        <v>190</v>
      </c>
      <c r="C326" t="s">
        <v>112</v>
      </c>
      <c r="D326" t="s">
        <v>105</v>
      </c>
      <c r="E326">
        <v>118</v>
      </c>
      <c r="F326">
        <v>13633</v>
      </c>
    </row>
    <row r="327" spans="1:6" x14ac:dyDescent="0.3">
      <c r="A327">
        <v>324</v>
      </c>
      <c r="B327">
        <v>190</v>
      </c>
      <c r="C327" t="s">
        <v>112</v>
      </c>
      <c r="D327" t="s">
        <v>110</v>
      </c>
      <c r="E327">
        <v>27</v>
      </c>
      <c r="F327">
        <v>2142</v>
      </c>
    </row>
    <row r="328" spans="1:6" x14ac:dyDescent="0.3">
      <c r="A328">
        <v>325</v>
      </c>
      <c r="B328">
        <v>190</v>
      </c>
      <c r="C328" t="s">
        <v>112</v>
      </c>
      <c r="D328" t="s">
        <v>106</v>
      </c>
      <c r="E328">
        <v>493</v>
      </c>
      <c r="F328">
        <v>51152</v>
      </c>
    </row>
    <row r="329" spans="1:6" x14ac:dyDescent="0.3">
      <c r="A329">
        <v>326</v>
      </c>
      <c r="B329">
        <v>190</v>
      </c>
      <c r="C329" t="s">
        <v>122</v>
      </c>
      <c r="D329" t="s">
        <v>108</v>
      </c>
      <c r="E329">
        <v>34</v>
      </c>
      <c r="F329">
        <v>4913</v>
      </c>
    </row>
    <row r="330" spans="1:6" x14ac:dyDescent="0.3">
      <c r="A330">
        <v>327</v>
      </c>
      <c r="B330">
        <v>190</v>
      </c>
      <c r="C330" t="s">
        <v>122</v>
      </c>
      <c r="D330" t="s">
        <v>109</v>
      </c>
      <c r="E330">
        <v>37</v>
      </c>
      <c r="F330">
        <v>3194</v>
      </c>
    </row>
    <row r="331" spans="1:6" x14ac:dyDescent="0.3">
      <c r="A331">
        <v>328</v>
      </c>
      <c r="B331">
        <v>190</v>
      </c>
      <c r="C331" t="s">
        <v>122</v>
      </c>
      <c r="D331" t="s">
        <v>105</v>
      </c>
      <c r="E331">
        <v>1</v>
      </c>
      <c r="F331">
        <v>115</v>
      </c>
    </row>
    <row r="332" spans="1:6" x14ac:dyDescent="0.3">
      <c r="A332">
        <v>329</v>
      </c>
      <c r="B332">
        <v>190</v>
      </c>
      <c r="C332" t="s">
        <v>122</v>
      </c>
      <c r="D332" t="s">
        <v>110</v>
      </c>
      <c r="E332">
        <v>4</v>
      </c>
      <c r="F332">
        <v>304</v>
      </c>
    </row>
    <row r="333" spans="1:6" x14ac:dyDescent="0.3">
      <c r="A333">
        <v>330</v>
      </c>
      <c r="B333">
        <v>190</v>
      </c>
      <c r="C333" t="s">
        <v>122</v>
      </c>
      <c r="D333" t="s">
        <v>106</v>
      </c>
      <c r="E333">
        <v>35</v>
      </c>
      <c r="F333">
        <v>4150</v>
      </c>
    </row>
    <row r="334" spans="1:6" x14ac:dyDescent="0.3">
      <c r="A334">
        <v>331</v>
      </c>
      <c r="B334">
        <v>190</v>
      </c>
      <c r="C334" t="s">
        <v>124</v>
      </c>
      <c r="D334" t="s">
        <v>108</v>
      </c>
      <c r="E334">
        <v>74</v>
      </c>
      <c r="F334">
        <v>4504</v>
      </c>
    </row>
    <row r="335" spans="1:6" x14ac:dyDescent="0.3">
      <c r="A335">
        <v>332</v>
      </c>
      <c r="B335">
        <v>190</v>
      </c>
      <c r="C335" t="s">
        <v>124</v>
      </c>
      <c r="D335" t="s">
        <v>109</v>
      </c>
      <c r="E335">
        <v>3</v>
      </c>
      <c r="F335">
        <v>341</v>
      </c>
    </row>
    <row r="336" spans="1:6" x14ac:dyDescent="0.3">
      <c r="A336">
        <v>333</v>
      </c>
      <c r="B336">
        <v>190</v>
      </c>
      <c r="C336" t="s">
        <v>124</v>
      </c>
      <c r="D336" t="s">
        <v>105</v>
      </c>
      <c r="E336">
        <v>254</v>
      </c>
      <c r="F336">
        <v>21657</v>
      </c>
    </row>
    <row r="337" spans="1:6" x14ac:dyDescent="0.3">
      <c r="A337">
        <v>334</v>
      </c>
      <c r="B337">
        <v>190</v>
      </c>
      <c r="C337" t="s">
        <v>124</v>
      </c>
      <c r="D337" t="s">
        <v>110</v>
      </c>
      <c r="E337">
        <v>37</v>
      </c>
      <c r="F337">
        <v>6365</v>
      </c>
    </row>
    <row r="338" spans="1:6" x14ac:dyDescent="0.3">
      <c r="A338">
        <v>335</v>
      </c>
      <c r="B338">
        <v>190</v>
      </c>
      <c r="C338" t="s">
        <v>124</v>
      </c>
      <c r="D338" t="s">
        <v>106</v>
      </c>
      <c r="E338">
        <v>560</v>
      </c>
      <c r="F338">
        <v>60419</v>
      </c>
    </row>
    <row r="339" spans="1:6" x14ac:dyDescent="0.3">
      <c r="A339">
        <v>336</v>
      </c>
      <c r="B339">
        <v>190</v>
      </c>
      <c r="C339" t="s">
        <v>134</v>
      </c>
      <c r="D339" t="s">
        <v>109</v>
      </c>
      <c r="E339">
        <v>14</v>
      </c>
      <c r="F339">
        <v>976</v>
      </c>
    </row>
    <row r="340" spans="1:6" x14ac:dyDescent="0.3">
      <c r="A340">
        <v>337</v>
      </c>
      <c r="B340">
        <v>190</v>
      </c>
      <c r="C340" t="s">
        <v>134</v>
      </c>
      <c r="D340" t="s">
        <v>105</v>
      </c>
      <c r="E340">
        <v>59</v>
      </c>
      <c r="F340">
        <v>8006</v>
      </c>
    </row>
    <row r="341" spans="1:6" x14ac:dyDescent="0.3">
      <c r="A341">
        <v>338</v>
      </c>
      <c r="B341">
        <v>190</v>
      </c>
      <c r="C341" t="s">
        <v>134</v>
      </c>
      <c r="D341" t="s">
        <v>110</v>
      </c>
      <c r="E341">
        <v>133</v>
      </c>
      <c r="F341">
        <v>12531</v>
      </c>
    </row>
    <row r="342" spans="1:6" x14ac:dyDescent="0.3">
      <c r="A342">
        <v>339</v>
      </c>
      <c r="B342">
        <v>190</v>
      </c>
      <c r="C342" t="s">
        <v>134</v>
      </c>
      <c r="D342" t="s">
        <v>106</v>
      </c>
      <c r="E342">
        <v>202</v>
      </c>
      <c r="F342">
        <v>18997</v>
      </c>
    </row>
    <row r="343" spans="1:6" x14ac:dyDescent="0.3">
      <c r="A343">
        <v>340</v>
      </c>
      <c r="B343">
        <v>190</v>
      </c>
      <c r="C343" t="s">
        <v>130</v>
      </c>
      <c r="D343" t="s">
        <v>108</v>
      </c>
      <c r="E343">
        <v>80</v>
      </c>
      <c r="F343">
        <v>9757</v>
      </c>
    </row>
    <row r="344" spans="1:6" x14ac:dyDescent="0.3">
      <c r="A344">
        <v>341</v>
      </c>
      <c r="B344">
        <v>190</v>
      </c>
      <c r="C344" t="s">
        <v>130</v>
      </c>
      <c r="D344" t="s">
        <v>109</v>
      </c>
      <c r="E344">
        <v>4</v>
      </c>
      <c r="F344">
        <v>302</v>
      </c>
    </row>
    <row r="345" spans="1:6" x14ac:dyDescent="0.3">
      <c r="A345">
        <v>342</v>
      </c>
      <c r="B345">
        <v>190</v>
      </c>
      <c r="C345" t="s">
        <v>130</v>
      </c>
      <c r="D345" t="s">
        <v>105</v>
      </c>
      <c r="E345">
        <v>95</v>
      </c>
      <c r="F345">
        <v>14892</v>
      </c>
    </row>
    <row r="346" spans="1:6" x14ac:dyDescent="0.3">
      <c r="A346">
        <v>343</v>
      </c>
      <c r="B346">
        <v>190</v>
      </c>
      <c r="C346" t="s">
        <v>130</v>
      </c>
      <c r="D346" t="s">
        <v>110</v>
      </c>
      <c r="E346">
        <v>18</v>
      </c>
      <c r="F346">
        <v>1734</v>
      </c>
    </row>
    <row r="347" spans="1:6" x14ac:dyDescent="0.3">
      <c r="A347">
        <v>344</v>
      </c>
      <c r="B347">
        <v>190</v>
      </c>
      <c r="C347" t="s">
        <v>130</v>
      </c>
      <c r="D347" t="s">
        <v>106</v>
      </c>
      <c r="E347">
        <v>464</v>
      </c>
      <c r="F347">
        <v>47722</v>
      </c>
    </row>
    <row r="348" spans="1:6" x14ac:dyDescent="0.3">
      <c r="A348">
        <v>345</v>
      </c>
      <c r="B348">
        <v>190</v>
      </c>
      <c r="C348" t="s">
        <v>136</v>
      </c>
      <c r="D348" t="s">
        <v>108</v>
      </c>
      <c r="E348">
        <v>16</v>
      </c>
      <c r="F348">
        <v>1623</v>
      </c>
    </row>
    <row r="349" spans="1:6" x14ac:dyDescent="0.3">
      <c r="A349">
        <v>346</v>
      </c>
      <c r="B349">
        <v>190</v>
      </c>
      <c r="C349" t="s">
        <v>136</v>
      </c>
      <c r="D349" t="s">
        <v>109</v>
      </c>
      <c r="E349">
        <v>46</v>
      </c>
      <c r="F349">
        <v>3048</v>
      </c>
    </row>
    <row r="350" spans="1:6" x14ac:dyDescent="0.3">
      <c r="A350">
        <v>347</v>
      </c>
      <c r="B350">
        <v>190</v>
      </c>
      <c r="C350" t="s">
        <v>136</v>
      </c>
      <c r="D350" t="s">
        <v>105</v>
      </c>
      <c r="E350">
        <v>16</v>
      </c>
      <c r="F350">
        <v>1565</v>
      </c>
    </row>
    <row r="351" spans="1:6" x14ac:dyDescent="0.3">
      <c r="A351">
        <v>348</v>
      </c>
      <c r="B351">
        <v>190</v>
      </c>
      <c r="C351" t="s">
        <v>136</v>
      </c>
      <c r="D351" t="s">
        <v>110</v>
      </c>
      <c r="E351">
        <v>22</v>
      </c>
      <c r="F351">
        <v>1141</v>
      </c>
    </row>
    <row r="352" spans="1:6" x14ac:dyDescent="0.3">
      <c r="A352">
        <v>349</v>
      </c>
      <c r="B352">
        <v>190</v>
      </c>
      <c r="C352" t="s">
        <v>136</v>
      </c>
      <c r="D352" t="s">
        <v>106</v>
      </c>
      <c r="E352">
        <v>206</v>
      </c>
      <c r="F352">
        <v>26106</v>
      </c>
    </row>
    <row r="353" spans="1:6" x14ac:dyDescent="0.3">
      <c r="A353">
        <v>350</v>
      </c>
      <c r="B353">
        <v>190</v>
      </c>
      <c r="C353" t="s">
        <v>126</v>
      </c>
      <c r="D353" t="s">
        <v>108</v>
      </c>
      <c r="E353">
        <v>73</v>
      </c>
      <c r="F353">
        <v>6337</v>
      </c>
    </row>
    <row r="354" spans="1:6" x14ac:dyDescent="0.3">
      <c r="A354">
        <v>351</v>
      </c>
      <c r="B354">
        <v>190</v>
      </c>
      <c r="C354" t="s">
        <v>126</v>
      </c>
      <c r="D354" t="s">
        <v>109</v>
      </c>
      <c r="E354">
        <v>13</v>
      </c>
      <c r="F354">
        <v>1113</v>
      </c>
    </row>
    <row r="355" spans="1:6" x14ac:dyDescent="0.3">
      <c r="A355">
        <v>352</v>
      </c>
      <c r="B355">
        <v>190</v>
      </c>
      <c r="C355" t="s">
        <v>126</v>
      </c>
      <c r="D355" t="s">
        <v>105</v>
      </c>
      <c r="E355">
        <v>117</v>
      </c>
      <c r="F355">
        <v>19630</v>
      </c>
    </row>
    <row r="356" spans="1:6" x14ac:dyDescent="0.3">
      <c r="A356">
        <v>353</v>
      </c>
      <c r="B356">
        <v>190</v>
      </c>
      <c r="C356" t="s">
        <v>126</v>
      </c>
      <c r="D356" t="s">
        <v>110</v>
      </c>
      <c r="E356">
        <v>151</v>
      </c>
      <c r="F356">
        <v>15825</v>
      </c>
    </row>
    <row r="357" spans="1:6" x14ac:dyDescent="0.3">
      <c r="A357">
        <v>354</v>
      </c>
      <c r="B357">
        <v>190</v>
      </c>
      <c r="C357" t="s">
        <v>126</v>
      </c>
      <c r="D357" t="s">
        <v>106</v>
      </c>
      <c r="E357">
        <v>379</v>
      </c>
      <c r="F357">
        <v>40423</v>
      </c>
    </row>
    <row r="358" spans="1:6" x14ac:dyDescent="0.3">
      <c r="A358">
        <v>355</v>
      </c>
      <c r="B358">
        <v>190</v>
      </c>
      <c r="C358" t="s">
        <v>138</v>
      </c>
      <c r="D358" t="s">
        <v>108</v>
      </c>
      <c r="E358">
        <v>7</v>
      </c>
      <c r="F358">
        <v>492</v>
      </c>
    </row>
    <row r="359" spans="1:6" x14ac:dyDescent="0.3">
      <c r="A359">
        <v>356</v>
      </c>
      <c r="B359">
        <v>190</v>
      </c>
      <c r="C359" t="s">
        <v>138</v>
      </c>
      <c r="D359" t="s">
        <v>109</v>
      </c>
      <c r="E359">
        <v>18</v>
      </c>
      <c r="F359">
        <v>3244</v>
      </c>
    </row>
    <row r="360" spans="1:6" x14ac:dyDescent="0.3">
      <c r="A360">
        <v>357</v>
      </c>
      <c r="B360">
        <v>190</v>
      </c>
      <c r="C360" t="s">
        <v>138</v>
      </c>
      <c r="D360" t="s">
        <v>105</v>
      </c>
      <c r="E360">
        <v>96</v>
      </c>
      <c r="F360">
        <v>6905</v>
      </c>
    </row>
    <row r="361" spans="1:6" x14ac:dyDescent="0.3">
      <c r="A361">
        <v>358</v>
      </c>
      <c r="B361">
        <v>190</v>
      </c>
      <c r="C361" t="s">
        <v>138</v>
      </c>
      <c r="D361" t="s">
        <v>110</v>
      </c>
      <c r="E361">
        <v>49</v>
      </c>
      <c r="F361">
        <v>5230</v>
      </c>
    </row>
    <row r="362" spans="1:6" x14ac:dyDescent="0.3">
      <c r="A362">
        <v>359</v>
      </c>
      <c r="B362">
        <v>190</v>
      </c>
      <c r="C362" t="s">
        <v>138</v>
      </c>
      <c r="D362" t="s">
        <v>106</v>
      </c>
      <c r="E362">
        <v>688</v>
      </c>
      <c r="F362">
        <v>80186</v>
      </c>
    </row>
    <row r="363" spans="1:6" x14ac:dyDescent="0.3">
      <c r="A363">
        <v>360</v>
      </c>
      <c r="B363">
        <v>190</v>
      </c>
      <c r="C363" t="s">
        <v>128</v>
      </c>
      <c r="D363" t="s">
        <v>108</v>
      </c>
      <c r="E363">
        <v>4</v>
      </c>
      <c r="F363">
        <v>1109</v>
      </c>
    </row>
    <row r="364" spans="1:6" x14ac:dyDescent="0.3">
      <c r="A364">
        <v>361</v>
      </c>
      <c r="B364">
        <v>190</v>
      </c>
      <c r="C364" t="s">
        <v>128</v>
      </c>
      <c r="D364" t="s">
        <v>105</v>
      </c>
      <c r="E364">
        <v>148</v>
      </c>
      <c r="F364">
        <v>18671</v>
      </c>
    </row>
    <row r="365" spans="1:6" x14ac:dyDescent="0.3">
      <c r="A365">
        <v>362</v>
      </c>
      <c r="B365">
        <v>190</v>
      </c>
      <c r="C365" t="s">
        <v>128</v>
      </c>
      <c r="D365" t="s">
        <v>110</v>
      </c>
      <c r="E365">
        <v>13</v>
      </c>
      <c r="F365">
        <v>1852</v>
      </c>
    </row>
    <row r="366" spans="1:6" x14ac:dyDescent="0.3">
      <c r="A366">
        <v>363</v>
      </c>
      <c r="B366">
        <v>190</v>
      </c>
      <c r="C366" t="s">
        <v>128</v>
      </c>
      <c r="D366" t="s">
        <v>106</v>
      </c>
      <c r="E366">
        <v>266</v>
      </c>
      <c r="F366">
        <v>34088</v>
      </c>
    </row>
    <row r="367" spans="1:6" x14ac:dyDescent="0.3">
      <c r="A367">
        <v>364</v>
      </c>
      <c r="B367">
        <v>5101</v>
      </c>
      <c r="D367" t="s">
        <v>105</v>
      </c>
      <c r="E367">
        <v>7</v>
      </c>
      <c r="F367">
        <v>212</v>
      </c>
    </row>
    <row r="368" spans="1:6" x14ac:dyDescent="0.3">
      <c r="A368">
        <v>365</v>
      </c>
      <c r="B368">
        <v>5101</v>
      </c>
      <c r="D368" t="s">
        <v>110</v>
      </c>
      <c r="E368">
        <v>6</v>
      </c>
      <c r="F368">
        <v>410</v>
      </c>
    </row>
    <row r="369" spans="1:6" x14ac:dyDescent="0.3">
      <c r="A369">
        <v>366</v>
      </c>
      <c r="B369">
        <v>5101</v>
      </c>
      <c r="D369" t="s">
        <v>106</v>
      </c>
      <c r="E369">
        <v>39</v>
      </c>
      <c r="F369">
        <v>2780</v>
      </c>
    </row>
    <row r="370" spans="1:6" x14ac:dyDescent="0.3">
      <c r="A370">
        <v>367</v>
      </c>
      <c r="B370">
        <v>5101</v>
      </c>
      <c r="C370" t="s">
        <v>107</v>
      </c>
      <c r="D370" t="s">
        <v>106</v>
      </c>
      <c r="E370">
        <v>116</v>
      </c>
      <c r="F370">
        <v>11982</v>
      </c>
    </row>
    <row r="371" spans="1:6" x14ac:dyDescent="0.3">
      <c r="A371">
        <v>368</v>
      </c>
      <c r="B371">
        <v>5101</v>
      </c>
      <c r="C371" t="s">
        <v>111</v>
      </c>
      <c r="D371" t="s">
        <v>108</v>
      </c>
      <c r="E371">
        <v>4</v>
      </c>
      <c r="F371">
        <v>149</v>
      </c>
    </row>
    <row r="372" spans="1:6" x14ac:dyDescent="0.3">
      <c r="A372">
        <v>369</v>
      </c>
      <c r="B372">
        <v>5101</v>
      </c>
      <c r="C372" t="s">
        <v>111</v>
      </c>
      <c r="D372" t="s">
        <v>109</v>
      </c>
      <c r="E372">
        <v>51</v>
      </c>
      <c r="F372">
        <v>3491</v>
      </c>
    </row>
    <row r="373" spans="1:6" x14ac:dyDescent="0.3">
      <c r="A373">
        <v>370</v>
      </c>
      <c r="B373">
        <v>5101</v>
      </c>
      <c r="C373" t="s">
        <v>111</v>
      </c>
      <c r="D373" t="s">
        <v>106</v>
      </c>
      <c r="E373">
        <v>65</v>
      </c>
      <c r="F373">
        <v>4467</v>
      </c>
    </row>
    <row r="374" spans="1:6" x14ac:dyDescent="0.3">
      <c r="A374">
        <v>371</v>
      </c>
      <c r="B374">
        <v>5101</v>
      </c>
      <c r="C374" t="s">
        <v>112</v>
      </c>
      <c r="D374" t="s">
        <v>108</v>
      </c>
      <c r="E374">
        <v>3</v>
      </c>
      <c r="F374">
        <v>168</v>
      </c>
    </row>
    <row r="375" spans="1:6" x14ac:dyDescent="0.3">
      <c r="A375">
        <v>372</v>
      </c>
      <c r="B375">
        <v>5101</v>
      </c>
      <c r="C375" t="s">
        <v>112</v>
      </c>
      <c r="D375" t="s">
        <v>105</v>
      </c>
      <c r="E375">
        <v>11</v>
      </c>
      <c r="F375">
        <v>1213</v>
      </c>
    </row>
    <row r="376" spans="1:6" x14ac:dyDescent="0.3">
      <c r="A376">
        <v>373</v>
      </c>
      <c r="B376">
        <v>5101</v>
      </c>
      <c r="C376" t="s">
        <v>112</v>
      </c>
      <c r="D376" t="s">
        <v>106</v>
      </c>
      <c r="E376">
        <v>574</v>
      </c>
      <c r="F376">
        <v>37926</v>
      </c>
    </row>
    <row r="377" spans="1:6" x14ac:dyDescent="0.3">
      <c r="A377">
        <v>374</v>
      </c>
      <c r="B377">
        <v>5101</v>
      </c>
      <c r="C377" t="s">
        <v>122</v>
      </c>
      <c r="D377" t="s">
        <v>108</v>
      </c>
      <c r="E377">
        <v>2</v>
      </c>
      <c r="F377">
        <v>161</v>
      </c>
    </row>
    <row r="378" spans="1:6" x14ac:dyDescent="0.3">
      <c r="A378">
        <v>375</v>
      </c>
      <c r="B378">
        <v>5101</v>
      </c>
      <c r="C378" t="s">
        <v>122</v>
      </c>
      <c r="D378" t="s">
        <v>109</v>
      </c>
      <c r="E378">
        <v>13</v>
      </c>
      <c r="F378">
        <v>653</v>
      </c>
    </row>
    <row r="379" spans="1:6" x14ac:dyDescent="0.3">
      <c r="A379">
        <v>376</v>
      </c>
      <c r="B379">
        <v>5101</v>
      </c>
      <c r="C379" t="s">
        <v>122</v>
      </c>
      <c r="D379" t="s">
        <v>110</v>
      </c>
      <c r="E379">
        <v>33</v>
      </c>
      <c r="F379">
        <v>2257</v>
      </c>
    </row>
    <row r="380" spans="1:6" x14ac:dyDescent="0.3">
      <c r="A380">
        <v>377</v>
      </c>
      <c r="B380">
        <v>5101</v>
      </c>
      <c r="C380" t="s">
        <v>122</v>
      </c>
      <c r="D380" t="s">
        <v>106</v>
      </c>
      <c r="E380">
        <v>31</v>
      </c>
      <c r="F380">
        <v>2449</v>
      </c>
    </row>
    <row r="381" spans="1:6" x14ac:dyDescent="0.3">
      <c r="A381">
        <v>378</v>
      </c>
      <c r="B381">
        <v>5101</v>
      </c>
      <c r="C381" t="s">
        <v>124</v>
      </c>
      <c r="D381" t="s">
        <v>105</v>
      </c>
      <c r="E381">
        <v>61</v>
      </c>
      <c r="F381">
        <v>4490</v>
      </c>
    </row>
    <row r="382" spans="1:6" x14ac:dyDescent="0.3">
      <c r="A382">
        <v>379</v>
      </c>
      <c r="B382">
        <v>5101</v>
      </c>
      <c r="C382" t="s">
        <v>124</v>
      </c>
      <c r="D382" t="s">
        <v>110</v>
      </c>
      <c r="E382">
        <v>22</v>
      </c>
      <c r="F382">
        <v>1595</v>
      </c>
    </row>
    <row r="383" spans="1:6" x14ac:dyDescent="0.3">
      <c r="A383">
        <v>380</v>
      </c>
      <c r="B383">
        <v>5101</v>
      </c>
      <c r="C383" t="s">
        <v>124</v>
      </c>
      <c r="D383" t="s">
        <v>106</v>
      </c>
      <c r="E383">
        <v>1865</v>
      </c>
      <c r="F383">
        <v>129287</v>
      </c>
    </row>
    <row r="384" spans="1:6" x14ac:dyDescent="0.3">
      <c r="A384">
        <v>381</v>
      </c>
      <c r="B384">
        <v>5101</v>
      </c>
      <c r="C384" t="s">
        <v>134</v>
      </c>
      <c r="D384" t="s">
        <v>105</v>
      </c>
      <c r="E384">
        <v>79</v>
      </c>
      <c r="F384">
        <v>7569</v>
      </c>
    </row>
    <row r="385" spans="1:6" x14ac:dyDescent="0.3">
      <c r="A385">
        <v>382</v>
      </c>
      <c r="B385">
        <v>5101</v>
      </c>
      <c r="C385" t="s">
        <v>134</v>
      </c>
      <c r="D385" t="s">
        <v>110</v>
      </c>
      <c r="E385">
        <v>167</v>
      </c>
      <c r="F385">
        <v>13826</v>
      </c>
    </row>
    <row r="386" spans="1:6" x14ac:dyDescent="0.3">
      <c r="A386">
        <v>383</v>
      </c>
      <c r="B386">
        <v>5101</v>
      </c>
      <c r="C386" t="s">
        <v>134</v>
      </c>
      <c r="D386" t="s">
        <v>106</v>
      </c>
      <c r="E386">
        <v>5829</v>
      </c>
      <c r="F386">
        <v>413606</v>
      </c>
    </row>
    <row r="387" spans="1:6" x14ac:dyDescent="0.3">
      <c r="A387">
        <v>384</v>
      </c>
      <c r="B387">
        <v>5101</v>
      </c>
      <c r="C387" t="s">
        <v>130</v>
      </c>
      <c r="D387" t="s">
        <v>108</v>
      </c>
      <c r="E387">
        <v>33</v>
      </c>
      <c r="F387">
        <v>2177</v>
      </c>
    </row>
    <row r="388" spans="1:6" x14ac:dyDescent="0.3">
      <c r="A388">
        <v>385</v>
      </c>
      <c r="B388">
        <v>5101</v>
      </c>
      <c r="C388" t="s">
        <v>130</v>
      </c>
      <c r="D388" t="s">
        <v>109</v>
      </c>
      <c r="E388">
        <v>2</v>
      </c>
      <c r="F388">
        <v>139</v>
      </c>
    </row>
    <row r="389" spans="1:6" x14ac:dyDescent="0.3">
      <c r="A389">
        <v>386</v>
      </c>
      <c r="B389">
        <v>5101</v>
      </c>
      <c r="C389" t="s">
        <v>130</v>
      </c>
      <c r="D389" t="s">
        <v>105</v>
      </c>
      <c r="E389">
        <v>45</v>
      </c>
      <c r="F389">
        <v>3534</v>
      </c>
    </row>
    <row r="390" spans="1:6" x14ac:dyDescent="0.3">
      <c r="A390">
        <v>387</v>
      </c>
      <c r="B390">
        <v>5101</v>
      </c>
      <c r="C390" t="s">
        <v>130</v>
      </c>
      <c r="D390" t="s">
        <v>110</v>
      </c>
      <c r="E390">
        <v>5</v>
      </c>
      <c r="F390">
        <v>384</v>
      </c>
    </row>
    <row r="391" spans="1:6" x14ac:dyDescent="0.3">
      <c r="A391">
        <v>388</v>
      </c>
      <c r="B391">
        <v>5101</v>
      </c>
      <c r="C391" t="s">
        <v>130</v>
      </c>
      <c r="D391" t="s">
        <v>106</v>
      </c>
      <c r="E391">
        <v>2314</v>
      </c>
      <c r="F391">
        <v>164732</v>
      </c>
    </row>
    <row r="392" spans="1:6" x14ac:dyDescent="0.3">
      <c r="A392">
        <v>389</v>
      </c>
      <c r="B392">
        <v>5101</v>
      </c>
      <c r="C392" t="s">
        <v>136</v>
      </c>
      <c r="D392" t="s">
        <v>108</v>
      </c>
      <c r="E392">
        <v>1</v>
      </c>
      <c r="F392">
        <v>50</v>
      </c>
    </row>
    <row r="393" spans="1:6" x14ac:dyDescent="0.3">
      <c r="A393">
        <v>390</v>
      </c>
      <c r="B393">
        <v>5101</v>
      </c>
      <c r="C393" t="s">
        <v>136</v>
      </c>
      <c r="D393" t="s">
        <v>109</v>
      </c>
      <c r="E393">
        <v>29</v>
      </c>
      <c r="F393">
        <v>1586</v>
      </c>
    </row>
    <row r="394" spans="1:6" x14ac:dyDescent="0.3">
      <c r="A394">
        <v>391</v>
      </c>
      <c r="B394">
        <v>5101</v>
      </c>
      <c r="C394" t="s">
        <v>136</v>
      </c>
      <c r="D394" t="s">
        <v>106</v>
      </c>
      <c r="E394">
        <v>871</v>
      </c>
      <c r="F394">
        <v>59335</v>
      </c>
    </row>
    <row r="395" spans="1:6" x14ac:dyDescent="0.3">
      <c r="A395">
        <v>392</v>
      </c>
      <c r="B395">
        <v>5101</v>
      </c>
      <c r="C395" t="s">
        <v>126</v>
      </c>
      <c r="D395" t="s">
        <v>108</v>
      </c>
      <c r="E395">
        <v>26</v>
      </c>
      <c r="F395">
        <v>1661</v>
      </c>
    </row>
    <row r="396" spans="1:6" x14ac:dyDescent="0.3">
      <c r="A396">
        <v>393</v>
      </c>
      <c r="B396">
        <v>5101</v>
      </c>
      <c r="C396" t="s">
        <v>126</v>
      </c>
      <c r="D396" t="s">
        <v>109</v>
      </c>
      <c r="E396">
        <v>14</v>
      </c>
      <c r="F396">
        <v>897</v>
      </c>
    </row>
    <row r="397" spans="1:6" x14ac:dyDescent="0.3">
      <c r="A397">
        <v>394</v>
      </c>
      <c r="B397">
        <v>5101</v>
      </c>
      <c r="C397" t="s">
        <v>126</v>
      </c>
      <c r="D397" t="s">
        <v>105</v>
      </c>
      <c r="E397">
        <v>2</v>
      </c>
      <c r="F397">
        <v>75</v>
      </c>
    </row>
    <row r="398" spans="1:6" x14ac:dyDescent="0.3">
      <c r="A398">
        <v>395</v>
      </c>
      <c r="B398">
        <v>5101</v>
      </c>
      <c r="C398" t="s">
        <v>126</v>
      </c>
      <c r="D398" t="s">
        <v>110</v>
      </c>
      <c r="E398">
        <v>2</v>
      </c>
      <c r="F398">
        <v>46</v>
      </c>
    </row>
    <row r="399" spans="1:6" x14ac:dyDescent="0.3">
      <c r="A399">
        <v>396</v>
      </c>
      <c r="B399">
        <v>5101</v>
      </c>
      <c r="C399" t="s">
        <v>126</v>
      </c>
      <c r="D399" t="s">
        <v>106</v>
      </c>
      <c r="E399">
        <v>820</v>
      </c>
      <c r="F399">
        <v>56575</v>
      </c>
    </row>
    <row r="400" spans="1:6" x14ac:dyDescent="0.3">
      <c r="A400">
        <v>397</v>
      </c>
      <c r="B400">
        <v>5101</v>
      </c>
      <c r="C400" t="s">
        <v>138</v>
      </c>
      <c r="D400" t="s">
        <v>110</v>
      </c>
      <c r="E400">
        <v>57</v>
      </c>
      <c r="F400">
        <v>3191</v>
      </c>
    </row>
    <row r="401" spans="1:6" x14ac:dyDescent="0.3">
      <c r="A401">
        <v>398</v>
      </c>
      <c r="B401">
        <v>5101</v>
      </c>
      <c r="C401" t="s">
        <v>138</v>
      </c>
      <c r="D401" t="s">
        <v>106</v>
      </c>
      <c r="E401">
        <v>5973</v>
      </c>
      <c r="F401">
        <v>379842</v>
      </c>
    </row>
    <row r="402" spans="1:6" x14ac:dyDescent="0.3">
      <c r="A402">
        <v>399</v>
      </c>
      <c r="B402">
        <v>5101</v>
      </c>
      <c r="C402" t="s">
        <v>128</v>
      </c>
      <c r="D402" t="s">
        <v>108</v>
      </c>
      <c r="E402">
        <v>10</v>
      </c>
      <c r="F402">
        <v>598</v>
      </c>
    </row>
    <row r="403" spans="1:6" x14ac:dyDescent="0.3">
      <c r="A403">
        <v>400</v>
      </c>
      <c r="B403">
        <v>5101</v>
      </c>
      <c r="C403" t="s">
        <v>128</v>
      </c>
      <c r="D403" t="s">
        <v>105</v>
      </c>
      <c r="E403">
        <v>9</v>
      </c>
      <c r="F403">
        <v>429</v>
      </c>
    </row>
    <row r="404" spans="1:6" x14ac:dyDescent="0.3">
      <c r="A404">
        <v>401</v>
      </c>
      <c r="B404">
        <v>5101</v>
      </c>
      <c r="C404" t="s">
        <v>128</v>
      </c>
      <c r="D404" t="s">
        <v>110</v>
      </c>
      <c r="E404">
        <v>5</v>
      </c>
      <c r="F404">
        <v>331</v>
      </c>
    </row>
    <row r="405" spans="1:6" x14ac:dyDescent="0.3">
      <c r="A405">
        <v>402</v>
      </c>
      <c r="B405">
        <v>5101</v>
      </c>
      <c r="C405" t="s">
        <v>128</v>
      </c>
      <c r="D405" t="s">
        <v>106</v>
      </c>
      <c r="E405">
        <v>645</v>
      </c>
      <c r="F405">
        <v>47110</v>
      </c>
    </row>
  </sheetData>
  <mergeCells count="8">
    <mergeCell ref="M30:O30"/>
    <mergeCell ref="P30:R30"/>
    <mergeCell ref="S30:U30"/>
    <mergeCell ref="M12:U12"/>
    <mergeCell ref="M13:O13"/>
    <mergeCell ref="P13:R13"/>
    <mergeCell ref="S13:U13"/>
    <mergeCell ref="M29:U29"/>
  </mergeCells>
  <pageMargins left="0.7" right="0.7" top="0.75" bottom="0.75" header="0.3" footer="0.3"/>
  <pageSetup paperSize="9" orientation="portrait"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LOG</vt:lpstr>
      <vt:lpstr>Intro</vt:lpstr>
      <vt:lpstr>BY_Demands</vt:lpstr>
      <vt:lpstr>Mm2_PROJ</vt:lpstr>
      <vt:lpstr>APP_PROJ</vt:lpstr>
      <vt:lpstr>Data Fremskriv_m2</vt:lpstr>
      <vt:lpstr>Shares of buildings</vt:lpstr>
      <vt:lpstr>'Shares of buildings'!Provinces_CDI_m2_3</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2021-10-07T08:28:25Z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848171472549438</vt:r8>
  </property>
</Properties>
</file>