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24226"/>
  <mc:AlternateContent xmlns:mc="http://schemas.openxmlformats.org/markup-compatibility/2006">
    <mc:Choice Requires="x15">
      <x15ac:absPath xmlns:x15ac="http://schemas.microsoft.com/office/spreadsheetml/2010/11/ac" url="C:\TIMES models\TIMES-tom\SuppXLS\"/>
    </mc:Choice>
  </mc:AlternateContent>
  <xr:revisionPtr revIDLastSave="0" documentId="13_ncr:1_{5E37615D-7516-4CD8-9E0D-A6718EABAFDE}" xr6:coauthVersionLast="47" xr6:coauthVersionMax="47" xr10:uidLastSave="{00000000-0000-0000-0000-000000000000}"/>
  <bookViews>
    <workbookView xWindow="16008" yWindow="1212" windowWidth="21012" windowHeight="14256" firstSheet="4" activeTab="6" xr2:uid="{00000000-000D-0000-FFFF-FFFF00000000}"/>
  </bookViews>
  <sheets>
    <sheet name="LOG" sheetId="22" r:id="rId1"/>
    <sheet name="Intro" sheetId="16" r:id="rId2"/>
    <sheet name="Fill" sheetId="23" r:id="rId3"/>
    <sheet name="Input" sheetId="24" r:id="rId4"/>
    <sheet name="INS Gas" sheetId="2" r:id="rId5"/>
    <sheet name="INS Electricity" sheetId="25" r:id="rId6"/>
    <sheet name="Number of charging stations ca" sheetId="27" r:id="rId7"/>
    <sheet name="Infrastructure cost data" sheetId="26" r:id="rId8"/>
    <sheet name="Data comparison" sheetId="6" r:id="rId9"/>
    <sheet name="Stock gas" sheetId="18" r:id="rId10"/>
    <sheet name="Stock electricity" sheetId="19" r:id="rId11"/>
    <sheet name="Gas imp exp" sheetId="2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27" l="1"/>
  <c r="F17" i="27"/>
  <c r="C20" i="27"/>
  <c r="C19" i="27"/>
  <c r="C18" i="27"/>
  <c r="B20" i="27"/>
  <c r="F20" i="27" s="1"/>
  <c r="B19" i="27"/>
  <c r="F19" i="27" s="1"/>
  <c r="B18" i="27"/>
  <c r="N30" i="19"/>
  <c r="R30" i="19" s="1"/>
  <c r="Q30" i="19"/>
  <c r="R35" i="19"/>
  <c r="Q35" i="19"/>
  <c r="F25" i="2"/>
  <c r="G25" i="2" s="1"/>
  <c r="F24" i="2"/>
  <c r="G24" i="2" s="1"/>
  <c r="F23" i="2"/>
  <c r="G23" i="2" s="1"/>
  <c r="F22" i="2"/>
  <c r="G22" i="2" s="1"/>
  <c r="F21" i="2"/>
  <c r="G21" i="2" s="1"/>
  <c r="F20" i="2"/>
  <c r="G20" i="2" s="1"/>
  <c r="G20" i="27" l="1"/>
  <c r="G18" i="27"/>
  <c r="G19" i="27"/>
  <c r="F18" i="27"/>
  <c r="F19" i="2"/>
  <c r="G19" i="2" s="1"/>
  <c r="F18" i="2"/>
  <c r="G18" i="2" s="1"/>
  <c r="F17" i="2"/>
  <c r="G17" i="2" s="1"/>
  <c r="F16" i="2"/>
  <c r="G16" i="2" s="1"/>
  <c r="F15" i="2"/>
  <c r="G15" i="2" s="1"/>
  <c r="F10" i="2" l="1"/>
  <c r="G10" i="2" s="1"/>
  <c r="F9" i="2"/>
  <c r="G9" i="2" s="1"/>
  <c r="F14" i="2"/>
  <c r="G14" i="2" s="1"/>
  <c r="F13" i="2"/>
  <c r="G13" i="2" s="1"/>
  <c r="F12" i="2"/>
  <c r="G12" i="2" s="1"/>
  <c r="F11" i="2"/>
  <c r="G11" i="2" s="1"/>
  <c r="F8" i="2"/>
  <c r="G8" i="2" s="1"/>
  <c r="D18" i="24" l="1"/>
  <c r="H26" i="26" l="1"/>
  <c r="F7" i="25" s="1"/>
  <c r="F12" i="26" l="1"/>
  <c r="I26" i="26"/>
  <c r="J26" i="26"/>
  <c r="H27" i="26"/>
  <c r="I27" i="26"/>
  <c r="J27" i="26"/>
  <c r="H28" i="26"/>
  <c r="I28" i="26"/>
  <c r="G15" i="25" s="1"/>
  <c r="J28" i="26"/>
  <c r="D34" i="26"/>
  <c r="B36" i="26"/>
  <c r="B37" i="26" s="1"/>
  <c r="C36" i="26"/>
  <c r="D36" i="26"/>
  <c r="D37" i="26" s="1"/>
  <c r="H31" i="26" s="1"/>
  <c r="C37" i="26"/>
  <c r="G7" i="25"/>
  <c r="F8" i="25"/>
  <c r="G8" i="25"/>
  <c r="F15" i="25" l="1"/>
  <c r="J33" i="26"/>
  <c r="I32" i="26"/>
  <c r="J32" i="26"/>
  <c r="I33" i="26"/>
  <c r="F14" i="25"/>
  <c r="H33" i="26"/>
  <c r="F16" i="25"/>
  <c r="I31" i="26"/>
  <c r="G16" i="25"/>
  <c r="H32" i="26"/>
  <c r="F9" i="25"/>
  <c r="J31" i="26"/>
  <c r="G14" i="25"/>
  <c r="G9" i="25"/>
  <c r="D4" i="22" l="1"/>
  <c r="D15" i="24"/>
  <c r="E15" i="24"/>
  <c r="F15" i="24"/>
  <c r="G15" i="24"/>
  <c r="D16" i="24"/>
  <c r="E16" i="24"/>
  <c r="F16" i="24"/>
  <c r="G16" i="24"/>
  <c r="D17" i="24"/>
  <c r="E17" i="24"/>
  <c r="F17" i="24"/>
  <c r="G17" i="24"/>
  <c r="E18" i="24"/>
  <c r="F18" i="24"/>
  <c r="G18" i="24"/>
  <c r="D19" i="24"/>
  <c r="E19" i="24"/>
  <c r="F19" i="24"/>
  <c r="G19" i="24"/>
  <c r="D20" i="24"/>
  <c r="E20" i="24"/>
  <c r="F20" i="24"/>
  <c r="G20" i="24"/>
  <c r="D21" i="24"/>
  <c r="E21" i="24"/>
  <c r="F21" i="24"/>
  <c r="G21" i="24"/>
  <c r="D22" i="24"/>
  <c r="E22" i="24"/>
  <c r="F22" i="24"/>
  <c r="G22" i="24"/>
  <c r="D23" i="24"/>
  <c r="E23" i="24"/>
  <c r="F23" i="24"/>
  <c r="G23" i="24"/>
  <c r="D5" i="22" l="1"/>
  <c r="D6" i="22"/>
  <c r="D7" i="22"/>
  <c r="D8" i="22"/>
  <c r="D9" i="22"/>
  <c r="D10" i="22"/>
  <c r="O58" i="19"/>
  <c r="O59" i="19" s="1"/>
  <c r="O44" i="19"/>
  <c r="O45" i="19" s="1"/>
  <c r="AM18" i="18"/>
  <c r="AL18" i="18"/>
  <c r="AK39" i="18" s="1"/>
  <c r="AK43" i="18" s="1"/>
  <c r="B29" i="18"/>
  <c r="C29" i="18" s="1"/>
  <c r="D29" i="18" s="1"/>
  <c r="B12" i="18"/>
  <c r="C12" i="18" s="1"/>
  <c r="D12" i="18" s="1"/>
  <c r="E12" i="18" s="1"/>
  <c r="B45" i="18"/>
  <c r="C45" i="18" s="1"/>
  <c r="D45" i="18" s="1"/>
  <c r="X9" i="18"/>
  <c r="Y9" i="18" s="1"/>
  <c r="Z9" i="18" s="1"/>
  <c r="AA9" i="18" s="1"/>
  <c r="X8" i="18"/>
  <c r="Y8" i="18" s="1"/>
  <c r="Z8" i="18" s="1"/>
  <c r="AA8" i="18" s="1"/>
  <c r="S27" i="19"/>
  <c r="O5" i="19"/>
  <c r="N5" i="19"/>
  <c r="O4" i="19"/>
  <c r="N4" i="19"/>
  <c r="M5" i="19"/>
  <c r="N32" i="19" s="1"/>
  <c r="N34" i="19" s="1"/>
  <c r="N35" i="19" s="1"/>
  <c r="AP40" i="26" s="1"/>
  <c r="AP41" i="26" s="1"/>
  <c r="AP42" i="26" s="1"/>
  <c r="M4" i="19"/>
  <c r="M32" i="19" s="1"/>
  <c r="M34" i="19" s="1"/>
  <c r="M35" i="19" s="1"/>
  <c r="B20" i="18"/>
  <c r="E72" i="6"/>
  <c r="E71" i="6"/>
  <c r="E70" i="6"/>
  <c r="E67" i="6"/>
  <c r="E68" i="6"/>
  <c r="E69" i="6"/>
  <c r="E66" i="6"/>
  <c r="D125" i="6"/>
  <c r="E59" i="6" s="1"/>
  <c r="D124" i="6"/>
  <c r="D123" i="6"/>
  <c r="E57" i="6" s="1"/>
  <c r="D122" i="6"/>
  <c r="E56" i="6" s="1"/>
  <c r="E83" i="6"/>
  <c r="M20" i="6" s="1"/>
  <c r="E84" i="6"/>
  <c r="M22" i="6" s="1"/>
  <c r="E85" i="6"/>
  <c r="M21" i="6" s="1"/>
  <c r="E82" i="6"/>
  <c r="M19" i="6" s="1"/>
  <c r="I34" i="6"/>
  <c r="I35" i="6"/>
  <c r="I36" i="6"/>
  <c r="I37" i="6"/>
  <c r="H35" i="6"/>
  <c r="H36" i="6"/>
  <c r="H37" i="6"/>
  <c r="H34" i="6"/>
  <c r="K18" i="6"/>
  <c r="J20" i="6"/>
  <c r="J19" i="6"/>
  <c r="J18" i="6"/>
  <c r="F20" i="6"/>
  <c r="F19" i="6"/>
  <c r="F18" i="6"/>
  <c r="AO40" i="26" l="1"/>
  <c r="AO41" i="26" s="1"/>
  <c r="AO42" i="26" s="1"/>
  <c r="M36" i="19"/>
  <c r="Q32" i="19"/>
  <c r="Q34" i="19" s="1"/>
  <c r="Q36" i="19" s="1"/>
  <c r="Q38" i="19" s="1"/>
  <c r="R32" i="19"/>
  <c r="R34" i="19" s="1"/>
  <c r="R36" i="19" s="1"/>
  <c r="R38" i="19" s="1"/>
  <c r="M46" i="19"/>
  <c r="M48" i="19" s="1"/>
  <c r="M49" i="19" s="1"/>
  <c r="M60" i="19"/>
  <c r="M62" i="19" s="1"/>
  <c r="M63" i="19" s="1"/>
  <c r="N46" i="19"/>
  <c r="N48" i="19" s="1"/>
  <c r="N49" i="19" s="1"/>
  <c r="AA10" i="18"/>
  <c r="AK44" i="18"/>
  <c r="G34" i="2" s="1"/>
  <c r="AK45" i="18"/>
  <c r="AK46" i="18" s="1"/>
  <c r="E55" i="6"/>
  <c r="N60" i="19"/>
  <c r="N62" i="19" s="1"/>
  <c r="N63" i="19" s="1"/>
  <c r="M64" i="19" s="1"/>
  <c r="M50"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H4" authorId="0" shapeId="0" xr:uid="{01A7C3CB-CE60-49DC-AB37-1C9734B9045E}">
      <text>
        <r>
          <rPr>
            <b/>
            <sz val="9"/>
            <color indexed="81"/>
            <rFont val="Tahoma"/>
            <charset val="1"/>
          </rPr>
          <t>5 Records</t>
        </r>
      </text>
    </comment>
    <comment ref="I4" authorId="0" shapeId="0" xr:uid="{B80F3883-9FBC-43EE-91CC-E06BC676554B}">
      <text>
        <r>
          <rPr>
            <b/>
            <sz val="9"/>
            <color indexed="81"/>
            <rFont val="Tahoma"/>
            <family val="2"/>
          </rPr>
          <t>5 Records</t>
        </r>
      </text>
    </comment>
    <comment ref="H9" authorId="0" shapeId="0" xr:uid="{3553F708-8777-4EBA-A2EE-6EB79F3BB6A6}">
      <text>
        <r>
          <rPr>
            <b/>
            <sz val="9"/>
            <color indexed="81"/>
            <rFont val="Tahoma"/>
            <family val="2"/>
          </rPr>
          <t>2 Records</t>
        </r>
      </text>
    </comment>
    <comment ref="I9" authorId="0" shapeId="0" xr:uid="{FF5F1D6D-4F10-4243-A05C-74E35DCC9523}">
      <text>
        <r>
          <rPr>
            <b/>
            <sz val="9"/>
            <color indexed="81"/>
            <rFont val="Tahoma"/>
            <family val="2"/>
          </rPr>
          <t>2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13" authorId="0" shapeId="0" xr:uid="{00000000-0006-0000-0300-000001000000}">
      <text>
        <r>
          <rPr>
            <b/>
            <sz val="8"/>
            <color indexed="81"/>
            <rFont val="Tahoma"/>
            <family val="2"/>
          </rPr>
          <t>Insert Table</t>
        </r>
      </text>
    </comment>
  </commentList>
</comments>
</file>

<file path=xl/sharedStrings.xml><?xml version="1.0" encoding="utf-8"?>
<sst xmlns="http://schemas.openxmlformats.org/spreadsheetml/2006/main" count="764" uniqueCount="379">
  <si>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</si>
  <si>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</si>
  <si>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</si>
  <si>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</si>
  <si>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</si>
  <si>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</si>
  <si>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</si>
  <si>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</si>
  <si>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</si>
  <si>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</si>
  <si>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</si>
  <si>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</si>
  <si>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</si>
  <si>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</si>
  <si>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</si>
  <si>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</si>
  <si>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</si>
  <si>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</si>
  <si>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</si>
  <si>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</si>
  <si>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</si>
  <si>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</si>
  <si>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</si>
  <si>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</si>
  <si>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</si>
  <si>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</si>
  <si>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</si>
  <si>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</si>
  <si>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</si>
  <si>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</si>
  <si>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</si>
  <si>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</si>
  <si>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</si>
  <si>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</si>
  <si>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</si>
  <si>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</si>
  <si>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</si>
  <si>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</si>
  <si>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</si>
  <si>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</si>
  <si>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</si>
  <si>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</si>
  <si>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</si>
  <si>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</si>
  <si>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</si>
  <si>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</si>
  <si>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</si>
  <si>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</si>
  <si>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</si>
  <si>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</si>
  <si>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</si>
  <si>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</si>
  <si>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</si>
  <si>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</si>
  <si>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</si>
  <si>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</si>
  <si>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</si>
  <si>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</si>
  <si>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</si>
  <si>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</si>
  <si>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</si>
  <si>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</si>
  <si>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</si>
  <si>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</si>
  <si>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</si>
  <si>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</si>
  <si>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</si>
  <si>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</si>
  <si>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</si>
  <si>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</si>
  <si>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</si>
  <si>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</si>
  <si>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</si>
  <si>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</si>
  <si>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</si>
  <si>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</si>
  <si>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</si>
  <si>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</si>
  <si>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</si>
  <si>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</si>
  <si>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</si>
  <si>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</si>
  <si>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</si>
  <si>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</si>
  <si>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</si>
  <si>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</si>
  <si>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</si>
  <si>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</si>
  <si>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</si>
  <si>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</si>
  <si>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</si>
  <si>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</si>
  <si>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</si>
  <si>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</si>
  <si>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</si>
  <si>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</si>
  <si>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</si>
  <si>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</si>
  <si>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Personal vehicles (DKK/GJ)</t>
  </si>
  <si>
    <t>HDV and busses (DKK/GJ)</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</si>
  <si>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</si>
  <si>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</si>
  <si>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</si>
  <si>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</si>
  <si>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</si>
  <si>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</si>
  <si>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</si>
  <si>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</si>
  <si>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</si>
  <si>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</si>
  <si>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</si>
  <si>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</si>
  <si>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</si>
  <si>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</si>
  <si>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</si>
  <si>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</si>
  <si>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</si>
  <si>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</si>
  <si>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</si>
  <si>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</si>
  <si>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</si>
  <si>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</si>
  <si>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</si>
  <si>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</si>
  <si>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</si>
  <si>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</si>
  <si>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</si>
  <si>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</si>
  <si>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</si>
  <si>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</si>
  <si>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</si>
  <si>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</si>
  <si>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</si>
  <si>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</si>
  <si>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</si>
  <si>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</si>
  <si>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</si>
  <si>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</si>
  <si>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</si>
  <si>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</si>
  <si>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</si>
  <si>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</si>
  <si>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</si>
  <si>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</si>
  <si>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</si>
  <si>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</si>
  <si>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</si>
  <si>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</si>
  <si>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</si>
  <si>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</si>
  <si>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</si>
  <si>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</si>
  <si>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</si>
  <si>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</si>
  <si>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</si>
  <si>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</si>
  <si>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</si>
  <si>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</si>
  <si>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</si>
  <si>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</si>
  <si>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</si>
  <si>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</si>
  <si>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</si>
  <si>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</si>
  <si>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</si>
  <si>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</si>
  <si>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</si>
  <si>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</si>
  <si>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</si>
  <si>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</si>
  <si>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</si>
  <si>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</si>
  <si>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</si>
  <si>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</si>
  <si>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</si>
  <si>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</si>
  <si>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</si>
  <si>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</si>
  <si>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</si>
  <si>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</si>
  <si>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</si>
  <si>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</si>
  <si>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</si>
  <si>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</si>
  <si>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</si>
  <si>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</si>
  <si>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</si>
  <si>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</si>
  <si>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</si>
  <si>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</si>
  <si>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</si>
  <si>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</si>
  <si>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</si>
  <si>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</si>
  <si>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</si>
  <si>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</si>
  <si>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</si>
  <si>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</si>
  <si>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</si>
  <si>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</si>
  <si>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</si>
  <si>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</si>
  <si>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</si>
  <si>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</si>
  <si>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</si>
  <si>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</si>
  <si>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</si>
  <si>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</si>
  <si>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</si>
  <si>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</si>
  <si>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</si>
  <si>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</si>
  <si>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</si>
  <si>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</si>
  <si>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</si>
  <si>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</si>
  <si>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</si>
  <si>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</si>
  <si>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</si>
  <si>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</si>
  <si>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</si>
  <si>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</si>
  <si>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</si>
  <si>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</si>
  <si>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</si>
  <si>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</si>
  <si>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</si>
  <si>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</si>
  <si>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</si>
  <si>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</si>
  <si>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Source: EA (2015)</t>
  </si>
  <si>
    <t>UC - All Regions/Each Period</t>
  </si>
  <si>
    <t>~UC_Sets: T_E:</t>
  </si>
  <si>
    <t>UC_N</t>
  </si>
  <si>
    <t>LimType</t>
  </si>
  <si>
    <t>UC_RHSTS</t>
  </si>
  <si>
    <t>UC_Desc</t>
  </si>
  <si>
    <t>Existing stock of gas stations</t>
  </si>
  <si>
    <t>UC_RHSTS~0</t>
  </si>
  <si>
    <t>~UC_T</t>
  </si>
  <si>
    <t>FX</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</si>
  <si>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</si>
  <si>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</si>
  <si>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</si>
  <si>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UC_CAP</t>
  </si>
  <si>
    <t>FT-TRANGBLD*</t>
  </si>
  <si>
    <t>Date</t>
  </si>
  <si>
    <t>Name</t>
  </si>
  <si>
    <t>Sheet Name</t>
  </si>
  <si>
    <t>Cells</t>
  </si>
  <si>
    <t>Comments</t>
  </si>
  <si>
    <t>Olexandr Balyk</t>
  </si>
  <si>
    <t>Substituted Allregions with DKE and DKW</t>
  </si>
  <si>
    <t>Removed unused table</t>
  </si>
  <si>
    <t>~UC_Sets: R_S: DKE,DKW</t>
  </si>
  <si>
    <t>%displayname%</t>
  </si>
  <si>
    <t>Added interpolation rule</t>
  </si>
  <si>
    <t>STOCK_GasStations_DK</t>
  </si>
  <si>
    <t>Deleted mistaken constraint (might have been a test constraint)</t>
  </si>
  <si>
    <t>Mikkel Bosack Simonsen</t>
  </si>
  <si>
    <t>FT-TRAELCEVC</t>
  </si>
  <si>
    <t>km/year</t>
  </si>
  <si>
    <t>GJ/year</t>
  </si>
  <si>
    <t>KJ/km</t>
  </si>
  <si>
    <t>KJ/year</t>
  </si>
  <si>
    <t>TPBI*</t>
  </si>
  <si>
    <t>ACTFLO</t>
  </si>
  <si>
    <t>TRA_XASSUMPTIONS</t>
  </si>
  <si>
    <t>A</t>
  </si>
  <si>
    <t>TPRM*</t>
  </si>
  <si>
    <t>TPRS*</t>
  </si>
  <si>
    <t>TPRO*</t>
  </si>
  <si>
    <t>TPMP*</t>
  </si>
  <si>
    <t>TPMT*</t>
  </si>
  <si>
    <t>TPCO*</t>
  </si>
  <si>
    <t>TPBU*</t>
  </si>
  <si>
    <t>TPCA*</t>
  </si>
  <si>
    <t/>
  </si>
  <si>
    <t>TimeSlice</t>
  </si>
  <si>
    <t>Scenario Name</t>
  </si>
  <si>
    <t>Operation_Sum_Avg_Count</t>
  </si>
  <si>
    <t>~TFM_FILL</t>
  </si>
  <si>
    <t>BASE</t>
  </si>
  <si>
    <t>INPUT</t>
  </si>
  <si>
    <t>Cset_CN</t>
  </si>
  <si>
    <t>IN</t>
  </si>
  <si>
    <t>INFBIKE</t>
  </si>
  <si>
    <t>INFMETRO</t>
  </si>
  <si>
    <t>INFSTRAIN</t>
  </si>
  <si>
    <t>INFTRAIN</t>
  </si>
  <si>
    <t>INFROAD</t>
  </si>
  <si>
    <t>TPC*,TPBU*,TPMT*,TPMP*</t>
  </si>
  <si>
    <t>CSET_CN</t>
  </si>
  <si>
    <t>PSET_PN</t>
  </si>
  <si>
    <t>~TFM_TOPINS-A</t>
  </si>
  <si>
    <t>Fill</t>
  </si>
  <si>
    <t>Combined TRA and SYS infrastucture, both were solely ment for Transport</t>
  </si>
  <si>
    <t>Cars</t>
  </si>
  <si>
    <t>LDV</t>
  </si>
  <si>
    <t>Bus/Truck</t>
  </si>
  <si>
    <t>Busses and trucks average costs</t>
  </si>
  <si>
    <t>LDV Average costs</t>
  </si>
  <si>
    <t>Personal vehicle average cost</t>
  </si>
  <si>
    <t>Investment cost DKK/Gja</t>
  </si>
  <si>
    <t>Cost (DKK/GJ)</t>
  </si>
  <si>
    <t xml:space="preserve">OBS! The values used for calculating the cost for </t>
  </si>
  <si>
    <t>Input data for TIMES, Simple investment costs calculated based on an assumption of 4 % discount rate.</t>
  </si>
  <si>
    <t>Car</t>
  </si>
  <si>
    <t>Estimated investment cost per Vehicle</t>
  </si>
  <si>
    <t>Note: The above table consist of average price for charging e.g. includes both fast and slow charging</t>
  </si>
  <si>
    <t>FT-TRANGBL*N</t>
  </si>
  <si>
    <t>TechName</t>
  </si>
  <si>
    <t>Comm-IN</t>
  </si>
  <si>
    <t>Comm-OUT</t>
  </si>
  <si>
    <t>CAP2ACT</t>
  </si>
  <si>
    <t>EFF</t>
  </si>
  <si>
    <t>AFA~2020</t>
  </si>
  <si>
    <t>AFA~2030</t>
  </si>
  <si>
    <t>AFA~2050</t>
  </si>
  <si>
    <t>LIFE</t>
  </si>
  <si>
    <t>FIXOM</t>
  </si>
  <si>
    <t>VAROM</t>
  </si>
  <si>
    <t>START</t>
  </si>
  <si>
    <t>FLO_DELIV</t>
  </si>
  <si>
    <t>*Fuel Tech</t>
  </si>
  <si>
    <t>Output/Input (PJ/PJ)</t>
  </si>
  <si>
    <t>Max PJ/year</t>
  </si>
  <si>
    <t xml:space="preserve">MKr/PJ </t>
  </si>
  <si>
    <t>MKr/PJ/year</t>
  </si>
  <si>
    <t>MKr/PJ</t>
  </si>
  <si>
    <t>FSTTRACNGTF</t>
  </si>
  <si>
    <t>TRANGBL1</t>
  </si>
  <si>
    <t>TRACNGTF</t>
  </si>
  <si>
    <t>MKr16</t>
  </si>
  <si>
    <t>FSTTRACNGVRA</t>
  </si>
  <si>
    <t>TRACNGVRA</t>
  </si>
  <si>
    <t>FSTTRACNGFF</t>
  </si>
  <si>
    <t>TRACNGFF</t>
  </si>
  <si>
    <t>FSTTRALNG</t>
  </si>
  <si>
    <t>TRALRNG</t>
  </si>
  <si>
    <t>TRALNGFF</t>
  </si>
  <si>
    <t>FSTTRALCNG</t>
  </si>
  <si>
    <t>FSTTRALNGSTS</t>
  </si>
  <si>
    <t>TRALNGSTS</t>
  </si>
  <si>
    <t>FSTTRALNGTTS</t>
  </si>
  <si>
    <t>TRALNGTTS</t>
  </si>
  <si>
    <t>FSTTRAH2</t>
  </si>
  <si>
    <t>H2</t>
  </si>
  <si>
    <t>TRAH2</t>
  </si>
  <si>
    <t>From the Chalmers TIMES-DK model</t>
  </si>
  <si>
    <t>Vehicles fueling</t>
  </si>
  <si>
    <t>Bunkering</t>
  </si>
  <si>
    <t>AFA</t>
  </si>
  <si>
    <t>MKr15</t>
  </si>
  <si>
    <t>FT-TRANGBL*,-FT-TRANGBL*N</t>
  </si>
  <si>
    <t>FT-TRAH2C</t>
  </si>
  <si>
    <t>PJ/charger</t>
  </si>
  <si>
    <t>Slow public</t>
  </si>
  <si>
    <t>GJ/charger</t>
  </si>
  <si>
    <t>MWh/charger</t>
  </si>
  <si>
    <t>PJ/Charger/year</t>
  </si>
  <si>
    <t>GJ</t>
  </si>
  <si>
    <t>GJ/vehicel</t>
  </si>
  <si>
    <t>Antal biler per charger</t>
  </si>
  <si>
    <t>Chargers</t>
  </si>
  <si>
    <t>Own assumption, based on Managing parking pressure concerns related to charging stations for electric vehicles: Data analysis on the case of daytime charging in The Hague and fremtidid vejtransport from Dansk energi (2015)</t>
  </si>
  <si>
    <t>https://www.danskenergi.dk/sites/danskenergi.dk/files/media/dokumenter/2019-05/Elbilerne_kommer_gor_elnettet_klart_til_elbilerne.pdf</t>
  </si>
  <si>
    <t>Assumed from danks energi study on charging infrastucture for 1 million EV´s</t>
  </si>
  <si>
    <t>Public charging</t>
  </si>
  <si>
    <t>Home charging</t>
  </si>
  <si>
    <t>For 1 millions EV´s</t>
  </si>
  <si>
    <t>Charging demand per vehicle</t>
  </si>
  <si>
    <t>Electric cars</t>
  </si>
  <si>
    <t>Share of energy demand</t>
  </si>
  <si>
    <t>CNN_1603</t>
  </si>
  <si>
    <t>Hybrid cars</t>
  </si>
  <si>
    <t>CNN_IS_0604</t>
  </si>
  <si>
    <t>Nordic Charger infrastucture demnad for cars (million chargers)</t>
  </si>
  <si>
    <t>Million Electric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</si>
</sst>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_);_(* \(#,##0\);_(* &quot;-&quot;_);_(@_)"/>
    <numFmt numFmtId="165" formatCode="_(* #,##0.00_);_(* \(#,##0.00\);_(* &quot;-&quot;??_);_(@_)"/>
    <numFmt numFmtId="166" formatCode="&quot;£&quot;#,##0.00_);[Red]\(&quot;£&quot;#,##0.00\)"/>
    <numFmt numFmtId="167" formatCode="0.0"/>
    <numFmt numFmtId="168" formatCode="0.0%"/>
    <numFmt numFmtId="169" formatCode="_ * #,##0.00_ ;_ * \-#,##0.00_ ;_ * &quot;-&quot;??_ ;_ @_ "/>
    <numFmt numFmtId="170" formatCode="_-&quot;€&quot;\ * #,##0.00_-;\-&quot;€&quot;\ * #,##0.00_-;_-&quot;€&quot;\ * &quot;-&quot;??_-;_-@_-"/>
    <numFmt numFmtId="171" formatCode="_-[$€-2]\ * #,##0.00_-;\-[$€-2]\ * #,##0.00_-;_-[$€-2]\ * &quot;-&quot;??_-"/>
    <numFmt numFmtId="172" formatCode="_([$€]* #,##0.00_);_([$€]* \(#,##0.00\);_([$€]* &quot;-&quot;??_);_(@_)"/>
    <numFmt numFmtId="173" formatCode="_-[$€-2]* #,##0.00_-;\-[$€-2]* #,##0.00_-;_-[$€-2]* &quot;-&quot;??_-"/>
    <numFmt numFmtId="174" formatCode="0_ ;\-0\ "/>
    <numFmt numFmtId="175" formatCode="_-* #,##0.00\ _k_r_-;\-* #,##0.00\ _k_r_-;_-* &quot;-&quot;??\ _k_r_-;_-@_-"/>
    <numFmt numFmtId="176" formatCode="#,##0;\-\ #,##0;_-\ &quot;- &quot;"/>
    <numFmt numFmtId="177" formatCode="\Te\x\t"/>
    <numFmt numFmtId="178" formatCode="0.000"/>
  </numFmts>
  <fonts count="91">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
      <b/>
      <sz val="11"/>
      <color rgb="FFFF0000"/>
      <name val="Calibri"/>
      <family val="2"/>
      <scheme val="minor"/>
    </font>
    <font>
      <b/>
      <sz val="10"/>
      <color indexed="10"/>
      <name val="Arial"/>
      <family val="2"/>
    </font>
    <font>
      <b/>
      <sz val="9"/>
      <color indexed="81"/>
      <name val="Tahoma"/>
      <family val="2"/>
    </font>
    <font>
      <sz val="10"/>
      <name val="Calibri"/>
      <family val="2"/>
      <scheme val="minor"/>
    </font>
    <font>
      <b/>
      <sz val="8"/>
      <color indexed="81"/>
      <name val="Tahoma"/>
      <family val="2"/>
    </font>
    <font>
      <b/>
      <sz val="9"/>
      <color indexed="81"/>
      <name val="Tahoma"/>
      <charset val="1"/>
    </font>
  </fonts>
  <fills count="79">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99FF"/>
        <bgColor indexed="64"/>
      </patternFill>
    </fill>
    <fill>
      <patternFill patternType="solid">
        <fgColor rgb="FF64C8FF"/>
        <bgColor indexed="64"/>
      </patternFill>
    </fill>
    <fill>
      <patternFill patternType="solid">
        <fgColor indexed="13"/>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5">
    <xf numFmtId="0" fontId="0" fillId="0" borderId="0"/>
    <xf numFmtId="173" fontId="3" fillId="0" borderId="0"/>
    <xf numFmtId="173"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8" fontId="36" fillId="0" borderId="0">
      <alignment horizontal="right"/>
    </xf>
    <xf numFmtId="167"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6"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9"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2" fillId="0" borderId="0" applyFont="0" applyFill="0" applyBorder="0" applyAlignment="0" applyProtection="0"/>
    <xf numFmtId="165"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7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22"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1"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4"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4" fontId="59" fillId="59" borderId="0" applyNumberFormat="0" applyBorder="0" applyAlignment="0" applyProtection="0">
      <alignment horizontal="center" vertical="top" wrapText="1"/>
    </xf>
    <xf numFmtId="173"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3"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7"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1" fillId="0" borderId="0"/>
    <xf numFmtId="0" fontId="3" fillId="0" borderId="0"/>
    <xf numFmtId="0" fontId="3" fillId="0" borderId="0"/>
  </cellStyleXfs>
  <cellXfs count="145">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68" fillId="0" borderId="0" xfId="0" applyFont="1"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0" xfId="0" applyBorder="1"/>
    <xf numFmtId="0" fontId="0" fillId="0" borderId="23" xfId="0" applyBorder="1"/>
    <xf numFmtId="0" fontId="0" fillId="0" borderId="0" xfId="0" applyFont="1"/>
    <xf numFmtId="0" fontId="0" fillId="0" borderId="0" xfId="0"/>
    <xf numFmtId="0" fontId="74" fillId="0" borderId="0" xfId="19152" applyFont="1"/>
    <xf numFmtId="0" fontId="75" fillId="75" borderId="43" xfId="0" applyFont="1" applyFill="1" applyBorder="1"/>
    <xf numFmtId="0" fontId="75" fillId="73" borderId="43" xfId="0" applyFont="1" applyFill="1" applyBorder="1"/>
    <xf numFmtId="0" fontId="75" fillId="74" borderId="43" xfId="0" applyFont="1" applyFill="1" applyBorder="1"/>
    <xf numFmtId="0" fontId="75" fillId="0" borderId="43" xfId="0" applyFont="1" applyFill="1" applyBorder="1"/>
    <xf numFmtId="0" fontId="3" fillId="0" borderId="43" xfId="0" applyFont="1" applyFill="1" applyBorder="1"/>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0" fontId="0" fillId="0" borderId="0" xfId="0" applyNumberFormat="1"/>
    <xf numFmtId="0" fontId="0" fillId="0" borderId="15" xfId="0" applyBorder="1"/>
    <xf numFmtId="0" fontId="0" fillId="0" borderId="22" xfId="0" applyBorder="1"/>
    <xf numFmtId="0" fontId="0" fillId="0" borderId="16" xfId="0" applyBorder="1"/>
    <xf numFmtId="0" fontId="0" fillId="0" borderId="24" xfId="0" applyBorder="1"/>
    <xf numFmtId="0" fontId="0" fillId="0" borderId="23" xfId="0" applyBorder="1"/>
    <xf numFmtId="0" fontId="0" fillId="0" borderId="13" xfId="0" applyBorder="1"/>
    <xf numFmtId="2" fontId="66" fillId="76" borderId="0" xfId="0" applyNumberFormat="1" applyFont="1" applyFill="1"/>
    <xf numFmtId="0" fontId="0" fillId="0" borderId="0" xfId="0" quotePrefix="1"/>
    <xf numFmtId="0" fontId="85" fillId="0" borderId="0" xfId="0" applyFont="1"/>
    <xf numFmtId="0" fontId="66" fillId="77" borderId="0" xfId="0" applyFont="1" applyFill="1"/>
    <xf numFmtId="2" fontId="66" fillId="77" borderId="0" xfId="0" applyNumberFormat="1" applyFont="1" applyFill="1"/>
    <xf numFmtId="0" fontId="75" fillId="73" borderId="0" xfId="19153" applyFont="1" applyFill="1"/>
    <xf numFmtId="0" fontId="75" fillId="78" borderId="0" xfId="19153" applyFont="1" applyFill="1"/>
    <xf numFmtId="0" fontId="86" fillId="78" borderId="0" xfId="19153" applyFont="1" applyFill="1"/>
    <xf numFmtId="0" fontId="3" fillId="0" borderId="0" xfId="19153"/>
    <xf numFmtId="177" fontId="88" fillId="0" borderId="0" xfId="19154" applyNumberFormat="1" applyFont="1" applyFill="1" applyBorder="1"/>
    <xf numFmtId="2" fontId="0" fillId="0" borderId="0" xfId="0" applyNumberFormat="1" applyFont="1"/>
    <xf numFmtId="177" fontId="3" fillId="0" borderId="0" xfId="19154" applyNumberFormat="1" applyFont="1" applyFill="1" applyBorder="1"/>
    <xf numFmtId="178" fontId="0" fillId="0" borderId="0" xfId="0" applyNumberFormat="1"/>
    <xf numFmtId="0" fontId="75" fillId="65" borderId="43" xfId="0" applyFont="1" applyFill="1" applyBorder="1"/>
    <xf numFmtId="177" fontId="22" fillId="0" borderId="0" xfId="0" applyNumberFormat="1" applyFont="1" applyFill="1" applyBorder="1"/>
    <xf numFmtId="0" fontId="3" fillId="0" borderId="0" xfId="0" applyFont="1" applyFill="1"/>
    <xf numFmtId="166" fontId="0" fillId="0" borderId="0" xfId="0" applyNumberFormat="1"/>
    <xf numFmtId="0" fontId="0" fillId="0" borderId="16" xfId="0" applyNumberFormat="1" applyBorder="1"/>
    <xf numFmtId="0" fontId="0" fillId="0" borderId="22" xfId="0" applyNumberFormat="1" applyBorder="1"/>
    <xf numFmtId="0" fontId="0" fillId="0" borderId="15" xfId="0" applyNumberFormat="1" applyBorder="1"/>
    <xf numFmtId="0" fontId="0" fillId="0" borderId="14" xfId="0" applyNumberFormat="1" applyBorder="1"/>
    <xf numFmtId="0" fontId="0" fillId="0" borderId="0" xfId="0" applyNumberFormat="1" applyBorder="1"/>
    <xf numFmtId="0" fontId="0" fillId="0" borderId="12" xfId="0" applyNumberFormat="1" applyBorder="1"/>
    <xf numFmtId="0" fontId="0" fillId="0" borderId="13" xfId="0" applyNumberFormat="1" applyBorder="1"/>
    <xf numFmtId="0" fontId="0" fillId="0" borderId="23" xfId="0" applyNumberFormat="1" applyBorder="1"/>
    <xf numFmtId="0" fontId="0" fillId="0" borderId="24" xfId="0" applyNumberFormat="1" applyBorder="1"/>
    <xf numFmtId="0" fontId="0" fillId="0" borderId="0" xfId="0" applyFill="1" applyBorder="1"/>
    <xf numFmtId="9" fontId="0" fillId="0" borderId="0" xfId="0" applyNumberFormat="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xf>
    <xf numFmtId="0" fontId="0" fillId="0" borderId="22" xfId="0" applyBorder="1"/>
    <xf numFmtId="0" fontId="0" fillId="0" borderId="16" xfId="0" applyBorder="1"/>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3" xfId="0" applyBorder="1" applyAlignment="1">
      <alignment horizontal="center" vertical="center"/>
    </xf>
  </cellXfs>
  <cellStyles count="19155">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1 5" xfId="19153" xr:uid="{00000000-0005-0000-0000-00008B380000}"/>
    <cellStyle name="Normal 2 12" xfId="14117" xr:uid="{00000000-0005-0000-0000-00008C380000}"/>
    <cellStyle name="Normal 2 12 2" xfId="14118" xr:uid="{00000000-0005-0000-0000-00008D380000}"/>
    <cellStyle name="Normal 2 12 2 2" xfId="14119" xr:uid="{00000000-0005-0000-0000-00008E380000}"/>
    <cellStyle name="Normal 2 12 3" xfId="14120" xr:uid="{00000000-0005-0000-0000-00008F380000}"/>
    <cellStyle name="Normal 2 13" xfId="14121" xr:uid="{00000000-0005-0000-0000-000090380000}"/>
    <cellStyle name="Normal 2 13 2" xfId="14122" xr:uid="{00000000-0005-0000-0000-000091380000}"/>
    <cellStyle name="Normal 2 13 2 2" xfId="14123" xr:uid="{00000000-0005-0000-0000-000092380000}"/>
    <cellStyle name="Normal 2 13 3" xfId="14124" xr:uid="{00000000-0005-0000-0000-000093380000}"/>
    <cellStyle name="Normal 2 14" xfId="14125" xr:uid="{00000000-0005-0000-0000-000094380000}"/>
    <cellStyle name="Normal 2 14 2" xfId="14126" xr:uid="{00000000-0005-0000-0000-000095380000}"/>
    <cellStyle name="Normal 2 14 2 2" xfId="14127" xr:uid="{00000000-0005-0000-0000-000096380000}"/>
    <cellStyle name="Normal 2 14 3" xfId="14128" xr:uid="{00000000-0005-0000-0000-000097380000}"/>
    <cellStyle name="Normal 2 15" xfId="14129" xr:uid="{00000000-0005-0000-0000-000098380000}"/>
    <cellStyle name="Normal 2 16" xfId="14130" xr:uid="{00000000-0005-0000-0000-000099380000}"/>
    <cellStyle name="Normal 2 17" xfId="18383" xr:uid="{00000000-0005-0000-0000-00009A380000}"/>
    <cellStyle name="Normal 2 2" xfId="14131" xr:uid="{00000000-0005-0000-0000-00009B380000}"/>
    <cellStyle name="Normal 2 2 10" xfId="14132" xr:uid="{00000000-0005-0000-0000-00009C380000}"/>
    <cellStyle name="Normal 2 2 11" xfId="18384" xr:uid="{00000000-0005-0000-0000-00009D380000}"/>
    <cellStyle name="Normal 2 2 2" xfId="14133" xr:uid="{00000000-0005-0000-0000-00009E380000}"/>
    <cellStyle name="Normal 2 2 2 2" xfId="14134" xr:uid="{00000000-0005-0000-0000-00009F380000}"/>
    <cellStyle name="Normal 2 2 2 2 2" xfId="14135" xr:uid="{00000000-0005-0000-0000-0000A0380000}"/>
    <cellStyle name="Normal 2 2 2 2 2 2" xfId="14136" xr:uid="{00000000-0005-0000-0000-0000A1380000}"/>
    <cellStyle name="Normal 2 2 2 2 2 2 2" xfId="14137" xr:uid="{00000000-0005-0000-0000-0000A2380000}"/>
    <cellStyle name="Normal 2 2 2 2 2 3" xfId="14138" xr:uid="{00000000-0005-0000-0000-0000A3380000}"/>
    <cellStyle name="Normal 2 2 2 2 2 4" xfId="14139" xr:uid="{00000000-0005-0000-0000-0000A4380000}"/>
    <cellStyle name="Normal 2 2 2 2 3" xfId="14140" xr:uid="{00000000-0005-0000-0000-0000A5380000}"/>
    <cellStyle name="Normal 2 2 2 2 3 2" xfId="14141" xr:uid="{00000000-0005-0000-0000-0000A6380000}"/>
    <cellStyle name="Normal 2 2 2 2 4" xfId="14142" xr:uid="{00000000-0005-0000-0000-0000A7380000}"/>
    <cellStyle name="Normal 2 2 2 2 4 2" xfId="14143" xr:uid="{00000000-0005-0000-0000-0000A8380000}"/>
    <cellStyle name="Normal 2 2 2 2 5" xfId="14144" xr:uid="{00000000-0005-0000-0000-0000A9380000}"/>
    <cellStyle name="Normal 2 2 2 3" xfId="14145" xr:uid="{00000000-0005-0000-0000-0000AA380000}"/>
    <cellStyle name="Normal 2 2 2 3 2" xfId="14146" xr:uid="{00000000-0005-0000-0000-0000AB380000}"/>
    <cellStyle name="Normal 2 2 2 3 2 2" xfId="14147" xr:uid="{00000000-0005-0000-0000-0000AC380000}"/>
    <cellStyle name="Normal 2 2 2 3 2 2 2" xfId="14148" xr:uid="{00000000-0005-0000-0000-0000AD380000}"/>
    <cellStyle name="Normal 2 2 2 3 2 3" xfId="14149" xr:uid="{00000000-0005-0000-0000-0000AE380000}"/>
    <cellStyle name="Normal 2 2 2 3 2 4" xfId="14150" xr:uid="{00000000-0005-0000-0000-0000AF380000}"/>
    <cellStyle name="Normal 2 2 2 3 3" xfId="14151" xr:uid="{00000000-0005-0000-0000-0000B0380000}"/>
    <cellStyle name="Normal 2 2 2 3 3 2" xfId="14152" xr:uid="{00000000-0005-0000-0000-0000B1380000}"/>
    <cellStyle name="Normal 2 2 2 3 4" xfId="14153" xr:uid="{00000000-0005-0000-0000-0000B2380000}"/>
    <cellStyle name="Normal 2 2 2 3 4 2" xfId="14154" xr:uid="{00000000-0005-0000-0000-0000B3380000}"/>
    <cellStyle name="Normal 2 2 2 3 5" xfId="14155" xr:uid="{00000000-0005-0000-0000-0000B4380000}"/>
    <cellStyle name="Normal 2 2 2 4" xfId="14156" xr:uid="{00000000-0005-0000-0000-0000B5380000}"/>
    <cellStyle name="Normal 2 2 2 4 2" xfId="14157" xr:uid="{00000000-0005-0000-0000-0000B6380000}"/>
    <cellStyle name="Normal 2 2 2 4 2 2" xfId="14158" xr:uid="{00000000-0005-0000-0000-0000B7380000}"/>
    <cellStyle name="Normal 2 2 2 4 3" xfId="14159" xr:uid="{00000000-0005-0000-0000-0000B8380000}"/>
    <cellStyle name="Normal 2 2 2 4 3 2" xfId="14160" xr:uid="{00000000-0005-0000-0000-0000B9380000}"/>
    <cellStyle name="Normal 2 2 2 4 4" xfId="14161" xr:uid="{00000000-0005-0000-0000-0000BA380000}"/>
    <cellStyle name="Normal 2 2 2 4 5" xfId="14162" xr:uid="{00000000-0005-0000-0000-0000BB380000}"/>
    <cellStyle name="Normal 2 2 2 5" xfId="14163" xr:uid="{00000000-0005-0000-0000-0000BC380000}"/>
    <cellStyle name="Normal 2 2 2 5 2" xfId="14164" xr:uid="{00000000-0005-0000-0000-0000BD380000}"/>
    <cellStyle name="Normal 2 2 2 5 2 2" xfId="14165" xr:uid="{00000000-0005-0000-0000-0000BE380000}"/>
    <cellStyle name="Normal 2 2 2 5 3" xfId="14166" xr:uid="{00000000-0005-0000-0000-0000BF380000}"/>
    <cellStyle name="Normal 2 2 2 5 4" xfId="14167" xr:uid="{00000000-0005-0000-0000-0000C0380000}"/>
    <cellStyle name="Normal 2 2 2 6" xfId="14168" xr:uid="{00000000-0005-0000-0000-0000C1380000}"/>
    <cellStyle name="Normal 2 2 2 6 2" xfId="14169" xr:uid="{00000000-0005-0000-0000-0000C2380000}"/>
    <cellStyle name="Normal 2 2 2 7" xfId="14170" xr:uid="{00000000-0005-0000-0000-0000C3380000}"/>
    <cellStyle name="Normal 2 2 2 7 2" xfId="14171" xr:uid="{00000000-0005-0000-0000-0000C4380000}"/>
    <cellStyle name="Normal 2 2 2 8" xfId="14172" xr:uid="{00000000-0005-0000-0000-0000C5380000}"/>
    <cellStyle name="Normal 2 2 3" xfId="14173" xr:uid="{00000000-0005-0000-0000-0000C6380000}"/>
    <cellStyle name="Normal 2 2 3 2" xfId="14174" xr:uid="{00000000-0005-0000-0000-0000C7380000}"/>
    <cellStyle name="Normal 2 2 3 2 2" xfId="14175" xr:uid="{00000000-0005-0000-0000-0000C8380000}"/>
    <cellStyle name="Normal 2 2 3 2 2 2" xfId="14176" xr:uid="{00000000-0005-0000-0000-0000C9380000}"/>
    <cellStyle name="Normal 2 2 3 2 3" xfId="14177" xr:uid="{00000000-0005-0000-0000-0000CA380000}"/>
    <cellStyle name="Normal 2 2 3 3" xfId="14178" xr:uid="{00000000-0005-0000-0000-0000CB380000}"/>
    <cellStyle name="Normal 2 2 3 3 2" xfId="14179" xr:uid="{00000000-0005-0000-0000-0000CC380000}"/>
    <cellStyle name="Normal 2 2 3 4" xfId="14180" xr:uid="{00000000-0005-0000-0000-0000CD380000}"/>
    <cellStyle name="Normal 2 2 3 4 2" xfId="14181" xr:uid="{00000000-0005-0000-0000-0000CE380000}"/>
    <cellStyle name="Normal 2 2 3 5" xfId="14182" xr:uid="{00000000-0005-0000-0000-0000CF380000}"/>
    <cellStyle name="Normal 2 2 3 6" xfId="14183" xr:uid="{00000000-0005-0000-0000-0000D0380000}"/>
    <cellStyle name="Normal 2 2 4" xfId="14184" xr:uid="{00000000-0005-0000-0000-0000D1380000}"/>
    <cellStyle name="Normal 2 2 4 2" xfId="14185" xr:uid="{00000000-0005-0000-0000-0000D2380000}"/>
    <cellStyle name="Normal 2 2 4 2 2" xfId="14186" xr:uid="{00000000-0005-0000-0000-0000D3380000}"/>
    <cellStyle name="Normal 2 2 4 2 2 2" xfId="14187" xr:uid="{00000000-0005-0000-0000-0000D4380000}"/>
    <cellStyle name="Normal 2 2 4 2 3" xfId="14188" xr:uid="{00000000-0005-0000-0000-0000D5380000}"/>
    <cellStyle name="Normal 2 2 4 3" xfId="14189" xr:uid="{00000000-0005-0000-0000-0000D6380000}"/>
    <cellStyle name="Normal 2 2 4 3 2" xfId="14190" xr:uid="{00000000-0005-0000-0000-0000D7380000}"/>
    <cellStyle name="Normal 2 2 4 4" xfId="14191" xr:uid="{00000000-0005-0000-0000-0000D8380000}"/>
    <cellStyle name="Normal 2 2 4 5" xfId="14192" xr:uid="{00000000-0005-0000-0000-0000D9380000}"/>
    <cellStyle name="Normal 2 2 5" xfId="14193" xr:uid="{00000000-0005-0000-0000-0000DA380000}"/>
    <cellStyle name="Normal 2 2 5 2" xfId="14194" xr:uid="{00000000-0005-0000-0000-0000DB380000}"/>
    <cellStyle name="Normal 2 2 5 2 2" xfId="14195" xr:uid="{00000000-0005-0000-0000-0000DC380000}"/>
    <cellStyle name="Normal 2 2 5 3" xfId="14196" xr:uid="{00000000-0005-0000-0000-0000DD380000}"/>
    <cellStyle name="Normal 2 2 5 4" xfId="14197" xr:uid="{00000000-0005-0000-0000-0000DE380000}"/>
    <cellStyle name="Normal 2 2 6" xfId="14198" xr:uid="{00000000-0005-0000-0000-0000DF380000}"/>
    <cellStyle name="Normal 2 2 6 2" xfId="14199" xr:uid="{00000000-0005-0000-0000-0000E0380000}"/>
    <cellStyle name="Normal 2 2 6 2 2" xfId="14200" xr:uid="{00000000-0005-0000-0000-0000E1380000}"/>
    <cellStyle name="Normal 2 2 6 3" xfId="14201" xr:uid="{00000000-0005-0000-0000-0000E2380000}"/>
    <cellStyle name="Normal 2 2 7" xfId="14202" xr:uid="{00000000-0005-0000-0000-0000E3380000}"/>
    <cellStyle name="Normal 2 2 8" xfId="14203" xr:uid="{00000000-0005-0000-0000-0000E4380000}"/>
    <cellStyle name="Normal 2 2 8 2" xfId="14204" xr:uid="{00000000-0005-0000-0000-0000E5380000}"/>
    <cellStyle name="Normal 2 2 9" xfId="14205" xr:uid="{00000000-0005-0000-0000-0000E6380000}"/>
    <cellStyle name="Normal 2 2 9 2" xfId="14206" xr:uid="{00000000-0005-0000-0000-0000E7380000}"/>
    <cellStyle name="Normal 2 3" xfId="14207" xr:uid="{00000000-0005-0000-0000-0000E8380000}"/>
    <cellStyle name="Normal 2 3 10" xfId="14208" xr:uid="{00000000-0005-0000-0000-0000E9380000}"/>
    <cellStyle name="Normal 2 3 11" xfId="14209" xr:uid="{00000000-0005-0000-0000-0000EA380000}"/>
    <cellStyle name="Normal 2 3 12" xfId="14210" xr:uid="{00000000-0005-0000-0000-0000EB380000}"/>
    <cellStyle name="Normal 2 3 13" xfId="14211" xr:uid="{00000000-0005-0000-0000-0000EC380000}"/>
    <cellStyle name="Normal 2 3 14" xfId="19151" xr:uid="{00000000-0005-0000-0000-0000ED380000}"/>
    <cellStyle name="Normal 2 3 2" xfId="14212" xr:uid="{00000000-0005-0000-0000-0000EE380000}"/>
    <cellStyle name="Normal 2 3 2 2" xfId="14213" xr:uid="{00000000-0005-0000-0000-0000EF380000}"/>
    <cellStyle name="Normal 2 3 2 2 2" xfId="14214" xr:uid="{00000000-0005-0000-0000-0000F0380000}"/>
    <cellStyle name="Normal 2 3 2 2 2 2" xfId="14215" xr:uid="{00000000-0005-0000-0000-0000F1380000}"/>
    <cellStyle name="Normal 2 3 2 2 3" xfId="14216" xr:uid="{00000000-0005-0000-0000-0000F2380000}"/>
    <cellStyle name="Normal 2 3 2 3" xfId="14217" xr:uid="{00000000-0005-0000-0000-0000F3380000}"/>
    <cellStyle name="Normal 2 3 2 3 2" xfId="14218" xr:uid="{00000000-0005-0000-0000-0000F4380000}"/>
    <cellStyle name="Normal 2 3 2 3 2 2" xfId="14219" xr:uid="{00000000-0005-0000-0000-0000F5380000}"/>
    <cellStyle name="Normal 2 3 2 3 3" xfId="14220" xr:uid="{00000000-0005-0000-0000-0000F6380000}"/>
    <cellStyle name="Normal 2 3 2 4" xfId="14221" xr:uid="{00000000-0005-0000-0000-0000F7380000}"/>
    <cellStyle name="Normal 2 3 2 4 2" xfId="14222" xr:uid="{00000000-0005-0000-0000-0000F8380000}"/>
    <cellStyle name="Normal 2 3 2 5" xfId="14223" xr:uid="{00000000-0005-0000-0000-0000F9380000}"/>
    <cellStyle name="Normal 2 3 2 6" xfId="14224" xr:uid="{00000000-0005-0000-0000-0000FA380000}"/>
    <cellStyle name="Normal 2 3 2 7" xfId="14225" xr:uid="{00000000-0005-0000-0000-0000FB380000}"/>
    <cellStyle name="Normal 2 3 3" xfId="14226" xr:uid="{00000000-0005-0000-0000-0000FC380000}"/>
    <cellStyle name="Normal 2 3 3 2" xfId="14227" xr:uid="{00000000-0005-0000-0000-0000FD380000}"/>
    <cellStyle name="Normal 2 3 3 2 2" xfId="14228" xr:uid="{00000000-0005-0000-0000-0000FE380000}"/>
    <cellStyle name="Normal 2 3 3 3" xfId="14229" xr:uid="{00000000-0005-0000-0000-0000FF380000}"/>
    <cellStyle name="Normal 2 3 3 4" xfId="14230" xr:uid="{00000000-0005-0000-0000-000000390000}"/>
    <cellStyle name="Normal 2 3 4" xfId="14231" xr:uid="{00000000-0005-0000-0000-000001390000}"/>
    <cellStyle name="Normal 2 3 4 2" xfId="14232" xr:uid="{00000000-0005-0000-0000-000002390000}"/>
    <cellStyle name="Normal 2 3 4 2 2" xfId="14233" xr:uid="{00000000-0005-0000-0000-000003390000}"/>
    <cellStyle name="Normal 2 3 4 3" xfId="14234" xr:uid="{00000000-0005-0000-0000-000004390000}"/>
    <cellStyle name="Normal 2 3 4 4" xfId="14235" xr:uid="{00000000-0005-0000-0000-000005390000}"/>
    <cellStyle name="Normal 2 3 5" xfId="14236" xr:uid="{00000000-0005-0000-0000-000006390000}"/>
    <cellStyle name="Normal 2 3 5 2" xfId="14237" xr:uid="{00000000-0005-0000-0000-000007390000}"/>
    <cellStyle name="Normal 2 3 5 2 2" xfId="14238" xr:uid="{00000000-0005-0000-0000-000008390000}"/>
    <cellStyle name="Normal 2 3 5 3" xfId="14239" xr:uid="{00000000-0005-0000-0000-000009390000}"/>
    <cellStyle name="Normal 2 3 6" xfId="14240" xr:uid="{00000000-0005-0000-0000-00000A390000}"/>
    <cellStyle name="Normal 2 3 6 2" xfId="14241" xr:uid="{00000000-0005-0000-0000-00000B390000}"/>
    <cellStyle name="Normal 2 3 6 2 2" xfId="14242" xr:uid="{00000000-0005-0000-0000-00000C390000}"/>
    <cellStyle name="Normal 2 3 6 3" xfId="14243" xr:uid="{00000000-0005-0000-0000-00000D390000}"/>
    <cellStyle name="Normal 2 3 7" xfId="14244" xr:uid="{00000000-0005-0000-0000-00000E390000}"/>
    <cellStyle name="Normal 2 3 7 2" xfId="14245" xr:uid="{00000000-0005-0000-0000-00000F390000}"/>
    <cellStyle name="Normal 2 3 7 2 2" xfId="14246" xr:uid="{00000000-0005-0000-0000-000010390000}"/>
    <cellStyle name="Normal 2 3 7 3" xfId="14247" xr:uid="{00000000-0005-0000-0000-000011390000}"/>
    <cellStyle name="Normal 2 3 8" xfId="14248" xr:uid="{00000000-0005-0000-0000-000012390000}"/>
    <cellStyle name="Normal 2 3 9" xfId="14249" xr:uid="{00000000-0005-0000-0000-000013390000}"/>
    <cellStyle name="Normal 2 4" xfId="14250" xr:uid="{00000000-0005-0000-0000-000014390000}"/>
    <cellStyle name="Normal 2 4 10" xfId="14251" xr:uid="{00000000-0005-0000-0000-000015390000}"/>
    <cellStyle name="Normal 2 4 2" xfId="14252" xr:uid="{00000000-0005-0000-0000-000016390000}"/>
    <cellStyle name="Normal 2 4 2 2" xfId="14253" xr:uid="{00000000-0005-0000-0000-000017390000}"/>
    <cellStyle name="Normal 2 4 2 2 2" xfId="14254" xr:uid="{00000000-0005-0000-0000-000018390000}"/>
    <cellStyle name="Normal 2 4 2 2 2 2" xfId="14255" xr:uid="{00000000-0005-0000-0000-000019390000}"/>
    <cellStyle name="Normal 2 4 2 2 3" xfId="14256" xr:uid="{00000000-0005-0000-0000-00001A390000}"/>
    <cellStyle name="Normal 2 4 2 3" xfId="14257" xr:uid="{00000000-0005-0000-0000-00001B390000}"/>
    <cellStyle name="Normal 2 4 2 3 2" xfId="14258" xr:uid="{00000000-0005-0000-0000-00001C390000}"/>
    <cellStyle name="Normal 2 4 2 3 2 2" xfId="14259" xr:uid="{00000000-0005-0000-0000-00001D390000}"/>
    <cellStyle name="Normal 2 4 2 3 3" xfId="14260" xr:uid="{00000000-0005-0000-0000-00001E390000}"/>
    <cellStyle name="Normal 2 4 2 4" xfId="14261" xr:uid="{00000000-0005-0000-0000-00001F390000}"/>
    <cellStyle name="Normal 2 4 2 4 2" xfId="14262" xr:uid="{00000000-0005-0000-0000-000020390000}"/>
    <cellStyle name="Normal 2 4 2 5" xfId="14263" xr:uid="{00000000-0005-0000-0000-000021390000}"/>
    <cellStyle name="Normal 2 4 2 5 2" xfId="14264" xr:uid="{00000000-0005-0000-0000-000022390000}"/>
    <cellStyle name="Normal 2 4 3" xfId="14265" xr:uid="{00000000-0005-0000-0000-000023390000}"/>
    <cellStyle name="Normal 2 4 3 2" xfId="14266" xr:uid="{00000000-0005-0000-0000-000024390000}"/>
    <cellStyle name="Normal 2 4 3 2 2" xfId="14267" xr:uid="{00000000-0005-0000-0000-000025390000}"/>
    <cellStyle name="Normal 2 4 3 3" xfId="14268" xr:uid="{00000000-0005-0000-0000-000026390000}"/>
    <cellStyle name="Normal 2 4 4" xfId="14269" xr:uid="{00000000-0005-0000-0000-000027390000}"/>
    <cellStyle name="Normal 2 4 4 2" xfId="14270" xr:uid="{00000000-0005-0000-0000-000028390000}"/>
    <cellStyle name="Normal 2 4 4 2 2" xfId="14271" xr:uid="{00000000-0005-0000-0000-000029390000}"/>
    <cellStyle name="Normal 2 4 4 3" xfId="14272" xr:uid="{00000000-0005-0000-0000-00002A390000}"/>
    <cellStyle name="Normal 2 4 5" xfId="14273" xr:uid="{00000000-0005-0000-0000-00002B390000}"/>
    <cellStyle name="Normal 2 4 5 2" xfId="14274" xr:uid="{00000000-0005-0000-0000-00002C390000}"/>
    <cellStyle name="Normal 2 4 5 2 2" xfId="14275" xr:uid="{00000000-0005-0000-0000-00002D390000}"/>
    <cellStyle name="Normal 2 4 5 3" xfId="14276" xr:uid="{00000000-0005-0000-0000-00002E390000}"/>
    <cellStyle name="Normal 2 4 6" xfId="14277" xr:uid="{00000000-0005-0000-0000-00002F390000}"/>
    <cellStyle name="Normal 2 4 6 2" xfId="14278" xr:uid="{00000000-0005-0000-0000-000030390000}"/>
    <cellStyle name="Normal 2 4 6 2 2" xfId="14279" xr:uid="{00000000-0005-0000-0000-000031390000}"/>
    <cellStyle name="Normal 2 4 6 3" xfId="14280" xr:uid="{00000000-0005-0000-0000-000032390000}"/>
    <cellStyle name="Normal 2 4 7" xfId="14281" xr:uid="{00000000-0005-0000-0000-000033390000}"/>
    <cellStyle name="Normal 2 4 7 2" xfId="14282" xr:uid="{00000000-0005-0000-0000-000034390000}"/>
    <cellStyle name="Normal 2 4 7 2 2" xfId="14283" xr:uid="{00000000-0005-0000-0000-000035390000}"/>
    <cellStyle name="Normal 2 4 7 3" xfId="14284" xr:uid="{00000000-0005-0000-0000-000036390000}"/>
    <cellStyle name="Normal 2 4 8" xfId="14285" xr:uid="{00000000-0005-0000-0000-000037390000}"/>
    <cellStyle name="Normal 2 4 9" xfId="14286" xr:uid="{00000000-0005-0000-0000-000038390000}"/>
    <cellStyle name="Normal 2 5" xfId="14287" xr:uid="{00000000-0005-0000-0000-000039390000}"/>
    <cellStyle name="Normal 2 5 2" xfId="14288" xr:uid="{00000000-0005-0000-0000-00003A390000}"/>
    <cellStyle name="Normal 2 5 2 2" xfId="14289" xr:uid="{00000000-0005-0000-0000-00003B390000}"/>
    <cellStyle name="Normal 2 5 2 2 2" xfId="14290" xr:uid="{00000000-0005-0000-0000-00003C390000}"/>
    <cellStyle name="Normal 2 5 2 2 2 2" xfId="14291" xr:uid="{00000000-0005-0000-0000-00003D390000}"/>
    <cellStyle name="Normal 2 5 2 2 3" xfId="14292" xr:uid="{00000000-0005-0000-0000-00003E390000}"/>
    <cellStyle name="Normal 2 5 2 3" xfId="14293" xr:uid="{00000000-0005-0000-0000-00003F390000}"/>
    <cellStyle name="Normal 2 5 2 3 2" xfId="14294" xr:uid="{00000000-0005-0000-0000-000040390000}"/>
    <cellStyle name="Normal 2 5 2 3 2 2" xfId="14295" xr:uid="{00000000-0005-0000-0000-000041390000}"/>
    <cellStyle name="Normal 2 5 2 3 3" xfId="14296" xr:uid="{00000000-0005-0000-0000-000042390000}"/>
    <cellStyle name="Normal 2 5 2 4" xfId="14297" xr:uid="{00000000-0005-0000-0000-000043390000}"/>
    <cellStyle name="Normal 2 5 2 4 2" xfId="14298" xr:uid="{00000000-0005-0000-0000-000044390000}"/>
    <cellStyle name="Normal 2 5 2 5" xfId="14299" xr:uid="{00000000-0005-0000-0000-000045390000}"/>
    <cellStyle name="Normal 2 5 3" xfId="14300" xr:uid="{00000000-0005-0000-0000-000046390000}"/>
    <cellStyle name="Normal 2 5 3 2" xfId="14301" xr:uid="{00000000-0005-0000-0000-000047390000}"/>
    <cellStyle name="Normal 2 5 3 2 2" xfId="14302" xr:uid="{00000000-0005-0000-0000-000048390000}"/>
    <cellStyle name="Normal 2 5 3 3" xfId="14303" xr:uid="{00000000-0005-0000-0000-000049390000}"/>
    <cellStyle name="Normal 2 5 4" xfId="14304" xr:uid="{00000000-0005-0000-0000-00004A390000}"/>
    <cellStyle name="Normal 2 5 4 2" xfId="14305" xr:uid="{00000000-0005-0000-0000-00004B390000}"/>
    <cellStyle name="Normal 2 5 4 2 2" xfId="14306" xr:uid="{00000000-0005-0000-0000-00004C390000}"/>
    <cellStyle name="Normal 2 5 4 3" xfId="14307" xr:uid="{00000000-0005-0000-0000-00004D390000}"/>
    <cellStyle name="Normal 2 5 5" xfId="14308" xr:uid="{00000000-0005-0000-0000-00004E390000}"/>
    <cellStyle name="Normal 2 5 5 2" xfId="14309" xr:uid="{00000000-0005-0000-0000-00004F390000}"/>
    <cellStyle name="Normal 2 5 5 2 2" xfId="14310" xr:uid="{00000000-0005-0000-0000-000050390000}"/>
    <cellStyle name="Normal 2 5 5 3" xfId="14311" xr:uid="{00000000-0005-0000-0000-000051390000}"/>
    <cellStyle name="Normal 2 5 6" xfId="14312" xr:uid="{00000000-0005-0000-0000-000052390000}"/>
    <cellStyle name="Normal 2 5 6 2" xfId="14313" xr:uid="{00000000-0005-0000-0000-000053390000}"/>
    <cellStyle name="Normal 2 5 6 2 2" xfId="14314" xr:uid="{00000000-0005-0000-0000-000054390000}"/>
    <cellStyle name="Normal 2 5 6 3" xfId="14315" xr:uid="{00000000-0005-0000-0000-000055390000}"/>
    <cellStyle name="Normal 2 5 7" xfId="14316" xr:uid="{00000000-0005-0000-0000-000056390000}"/>
    <cellStyle name="Normal 2 5 8" xfId="14317" xr:uid="{00000000-0005-0000-0000-000057390000}"/>
    <cellStyle name="Normal 2 6" xfId="14318" xr:uid="{00000000-0005-0000-0000-000058390000}"/>
    <cellStyle name="Normal 2 6 2" xfId="14319" xr:uid="{00000000-0005-0000-0000-000059390000}"/>
    <cellStyle name="Normal 2 6 2 2" xfId="14320" xr:uid="{00000000-0005-0000-0000-00005A390000}"/>
    <cellStyle name="Normal 2 6 2 2 2" xfId="14321" xr:uid="{00000000-0005-0000-0000-00005B390000}"/>
    <cellStyle name="Normal 2 6 2 2 2 2" xfId="14322" xr:uid="{00000000-0005-0000-0000-00005C390000}"/>
    <cellStyle name="Normal 2 6 2 2 3" xfId="14323" xr:uid="{00000000-0005-0000-0000-00005D390000}"/>
    <cellStyle name="Normal 2 6 2 3" xfId="14324" xr:uid="{00000000-0005-0000-0000-00005E390000}"/>
    <cellStyle name="Normal 2 6 2 3 2" xfId="14325" xr:uid="{00000000-0005-0000-0000-00005F390000}"/>
    <cellStyle name="Normal 2 6 2 3 2 2" xfId="14326" xr:uid="{00000000-0005-0000-0000-000060390000}"/>
    <cellStyle name="Normal 2 6 2 3 3" xfId="14327" xr:uid="{00000000-0005-0000-0000-000061390000}"/>
    <cellStyle name="Normal 2 6 2 4" xfId="14328" xr:uid="{00000000-0005-0000-0000-000062390000}"/>
    <cellStyle name="Normal 2 6 2 4 2" xfId="14329" xr:uid="{00000000-0005-0000-0000-000063390000}"/>
    <cellStyle name="Normal 2 6 2 5" xfId="14330" xr:uid="{00000000-0005-0000-0000-000064390000}"/>
    <cellStyle name="Normal 2 6 3" xfId="14331" xr:uid="{00000000-0005-0000-0000-000065390000}"/>
    <cellStyle name="Normal 2 6 3 2" xfId="14332" xr:uid="{00000000-0005-0000-0000-000066390000}"/>
    <cellStyle name="Normal 2 6 3 2 2" xfId="14333" xr:uid="{00000000-0005-0000-0000-000067390000}"/>
    <cellStyle name="Normal 2 6 3 3" xfId="14334" xr:uid="{00000000-0005-0000-0000-000068390000}"/>
    <cellStyle name="Normal 2 6 4" xfId="14335" xr:uid="{00000000-0005-0000-0000-000069390000}"/>
    <cellStyle name="Normal 2 6 4 2" xfId="14336" xr:uid="{00000000-0005-0000-0000-00006A390000}"/>
    <cellStyle name="Normal 2 6 4 2 2" xfId="14337" xr:uid="{00000000-0005-0000-0000-00006B390000}"/>
    <cellStyle name="Normal 2 6 4 3" xfId="14338" xr:uid="{00000000-0005-0000-0000-00006C390000}"/>
    <cellStyle name="Normal 2 6 5" xfId="14339" xr:uid="{00000000-0005-0000-0000-00006D390000}"/>
    <cellStyle name="Normal 2 6 5 2" xfId="14340" xr:uid="{00000000-0005-0000-0000-00006E390000}"/>
    <cellStyle name="Normal 2 6 5 2 2" xfId="14341" xr:uid="{00000000-0005-0000-0000-00006F390000}"/>
    <cellStyle name="Normal 2 6 5 3" xfId="14342" xr:uid="{00000000-0005-0000-0000-000070390000}"/>
    <cellStyle name="Normal 2 6 6" xfId="14343" xr:uid="{00000000-0005-0000-0000-000071390000}"/>
    <cellStyle name="Normal 2 6 6 2" xfId="14344" xr:uid="{00000000-0005-0000-0000-000072390000}"/>
    <cellStyle name="Normal 2 6 6 2 2" xfId="14345" xr:uid="{00000000-0005-0000-0000-000073390000}"/>
    <cellStyle name="Normal 2 6 6 3" xfId="14346" xr:uid="{00000000-0005-0000-0000-000074390000}"/>
    <cellStyle name="Normal 2 6 7" xfId="14347" xr:uid="{00000000-0005-0000-0000-000075390000}"/>
    <cellStyle name="Normal 2 6 8" xfId="14348" xr:uid="{00000000-0005-0000-0000-000076390000}"/>
    <cellStyle name="Normal 2 7" xfId="14349" xr:uid="{00000000-0005-0000-0000-000077390000}"/>
    <cellStyle name="Normal 2 7 2" xfId="14350" xr:uid="{00000000-0005-0000-0000-000078390000}"/>
    <cellStyle name="Normal 2 7 2 2" xfId="14351" xr:uid="{00000000-0005-0000-0000-000079390000}"/>
    <cellStyle name="Normal 2 7 2 2 2" xfId="14352" xr:uid="{00000000-0005-0000-0000-00007A390000}"/>
    <cellStyle name="Normal 2 7 2 2 2 2" xfId="14353" xr:uid="{00000000-0005-0000-0000-00007B390000}"/>
    <cellStyle name="Normal 2 7 2 2 3" xfId="14354" xr:uid="{00000000-0005-0000-0000-00007C390000}"/>
    <cellStyle name="Normal 2 7 2 3" xfId="14355" xr:uid="{00000000-0005-0000-0000-00007D390000}"/>
    <cellStyle name="Normal 2 7 2 3 2" xfId="14356" xr:uid="{00000000-0005-0000-0000-00007E390000}"/>
    <cellStyle name="Normal 2 7 2 3 2 2" xfId="14357" xr:uid="{00000000-0005-0000-0000-00007F390000}"/>
    <cellStyle name="Normal 2 7 2 3 3" xfId="14358" xr:uid="{00000000-0005-0000-0000-000080390000}"/>
    <cellStyle name="Normal 2 7 2 4" xfId="14359" xr:uid="{00000000-0005-0000-0000-000081390000}"/>
    <cellStyle name="Normal 2 7 2 4 2" xfId="14360" xr:uid="{00000000-0005-0000-0000-000082390000}"/>
    <cellStyle name="Normal 2 7 2 5" xfId="14361" xr:uid="{00000000-0005-0000-0000-000083390000}"/>
    <cellStyle name="Normal 2 7 3" xfId="14362" xr:uid="{00000000-0005-0000-0000-000084390000}"/>
    <cellStyle name="Normal 2 7 3 2" xfId="14363" xr:uid="{00000000-0005-0000-0000-000085390000}"/>
    <cellStyle name="Normal 2 7 3 2 2" xfId="14364" xr:uid="{00000000-0005-0000-0000-000086390000}"/>
    <cellStyle name="Normal 2 7 3 3" xfId="14365" xr:uid="{00000000-0005-0000-0000-000087390000}"/>
    <cellStyle name="Normal 2 7 4" xfId="14366" xr:uid="{00000000-0005-0000-0000-000088390000}"/>
    <cellStyle name="Normal 2 7 4 2" xfId="14367" xr:uid="{00000000-0005-0000-0000-000089390000}"/>
    <cellStyle name="Normal 2 7 4 2 2" xfId="14368" xr:uid="{00000000-0005-0000-0000-00008A390000}"/>
    <cellStyle name="Normal 2 7 4 3" xfId="14369" xr:uid="{00000000-0005-0000-0000-00008B390000}"/>
    <cellStyle name="Normal 2 7 5" xfId="14370" xr:uid="{00000000-0005-0000-0000-00008C390000}"/>
    <cellStyle name="Normal 2 7 5 2" xfId="14371" xr:uid="{00000000-0005-0000-0000-00008D390000}"/>
    <cellStyle name="Normal 2 7 5 2 2" xfId="14372" xr:uid="{00000000-0005-0000-0000-00008E390000}"/>
    <cellStyle name="Normal 2 7 5 3" xfId="14373" xr:uid="{00000000-0005-0000-0000-00008F390000}"/>
    <cellStyle name="Normal 2 7 6" xfId="14374" xr:uid="{00000000-0005-0000-0000-000090390000}"/>
    <cellStyle name="Normal 2 7 6 2" xfId="14375" xr:uid="{00000000-0005-0000-0000-000091390000}"/>
    <cellStyle name="Normal 2 7 7" xfId="14376" xr:uid="{00000000-0005-0000-0000-000092390000}"/>
    <cellStyle name="Normal 2 8" xfId="14377" xr:uid="{00000000-0005-0000-0000-000093390000}"/>
    <cellStyle name="Normal 2 8 2" xfId="14378" xr:uid="{00000000-0005-0000-0000-000094390000}"/>
    <cellStyle name="Normal 2 8 2 2" xfId="14379" xr:uid="{00000000-0005-0000-0000-000095390000}"/>
    <cellStyle name="Normal 2 8 2 2 2" xfId="14380" xr:uid="{00000000-0005-0000-0000-000096390000}"/>
    <cellStyle name="Normal 2 8 2 2 2 2" xfId="14381" xr:uid="{00000000-0005-0000-0000-000097390000}"/>
    <cellStyle name="Normal 2 8 2 2 3" xfId="14382" xr:uid="{00000000-0005-0000-0000-000098390000}"/>
    <cellStyle name="Normal 2 8 2 3" xfId="14383" xr:uid="{00000000-0005-0000-0000-000099390000}"/>
    <cellStyle name="Normal 2 8 2 3 2" xfId="14384" xr:uid="{00000000-0005-0000-0000-00009A390000}"/>
    <cellStyle name="Normal 2 8 2 3 2 2" xfId="14385" xr:uid="{00000000-0005-0000-0000-00009B390000}"/>
    <cellStyle name="Normal 2 8 2 3 3" xfId="14386" xr:uid="{00000000-0005-0000-0000-00009C390000}"/>
    <cellStyle name="Normal 2 8 2 4" xfId="14387" xr:uid="{00000000-0005-0000-0000-00009D390000}"/>
    <cellStyle name="Normal 2 8 2 4 2" xfId="14388" xr:uid="{00000000-0005-0000-0000-00009E390000}"/>
    <cellStyle name="Normal 2 8 2 5" xfId="14389" xr:uid="{00000000-0005-0000-0000-00009F390000}"/>
    <cellStyle name="Normal 2 8 3" xfId="14390" xr:uid="{00000000-0005-0000-0000-0000A0390000}"/>
    <cellStyle name="Normal 2 8 3 2" xfId="14391" xr:uid="{00000000-0005-0000-0000-0000A1390000}"/>
    <cellStyle name="Normal 2 8 3 2 2" xfId="14392" xr:uid="{00000000-0005-0000-0000-0000A2390000}"/>
    <cellStyle name="Normal 2 8 3 3" xfId="14393" xr:uid="{00000000-0005-0000-0000-0000A3390000}"/>
    <cellStyle name="Normal 2 8 4" xfId="14394" xr:uid="{00000000-0005-0000-0000-0000A4390000}"/>
    <cellStyle name="Normal 2 8 4 2" xfId="14395" xr:uid="{00000000-0005-0000-0000-0000A5390000}"/>
    <cellStyle name="Normal 2 8 4 2 2" xfId="14396" xr:uid="{00000000-0005-0000-0000-0000A6390000}"/>
    <cellStyle name="Normal 2 8 4 3" xfId="14397" xr:uid="{00000000-0005-0000-0000-0000A7390000}"/>
    <cellStyle name="Normal 2 8 5" xfId="14398" xr:uid="{00000000-0005-0000-0000-0000A8390000}"/>
    <cellStyle name="Normal 2 8 5 2" xfId="14399" xr:uid="{00000000-0005-0000-0000-0000A9390000}"/>
    <cellStyle name="Normal 2 8 5 2 2" xfId="14400" xr:uid="{00000000-0005-0000-0000-0000AA390000}"/>
    <cellStyle name="Normal 2 8 5 3" xfId="14401" xr:uid="{00000000-0005-0000-0000-0000AB390000}"/>
    <cellStyle name="Normal 2 8 6" xfId="14402" xr:uid="{00000000-0005-0000-0000-0000AC390000}"/>
    <cellStyle name="Normal 2 8 6 2" xfId="14403" xr:uid="{00000000-0005-0000-0000-0000AD390000}"/>
    <cellStyle name="Normal 2 8 7" xfId="14404" xr:uid="{00000000-0005-0000-0000-0000AE390000}"/>
    <cellStyle name="Normal 2 9" xfId="14405" xr:uid="{00000000-0005-0000-0000-0000AF390000}"/>
    <cellStyle name="Normal 2 9 2" xfId="14406" xr:uid="{00000000-0005-0000-0000-0000B0390000}"/>
    <cellStyle name="Normal 2 9 2 2" xfId="14407" xr:uid="{00000000-0005-0000-0000-0000B1390000}"/>
    <cellStyle name="Normal 2 9 2 2 2" xfId="14408" xr:uid="{00000000-0005-0000-0000-0000B2390000}"/>
    <cellStyle name="Normal 2 9 2 2 2 2" xfId="14409" xr:uid="{00000000-0005-0000-0000-0000B3390000}"/>
    <cellStyle name="Normal 2 9 2 2 3" xfId="14410" xr:uid="{00000000-0005-0000-0000-0000B4390000}"/>
    <cellStyle name="Normal 2 9 2 3" xfId="14411" xr:uid="{00000000-0005-0000-0000-0000B5390000}"/>
    <cellStyle name="Normal 2 9 2 3 2" xfId="14412" xr:uid="{00000000-0005-0000-0000-0000B6390000}"/>
    <cellStyle name="Normal 2 9 2 3 2 2" xfId="14413" xr:uid="{00000000-0005-0000-0000-0000B7390000}"/>
    <cellStyle name="Normal 2 9 2 3 3" xfId="14414" xr:uid="{00000000-0005-0000-0000-0000B8390000}"/>
    <cellStyle name="Normal 2 9 2 4" xfId="14415" xr:uid="{00000000-0005-0000-0000-0000B9390000}"/>
    <cellStyle name="Normal 2 9 2 4 2" xfId="14416" xr:uid="{00000000-0005-0000-0000-0000BA390000}"/>
    <cellStyle name="Normal 2 9 2 5" xfId="14417" xr:uid="{00000000-0005-0000-0000-0000BB390000}"/>
    <cellStyle name="Normal 2 9 3" xfId="14418" xr:uid="{00000000-0005-0000-0000-0000BC390000}"/>
    <cellStyle name="Normal 2 9 3 2" xfId="14419" xr:uid="{00000000-0005-0000-0000-0000BD390000}"/>
    <cellStyle name="Normal 2 9 3 2 2" xfId="14420" xr:uid="{00000000-0005-0000-0000-0000BE390000}"/>
    <cellStyle name="Normal 2 9 3 3" xfId="14421" xr:uid="{00000000-0005-0000-0000-0000BF390000}"/>
    <cellStyle name="Normal 2 9 4" xfId="14422" xr:uid="{00000000-0005-0000-0000-0000C0390000}"/>
    <cellStyle name="Normal 2 9 4 2" xfId="14423" xr:uid="{00000000-0005-0000-0000-0000C1390000}"/>
    <cellStyle name="Normal 2 9 4 2 2" xfId="14424" xr:uid="{00000000-0005-0000-0000-0000C2390000}"/>
    <cellStyle name="Normal 2 9 4 3" xfId="14425" xr:uid="{00000000-0005-0000-0000-0000C3390000}"/>
    <cellStyle name="Normal 2 9 5" xfId="14426" xr:uid="{00000000-0005-0000-0000-0000C4390000}"/>
    <cellStyle name="Normal 2 9 5 2" xfId="14427" xr:uid="{00000000-0005-0000-0000-0000C5390000}"/>
    <cellStyle name="Normal 2 9 6" xfId="14428" xr:uid="{00000000-0005-0000-0000-0000C6390000}"/>
    <cellStyle name="Normal 20" xfId="14429" xr:uid="{00000000-0005-0000-0000-0000C7390000}"/>
    <cellStyle name="Normal 20 2" xfId="14430" xr:uid="{00000000-0005-0000-0000-0000C8390000}"/>
    <cellStyle name="Normal 20 2 2" xfId="14431" xr:uid="{00000000-0005-0000-0000-0000C9390000}"/>
    <cellStyle name="Normal 20 3" xfId="14432" xr:uid="{00000000-0005-0000-0000-0000CA390000}"/>
    <cellStyle name="Normal 21" xfId="14433" xr:uid="{00000000-0005-0000-0000-0000CB390000}"/>
    <cellStyle name="Normal 21 2" xfId="14434" xr:uid="{00000000-0005-0000-0000-0000CC390000}"/>
    <cellStyle name="Normal 21 2 2" xfId="14435" xr:uid="{00000000-0005-0000-0000-0000CD390000}"/>
    <cellStyle name="Normal 21 3" xfId="14436" xr:uid="{00000000-0005-0000-0000-0000CE390000}"/>
    <cellStyle name="Normal 22" xfId="14437" xr:uid="{00000000-0005-0000-0000-0000CF390000}"/>
    <cellStyle name="Normal 22 2" xfId="14438" xr:uid="{00000000-0005-0000-0000-0000D0390000}"/>
    <cellStyle name="Normal 22 2 2" xfId="14439" xr:uid="{00000000-0005-0000-0000-0000D1390000}"/>
    <cellStyle name="Normal 22 3" xfId="14440" xr:uid="{00000000-0005-0000-0000-0000D2390000}"/>
    <cellStyle name="Normal 23" xfId="14441" xr:uid="{00000000-0005-0000-0000-0000D3390000}"/>
    <cellStyle name="Normal 23 2" xfId="14442" xr:uid="{00000000-0005-0000-0000-0000D4390000}"/>
    <cellStyle name="Normal 23 2 2" xfId="14443" xr:uid="{00000000-0005-0000-0000-0000D5390000}"/>
    <cellStyle name="Normal 23 3" xfId="14444" xr:uid="{00000000-0005-0000-0000-0000D6390000}"/>
    <cellStyle name="Normal 24" xfId="14445" xr:uid="{00000000-0005-0000-0000-0000D7390000}"/>
    <cellStyle name="Normal 25" xfId="14446" xr:uid="{00000000-0005-0000-0000-0000D8390000}"/>
    <cellStyle name="Normal 26" xfId="14447" xr:uid="{00000000-0005-0000-0000-0000D9390000}"/>
    <cellStyle name="Normal 27" xfId="14448" xr:uid="{00000000-0005-0000-0000-0000DA390000}"/>
    <cellStyle name="Normal 28" xfId="14449" xr:uid="{00000000-0005-0000-0000-0000DB390000}"/>
    <cellStyle name="Normal 29" xfId="14450" xr:uid="{00000000-0005-0000-0000-0000DC390000}"/>
    <cellStyle name="Normal 3" xfId="14451" xr:uid="{00000000-0005-0000-0000-0000DD390000}"/>
    <cellStyle name="Normal 3 10" xfId="14452" xr:uid="{00000000-0005-0000-0000-0000DE390000}"/>
    <cellStyle name="Normal 3 10 2" xfId="14453" xr:uid="{00000000-0005-0000-0000-0000DF390000}"/>
    <cellStyle name="Normal 3 10 2 2" xfId="14454" xr:uid="{00000000-0005-0000-0000-0000E0390000}"/>
    <cellStyle name="Normal 3 10 2 2 2" xfId="14455" xr:uid="{00000000-0005-0000-0000-0000E1390000}"/>
    <cellStyle name="Normal 3 10 2 3" xfId="14456" xr:uid="{00000000-0005-0000-0000-0000E2390000}"/>
    <cellStyle name="Normal 3 10 3" xfId="14457" xr:uid="{00000000-0005-0000-0000-0000E3390000}"/>
    <cellStyle name="Normal 3 10 3 2" xfId="14458" xr:uid="{00000000-0005-0000-0000-0000E4390000}"/>
    <cellStyle name="Normal 3 10 4" xfId="14459" xr:uid="{00000000-0005-0000-0000-0000E5390000}"/>
    <cellStyle name="Normal 3 11" xfId="14460" xr:uid="{00000000-0005-0000-0000-0000E6390000}"/>
    <cellStyle name="Normal 3 11 2" xfId="14461" xr:uid="{00000000-0005-0000-0000-0000E7390000}"/>
    <cellStyle name="Normal 3 11 2 2" xfId="14462" xr:uid="{00000000-0005-0000-0000-0000E8390000}"/>
    <cellStyle name="Normal 3 11 3" xfId="14463" xr:uid="{00000000-0005-0000-0000-0000E9390000}"/>
    <cellStyle name="Normal 3 12" xfId="14464" xr:uid="{00000000-0005-0000-0000-0000EA390000}"/>
    <cellStyle name="Normal 3 12 2" xfId="14465" xr:uid="{00000000-0005-0000-0000-0000EB390000}"/>
    <cellStyle name="Normal 3 12 2 2" xfId="14466" xr:uid="{00000000-0005-0000-0000-0000EC390000}"/>
    <cellStyle name="Normal 3 12 3" xfId="14467" xr:uid="{00000000-0005-0000-0000-0000ED390000}"/>
    <cellStyle name="Normal 3 13" xfId="14468" xr:uid="{00000000-0005-0000-0000-0000EE390000}"/>
    <cellStyle name="Normal 3 13 2" xfId="14469" xr:uid="{00000000-0005-0000-0000-0000EF390000}"/>
    <cellStyle name="Normal 3 13 2 2" xfId="14470" xr:uid="{00000000-0005-0000-0000-0000F0390000}"/>
    <cellStyle name="Normal 3 13 3" xfId="14471" xr:uid="{00000000-0005-0000-0000-0000F1390000}"/>
    <cellStyle name="Normal 3 14" xfId="14472" xr:uid="{00000000-0005-0000-0000-0000F2390000}"/>
    <cellStyle name="Normal 3 14 2" xfId="14473" xr:uid="{00000000-0005-0000-0000-0000F3390000}"/>
    <cellStyle name="Normal 3 14 2 2" xfId="14474" xr:uid="{00000000-0005-0000-0000-0000F4390000}"/>
    <cellStyle name="Normal 3 14 3" xfId="14475" xr:uid="{00000000-0005-0000-0000-0000F5390000}"/>
    <cellStyle name="Normal 3 15" xfId="14476" xr:uid="{00000000-0005-0000-0000-0000F6390000}"/>
    <cellStyle name="Normal 3 16" xfId="14477" xr:uid="{00000000-0005-0000-0000-0000F7390000}"/>
    <cellStyle name="Normal 3 17" xfId="14478" xr:uid="{00000000-0005-0000-0000-0000F8390000}"/>
    <cellStyle name="Normal 3 18" xfId="14479" xr:uid="{00000000-0005-0000-0000-0000F9390000}"/>
    <cellStyle name="Normal 3 19" xfId="14480" xr:uid="{00000000-0005-0000-0000-0000FA390000}"/>
    <cellStyle name="Normal 3 2" xfId="14481" xr:uid="{00000000-0005-0000-0000-0000FB390000}"/>
    <cellStyle name="Normal 3 2 10" xfId="14482" xr:uid="{00000000-0005-0000-0000-0000FC390000}"/>
    <cellStyle name="Normal 3 2 11" xfId="14483" xr:uid="{00000000-0005-0000-0000-0000FD390000}"/>
    <cellStyle name="Normal 3 2 12" xfId="14484" xr:uid="{00000000-0005-0000-0000-0000FE390000}"/>
    <cellStyle name="Normal 3 2 13" xfId="14485" xr:uid="{00000000-0005-0000-0000-0000FF390000}"/>
    <cellStyle name="Normal 3 2 14" xfId="14486" xr:uid="{00000000-0005-0000-0000-0000003A0000}"/>
    <cellStyle name="Normal 3 2 15" xfId="14487" xr:uid="{00000000-0005-0000-0000-0000013A0000}"/>
    <cellStyle name="Normal 3 2 16" xfId="14488" xr:uid="{00000000-0005-0000-0000-0000023A0000}"/>
    <cellStyle name="Normal 3 2 2" xfId="14489" xr:uid="{00000000-0005-0000-0000-0000033A0000}"/>
    <cellStyle name="Normal 3 2 2 10" xfId="14490" xr:uid="{00000000-0005-0000-0000-0000043A0000}"/>
    <cellStyle name="Normal 3 2 2 11" xfId="14491" xr:uid="{00000000-0005-0000-0000-0000053A0000}"/>
    <cellStyle name="Normal 3 2 2 2" xfId="14492" xr:uid="{00000000-0005-0000-0000-0000063A0000}"/>
    <cellStyle name="Normal 3 2 2 2 2" xfId="14493" xr:uid="{00000000-0005-0000-0000-0000073A0000}"/>
    <cellStyle name="Normal 3 2 2 2 2 2" xfId="14494" xr:uid="{00000000-0005-0000-0000-0000083A0000}"/>
    <cellStyle name="Normal 3 2 2 2 2 3" xfId="14495" xr:uid="{00000000-0005-0000-0000-0000093A0000}"/>
    <cellStyle name="Normal 3 2 2 2 3" xfId="14496" xr:uid="{00000000-0005-0000-0000-00000A3A0000}"/>
    <cellStyle name="Normal 3 2 2 2 3 2" xfId="14497" xr:uid="{00000000-0005-0000-0000-00000B3A0000}"/>
    <cellStyle name="Normal 3 2 2 2 4" xfId="14498" xr:uid="{00000000-0005-0000-0000-00000C3A0000}"/>
    <cellStyle name="Normal 3 2 2 2 5" xfId="14499" xr:uid="{00000000-0005-0000-0000-00000D3A0000}"/>
    <cellStyle name="Normal 3 2 2 2 6" xfId="14500" xr:uid="{00000000-0005-0000-0000-00000E3A0000}"/>
    <cellStyle name="Normal 3 2 2 2 7" xfId="14501" xr:uid="{00000000-0005-0000-0000-00000F3A0000}"/>
    <cellStyle name="Normal 3 2 2 2 8" xfId="14502" xr:uid="{00000000-0005-0000-0000-0000103A0000}"/>
    <cellStyle name="Normal 3 2 2 3" xfId="14503" xr:uid="{00000000-0005-0000-0000-0000113A0000}"/>
    <cellStyle name="Normal 3 2 2 3 2" xfId="14504" xr:uid="{00000000-0005-0000-0000-0000123A0000}"/>
    <cellStyle name="Normal 3 2 2 3 2 2" xfId="14505" xr:uid="{00000000-0005-0000-0000-0000133A0000}"/>
    <cellStyle name="Normal 3 2 2 3 3" xfId="14506" xr:uid="{00000000-0005-0000-0000-0000143A0000}"/>
    <cellStyle name="Normal 3 2 2 3 3 2" xfId="14507" xr:uid="{00000000-0005-0000-0000-0000153A0000}"/>
    <cellStyle name="Normal 3 2 2 3 4" xfId="14508" xr:uid="{00000000-0005-0000-0000-0000163A0000}"/>
    <cellStyle name="Normal 3 2 2 3 5" xfId="14509" xr:uid="{00000000-0005-0000-0000-0000173A0000}"/>
    <cellStyle name="Normal 3 2 2 3 6" xfId="14510" xr:uid="{00000000-0005-0000-0000-0000183A0000}"/>
    <cellStyle name="Normal 3 2 2 4" xfId="14511" xr:uid="{00000000-0005-0000-0000-0000193A0000}"/>
    <cellStyle name="Normal 3 2 2 4 2" xfId="14512" xr:uid="{00000000-0005-0000-0000-00001A3A0000}"/>
    <cellStyle name="Normal 3 2 2 4 2 2" xfId="14513" xr:uid="{00000000-0005-0000-0000-00001B3A0000}"/>
    <cellStyle name="Normal 3 2 2 4 3" xfId="14514" xr:uid="{00000000-0005-0000-0000-00001C3A0000}"/>
    <cellStyle name="Normal 3 2 2 4 4" xfId="14515" xr:uid="{00000000-0005-0000-0000-00001D3A0000}"/>
    <cellStyle name="Normal 3 2 2 5" xfId="14516" xr:uid="{00000000-0005-0000-0000-00001E3A0000}"/>
    <cellStyle name="Normal 3 2 2 5 2" xfId="14517" xr:uid="{00000000-0005-0000-0000-00001F3A0000}"/>
    <cellStyle name="Normal 3 2 2 6" xfId="14518" xr:uid="{00000000-0005-0000-0000-0000203A0000}"/>
    <cellStyle name="Normal 3 2 2 6 2" xfId="14519" xr:uid="{00000000-0005-0000-0000-0000213A0000}"/>
    <cellStyle name="Normal 3 2 2 7" xfId="14520" xr:uid="{00000000-0005-0000-0000-0000223A0000}"/>
    <cellStyle name="Normal 3 2 2 8" xfId="14521" xr:uid="{00000000-0005-0000-0000-0000233A0000}"/>
    <cellStyle name="Normal 3 2 2 9" xfId="14522" xr:uid="{00000000-0005-0000-0000-0000243A0000}"/>
    <cellStyle name="Normal 3 2 3" xfId="14523" xr:uid="{00000000-0005-0000-0000-0000253A0000}"/>
    <cellStyle name="Normal 3 2 3 10" xfId="14524" xr:uid="{00000000-0005-0000-0000-0000263A0000}"/>
    <cellStyle name="Normal 3 2 3 2" xfId="14525" xr:uid="{00000000-0005-0000-0000-0000273A0000}"/>
    <cellStyle name="Normal 3 2 3 2 2" xfId="14526" xr:uid="{00000000-0005-0000-0000-0000283A0000}"/>
    <cellStyle name="Normal 3 2 3 2 2 2" xfId="14527" xr:uid="{00000000-0005-0000-0000-0000293A0000}"/>
    <cellStyle name="Normal 3 2 3 2 3" xfId="14528" xr:uid="{00000000-0005-0000-0000-00002A3A0000}"/>
    <cellStyle name="Normal 3 2 3 3" xfId="14529" xr:uid="{00000000-0005-0000-0000-00002B3A0000}"/>
    <cellStyle name="Normal 3 2 3 3 2" xfId="14530" xr:uid="{00000000-0005-0000-0000-00002C3A0000}"/>
    <cellStyle name="Normal 3 2 3 4" xfId="14531" xr:uid="{00000000-0005-0000-0000-00002D3A0000}"/>
    <cellStyle name="Normal 3 2 3 5" xfId="14532" xr:uid="{00000000-0005-0000-0000-00002E3A0000}"/>
    <cellStyle name="Normal 3 2 3 6" xfId="14533" xr:uid="{00000000-0005-0000-0000-00002F3A0000}"/>
    <cellStyle name="Normal 3 2 3 7" xfId="14534" xr:uid="{00000000-0005-0000-0000-0000303A0000}"/>
    <cellStyle name="Normal 3 2 3 8" xfId="14535" xr:uid="{00000000-0005-0000-0000-0000313A0000}"/>
    <cellStyle name="Normal 3 2 3 9" xfId="14536" xr:uid="{00000000-0005-0000-0000-0000323A0000}"/>
    <cellStyle name="Normal 3 2 4" xfId="14537" xr:uid="{00000000-0005-0000-0000-0000333A0000}"/>
    <cellStyle name="Normal 3 2 4 2" xfId="14538" xr:uid="{00000000-0005-0000-0000-0000343A0000}"/>
    <cellStyle name="Normal 3 2 4 2 2" xfId="14539" xr:uid="{00000000-0005-0000-0000-0000353A0000}"/>
    <cellStyle name="Normal 3 2 4 3" xfId="14540" xr:uid="{00000000-0005-0000-0000-0000363A0000}"/>
    <cellStyle name="Normal 3 2 4 3 2" xfId="14541" xr:uid="{00000000-0005-0000-0000-0000373A0000}"/>
    <cellStyle name="Normal 3 2 4 4" xfId="14542" xr:uid="{00000000-0005-0000-0000-0000383A0000}"/>
    <cellStyle name="Normal 3 2 4 5" xfId="14543" xr:uid="{00000000-0005-0000-0000-0000393A0000}"/>
    <cellStyle name="Normal 3 2 4 6" xfId="14544" xr:uid="{00000000-0005-0000-0000-00003A3A0000}"/>
    <cellStyle name="Normal 3 2 5" xfId="14545" xr:uid="{00000000-0005-0000-0000-00003B3A0000}"/>
    <cellStyle name="Normal 3 2 5 2" xfId="14546" xr:uid="{00000000-0005-0000-0000-00003C3A0000}"/>
    <cellStyle name="Normal 3 2 5 2 2" xfId="14547" xr:uid="{00000000-0005-0000-0000-00003D3A0000}"/>
    <cellStyle name="Normal 3 2 5 3" xfId="14548" xr:uid="{00000000-0005-0000-0000-00003E3A0000}"/>
    <cellStyle name="Normal 3 2 5 3 2" xfId="14549" xr:uid="{00000000-0005-0000-0000-00003F3A0000}"/>
    <cellStyle name="Normal 3 2 5 4" xfId="14550" xr:uid="{00000000-0005-0000-0000-0000403A0000}"/>
    <cellStyle name="Normal 3 2 6" xfId="14551" xr:uid="{00000000-0005-0000-0000-0000413A0000}"/>
    <cellStyle name="Normal 3 2 6 2" xfId="14552" xr:uid="{00000000-0005-0000-0000-0000423A0000}"/>
    <cellStyle name="Normal 3 2 6 2 2" xfId="14553" xr:uid="{00000000-0005-0000-0000-0000433A0000}"/>
    <cellStyle name="Normal 3 2 6 3" xfId="14554" xr:uid="{00000000-0005-0000-0000-0000443A0000}"/>
    <cellStyle name="Normal 3 2 7" xfId="14555" xr:uid="{00000000-0005-0000-0000-0000453A0000}"/>
    <cellStyle name="Normal 3 2 7 2" xfId="14556" xr:uid="{00000000-0005-0000-0000-0000463A0000}"/>
    <cellStyle name="Normal 3 2 7 2 2" xfId="14557" xr:uid="{00000000-0005-0000-0000-0000473A0000}"/>
    <cellStyle name="Normal 3 2 7 3" xfId="14558" xr:uid="{00000000-0005-0000-0000-0000483A0000}"/>
    <cellStyle name="Normal 3 2 8" xfId="14559" xr:uid="{00000000-0005-0000-0000-0000493A0000}"/>
    <cellStyle name="Normal 3 2 9" xfId="14560" xr:uid="{00000000-0005-0000-0000-00004A3A0000}"/>
    <cellStyle name="Normal 3 2 9 2" xfId="14561" xr:uid="{00000000-0005-0000-0000-00004B3A0000}"/>
    <cellStyle name="Normal 3 20" xfId="14562" xr:uid="{00000000-0005-0000-0000-00004C3A0000}"/>
    <cellStyle name="Normal 3 21" xfId="14563" xr:uid="{00000000-0005-0000-0000-00004D3A0000}"/>
    <cellStyle name="Normal 3 3" xfId="14564" xr:uid="{00000000-0005-0000-0000-00004E3A0000}"/>
    <cellStyle name="Normal 3 3 10" xfId="14565" xr:uid="{00000000-0005-0000-0000-00004F3A0000}"/>
    <cellStyle name="Normal 3 3 11" xfId="14566" xr:uid="{00000000-0005-0000-0000-0000503A0000}"/>
    <cellStyle name="Normal 3 3 12" xfId="14567" xr:uid="{00000000-0005-0000-0000-0000513A0000}"/>
    <cellStyle name="Normal 3 3 2" xfId="14568" xr:uid="{00000000-0005-0000-0000-0000523A0000}"/>
    <cellStyle name="Normal 3 3 2 2" xfId="14569" xr:uid="{00000000-0005-0000-0000-0000533A0000}"/>
    <cellStyle name="Normal 3 3 2 2 2" xfId="14570" xr:uid="{00000000-0005-0000-0000-0000543A0000}"/>
    <cellStyle name="Normal 3 3 2 2 2 2" xfId="14571" xr:uid="{00000000-0005-0000-0000-0000553A0000}"/>
    <cellStyle name="Normal 3 3 2 2 3" xfId="14572" xr:uid="{00000000-0005-0000-0000-0000563A0000}"/>
    <cellStyle name="Normal 3 3 2 2 3 2" xfId="14573" xr:uid="{00000000-0005-0000-0000-0000573A0000}"/>
    <cellStyle name="Normal 3 3 2 2 4" xfId="14574" xr:uid="{00000000-0005-0000-0000-0000583A0000}"/>
    <cellStyle name="Normal 3 3 2 3" xfId="14575" xr:uid="{00000000-0005-0000-0000-0000593A0000}"/>
    <cellStyle name="Normal 3 3 2 3 2" xfId="14576" xr:uid="{00000000-0005-0000-0000-00005A3A0000}"/>
    <cellStyle name="Normal 3 3 2 3 2 2" xfId="14577" xr:uid="{00000000-0005-0000-0000-00005B3A0000}"/>
    <cellStyle name="Normal 3 3 2 3 3" xfId="14578" xr:uid="{00000000-0005-0000-0000-00005C3A0000}"/>
    <cellStyle name="Normal 3 3 2 4" xfId="14579" xr:uid="{00000000-0005-0000-0000-00005D3A0000}"/>
    <cellStyle name="Normal 3 3 2 4 2" xfId="14580" xr:uid="{00000000-0005-0000-0000-00005E3A0000}"/>
    <cellStyle name="Normal 3 3 2 5" xfId="14581" xr:uid="{00000000-0005-0000-0000-00005F3A0000}"/>
    <cellStyle name="Normal 3 3 2 5 2" xfId="14582" xr:uid="{00000000-0005-0000-0000-0000603A0000}"/>
    <cellStyle name="Normal 3 3 2 6" xfId="14583" xr:uid="{00000000-0005-0000-0000-0000613A0000}"/>
    <cellStyle name="Normal 3 3 2 7" xfId="14584" xr:uid="{00000000-0005-0000-0000-0000623A0000}"/>
    <cellStyle name="Normal 3 3 2 8" xfId="14585" xr:uid="{00000000-0005-0000-0000-0000633A0000}"/>
    <cellStyle name="Normal 3 3 3" xfId="14586" xr:uid="{00000000-0005-0000-0000-0000643A0000}"/>
    <cellStyle name="Normal 3 3 3 2" xfId="14587" xr:uid="{00000000-0005-0000-0000-0000653A0000}"/>
    <cellStyle name="Normal 3 3 3 2 2" xfId="14588" xr:uid="{00000000-0005-0000-0000-0000663A0000}"/>
    <cellStyle name="Normal 3 3 3 3" xfId="14589" xr:uid="{00000000-0005-0000-0000-0000673A0000}"/>
    <cellStyle name="Normal 3 3 3 3 2" xfId="14590" xr:uid="{00000000-0005-0000-0000-0000683A0000}"/>
    <cellStyle name="Normal 3 3 3 4" xfId="14591" xr:uid="{00000000-0005-0000-0000-0000693A0000}"/>
    <cellStyle name="Normal 3 3 3 5" xfId="14592" xr:uid="{00000000-0005-0000-0000-00006A3A0000}"/>
    <cellStyle name="Normal 3 3 4" xfId="14593" xr:uid="{00000000-0005-0000-0000-00006B3A0000}"/>
    <cellStyle name="Normal 3 3 4 2" xfId="14594" xr:uid="{00000000-0005-0000-0000-00006C3A0000}"/>
    <cellStyle name="Normal 3 3 4 2 2" xfId="14595" xr:uid="{00000000-0005-0000-0000-00006D3A0000}"/>
    <cellStyle name="Normal 3 3 4 3" xfId="14596" xr:uid="{00000000-0005-0000-0000-00006E3A0000}"/>
    <cellStyle name="Normal 3 3 4 3 2" xfId="14597" xr:uid="{00000000-0005-0000-0000-00006F3A0000}"/>
    <cellStyle name="Normal 3 3 4 4" xfId="14598" xr:uid="{00000000-0005-0000-0000-0000703A0000}"/>
    <cellStyle name="Normal 3 3 4 5" xfId="14599" xr:uid="{00000000-0005-0000-0000-0000713A0000}"/>
    <cellStyle name="Normal 3 3 5" xfId="14600" xr:uid="{00000000-0005-0000-0000-0000723A0000}"/>
    <cellStyle name="Normal 3 3 5 2" xfId="14601" xr:uid="{00000000-0005-0000-0000-0000733A0000}"/>
    <cellStyle name="Normal 3 3 5 2 2" xfId="14602" xr:uid="{00000000-0005-0000-0000-0000743A0000}"/>
    <cellStyle name="Normal 3 3 5 3" xfId="14603" xr:uid="{00000000-0005-0000-0000-0000753A0000}"/>
    <cellStyle name="Normal 3 3 5 4" xfId="14604" xr:uid="{00000000-0005-0000-0000-0000763A0000}"/>
    <cellStyle name="Normal 3 3 6" xfId="14605" xr:uid="{00000000-0005-0000-0000-0000773A0000}"/>
    <cellStyle name="Normal 3 3 6 2" xfId="14606" xr:uid="{00000000-0005-0000-0000-0000783A0000}"/>
    <cellStyle name="Normal 3 3 6 2 2" xfId="14607" xr:uid="{00000000-0005-0000-0000-0000793A0000}"/>
    <cellStyle name="Normal 3 3 6 3" xfId="14608" xr:uid="{00000000-0005-0000-0000-00007A3A0000}"/>
    <cellStyle name="Normal 3 3 6 4" xfId="14609" xr:uid="{00000000-0005-0000-0000-00007B3A0000}"/>
    <cellStyle name="Normal 3 3 7" xfId="14610" xr:uid="{00000000-0005-0000-0000-00007C3A0000}"/>
    <cellStyle name="Normal 3 3 7 2" xfId="14611" xr:uid="{00000000-0005-0000-0000-00007D3A0000}"/>
    <cellStyle name="Normal 3 3 8" xfId="14612" xr:uid="{00000000-0005-0000-0000-00007E3A0000}"/>
    <cellStyle name="Normal 3 3 8 2" xfId="14613" xr:uid="{00000000-0005-0000-0000-00007F3A0000}"/>
    <cellStyle name="Normal 3 3 9" xfId="14614" xr:uid="{00000000-0005-0000-0000-0000803A0000}"/>
    <cellStyle name="Normal 3 4" xfId="14615" xr:uid="{00000000-0005-0000-0000-0000813A0000}"/>
    <cellStyle name="Normal 3 4 10" xfId="14616" xr:uid="{00000000-0005-0000-0000-0000823A0000}"/>
    <cellStyle name="Normal 3 4 11" xfId="14617" xr:uid="{00000000-0005-0000-0000-0000833A0000}"/>
    <cellStyle name="Normal 3 4 12" xfId="14618" xr:uid="{00000000-0005-0000-0000-0000843A0000}"/>
    <cellStyle name="Normal 3 4 13" xfId="14619" xr:uid="{00000000-0005-0000-0000-0000853A0000}"/>
    <cellStyle name="Normal 3 4 14" xfId="14620" xr:uid="{00000000-0005-0000-0000-0000863A0000}"/>
    <cellStyle name="Normal 3 4 2" xfId="14621" xr:uid="{00000000-0005-0000-0000-0000873A0000}"/>
    <cellStyle name="Normal 3 4 2 2" xfId="14622" xr:uid="{00000000-0005-0000-0000-0000883A0000}"/>
    <cellStyle name="Normal 3 4 2 2 2" xfId="14623" xr:uid="{00000000-0005-0000-0000-0000893A0000}"/>
    <cellStyle name="Normal 3 4 2 2 2 2" xfId="14624" xr:uid="{00000000-0005-0000-0000-00008A3A0000}"/>
    <cellStyle name="Normal 3 4 2 2 3" xfId="14625" xr:uid="{00000000-0005-0000-0000-00008B3A0000}"/>
    <cellStyle name="Normal 3 4 2 3" xfId="14626" xr:uid="{00000000-0005-0000-0000-00008C3A0000}"/>
    <cellStyle name="Normal 3 4 2 3 2" xfId="14627" xr:uid="{00000000-0005-0000-0000-00008D3A0000}"/>
    <cellStyle name="Normal 3 4 2 3 2 2" xfId="14628" xr:uid="{00000000-0005-0000-0000-00008E3A0000}"/>
    <cellStyle name="Normal 3 4 2 3 3" xfId="14629" xr:uid="{00000000-0005-0000-0000-00008F3A0000}"/>
    <cellStyle name="Normal 3 4 2 4" xfId="14630" xr:uid="{00000000-0005-0000-0000-0000903A0000}"/>
    <cellStyle name="Normal 3 4 2 4 2" xfId="14631" xr:uid="{00000000-0005-0000-0000-0000913A0000}"/>
    <cellStyle name="Normal 3 4 2 5" xfId="14632" xr:uid="{00000000-0005-0000-0000-0000923A0000}"/>
    <cellStyle name="Normal 3 4 2 6" xfId="14633" xr:uid="{00000000-0005-0000-0000-0000933A0000}"/>
    <cellStyle name="Normal 3 4 3" xfId="14634" xr:uid="{00000000-0005-0000-0000-0000943A0000}"/>
    <cellStyle name="Normal 3 4 3 2" xfId="14635" xr:uid="{00000000-0005-0000-0000-0000953A0000}"/>
    <cellStyle name="Normal 3 4 3 2 2" xfId="14636" xr:uid="{00000000-0005-0000-0000-0000963A0000}"/>
    <cellStyle name="Normal 3 4 3 3" xfId="14637" xr:uid="{00000000-0005-0000-0000-0000973A0000}"/>
    <cellStyle name="Normal 3 4 4" xfId="14638" xr:uid="{00000000-0005-0000-0000-0000983A0000}"/>
    <cellStyle name="Normal 3 4 4 2" xfId="14639" xr:uid="{00000000-0005-0000-0000-0000993A0000}"/>
    <cellStyle name="Normal 3 4 4 2 2" xfId="14640" xr:uid="{00000000-0005-0000-0000-00009A3A0000}"/>
    <cellStyle name="Normal 3 4 4 3" xfId="14641" xr:uid="{00000000-0005-0000-0000-00009B3A0000}"/>
    <cellStyle name="Normal 3 4 5" xfId="14642" xr:uid="{00000000-0005-0000-0000-00009C3A0000}"/>
    <cellStyle name="Normal 3 4 5 2" xfId="14643" xr:uid="{00000000-0005-0000-0000-00009D3A0000}"/>
    <cellStyle name="Normal 3 4 5 2 2" xfId="14644" xr:uid="{00000000-0005-0000-0000-00009E3A0000}"/>
    <cellStyle name="Normal 3 4 5 3" xfId="14645" xr:uid="{00000000-0005-0000-0000-00009F3A0000}"/>
    <cellStyle name="Normal 3 4 6" xfId="14646" xr:uid="{00000000-0005-0000-0000-0000A03A0000}"/>
    <cellStyle name="Normal 3 4 6 2" xfId="14647" xr:uid="{00000000-0005-0000-0000-0000A13A0000}"/>
    <cellStyle name="Normal 3 4 6 2 2" xfId="14648" xr:uid="{00000000-0005-0000-0000-0000A23A0000}"/>
    <cellStyle name="Normal 3 4 6 3" xfId="14649" xr:uid="{00000000-0005-0000-0000-0000A33A0000}"/>
    <cellStyle name="Normal 3 4 7" xfId="14650" xr:uid="{00000000-0005-0000-0000-0000A43A0000}"/>
    <cellStyle name="Normal 3 4 7 2" xfId="14651" xr:uid="{00000000-0005-0000-0000-0000A53A0000}"/>
    <cellStyle name="Normal 3 4 8" xfId="14652" xr:uid="{00000000-0005-0000-0000-0000A63A0000}"/>
    <cellStyle name="Normal 3 4 8 2" xfId="14653" xr:uid="{00000000-0005-0000-0000-0000A73A0000}"/>
    <cellStyle name="Normal 3 4 9" xfId="14654" xr:uid="{00000000-0005-0000-0000-0000A83A0000}"/>
    <cellStyle name="Normal 3 5" xfId="14655" xr:uid="{00000000-0005-0000-0000-0000A93A0000}"/>
    <cellStyle name="Normal 3 5 2" xfId="14656" xr:uid="{00000000-0005-0000-0000-0000AA3A0000}"/>
    <cellStyle name="Normal 3 5 2 2" xfId="14657" xr:uid="{00000000-0005-0000-0000-0000AB3A0000}"/>
    <cellStyle name="Normal 3 5 2 2 2" xfId="14658" xr:uid="{00000000-0005-0000-0000-0000AC3A0000}"/>
    <cellStyle name="Normal 3 5 2 2 2 2" xfId="14659" xr:uid="{00000000-0005-0000-0000-0000AD3A0000}"/>
    <cellStyle name="Normal 3 5 2 2 3" xfId="14660" xr:uid="{00000000-0005-0000-0000-0000AE3A0000}"/>
    <cellStyle name="Normal 3 5 2 3" xfId="14661" xr:uid="{00000000-0005-0000-0000-0000AF3A0000}"/>
    <cellStyle name="Normal 3 5 2 3 2" xfId="14662" xr:uid="{00000000-0005-0000-0000-0000B03A0000}"/>
    <cellStyle name="Normal 3 5 2 3 2 2" xfId="14663" xr:uid="{00000000-0005-0000-0000-0000B13A0000}"/>
    <cellStyle name="Normal 3 5 2 3 3" xfId="14664" xr:uid="{00000000-0005-0000-0000-0000B23A0000}"/>
    <cellStyle name="Normal 3 5 2 4" xfId="14665" xr:uid="{00000000-0005-0000-0000-0000B33A0000}"/>
    <cellStyle name="Normal 3 5 2 4 2" xfId="14666" xr:uid="{00000000-0005-0000-0000-0000B43A0000}"/>
    <cellStyle name="Normal 3 5 2 5" xfId="14667" xr:uid="{00000000-0005-0000-0000-0000B53A0000}"/>
    <cellStyle name="Normal 3 5 3" xfId="14668" xr:uid="{00000000-0005-0000-0000-0000B63A0000}"/>
    <cellStyle name="Normal 3 5 3 2" xfId="14669" xr:uid="{00000000-0005-0000-0000-0000B73A0000}"/>
    <cellStyle name="Normal 3 5 3 2 2" xfId="14670" xr:uid="{00000000-0005-0000-0000-0000B83A0000}"/>
    <cellStyle name="Normal 3 5 3 3" xfId="14671" xr:uid="{00000000-0005-0000-0000-0000B93A0000}"/>
    <cellStyle name="Normal 3 5 4" xfId="14672" xr:uid="{00000000-0005-0000-0000-0000BA3A0000}"/>
    <cellStyle name="Normal 3 5 4 2" xfId="14673" xr:uid="{00000000-0005-0000-0000-0000BB3A0000}"/>
    <cellStyle name="Normal 3 5 4 2 2" xfId="14674" xr:uid="{00000000-0005-0000-0000-0000BC3A0000}"/>
    <cellStyle name="Normal 3 5 4 3" xfId="14675" xr:uid="{00000000-0005-0000-0000-0000BD3A0000}"/>
    <cellStyle name="Normal 3 5 5" xfId="14676" xr:uid="{00000000-0005-0000-0000-0000BE3A0000}"/>
    <cellStyle name="Normal 3 5 5 2" xfId="14677" xr:uid="{00000000-0005-0000-0000-0000BF3A0000}"/>
    <cellStyle name="Normal 3 5 5 2 2" xfId="14678" xr:uid="{00000000-0005-0000-0000-0000C03A0000}"/>
    <cellStyle name="Normal 3 5 5 3" xfId="14679" xr:uid="{00000000-0005-0000-0000-0000C13A0000}"/>
    <cellStyle name="Normal 3 5 6" xfId="14680" xr:uid="{00000000-0005-0000-0000-0000C23A0000}"/>
    <cellStyle name="Normal 3 5 6 2" xfId="14681" xr:uid="{00000000-0005-0000-0000-0000C33A0000}"/>
    <cellStyle name="Normal 3 5 7" xfId="14682" xr:uid="{00000000-0005-0000-0000-0000C43A0000}"/>
    <cellStyle name="Normal 3 5 8" xfId="14683" xr:uid="{00000000-0005-0000-0000-0000C53A0000}"/>
    <cellStyle name="Normal 3 6" xfId="14684" xr:uid="{00000000-0005-0000-0000-0000C63A0000}"/>
    <cellStyle name="Normal 3 6 10" xfId="14685" xr:uid="{00000000-0005-0000-0000-0000C73A0000}"/>
    <cellStyle name="Normal 3 6 11" xfId="14686" xr:uid="{00000000-0005-0000-0000-0000C83A0000}"/>
    <cellStyle name="Normal 3 6 12" xfId="14687" xr:uid="{00000000-0005-0000-0000-0000C93A0000}"/>
    <cellStyle name="Normal 3 6 2" xfId="14688" xr:uid="{00000000-0005-0000-0000-0000CA3A0000}"/>
    <cellStyle name="Normal 3 6 2 2" xfId="14689" xr:uid="{00000000-0005-0000-0000-0000CB3A0000}"/>
    <cellStyle name="Normal 3 6 2 2 2" xfId="14690" xr:uid="{00000000-0005-0000-0000-0000CC3A0000}"/>
    <cellStyle name="Normal 3 6 2 2 2 2" xfId="14691" xr:uid="{00000000-0005-0000-0000-0000CD3A0000}"/>
    <cellStyle name="Normal 3 6 2 2 3" xfId="14692" xr:uid="{00000000-0005-0000-0000-0000CE3A0000}"/>
    <cellStyle name="Normal 3 6 2 3" xfId="14693" xr:uid="{00000000-0005-0000-0000-0000CF3A0000}"/>
    <cellStyle name="Normal 3 6 2 3 2" xfId="14694" xr:uid="{00000000-0005-0000-0000-0000D03A0000}"/>
    <cellStyle name="Normal 3 6 2 3 2 2" xfId="14695" xr:uid="{00000000-0005-0000-0000-0000D13A0000}"/>
    <cellStyle name="Normal 3 6 2 3 3" xfId="14696" xr:uid="{00000000-0005-0000-0000-0000D23A0000}"/>
    <cellStyle name="Normal 3 6 2 4" xfId="14697" xr:uid="{00000000-0005-0000-0000-0000D33A0000}"/>
    <cellStyle name="Normal 3 6 2 4 2" xfId="14698" xr:uid="{00000000-0005-0000-0000-0000D43A0000}"/>
    <cellStyle name="Normal 3 6 2 5" xfId="14699" xr:uid="{00000000-0005-0000-0000-0000D53A0000}"/>
    <cellStyle name="Normal 3 6 3" xfId="14700" xr:uid="{00000000-0005-0000-0000-0000D63A0000}"/>
    <cellStyle name="Normal 3 6 3 2" xfId="14701" xr:uid="{00000000-0005-0000-0000-0000D73A0000}"/>
    <cellStyle name="Normal 3 6 3 2 2" xfId="14702" xr:uid="{00000000-0005-0000-0000-0000D83A0000}"/>
    <cellStyle name="Normal 3 6 3 3" xfId="14703" xr:uid="{00000000-0005-0000-0000-0000D93A0000}"/>
    <cellStyle name="Normal 3 6 4" xfId="14704" xr:uid="{00000000-0005-0000-0000-0000DA3A0000}"/>
    <cellStyle name="Normal 3 6 4 2" xfId="14705" xr:uid="{00000000-0005-0000-0000-0000DB3A0000}"/>
    <cellStyle name="Normal 3 6 4 2 2" xfId="14706" xr:uid="{00000000-0005-0000-0000-0000DC3A0000}"/>
    <cellStyle name="Normal 3 6 4 3" xfId="14707" xr:uid="{00000000-0005-0000-0000-0000DD3A0000}"/>
    <cellStyle name="Normal 3 6 5" xfId="14708" xr:uid="{00000000-0005-0000-0000-0000DE3A0000}"/>
    <cellStyle name="Normal 3 6 5 2" xfId="14709" xr:uid="{00000000-0005-0000-0000-0000DF3A0000}"/>
    <cellStyle name="Normal 3 6 5 2 2" xfId="14710" xr:uid="{00000000-0005-0000-0000-0000E03A0000}"/>
    <cellStyle name="Normal 3 6 5 3" xfId="14711" xr:uid="{00000000-0005-0000-0000-0000E13A0000}"/>
    <cellStyle name="Normal 3 6 6" xfId="14712" xr:uid="{00000000-0005-0000-0000-0000E23A0000}"/>
    <cellStyle name="Normal 3 6 6 2" xfId="14713" xr:uid="{00000000-0005-0000-0000-0000E33A0000}"/>
    <cellStyle name="Normal 3 6 7" xfId="14714" xr:uid="{00000000-0005-0000-0000-0000E43A0000}"/>
    <cellStyle name="Normal 3 6 8" xfId="14715" xr:uid="{00000000-0005-0000-0000-0000E53A0000}"/>
    <cellStyle name="Normal 3 6 9" xfId="14716" xr:uid="{00000000-0005-0000-0000-0000E63A0000}"/>
    <cellStyle name="Normal 3 7" xfId="14717" xr:uid="{00000000-0005-0000-0000-0000E73A0000}"/>
    <cellStyle name="Normal 3 7 2" xfId="14718" xr:uid="{00000000-0005-0000-0000-0000E83A0000}"/>
    <cellStyle name="Normal 3 7 2 2" xfId="14719" xr:uid="{00000000-0005-0000-0000-0000E93A0000}"/>
    <cellStyle name="Normal 3 7 2 2 2" xfId="14720" xr:uid="{00000000-0005-0000-0000-0000EA3A0000}"/>
    <cellStyle name="Normal 3 7 2 2 2 2" xfId="14721" xr:uid="{00000000-0005-0000-0000-0000EB3A0000}"/>
    <cellStyle name="Normal 3 7 2 2 3" xfId="14722" xr:uid="{00000000-0005-0000-0000-0000EC3A0000}"/>
    <cellStyle name="Normal 3 7 2 3" xfId="14723" xr:uid="{00000000-0005-0000-0000-0000ED3A0000}"/>
    <cellStyle name="Normal 3 7 2 3 2" xfId="14724" xr:uid="{00000000-0005-0000-0000-0000EE3A0000}"/>
    <cellStyle name="Normal 3 7 2 3 2 2" xfId="14725" xr:uid="{00000000-0005-0000-0000-0000EF3A0000}"/>
    <cellStyle name="Normal 3 7 2 3 3" xfId="14726" xr:uid="{00000000-0005-0000-0000-0000F03A0000}"/>
    <cellStyle name="Normal 3 7 2 4" xfId="14727" xr:uid="{00000000-0005-0000-0000-0000F13A0000}"/>
    <cellStyle name="Normal 3 7 2 4 2" xfId="14728" xr:uid="{00000000-0005-0000-0000-0000F23A0000}"/>
    <cellStyle name="Normal 3 7 2 5" xfId="14729" xr:uid="{00000000-0005-0000-0000-0000F33A0000}"/>
    <cellStyle name="Normal 3 7 3" xfId="14730" xr:uid="{00000000-0005-0000-0000-0000F43A0000}"/>
    <cellStyle name="Normal 3 7 3 2" xfId="14731" xr:uid="{00000000-0005-0000-0000-0000F53A0000}"/>
    <cellStyle name="Normal 3 7 3 2 2" xfId="14732" xr:uid="{00000000-0005-0000-0000-0000F63A0000}"/>
    <cellStyle name="Normal 3 7 3 3" xfId="14733" xr:uid="{00000000-0005-0000-0000-0000F73A0000}"/>
    <cellStyle name="Normal 3 7 4" xfId="14734" xr:uid="{00000000-0005-0000-0000-0000F83A0000}"/>
    <cellStyle name="Normal 3 7 4 2" xfId="14735" xr:uid="{00000000-0005-0000-0000-0000F93A0000}"/>
    <cellStyle name="Normal 3 7 4 2 2" xfId="14736" xr:uid="{00000000-0005-0000-0000-0000FA3A0000}"/>
    <cellStyle name="Normal 3 7 4 3" xfId="14737" xr:uid="{00000000-0005-0000-0000-0000FB3A0000}"/>
    <cellStyle name="Normal 3 7 5" xfId="14738" xr:uid="{00000000-0005-0000-0000-0000FC3A0000}"/>
    <cellStyle name="Normal 3 7 5 2" xfId="14739" xr:uid="{00000000-0005-0000-0000-0000FD3A0000}"/>
    <cellStyle name="Normal 3 7 5 2 2" xfId="14740" xr:uid="{00000000-0005-0000-0000-0000FE3A0000}"/>
    <cellStyle name="Normal 3 7 5 3" xfId="14741" xr:uid="{00000000-0005-0000-0000-0000FF3A0000}"/>
    <cellStyle name="Normal 3 7 6" xfId="14742" xr:uid="{00000000-0005-0000-0000-0000003B0000}"/>
    <cellStyle name="Normal 3 7 6 2" xfId="14743" xr:uid="{00000000-0005-0000-0000-0000013B0000}"/>
    <cellStyle name="Normal 3 7 7" xfId="14744" xr:uid="{00000000-0005-0000-0000-0000023B0000}"/>
    <cellStyle name="Normal 3 7 8" xfId="14745" xr:uid="{00000000-0005-0000-0000-0000033B0000}"/>
    <cellStyle name="Normal 3 7 9" xfId="14746" xr:uid="{00000000-0005-0000-0000-0000043B0000}"/>
    <cellStyle name="Normal 3 8" xfId="14747" xr:uid="{00000000-0005-0000-0000-0000053B0000}"/>
    <cellStyle name="Normal 3 8 2" xfId="14748" xr:uid="{00000000-0005-0000-0000-0000063B0000}"/>
    <cellStyle name="Normal 3 8 2 2" xfId="14749" xr:uid="{00000000-0005-0000-0000-0000073B0000}"/>
    <cellStyle name="Normal 3 8 2 2 2" xfId="14750" xr:uid="{00000000-0005-0000-0000-0000083B0000}"/>
    <cellStyle name="Normal 3 8 2 2 2 2" xfId="14751" xr:uid="{00000000-0005-0000-0000-0000093B0000}"/>
    <cellStyle name="Normal 3 8 2 2 3" xfId="14752" xr:uid="{00000000-0005-0000-0000-00000A3B0000}"/>
    <cellStyle name="Normal 3 8 2 3" xfId="14753" xr:uid="{00000000-0005-0000-0000-00000B3B0000}"/>
    <cellStyle name="Normal 3 8 2 3 2" xfId="14754" xr:uid="{00000000-0005-0000-0000-00000C3B0000}"/>
    <cellStyle name="Normal 3 8 2 3 2 2" xfId="14755" xr:uid="{00000000-0005-0000-0000-00000D3B0000}"/>
    <cellStyle name="Normal 3 8 2 3 3" xfId="14756" xr:uid="{00000000-0005-0000-0000-00000E3B0000}"/>
    <cellStyle name="Normal 3 8 2 4" xfId="14757" xr:uid="{00000000-0005-0000-0000-00000F3B0000}"/>
    <cellStyle name="Normal 3 8 2 4 2" xfId="14758" xr:uid="{00000000-0005-0000-0000-0000103B0000}"/>
    <cellStyle name="Normal 3 8 2 5" xfId="14759" xr:uid="{00000000-0005-0000-0000-0000113B0000}"/>
    <cellStyle name="Normal 3 8 3" xfId="14760" xr:uid="{00000000-0005-0000-0000-0000123B0000}"/>
    <cellStyle name="Normal 3 8 3 2" xfId="14761" xr:uid="{00000000-0005-0000-0000-0000133B0000}"/>
    <cellStyle name="Normal 3 8 3 2 2" xfId="14762" xr:uid="{00000000-0005-0000-0000-0000143B0000}"/>
    <cellStyle name="Normal 3 8 3 3" xfId="14763" xr:uid="{00000000-0005-0000-0000-0000153B0000}"/>
    <cellStyle name="Normal 3 8 4" xfId="14764" xr:uid="{00000000-0005-0000-0000-0000163B0000}"/>
    <cellStyle name="Normal 3 8 4 2" xfId="14765" xr:uid="{00000000-0005-0000-0000-0000173B0000}"/>
    <cellStyle name="Normal 3 8 4 2 2" xfId="14766" xr:uid="{00000000-0005-0000-0000-0000183B0000}"/>
    <cellStyle name="Normal 3 8 4 3" xfId="14767" xr:uid="{00000000-0005-0000-0000-0000193B0000}"/>
    <cellStyle name="Normal 3 8 5" xfId="14768" xr:uid="{00000000-0005-0000-0000-00001A3B0000}"/>
    <cellStyle name="Normal 3 8 5 2" xfId="14769" xr:uid="{00000000-0005-0000-0000-00001B3B0000}"/>
    <cellStyle name="Normal 3 8 5 2 2" xfId="14770" xr:uid="{00000000-0005-0000-0000-00001C3B0000}"/>
    <cellStyle name="Normal 3 8 5 3" xfId="14771" xr:uid="{00000000-0005-0000-0000-00001D3B0000}"/>
    <cellStyle name="Normal 3 8 6" xfId="14772" xr:uid="{00000000-0005-0000-0000-00001E3B0000}"/>
    <cellStyle name="Normal 3 8 6 2" xfId="14773" xr:uid="{00000000-0005-0000-0000-00001F3B0000}"/>
    <cellStyle name="Normal 3 8 7" xfId="14774" xr:uid="{00000000-0005-0000-0000-0000203B0000}"/>
    <cellStyle name="Normal 3 9" xfId="14775" xr:uid="{00000000-0005-0000-0000-0000213B0000}"/>
    <cellStyle name="Normal 3 9 2" xfId="14776" xr:uid="{00000000-0005-0000-0000-0000223B0000}"/>
    <cellStyle name="Normal 3 9 2 2" xfId="14777" xr:uid="{00000000-0005-0000-0000-0000233B0000}"/>
    <cellStyle name="Normal 3 9 2 2 2" xfId="14778" xr:uid="{00000000-0005-0000-0000-0000243B0000}"/>
    <cellStyle name="Normal 3 9 2 3" xfId="14779" xr:uid="{00000000-0005-0000-0000-0000253B0000}"/>
    <cellStyle name="Normal 3 9 3" xfId="14780" xr:uid="{00000000-0005-0000-0000-0000263B0000}"/>
    <cellStyle name="Normal 3 9 3 2" xfId="14781" xr:uid="{00000000-0005-0000-0000-0000273B0000}"/>
    <cellStyle name="Normal 3 9 3 2 2" xfId="14782" xr:uid="{00000000-0005-0000-0000-0000283B0000}"/>
    <cellStyle name="Normal 3 9 3 3" xfId="14783" xr:uid="{00000000-0005-0000-0000-0000293B0000}"/>
    <cellStyle name="Normal 3 9 4" xfId="14784" xr:uid="{00000000-0005-0000-0000-00002A3B0000}"/>
    <cellStyle name="Normal 3 9 4 2" xfId="14785" xr:uid="{00000000-0005-0000-0000-00002B3B0000}"/>
    <cellStyle name="Normal 3 9 5" xfId="14786" xr:uid="{00000000-0005-0000-0000-00002C3B0000}"/>
    <cellStyle name="Normal 30" xfId="14787" xr:uid="{00000000-0005-0000-0000-00002D3B0000}"/>
    <cellStyle name="Normal 31" xfId="14788" xr:uid="{00000000-0005-0000-0000-00002E3B0000}"/>
    <cellStyle name="Normal 32" xfId="14789" xr:uid="{00000000-0005-0000-0000-00002F3B0000}"/>
    <cellStyle name="Normal 33" xfId="14790" xr:uid="{00000000-0005-0000-0000-0000303B0000}"/>
    <cellStyle name="Normal 34" xfId="14791" xr:uid="{00000000-0005-0000-0000-0000313B0000}"/>
    <cellStyle name="Normal 35" xfId="14792" xr:uid="{00000000-0005-0000-0000-0000323B0000}"/>
    <cellStyle name="Normal 36" xfId="14793" xr:uid="{00000000-0005-0000-0000-0000333B0000}"/>
    <cellStyle name="Normal 37" xfId="14794" xr:uid="{00000000-0005-0000-0000-0000343B0000}"/>
    <cellStyle name="Normal 38" xfId="14795" xr:uid="{00000000-0005-0000-0000-0000353B0000}"/>
    <cellStyle name="Normal 38 2" xfId="14796" xr:uid="{00000000-0005-0000-0000-0000363B0000}"/>
    <cellStyle name="Normal 38 3" xfId="19154" xr:uid="{00000000-0005-0000-0000-0000373B0000}"/>
    <cellStyle name="Normal 39" xfId="14797" xr:uid="{00000000-0005-0000-0000-0000383B0000}"/>
    <cellStyle name="Normal 39 2" xfId="14798" xr:uid="{00000000-0005-0000-0000-0000393B0000}"/>
    <cellStyle name="Normal 4" xfId="14799" xr:uid="{00000000-0005-0000-0000-00003A3B0000}"/>
    <cellStyle name="Normal 4 10" xfId="14800" xr:uid="{00000000-0005-0000-0000-00003B3B0000}"/>
    <cellStyle name="Normal 4 11" xfId="14801" xr:uid="{00000000-0005-0000-0000-00003C3B0000}"/>
    <cellStyle name="Normal 4 12" xfId="18385" xr:uid="{00000000-0005-0000-0000-00003D3B0000}"/>
    <cellStyle name="Normal 4 2" xfId="14802" xr:uid="{00000000-0005-0000-0000-00003E3B0000}"/>
    <cellStyle name="Normal 4 2 2" xfId="14803" xr:uid="{00000000-0005-0000-0000-00003F3B0000}"/>
    <cellStyle name="Normal 4 2 2 2" xfId="14804" xr:uid="{00000000-0005-0000-0000-0000403B0000}"/>
    <cellStyle name="Normal 4 2 2 2 2" xfId="14805" xr:uid="{00000000-0005-0000-0000-0000413B0000}"/>
    <cellStyle name="Normal 4 2 2 3" xfId="14806" xr:uid="{00000000-0005-0000-0000-0000423B0000}"/>
    <cellStyle name="Normal 4 2 2 4" xfId="14807" xr:uid="{00000000-0005-0000-0000-0000433B0000}"/>
    <cellStyle name="Normal 4 2 2 5" xfId="14808" xr:uid="{00000000-0005-0000-0000-0000443B0000}"/>
    <cellStyle name="Normal 4 2 2 6" xfId="14809" xr:uid="{00000000-0005-0000-0000-0000453B0000}"/>
    <cellStyle name="Normal 4 2 3" xfId="14810" xr:uid="{00000000-0005-0000-0000-0000463B0000}"/>
    <cellStyle name="Normal 4 2 3 2" xfId="14811" xr:uid="{00000000-0005-0000-0000-0000473B0000}"/>
    <cellStyle name="Normal 4 2 4" xfId="14812" xr:uid="{00000000-0005-0000-0000-0000483B0000}"/>
    <cellStyle name="Normal 4 2 5" xfId="14813" xr:uid="{00000000-0005-0000-0000-0000493B0000}"/>
    <cellStyle name="Normal 4 2 6" xfId="14814" xr:uid="{00000000-0005-0000-0000-00004A3B0000}"/>
    <cellStyle name="Normal 4 2 7" xfId="14815" xr:uid="{00000000-0005-0000-0000-00004B3B0000}"/>
    <cellStyle name="Normal 4 3" xfId="14816" xr:uid="{00000000-0005-0000-0000-00004C3B0000}"/>
    <cellStyle name="Normal 4 3 10" xfId="14817" xr:uid="{00000000-0005-0000-0000-00004D3B0000}"/>
    <cellStyle name="Normal 4 3 11" xfId="14818" xr:uid="{00000000-0005-0000-0000-00004E3B0000}"/>
    <cellStyle name="Normal 4 3 12" xfId="14819" xr:uid="{00000000-0005-0000-0000-00004F3B0000}"/>
    <cellStyle name="Normal 4 3 2" xfId="14820" xr:uid="{00000000-0005-0000-0000-0000503B0000}"/>
    <cellStyle name="Normal 4 3 2 2" xfId="14821" xr:uid="{00000000-0005-0000-0000-0000513B0000}"/>
    <cellStyle name="Normal 4 3 2 2 2" xfId="14822" xr:uid="{00000000-0005-0000-0000-0000523B0000}"/>
    <cellStyle name="Normal 4 3 2 3" xfId="14823" xr:uid="{00000000-0005-0000-0000-0000533B0000}"/>
    <cellStyle name="Normal 4 3 3" xfId="14824" xr:uid="{00000000-0005-0000-0000-0000543B0000}"/>
    <cellStyle name="Normal 4 3 3 2" xfId="14825" xr:uid="{00000000-0005-0000-0000-0000553B0000}"/>
    <cellStyle name="Normal 4 3 3 2 2" xfId="14826" xr:uid="{00000000-0005-0000-0000-0000563B0000}"/>
    <cellStyle name="Normal 4 3 3 3" xfId="14827" xr:uid="{00000000-0005-0000-0000-0000573B0000}"/>
    <cellStyle name="Normal 4 3 4" xfId="14828" xr:uid="{00000000-0005-0000-0000-0000583B0000}"/>
    <cellStyle name="Normal 4 3 5" xfId="14829" xr:uid="{00000000-0005-0000-0000-0000593B0000}"/>
    <cellStyle name="Normal 4 3 5 2" xfId="14830" xr:uid="{00000000-0005-0000-0000-00005A3B0000}"/>
    <cellStyle name="Normal 4 3 6" xfId="14831" xr:uid="{00000000-0005-0000-0000-00005B3B0000}"/>
    <cellStyle name="Normal 4 3 7" xfId="14832" xr:uid="{00000000-0005-0000-0000-00005C3B0000}"/>
    <cellStyle name="Normal 4 3 8" xfId="14833" xr:uid="{00000000-0005-0000-0000-00005D3B0000}"/>
    <cellStyle name="Normal 4 3 9" xfId="14834" xr:uid="{00000000-0005-0000-0000-00005E3B0000}"/>
    <cellStyle name="Normal 4 4" xfId="14835" xr:uid="{00000000-0005-0000-0000-00005F3B0000}"/>
    <cellStyle name="Normal 4 4 2" xfId="14836" xr:uid="{00000000-0005-0000-0000-0000603B0000}"/>
    <cellStyle name="Normal 4 4 2 2" xfId="14837" xr:uid="{00000000-0005-0000-0000-0000613B0000}"/>
    <cellStyle name="Normal 4 4 3" xfId="14838" xr:uid="{00000000-0005-0000-0000-0000623B0000}"/>
    <cellStyle name="Normal 4 5" xfId="14839" xr:uid="{00000000-0005-0000-0000-0000633B0000}"/>
    <cellStyle name="Normal 4 5 2" xfId="14840" xr:uid="{00000000-0005-0000-0000-0000643B0000}"/>
    <cellStyle name="Normal 4 5 2 2" xfId="14841" xr:uid="{00000000-0005-0000-0000-0000653B0000}"/>
    <cellStyle name="Normal 4 5 3" xfId="14842" xr:uid="{00000000-0005-0000-0000-0000663B0000}"/>
    <cellStyle name="Normal 4 6" xfId="14843" xr:uid="{00000000-0005-0000-0000-0000673B0000}"/>
    <cellStyle name="Normal 4 7" xfId="14844" xr:uid="{00000000-0005-0000-0000-0000683B0000}"/>
    <cellStyle name="Normal 4 7 2" xfId="14845" xr:uid="{00000000-0005-0000-0000-0000693B0000}"/>
    <cellStyle name="Normal 4 8" xfId="14846" xr:uid="{00000000-0005-0000-0000-00006A3B0000}"/>
    <cellStyle name="Normal 4 8 2" xfId="14847" xr:uid="{00000000-0005-0000-0000-00006B3B0000}"/>
    <cellStyle name="Normal 4 9" xfId="14848" xr:uid="{00000000-0005-0000-0000-00006C3B0000}"/>
    <cellStyle name="Normal 4 9 2" xfId="14849" xr:uid="{00000000-0005-0000-0000-00006D3B0000}"/>
    <cellStyle name="Normal 40" xfId="14850" xr:uid="{00000000-0005-0000-0000-00006E3B0000}"/>
    <cellStyle name="Normal 41" xfId="14851" xr:uid="{00000000-0005-0000-0000-00006F3B0000}"/>
    <cellStyle name="Normal 42" xfId="14852" xr:uid="{00000000-0005-0000-0000-0000703B0000}"/>
    <cellStyle name="Normal 43" xfId="14853" xr:uid="{00000000-0005-0000-0000-0000713B0000}"/>
    <cellStyle name="Normal 5" xfId="14854" xr:uid="{00000000-0005-0000-0000-0000723B0000}"/>
    <cellStyle name="Normal 5 10" xfId="14855" xr:uid="{00000000-0005-0000-0000-0000733B0000}"/>
    <cellStyle name="Normal 5 10 2" xfId="14856" xr:uid="{00000000-0005-0000-0000-0000743B0000}"/>
    <cellStyle name="Normal 5 10 2 2" xfId="14857" xr:uid="{00000000-0005-0000-0000-0000753B0000}"/>
    <cellStyle name="Normal 5 10 3" xfId="14858" xr:uid="{00000000-0005-0000-0000-0000763B0000}"/>
    <cellStyle name="Normal 5 11" xfId="14859" xr:uid="{00000000-0005-0000-0000-0000773B0000}"/>
    <cellStyle name="Normal 5 11 2" xfId="14860" xr:uid="{00000000-0005-0000-0000-0000783B0000}"/>
    <cellStyle name="Normal 5 11 2 2" xfId="14861" xr:uid="{00000000-0005-0000-0000-0000793B0000}"/>
    <cellStyle name="Normal 5 11 3" xfId="14862" xr:uid="{00000000-0005-0000-0000-00007A3B0000}"/>
    <cellStyle name="Normal 5 12" xfId="14863" xr:uid="{00000000-0005-0000-0000-00007B3B0000}"/>
    <cellStyle name="Normal 5 12 2" xfId="14864" xr:uid="{00000000-0005-0000-0000-00007C3B0000}"/>
    <cellStyle name="Normal 5 12 2 2" xfId="14865" xr:uid="{00000000-0005-0000-0000-00007D3B0000}"/>
    <cellStyle name="Normal 5 12 3" xfId="14866" xr:uid="{00000000-0005-0000-0000-00007E3B0000}"/>
    <cellStyle name="Normal 5 13" xfId="14867" xr:uid="{00000000-0005-0000-0000-00007F3B0000}"/>
    <cellStyle name="Normal 5 13 2" xfId="14868" xr:uid="{00000000-0005-0000-0000-0000803B0000}"/>
    <cellStyle name="Normal 5 13 2 2" xfId="14869" xr:uid="{00000000-0005-0000-0000-0000813B0000}"/>
    <cellStyle name="Normal 5 13 3" xfId="14870" xr:uid="{00000000-0005-0000-0000-0000823B0000}"/>
    <cellStyle name="Normal 5 14" xfId="14871" xr:uid="{00000000-0005-0000-0000-0000833B0000}"/>
    <cellStyle name="Normal 5 15" xfId="14872" xr:uid="{00000000-0005-0000-0000-0000843B0000}"/>
    <cellStyle name="Normal 5 16" xfId="18386" xr:uid="{00000000-0005-0000-0000-0000853B0000}"/>
    <cellStyle name="Normal 5 2" xfId="14873" xr:uid="{00000000-0005-0000-0000-0000863B0000}"/>
    <cellStyle name="Normal 5 2 2" xfId="14874" xr:uid="{00000000-0005-0000-0000-0000873B0000}"/>
    <cellStyle name="Normal 5 2 2 2" xfId="14875" xr:uid="{00000000-0005-0000-0000-0000883B0000}"/>
    <cellStyle name="Normal 5 2 2 2 2" xfId="14876" xr:uid="{00000000-0005-0000-0000-0000893B0000}"/>
    <cellStyle name="Normal 5 2 2 2 2 2" xfId="14877" xr:uid="{00000000-0005-0000-0000-00008A3B0000}"/>
    <cellStyle name="Normal 5 2 2 2 3" xfId="14878" xr:uid="{00000000-0005-0000-0000-00008B3B0000}"/>
    <cellStyle name="Normal 5 2 2 2 3 2" xfId="14879" xr:uid="{00000000-0005-0000-0000-00008C3B0000}"/>
    <cellStyle name="Normal 5 2 2 3" xfId="14880" xr:uid="{00000000-0005-0000-0000-00008D3B0000}"/>
    <cellStyle name="Normal 5 2 2 3 2" xfId="14881" xr:uid="{00000000-0005-0000-0000-00008E3B0000}"/>
    <cellStyle name="Normal 5 2 2 3 2 2" xfId="14882" xr:uid="{00000000-0005-0000-0000-00008F3B0000}"/>
    <cellStyle name="Normal 5 2 2 3 3" xfId="14883" xr:uid="{00000000-0005-0000-0000-0000903B0000}"/>
    <cellStyle name="Normal 5 2 2 4" xfId="14884" xr:uid="{00000000-0005-0000-0000-0000913B0000}"/>
    <cellStyle name="Normal 5 2 2 4 2" xfId="14885" xr:uid="{00000000-0005-0000-0000-0000923B0000}"/>
    <cellStyle name="Normal 5 2 2 5" xfId="14886" xr:uid="{00000000-0005-0000-0000-0000933B0000}"/>
    <cellStyle name="Normal 5 2 2 5 2" xfId="14887" xr:uid="{00000000-0005-0000-0000-0000943B0000}"/>
    <cellStyle name="Normal 5 2 3" xfId="14888" xr:uid="{00000000-0005-0000-0000-0000953B0000}"/>
    <cellStyle name="Normal 5 2 3 2" xfId="14889" xr:uid="{00000000-0005-0000-0000-0000963B0000}"/>
    <cellStyle name="Normal 5 2 3 2 2" xfId="14890" xr:uid="{00000000-0005-0000-0000-0000973B0000}"/>
    <cellStyle name="Normal 5 2 3 3" xfId="14891" xr:uid="{00000000-0005-0000-0000-0000983B0000}"/>
    <cellStyle name="Normal 5 2 3 4" xfId="14892" xr:uid="{00000000-0005-0000-0000-0000993B0000}"/>
    <cellStyle name="Normal 5 2 4" xfId="14893" xr:uid="{00000000-0005-0000-0000-00009A3B0000}"/>
    <cellStyle name="Normal 5 2 4 2" xfId="14894" xr:uid="{00000000-0005-0000-0000-00009B3B0000}"/>
    <cellStyle name="Normal 5 2 4 2 2" xfId="14895" xr:uid="{00000000-0005-0000-0000-00009C3B0000}"/>
    <cellStyle name="Normal 5 2 4 3" xfId="14896" xr:uid="{00000000-0005-0000-0000-00009D3B0000}"/>
    <cellStyle name="Normal 5 2 5" xfId="14897" xr:uid="{00000000-0005-0000-0000-00009E3B0000}"/>
    <cellStyle name="Normal 5 2 5 2" xfId="14898" xr:uid="{00000000-0005-0000-0000-00009F3B0000}"/>
    <cellStyle name="Normal 5 2 5 2 2" xfId="14899" xr:uid="{00000000-0005-0000-0000-0000A03B0000}"/>
    <cellStyle name="Normal 5 2 5 3" xfId="14900" xr:uid="{00000000-0005-0000-0000-0000A13B0000}"/>
    <cellStyle name="Normal 5 2 6" xfId="14901" xr:uid="{00000000-0005-0000-0000-0000A23B0000}"/>
    <cellStyle name="Normal 5 2 6 2" xfId="14902" xr:uid="{00000000-0005-0000-0000-0000A33B0000}"/>
    <cellStyle name="Normal 5 2 6 2 2" xfId="14903" xr:uid="{00000000-0005-0000-0000-0000A43B0000}"/>
    <cellStyle name="Normal 5 2 6 3" xfId="14904" xr:uid="{00000000-0005-0000-0000-0000A53B0000}"/>
    <cellStyle name="Normal 5 2 7" xfId="14905" xr:uid="{00000000-0005-0000-0000-0000A63B0000}"/>
    <cellStyle name="Normal 5 2 7 2" xfId="14906" xr:uid="{00000000-0005-0000-0000-0000A73B0000}"/>
    <cellStyle name="Normal 5 2 7 2 2" xfId="14907" xr:uid="{00000000-0005-0000-0000-0000A83B0000}"/>
    <cellStyle name="Normal 5 2 7 3" xfId="14908" xr:uid="{00000000-0005-0000-0000-0000A93B0000}"/>
    <cellStyle name="Normal 5 2 8" xfId="14909" xr:uid="{00000000-0005-0000-0000-0000AA3B0000}"/>
    <cellStyle name="Normal 5 2 9" xfId="14910" xr:uid="{00000000-0005-0000-0000-0000AB3B0000}"/>
    <cellStyle name="Normal 5 3" xfId="14911" xr:uid="{00000000-0005-0000-0000-0000AC3B0000}"/>
    <cellStyle name="Normal 5 3 10" xfId="14912" xr:uid="{00000000-0005-0000-0000-0000AD3B0000}"/>
    <cellStyle name="Normal 5 3 11" xfId="14913" xr:uid="{00000000-0005-0000-0000-0000AE3B0000}"/>
    <cellStyle name="Normal 5 3 12" xfId="14914" xr:uid="{00000000-0005-0000-0000-0000AF3B0000}"/>
    <cellStyle name="Normal 5 3 2" xfId="14915" xr:uid="{00000000-0005-0000-0000-0000B03B0000}"/>
    <cellStyle name="Normal 5 3 2 2" xfId="14916" xr:uid="{00000000-0005-0000-0000-0000B13B0000}"/>
    <cellStyle name="Normal 5 3 2 2 2" xfId="14917" xr:uid="{00000000-0005-0000-0000-0000B23B0000}"/>
    <cellStyle name="Normal 5 3 2 2 2 2" xfId="14918" xr:uid="{00000000-0005-0000-0000-0000B33B0000}"/>
    <cellStyle name="Normal 5 3 2 2 3" xfId="14919" xr:uid="{00000000-0005-0000-0000-0000B43B0000}"/>
    <cellStyle name="Normal 5 3 2 3" xfId="14920" xr:uid="{00000000-0005-0000-0000-0000B53B0000}"/>
    <cellStyle name="Normal 5 3 2 3 2" xfId="14921" xr:uid="{00000000-0005-0000-0000-0000B63B0000}"/>
    <cellStyle name="Normal 5 3 2 3 2 2" xfId="14922" xr:uid="{00000000-0005-0000-0000-0000B73B0000}"/>
    <cellStyle name="Normal 5 3 2 3 3" xfId="14923" xr:uid="{00000000-0005-0000-0000-0000B83B0000}"/>
    <cellStyle name="Normal 5 3 2 4" xfId="14924" xr:uid="{00000000-0005-0000-0000-0000B93B0000}"/>
    <cellStyle name="Normal 5 3 2 4 2" xfId="14925" xr:uid="{00000000-0005-0000-0000-0000BA3B0000}"/>
    <cellStyle name="Normal 5 3 2 5" xfId="14926" xr:uid="{00000000-0005-0000-0000-0000BB3B0000}"/>
    <cellStyle name="Normal 5 3 3" xfId="14927" xr:uid="{00000000-0005-0000-0000-0000BC3B0000}"/>
    <cellStyle name="Normal 5 3 3 2" xfId="14928" xr:uid="{00000000-0005-0000-0000-0000BD3B0000}"/>
    <cellStyle name="Normal 5 3 3 2 2" xfId="14929" xr:uid="{00000000-0005-0000-0000-0000BE3B0000}"/>
    <cellStyle name="Normal 5 3 3 3" xfId="14930" xr:uid="{00000000-0005-0000-0000-0000BF3B0000}"/>
    <cellStyle name="Normal 5 3 4" xfId="14931" xr:uid="{00000000-0005-0000-0000-0000C03B0000}"/>
    <cellStyle name="Normal 5 3 4 2" xfId="14932" xr:uid="{00000000-0005-0000-0000-0000C13B0000}"/>
    <cellStyle name="Normal 5 3 4 2 2" xfId="14933" xr:uid="{00000000-0005-0000-0000-0000C23B0000}"/>
    <cellStyle name="Normal 5 3 4 3" xfId="14934" xr:uid="{00000000-0005-0000-0000-0000C33B0000}"/>
    <cellStyle name="Normal 5 3 5" xfId="14935" xr:uid="{00000000-0005-0000-0000-0000C43B0000}"/>
    <cellStyle name="Normal 5 3 5 2" xfId="14936" xr:uid="{00000000-0005-0000-0000-0000C53B0000}"/>
    <cellStyle name="Normal 5 3 5 2 2" xfId="14937" xr:uid="{00000000-0005-0000-0000-0000C63B0000}"/>
    <cellStyle name="Normal 5 3 5 3" xfId="14938" xr:uid="{00000000-0005-0000-0000-0000C73B0000}"/>
    <cellStyle name="Normal 5 3 6" xfId="14939" xr:uid="{00000000-0005-0000-0000-0000C83B0000}"/>
    <cellStyle name="Normal 5 3 6 2" xfId="14940" xr:uid="{00000000-0005-0000-0000-0000C93B0000}"/>
    <cellStyle name="Normal 5 3 6 2 2" xfId="14941" xr:uid="{00000000-0005-0000-0000-0000CA3B0000}"/>
    <cellStyle name="Normal 5 3 6 3" xfId="14942" xr:uid="{00000000-0005-0000-0000-0000CB3B0000}"/>
    <cellStyle name="Normal 5 3 7" xfId="14943" xr:uid="{00000000-0005-0000-0000-0000CC3B0000}"/>
    <cellStyle name="Normal 5 3 7 2" xfId="14944" xr:uid="{00000000-0005-0000-0000-0000CD3B0000}"/>
    <cellStyle name="Normal 5 3 8" xfId="14945" xr:uid="{00000000-0005-0000-0000-0000CE3B0000}"/>
    <cellStyle name="Normal 5 3 9" xfId="14946" xr:uid="{00000000-0005-0000-0000-0000CF3B0000}"/>
    <cellStyle name="Normal 5 4" xfId="14947" xr:uid="{00000000-0005-0000-0000-0000D03B0000}"/>
    <cellStyle name="Normal 5 4 2" xfId="14948" xr:uid="{00000000-0005-0000-0000-0000D13B0000}"/>
    <cellStyle name="Normal 5 4 2 2" xfId="14949" xr:uid="{00000000-0005-0000-0000-0000D23B0000}"/>
    <cellStyle name="Normal 5 4 2 2 2" xfId="14950" xr:uid="{00000000-0005-0000-0000-0000D33B0000}"/>
    <cellStyle name="Normal 5 4 2 2 2 2" xfId="14951" xr:uid="{00000000-0005-0000-0000-0000D43B0000}"/>
    <cellStyle name="Normal 5 4 2 2 3" xfId="14952" xr:uid="{00000000-0005-0000-0000-0000D53B0000}"/>
    <cellStyle name="Normal 5 4 2 3" xfId="14953" xr:uid="{00000000-0005-0000-0000-0000D63B0000}"/>
    <cellStyle name="Normal 5 4 2 3 2" xfId="14954" xr:uid="{00000000-0005-0000-0000-0000D73B0000}"/>
    <cellStyle name="Normal 5 4 2 3 2 2" xfId="14955" xr:uid="{00000000-0005-0000-0000-0000D83B0000}"/>
    <cellStyle name="Normal 5 4 2 3 3" xfId="14956" xr:uid="{00000000-0005-0000-0000-0000D93B0000}"/>
    <cellStyle name="Normal 5 4 2 4" xfId="14957" xr:uid="{00000000-0005-0000-0000-0000DA3B0000}"/>
    <cellStyle name="Normal 5 4 2 4 2" xfId="14958" xr:uid="{00000000-0005-0000-0000-0000DB3B0000}"/>
    <cellStyle name="Normal 5 4 2 5" xfId="14959" xr:uid="{00000000-0005-0000-0000-0000DC3B0000}"/>
    <cellStyle name="Normal 5 4 3" xfId="14960" xr:uid="{00000000-0005-0000-0000-0000DD3B0000}"/>
    <cellStyle name="Normal 5 4 3 2" xfId="14961" xr:uid="{00000000-0005-0000-0000-0000DE3B0000}"/>
    <cellStyle name="Normal 5 4 3 2 2" xfId="14962" xr:uid="{00000000-0005-0000-0000-0000DF3B0000}"/>
    <cellStyle name="Normal 5 4 3 3" xfId="14963" xr:uid="{00000000-0005-0000-0000-0000E03B0000}"/>
    <cellStyle name="Normal 5 4 4" xfId="14964" xr:uid="{00000000-0005-0000-0000-0000E13B0000}"/>
    <cellStyle name="Normal 5 4 4 2" xfId="14965" xr:uid="{00000000-0005-0000-0000-0000E23B0000}"/>
    <cellStyle name="Normal 5 4 4 2 2" xfId="14966" xr:uid="{00000000-0005-0000-0000-0000E33B0000}"/>
    <cellStyle name="Normal 5 4 4 3" xfId="14967" xr:uid="{00000000-0005-0000-0000-0000E43B0000}"/>
    <cellStyle name="Normal 5 4 5" xfId="14968" xr:uid="{00000000-0005-0000-0000-0000E53B0000}"/>
    <cellStyle name="Normal 5 4 5 2" xfId="14969" xr:uid="{00000000-0005-0000-0000-0000E63B0000}"/>
    <cellStyle name="Normal 5 4 5 2 2" xfId="14970" xr:uid="{00000000-0005-0000-0000-0000E73B0000}"/>
    <cellStyle name="Normal 5 4 5 3" xfId="14971" xr:uid="{00000000-0005-0000-0000-0000E83B0000}"/>
    <cellStyle name="Normal 5 4 6" xfId="14972" xr:uid="{00000000-0005-0000-0000-0000E93B0000}"/>
    <cellStyle name="Normal 5 4 6 2" xfId="14973" xr:uid="{00000000-0005-0000-0000-0000EA3B0000}"/>
    <cellStyle name="Normal 5 4 7" xfId="14974" xr:uid="{00000000-0005-0000-0000-0000EB3B0000}"/>
    <cellStyle name="Normal 5 4 8" xfId="14975" xr:uid="{00000000-0005-0000-0000-0000EC3B0000}"/>
    <cellStyle name="Normal 5 5" xfId="14976" xr:uid="{00000000-0005-0000-0000-0000ED3B0000}"/>
    <cellStyle name="Normal 5 5 2" xfId="14977" xr:uid="{00000000-0005-0000-0000-0000EE3B0000}"/>
    <cellStyle name="Normal 5 5 2 2" xfId="14978" xr:uid="{00000000-0005-0000-0000-0000EF3B0000}"/>
    <cellStyle name="Normal 5 5 2 2 2" xfId="14979" xr:uid="{00000000-0005-0000-0000-0000F03B0000}"/>
    <cellStyle name="Normal 5 5 2 2 2 2" xfId="14980" xr:uid="{00000000-0005-0000-0000-0000F13B0000}"/>
    <cellStyle name="Normal 5 5 2 2 3" xfId="14981" xr:uid="{00000000-0005-0000-0000-0000F23B0000}"/>
    <cellStyle name="Normal 5 5 2 3" xfId="14982" xr:uid="{00000000-0005-0000-0000-0000F33B0000}"/>
    <cellStyle name="Normal 5 5 2 3 2" xfId="14983" xr:uid="{00000000-0005-0000-0000-0000F43B0000}"/>
    <cellStyle name="Normal 5 5 2 3 2 2" xfId="14984" xr:uid="{00000000-0005-0000-0000-0000F53B0000}"/>
    <cellStyle name="Normal 5 5 2 3 3" xfId="14985" xr:uid="{00000000-0005-0000-0000-0000F63B0000}"/>
    <cellStyle name="Normal 5 5 2 4" xfId="14986" xr:uid="{00000000-0005-0000-0000-0000F73B0000}"/>
    <cellStyle name="Normal 5 5 2 4 2" xfId="14987" xr:uid="{00000000-0005-0000-0000-0000F83B0000}"/>
    <cellStyle name="Normal 5 5 2 5" xfId="14988" xr:uid="{00000000-0005-0000-0000-0000F93B0000}"/>
    <cellStyle name="Normal 5 5 3" xfId="14989" xr:uid="{00000000-0005-0000-0000-0000FA3B0000}"/>
    <cellStyle name="Normal 5 5 3 2" xfId="14990" xr:uid="{00000000-0005-0000-0000-0000FB3B0000}"/>
    <cellStyle name="Normal 5 5 3 2 2" xfId="14991" xr:uid="{00000000-0005-0000-0000-0000FC3B0000}"/>
    <cellStyle name="Normal 5 5 3 3" xfId="14992" xr:uid="{00000000-0005-0000-0000-0000FD3B0000}"/>
    <cellStyle name="Normal 5 5 4" xfId="14993" xr:uid="{00000000-0005-0000-0000-0000FE3B0000}"/>
    <cellStyle name="Normal 5 5 4 2" xfId="14994" xr:uid="{00000000-0005-0000-0000-0000FF3B0000}"/>
    <cellStyle name="Normal 5 5 4 2 2" xfId="14995" xr:uid="{00000000-0005-0000-0000-0000003C0000}"/>
    <cellStyle name="Normal 5 5 4 3" xfId="14996" xr:uid="{00000000-0005-0000-0000-0000013C0000}"/>
    <cellStyle name="Normal 5 5 5" xfId="14997" xr:uid="{00000000-0005-0000-0000-0000023C0000}"/>
    <cellStyle name="Normal 5 5 5 2" xfId="14998" xr:uid="{00000000-0005-0000-0000-0000033C0000}"/>
    <cellStyle name="Normal 5 5 5 2 2" xfId="14999" xr:uid="{00000000-0005-0000-0000-0000043C0000}"/>
    <cellStyle name="Normal 5 5 5 3" xfId="15000" xr:uid="{00000000-0005-0000-0000-0000053C0000}"/>
    <cellStyle name="Normal 5 5 6" xfId="15001" xr:uid="{00000000-0005-0000-0000-0000063C0000}"/>
    <cellStyle name="Normal 5 5 6 2" xfId="15002" xr:uid="{00000000-0005-0000-0000-0000073C0000}"/>
    <cellStyle name="Normal 5 5 7" xfId="15003" xr:uid="{00000000-0005-0000-0000-0000083C0000}"/>
    <cellStyle name="Normal 5 6" xfId="15004" xr:uid="{00000000-0005-0000-0000-0000093C0000}"/>
    <cellStyle name="Normal 5 6 2" xfId="15005" xr:uid="{00000000-0005-0000-0000-00000A3C0000}"/>
    <cellStyle name="Normal 5 6 2 2" xfId="15006" xr:uid="{00000000-0005-0000-0000-00000B3C0000}"/>
    <cellStyle name="Normal 5 6 2 2 2" xfId="15007" xr:uid="{00000000-0005-0000-0000-00000C3C0000}"/>
    <cellStyle name="Normal 5 6 2 2 2 2" xfId="15008" xr:uid="{00000000-0005-0000-0000-00000D3C0000}"/>
    <cellStyle name="Normal 5 6 2 2 3" xfId="15009" xr:uid="{00000000-0005-0000-0000-00000E3C0000}"/>
    <cellStyle name="Normal 5 6 2 3" xfId="15010" xr:uid="{00000000-0005-0000-0000-00000F3C0000}"/>
    <cellStyle name="Normal 5 6 2 3 2" xfId="15011" xr:uid="{00000000-0005-0000-0000-0000103C0000}"/>
    <cellStyle name="Normal 5 6 2 3 2 2" xfId="15012" xr:uid="{00000000-0005-0000-0000-0000113C0000}"/>
    <cellStyle name="Normal 5 6 2 3 3" xfId="15013" xr:uid="{00000000-0005-0000-0000-0000123C0000}"/>
    <cellStyle name="Normal 5 6 2 4" xfId="15014" xr:uid="{00000000-0005-0000-0000-0000133C0000}"/>
    <cellStyle name="Normal 5 6 2 4 2" xfId="15015" xr:uid="{00000000-0005-0000-0000-0000143C0000}"/>
    <cellStyle name="Normal 5 6 2 5" xfId="15016" xr:uid="{00000000-0005-0000-0000-0000153C0000}"/>
    <cellStyle name="Normal 5 6 3" xfId="15017" xr:uid="{00000000-0005-0000-0000-0000163C0000}"/>
    <cellStyle name="Normal 5 6 3 2" xfId="15018" xr:uid="{00000000-0005-0000-0000-0000173C0000}"/>
    <cellStyle name="Normal 5 6 3 2 2" xfId="15019" xr:uid="{00000000-0005-0000-0000-0000183C0000}"/>
    <cellStyle name="Normal 5 6 3 3" xfId="15020" xr:uid="{00000000-0005-0000-0000-0000193C0000}"/>
    <cellStyle name="Normal 5 6 4" xfId="15021" xr:uid="{00000000-0005-0000-0000-00001A3C0000}"/>
    <cellStyle name="Normal 5 6 4 2" xfId="15022" xr:uid="{00000000-0005-0000-0000-00001B3C0000}"/>
    <cellStyle name="Normal 5 6 4 2 2" xfId="15023" xr:uid="{00000000-0005-0000-0000-00001C3C0000}"/>
    <cellStyle name="Normal 5 6 4 3" xfId="15024" xr:uid="{00000000-0005-0000-0000-00001D3C0000}"/>
    <cellStyle name="Normal 5 6 5" xfId="15025" xr:uid="{00000000-0005-0000-0000-00001E3C0000}"/>
    <cellStyle name="Normal 5 6 5 2" xfId="15026" xr:uid="{00000000-0005-0000-0000-00001F3C0000}"/>
    <cellStyle name="Normal 5 6 5 2 2" xfId="15027" xr:uid="{00000000-0005-0000-0000-0000203C0000}"/>
    <cellStyle name="Normal 5 6 5 3" xfId="15028" xr:uid="{00000000-0005-0000-0000-0000213C0000}"/>
    <cellStyle name="Normal 5 6 6" xfId="15029" xr:uid="{00000000-0005-0000-0000-0000223C0000}"/>
    <cellStyle name="Normal 5 6 6 2" xfId="15030" xr:uid="{00000000-0005-0000-0000-0000233C0000}"/>
    <cellStyle name="Normal 5 6 7" xfId="15031" xr:uid="{00000000-0005-0000-0000-0000243C0000}"/>
    <cellStyle name="Normal 5 7" xfId="15032" xr:uid="{00000000-0005-0000-0000-0000253C0000}"/>
    <cellStyle name="Normal 5 7 2" xfId="15033" xr:uid="{00000000-0005-0000-0000-0000263C0000}"/>
    <cellStyle name="Normal 5 7 2 2" xfId="15034" xr:uid="{00000000-0005-0000-0000-0000273C0000}"/>
    <cellStyle name="Normal 5 7 2 2 2" xfId="15035" xr:uid="{00000000-0005-0000-0000-0000283C0000}"/>
    <cellStyle name="Normal 5 7 2 2 2 2" xfId="15036" xr:uid="{00000000-0005-0000-0000-0000293C0000}"/>
    <cellStyle name="Normal 5 7 2 2 3" xfId="15037" xr:uid="{00000000-0005-0000-0000-00002A3C0000}"/>
    <cellStyle name="Normal 5 7 2 3" xfId="15038" xr:uid="{00000000-0005-0000-0000-00002B3C0000}"/>
    <cellStyle name="Normal 5 7 2 3 2" xfId="15039" xr:uid="{00000000-0005-0000-0000-00002C3C0000}"/>
    <cellStyle name="Normal 5 7 2 3 2 2" xfId="15040" xr:uid="{00000000-0005-0000-0000-00002D3C0000}"/>
    <cellStyle name="Normal 5 7 2 3 3" xfId="15041" xr:uid="{00000000-0005-0000-0000-00002E3C0000}"/>
    <cellStyle name="Normal 5 7 2 4" xfId="15042" xr:uid="{00000000-0005-0000-0000-00002F3C0000}"/>
    <cellStyle name="Normal 5 7 2 4 2" xfId="15043" xr:uid="{00000000-0005-0000-0000-0000303C0000}"/>
    <cellStyle name="Normal 5 7 2 5" xfId="15044" xr:uid="{00000000-0005-0000-0000-0000313C0000}"/>
    <cellStyle name="Normal 5 7 3" xfId="15045" xr:uid="{00000000-0005-0000-0000-0000323C0000}"/>
    <cellStyle name="Normal 5 7 3 2" xfId="15046" xr:uid="{00000000-0005-0000-0000-0000333C0000}"/>
    <cellStyle name="Normal 5 7 3 2 2" xfId="15047" xr:uid="{00000000-0005-0000-0000-0000343C0000}"/>
    <cellStyle name="Normal 5 7 3 3" xfId="15048" xr:uid="{00000000-0005-0000-0000-0000353C0000}"/>
    <cellStyle name="Normal 5 7 4" xfId="15049" xr:uid="{00000000-0005-0000-0000-0000363C0000}"/>
    <cellStyle name="Normal 5 7 4 2" xfId="15050" xr:uid="{00000000-0005-0000-0000-0000373C0000}"/>
    <cellStyle name="Normal 5 7 4 2 2" xfId="15051" xr:uid="{00000000-0005-0000-0000-0000383C0000}"/>
    <cellStyle name="Normal 5 7 4 3" xfId="15052" xr:uid="{00000000-0005-0000-0000-0000393C0000}"/>
    <cellStyle name="Normal 5 7 5" xfId="15053" xr:uid="{00000000-0005-0000-0000-00003A3C0000}"/>
    <cellStyle name="Normal 5 7 5 2" xfId="15054" xr:uid="{00000000-0005-0000-0000-00003B3C0000}"/>
    <cellStyle name="Normal 5 7 5 2 2" xfId="15055" xr:uid="{00000000-0005-0000-0000-00003C3C0000}"/>
    <cellStyle name="Normal 5 7 5 3" xfId="15056" xr:uid="{00000000-0005-0000-0000-00003D3C0000}"/>
    <cellStyle name="Normal 5 7 6" xfId="15057" xr:uid="{00000000-0005-0000-0000-00003E3C0000}"/>
    <cellStyle name="Normal 5 7 6 2" xfId="15058" xr:uid="{00000000-0005-0000-0000-00003F3C0000}"/>
    <cellStyle name="Normal 5 7 7" xfId="15059" xr:uid="{00000000-0005-0000-0000-0000403C0000}"/>
    <cellStyle name="Normal 5 8" xfId="15060" xr:uid="{00000000-0005-0000-0000-0000413C0000}"/>
    <cellStyle name="Normal 5 8 2" xfId="15061" xr:uid="{00000000-0005-0000-0000-0000423C0000}"/>
    <cellStyle name="Normal 5 8 2 2" xfId="15062" xr:uid="{00000000-0005-0000-0000-0000433C0000}"/>
    <cellStyle name="Normal 5 8 2 2 2" xfId="15063" xr:uid="{00000000-0005-0000-0000-0000443C0000}"/>
    <cellStyle name="Normal 5 8 2 3" xfId="15064" xr:uid="{00000000-0005-0000-0000-0000453C0000}"/>
    <cellStyle name="Normal 5 8 3" xfId="15065" xr:uid="{00000000-0005-0000-0000-0000463C0000}"/>
    <cellStyle name="Normal 5 8 3 2" xfId="15066" xr:uid="{00000000-0005-0000-0000-0000473C0000}"/>
    <cellStyle name="Normal 5 8 3 2 2" xfId="15067" xr:uid="{00000000-0005-0000-0000-0000483C0000}"/>
    <cellStyle name="Normal 5 8 3 3" xfId="15068" xr:uid="{00000000-0005-0000-0000-0000493C0000}"/>
    <cellStyle name="Normal 5 8 4" xfId="15069" xr:uid="{00000000-0005-0000-0000-00004A3C0000}"/>
    <cellStyle name="Normal 5 8 4 2" xfId="15070" xr:uid="{00000000-0005-0000-0000-00004B3C0000}"/>
    <cellStyle name="Normal 5 8 5" xfId="15071" xr:uid="{00000000-0005-0000-0000-00004C3C0000}"/>
    <cellStyle name="Normal 5 9" xfId="15072" xr:uid="{00000000-0005-0000-0000-00004D3C0000}"/>
    <cellStyle name="Normal 5 9 2" xfId="15073" xr:uid="{00000000-0005-0000-0000-00004E3C0000}"/>
    <cellStyle name="Normal 5 9 2 2" xfId="15074" xr:uid="{00000000-0005-0000-0000-00004F3C0000}"/>
    <cellStyle name="Normal 5 9 2 2 2" xfId="15075" xr:uid="{00000000-0005-0000-0000-0000503C0000}"/>
    <cellStyle name="Normal 5 9 2 3" xfId="15076" xr:uid="{00000000-0005-0000-0000-0000513C0000}"/>
    <cellStyle name="Normal 5 9 3" xfId="15077" xr:uid="{00000000-0005-0000-0000-0000523C0000}"/>
    <cellStyle name="Normal 5 9 3 2" xfId="15078" xr:uid="{00000000-0005-0000-0000-0000533C0000}"/>
    <cellStyle name="Normal 5 9 4" xfId="15079" xr:uid="{00000000-0005-0000-0000-0000543C0000}"/>
    <cellStyle name="Normal 6" xfId="15080" xr:uid="{00000000-0005-0000-0000-0000553C0000}"/>
    <cellStyle name="Normal 6 10" xfId="15081" xr:uid="{00000000-0005-0000-0000-0000563C0000}"/>
    <cellStyle name="Normal 6 10 2" xfId="15082" xr:uid="{00000000-0005-0000-0000-0000573C0000}"/>
    <cellStyle name="Normal 6 10 2 2" xfId="15083" xr:uid="{00000000-0005-0000-0000-0000583C0000}"/>
    <cellStyle name="Normal 6 10 3" xfId="15084" xr:uid="{00000000-0005-0000-0000-0000593C0000}"/>
    <cellStyle name="Normal 6 11" xfId="15085" xr:uid="{00000000-0005-0000-0000-00005A3C0000}"/>
    <cellStyle name="Normal 6 11 2" xfId="15086" xr:uid="{00000000-0005-0000-0000-00005B3C0000}"/>
    <cellStyle name="Normal 6 11 2 2" xfId="15087" xr:uid="{00000000-0005-0000-0000-00005C3C0000}"/>
    <cellStyle name="Normal 6 11 3" xfId="15088" xr:uid="{00000000-0005-0000-0000-00005D3C0000}"/>
    <cellStyle name="Normal 6 12" xfId="15089" xr:uid="{00000000-0005-0000-0000-00005E3C0000}"/>
    <cellStyle name="Normal 6 12 2" xfId="15090" xr:uid="{00000000-0005-0000-0000-00005F3C0000}"/>
    <cellStyle name="Normal 6 12 2 2" xfId="15091" xr:uid="{00000000-0005-0000-0000-0000603C0000}"/>
    <cellStyle name="Normal 6 12 3" xfId="15092" xr:uid="{00000000-0005-0000-0000-0000613C0000}"/>
    <cellStyle name="Normal 6 13" xfId="15093" xr:uid="{00000000-0005-0000-0000-0000623C0000}"/>
    <cellStyle name="Normal 6 13 2" xfId="15094" xr:uid="{00000000-0005-0000-0000-0000633C0000}"/>
    <cellStyle name="Normal 6 13 2 2" xfId="15095" xr:uid="{00000000-0005-0000-0000-0000643C0000}"/>
    <cellStyle name="Normal 6 13 3" xfId="15096" xr:uid="{00000000-0005-0000-0000-0000653C0000}"/>
    <cellStyle name="Normal 6 14" xfId="15097" xr:uid="{00000000-0005-0000-0000-0000663C0000}"/>
    <cellStyle name="Normal 6 14 2" xfId="15098" xr:uid="{00000000-0005-0000-0000-0000673C0000}"/>
    <cellStyle name="Normal 6 15" xfId="15099" xr:uid="{00000000-0005-0000-0000-0000683C0000}"/>
    <cellStyle name="Normal 6 15 2" xfId="15100" xr:uid="{00000000-0005-0000-0000-0000693C0000}"/>
    <cellStyle name="Normal 6 16" xfId="15101" xr:uid="{00000000-0005-0000-0000-00006A3C0000}"/>
    <cellStyle name="Normal 6 17" xfId="15102" xr:uid="{00000000-0005-0000-0000-00006B3C0000}"/>
    <cellStyle name="Normal 6 17 2" xfId="15103" xr:uid="{00000000-0005-0000-0000-00006C3C0000}"/>
    <cellStyle name="Normal 6 18" xfId="15104" xr:uid="{00000000-0005-0000-0000-00006D3C0000}"/>
    <cellStyle name="Normal 6 19" xfId="15105" xr:uid="{00000000-0005-0000-0000-00006E3C0000}"/>
    <cellStyle name="Normal 6 2" xfId="15106" xr:uid="{00000000-0005-0000-0000-00006F3C0000}"/>
    <cellStyle name="Normal 6 2 10" xfId="15107" xr:uid="{00000000-0005-0000-0000-0000703C0000}"/>
    <cellStyle name="Normal 6 2 11" xfId="15108" xr:uid="{00000000-0005-0000-0000-0000713C0000}"/>
    <cellStyle name="Normal 6 2 2" xfId="15109" xr:uid="{00000000-0005-0000-0000-0000723C0000}"/>
    <cellStyle name="Normal 6 2 2 2" xfId="15110" xr:uid="{00000000-0005-0000-0000-0000733C0000}"/>
    <cellStyle name="Normal 6 2 2 2 2" xfId="15111" xr:uid="{00000000-0005-0000-0000-0000743C0000}"/>
    <cellStyle name="Normal 6 2 2 2 2 2" xfId="15112" xr:uid="{00000000-0005-0000-0000-0000753C0000}"/>
    <cellStyle name="Normal 6 2 2 2 3" xfId="15113" xr:uid="{00000000-0005-0000-0000-0000763C0000}"/>
    <cellStyle name="Normal 6 2 2 2 4" xfId="15114" xr:uid="{00000000-0005-0000-0000-0000773C0000}"/>
    <cellStyle name="Normal 6 2 2 3" xfId="15115" xr:uid="{00000000-0005-0000-0000-0000783C0000}"/>
    <cellStyle name="Normal 6 2 2 3 2" xfId="15116" xr:uid="{00000000-0005-0000-0000-0000793C0000}"/>
    <cellStyle name="Normal 6 2 2 3 2 2" xfId="15117" xr:uid="{00000000-0005-0000-0000-00007A3C0000}"/>
    <cellStyle name="Normal 6 2 2 3 3" xfId="15118" xr:uid="{00000000-0005-0000-0000-00007B3C0000}"/>
    <cellStyle name="Normal 6 2 2 4" xfId="15119" xr:uid="{00000000-0005-0000-0000-00007C3C0000}"/>
    <cellStyle name="Normal 6 2 2 4 2" xfId="15120" xr:uid="{00000000-0005-0000-0000-00007D3C0000}"/>
    <cellStyle name="Normal 6 2 2 4 2 2" xfId="15121" xr:uid="{00000000-0005-0000-0000-00007E3C0000}"/>
    <cellStyle name="Normal 6 2 2 4 3" xfId="15122" xr:uid="{00000000-0005-0000-0000-00007F3C0000}"/>
    <cellStyle name="Normal 6 2 2 5" xfId="15123" xr:uid="{00000000-0005-0000-0000-0000803C0000}"/>
    <cellStyle name="Normal 6 2 2 5 2" xfId="15124" xr:uid="{00000000-0005-0000-0000-0000813C0000}"/>
    <cellStyle name="Normal 6 2 2 6" xfId="15125" xr:uid="{00000000-0005-0000-0000-0000823C0000}"/>
    <cellStyle name="Normal 6 2 2 6 2" xfId="15126" xr:uid="{00000000-0005-0000-0000-0000833C0000}"/>
    <cellStyle name="Normal 6 2 2 7" xfId="15127" xr:uid="{00000000-0005-0000-0000-0000843C0000}"/>
    <cellStyle name="Normal 6 2 3" xfId="15128" xr:uid="{00000000-0005-0000-0000-0000853C0000}"/>
    <cellStyle name="Normal 6 2 3 2" xfId="15129" xr:uid="{00000000-0005-0000-0000-0000863C0000}"/>
    <cellStyle name="Normal 6 2 3 2 2" xfId="15130" xr:uid="{00000000-0005-0000-0000-0000873C0000}"/>
    <cellStyle name="Normal 6 2 3 2 2 2" xfId="15131" xr:uid="{00000000-0005-0000-0000-0000883C0000}"/>
    <cellStyle name="Normal 6 2 3 2 3" xfId="15132" xr:uid="{00000000-0005-0000-0000-0000893C0000}"/>
    <cellStyle name="Normal 6 2 3 3" xfId="15133" xr:uid="{00000000-0005-0000-0000-00008A3C0000}"/>
    <cellStyle name="Normal 6 2 3 3 2" xfId="15134" xr:uid="{00000000-0005-0000-0000-00008B3C0000}"/>
    <cellStyle name="Normal 6 2 3 4" xfId="15135" xr:uid="{00000000-0005-0000-0000-00008C3C0000}"/>
    <cellStyle name="Normal 6 2 3 4 2" xfId="15136" xr:uid="{00000000-0005-0000-0000-00008D3C0000}"/>
    <cellStyle name="Normal 6 2 3 5" xfId="15137" xr:uid="{00000000-0005-0000-0000-00008E3C0000}"/>
    <cellStyle name="Normal 6 2 3 6" xfId="15138" xr:uid="{00000000-0005-0000-0000-00008F3C0000}"/>
    <cellStyle name="Normal 6 2 4" xfId="15139" xr:uid="{00000000-0005-0000-0000-0000903C0000}"/>
    <cellStyle name="Normal 6 2 4 2" xfId="15140" xr:uid="{00000000-0005-0000-0000-0000913C0000}"/>
    <cellStyle name="Normal 6 2 4 2 2" xfId="15141" xr:uid="{00000000-0005-0000-0000-0000923C0000}"/>
    <cellStyle name="Normal 6 2 4 3" xfId="15142" xr:uid="{00000000-0005-0000-0000-0000933C0000}"/>
    <cellStyle name="Normal 6 2 4 4" xfId="15143" xr:uid="{00000000-0005-0000-0000-0000943C0000}"/>
    <cellStyle name="Normal 6 2 5" xfId="15144" xr:uid="{00000000-0005-0000-0000-0000953C0000}"/>
    <cellStyle name="Normal 6 2 5 2" xfId="15145" xr:uid="{00000000-0005-0000-0000-0000963C0000}"/>
    <cellStyle name="Normal 6 2 5 2 2" xfId="15146" xr:uid="{00000000-0005-0000-0000-0000973C0000}"/>
    <cellStyle name="Normal 6 2 5 3" xfId="15147" xr:uid="{00000000-0005-0000-0000-0000983C0000}"/>
    <cellStyle name="Normal 6 2 5 4" xfId="15148" xr:uid="{00000000-0005-0000-0000-0000993C0000}"/>
    <cellStyle name="Normal 6 2 6" xfId="15149" xr:uid="{00000000-0005-0000-0000-00009A3C0000}"/>
    <cellStyle name="Normal 6 2 6 2" xfId="15150" xr:uid="{00000000-0005-0000-0000-00009B3C0000}"/>
    <cellStyle name="Normal 6 2 6 2 2" xfId="15151" xr:uid="{00000000-0005-0000-0000-00009C3C0000}"/>
    <cellStyle name="Normal 6 2 6 3" xfId="15152" xr:uid="{00000000-0005-0000-0000-00009D3C0000}"/>
    <cellStyle name="Normal 6 2 7" xfId="15153" xr:uid="{00000000-0005-0000-0000-00009E3C0000}"/>
    <cellStyle name="Normal 6 2 7 2" xfId="15154" xr:uid="{00000000-0005-0000-0000-00009F3C0000}"/>
    <cellStyle name="Normal 6 2 7 2 2" xfId="15155" xr:uid="{00000000-0005-0000-0000-0000A03C0000}"/>
    <cellStyle name="Normal 6 2 7 3" xfId="15156" xr:uid="{00000000-0005-0000-0000-0000A13C0000}"/>
    <cellStyle name="Normal 6 2 8" xfId="15157" xr:uid="{00000000-0005-0000-0000-0000A23C0000}"/>
    <cellStyle name="Normal 6 2 8 2" xfId="15158" xr:uid="{00000000-0005-0000-0000-0000A33C0000}"/>
    <cellStyle name="Normal 6 2 9" xfId="15159" xr:uid="{00000000-0005-0000-0000-0000A43C0000}"/>
    <cellStyle name="Normal 6 2 9 2" xfId="15160" xr:uid="{00000000-0005-0000-0000-0000A53C0000}"/>
    <cellStyle name="Normal 6 20" xfId="15161" xr:uid="{00000000-0005-0000-0000-0000A63C0000}"/>
    <cellStyle name="Normal 6 21" xfId="15162" xr:uid="{00000000-0005-0000-0000-0000A73C0000}"/>
    <cellStyle name="Normal 6 22" xfId="15163" xr:uid="{00000000-0005-0000-0000-0000A83C0000}"/>
    <cellStyle name="Normal 6 3" xfId="15164" xr:uid="{00000000-0005-0000-0000-0000A93C0000}"/>
    <cellStyle name="Normal 6 3 10" xfId="15165" xr:uid="{00000000-0005-0000-0000-0000AA3C0000}"/>
    <cellStyle name="Normal 6 3 11" xfId="15166" xr:uid="{00000000-0005-0000-0000-0000AB3C0000}"/>
    <cellStyle name="Normal 6 3 12" xfId="15167" xr:uid="{00000000-0005-0000-0000-0000AC3C0000}"/>
    <cellStyle name="Normal 6 3 13" xfId="15168" xr:uid="{00000000-0005-0000-0000-0000AD3C0000}"/>
    <cellStyle name="Normal 6 3 14" xfId="15169" xr:uid="{00000000-0005-0000-0000-0000AE3C0000}"/>
    <cellStyle name="Normal 6 3 15" xfId="15170" xr:uid="{00000000-0005-0000-0000-0000AF3C0000}"/>
    <cellStyle name="Normal 6 3 16" xfId="15171" xr:uid="{00000000-0005-0000-0000-0000B03C0000}"/>
    <cellStyle name="Normal 6 3 2" xfId="15172" xr:uid="{00000000-0005-0000-0000-0000B13C0000}"/>
    <cellStyle name="Normal 6 3 2 2" xfId="15173" xr:uid="{00000000-0005-0000-0000-0000B23C0000}"/>
    <cellStyle name="Normal 6 3 2 2 2" xfId="15174" xr:uid="{00000000-0005-0000-0000-0000B33C0000}"/>
    <cellStyle name="Normal 6 3 2 2 2 2" xfId="15175" xr:uid="{00000000-0005-0000-0000-0000B43C0000}"/>
    <cellStyle name="Normal 6 3 2 2 3" xfId="15176" xr:uid="{00000000-0005-0000-0000-0000B53C0000}"/>
    <cellStyle name="Normal 6 3 2 3" xfId="15177" xr:uid="{00000000-0005-0000-0000-0000B63C0000}"/>
    <cellStyle name="Normal 6 3 2 3 2" xfId="15178" xr:uid="{00000000-0005-0000-0000-0000B73C0000}"/>
    <cellStyle name="Normal 6 3 2 3 2 2" xfId="15179" xr:uid="{00000000-0005-0000-0000-0000B83C0000}"/>
    <cellStyle name="Normal 6 3 2 3 3" xfId="15180" xr:uid="{00000000-0005-0000-0000-0000B93C0000}"/>
    <cellStyle name="Normal 6 3 2 4" xfId="15181" xr:uid="{00000000-0005-0000-0000-0000BA3C0000}"/>
    <cellStyle name="Normal 6 3 2 4 2" xfId="15182" xr:uid="{00000000-0005-0000-0000-0000BB3C0000}"/>
    <cellStyle name="Normal 6 3 2 5" xfId="15183" xr:uid="{00000000-0005-0000-0000-0000BC3C0000}"/>
    <cellStyle name="Normal 6 3 2 5 2" xfId="15184" xr:uid="{00000000-0005-0000-0000-0000BD3C0000}"/>
    <cellStyle name="Normal 6 3 2 6" xfId="15185" xr:uid="{00000000-0005-0000-0000-0000BE3C0000}"/>
    <cellStyle name="Normal 6 3 2 7" xfId="15186" xr:uid="{00000000-0005-0000-0000-0000BF3C0000}"/>
    <cellStyle name="Normal 6 3 3" xfId="15187" xr:uid="{00000000-0005-0000-0000-0000C03C0000}"/>
    <cellStyle name="Normal 6 3 3 2" xfId="15188" xr:uid="{00000000-0005-0000-0000-0000C13C0000}"/>
    <cellStyle name="Normal 6 3 3 2 2" xfId="15189" xr:uid="{00000000-0005-0000-0000-0000C23C0000}"/>
    <cellStyle name="Normal 6 3 3 3" xfId="15190" xr:uid="{00000000-0005-0000-0000-0000C33C0000}"/>
    <cellStyle name="Normal 6 3 4" xfId="15191" xr:uid="{00000000-0005-0000-0000-0000C43C0000}"/>
    <cellStyle name="Normal 6 3 4 2" xfId="15192" xr:uid="{00000000-0005-0000-0000-0000C53C0000}"/>
    <cellStyle name="Normal 6 3 4 2 2" xfId="15193" xr:uid="{00000000-0005-0000-0000-0000C63C0000}"/>
    <cellStyle name="Normal 6 3 4 3" xfId="15194" xr:uid="{00000000-0005-0000-0000-0000C73C0000}"/>
    <cellStyle name="Normal 6 3 5" xfId="15195" xr:uid="{00000000-0005-0000-0000-0000C83C0000}"/>
    <cellStyle name="Normal 6 3 5 2" xfId="15196" xr:uid="{00000000-0005-0000-0000-0000C93C0000}"/>
    <cellStyle name="Normal 6 3 5 2 2" xfId="15197" xr:uid="{00000000-0005-0000-0000-0000CA3C0000}"/>
    <cellStyle name="Normal 6 3 5 3" xfId="15198" xr:uid="{00000000-0005-0000-0000-0000CB3C0000}"/>
    <cellStyle name="Normal 6 3 6" xfId="15199" xr:uid="{00000000-0005-0000-0000-0000CC3C0000}"/>
    <cellStyle name="Normal 6 3 6 2" xfId="15200" xr:uid="{00000000-0005-0000-0000-0000CD3C0000}"/>
    <cellStyle name="Normal 6 3 6 2 2" xfId="15201" xr:uid="{00000000-0005-0000-0000-0000CE3C0000}"/>
    <cellStyle name="Normal 6 3 6 3" xfId="15202" xr:uid="{00000000-0005-0000-0000-0000CF3C0000}"/>
    <cellStyle name="Normal 6 3 7" xfId="15203" xr:uid="{00000000-0005-0000-0000-0000D03C0000}"/>
    <cellStyle name="Normal 6 3 7 2" xfId="15204" xr:uid="{00000000-0005-0000-0000-0000D13C0000}"/>
    <cellStyle name="Normal 6 3 7 2 2" xfId="15205" xr:uid="{00000000-0005-0000-0000-0000D23C0000}"/>
    <cellStyle name="Normal 6 3 7 3" xfId="15206" xr:uid="{00000000-0005-0000-0000-0000D33C0000}"/>
    <cellStyle name="Normal 6 3 8" xfId="15207" xr:uid="{00000000-0005-0000-0000-0000D43C0000}"/>
    <cellStyle name="Normal 6 3 8 2" xfId="15208" xr:uid="{00000000-0005-0000-0000-0000D53C0000}"/>
    <cellStyle name="Normal 6 3 9" xfId="15209" xr:uid="{00000000-0005-0000-0000-0000D63C0000}"/>
    <cellStyle name="Normal 6 3 9 2" xfId="15210" xr:uid="{00000000-0005-0000-0000-0000D73C0000}"/>
    <cellStyle name="Normal 6 4" xfId="15211" xr:uid="{00000000-0005-0000-0000-0000D83C0000}"/>
    <cellStyle name="Normal 6 4 10" xfId="15212" xr:uid="{00000000-0005-0000-0000-0000D93C0000}"/>
    <cellStyle name="Normal 6 4 11" xfId="15213" xr:uid="{00000000-0005-0000-0000-0000DA3C0000}"/>
    <cellStyle name="Normal 6 4 12" xfId="15214" xr:uid="{00000000-0005-0000-0000-0000DB3C0000}"/>
    <cellStyle name="Normal 6 4 13" xfId="15215" xr:uid="{00000000-0005-0000-0000-0000DC3C0000}"/>
    <cellStyle name="Normal 6 4 14" xfId="15216" xr:uid="{00000000-0005-0000-0000-0000DD3C0000}"/>
    <cellStyle name="Normal 6 4 15" xfId="15217" xr:uid="{00000000-0005-0000-0000-0000DE3C0000}"/>
    <cellStyle name="Normal 6 4 2" xfId="15218" xr:uid="{00000000-0005-0000-0000-0000DF3C0000}"/>
    <cellStyle name="Normal 6 4 2 2" xfId="15219" xr:uid="{00000000-0005-0000-0000-0000E03C0000}"/>
    <cellStyle name="Normal 6 4 2 2 2" xfId="15220" xr:uid="{00000000-0005-0000-0000-0000E13C0000}"/>
    <cellStyle name="Normal 6 4 2 2 2 2" xfId="15221" xr:uid="{00000000-0005-0000-0000-0000E23C0000}"/>
    <cellStyle name="Normal 6 4 2 2 3" xfId="15222" xr:uid="{00000000-0005-0000-0000-0000E33C0000}"/>
    <cellStyle name="Normal 6 4 2 3" xfId="15223" xr:uid="{00000000-0005-0000-0000-0000E43C0000}"/>
    <cellStyle name="Normal 6 4 2 3 2" xfId="15224" xr:uid="{00000000-0005-0000-0000-0000E53C0000}"/>
    <cellStyle name="Normal 6 4 2 3 2 2" xfId="15225" xr:uid="{00000000-0005-0000-0000-0000E63C0000}"/>
    <cellStyle name="Normal 6 4 2 3 3" xfId="15226" xr:uid="{00000000-0005-0000-0000-0000E73C0000}"/>
    <cellStyle name="Normal 6 4 2 4" xfId="15227" xr:uid="{00000000-0005-0000-0000-0000E83C0000}"/>
    <cellStyle name="Normal 6 4 2 4 2" xfId="15228" xr:uid="{00000000-0005-0000-0000-0000E93C0000}"/>
    <cellStyle name="Normal 6 4 2 5" xfId="15229" xr:uid="{00000000-0005-0000-0000-0000EA3C0000}"/>
    <cellStyle name="Normal 6 4 3" xfId="15230" xr:uid="{00000000-0005-0000-0000-0000EB3C0000}"/>
    <cellStyle name="Normal 6 4 3 2" xfId="15231" xr:uid="{00000000-0005-0000-0000-0000EC3C0000}"/>
    <cellStyle name="Normal 6 4 3 2 2" xfId="15232" xr:uid="{00000000-0005-0000-0000-0000ED3C0000}"/>
    <cellStyle name="Normal 6 4 3 3" xfId="15233" xr:uid="{00000000-0005-0000-0000-0000EE3C0000}"/>
    <cellStyle name="Normal 6 4 4" xfId="15234" xr:uid="{00000000-0005-0000-0000-0000EF3C0000}"/>
    <cellStyle name="Normal 6 4 4 2" xfId="15235" xr:uid="{00000000-0005-0000-0000-0000F03C0000}"/>
    <cellStyle name="Normal 6 4 4 2 2" xfId="15236" xr:uid="{00000000-0005-0000-0000-0000F13C0000}"/>
    <cellStyle name="Normal 6 4 4 3" xfId="15237" xr:uid="{00000000-0005-0000-0000-0000F23C0000}"/>
    <cellStyle name="Normal 6 4 5" xfId="15238" xr:uid="{00000000-0005-0000-0000-0000F33C0000}"/>
    <cellStyle name="Normal 6 4 5 2" xfId="15239" xr:uid="{00000000-0005-0000-0000-0000F43C0000}"/>
    <cellStyle name="Normal 6 4 5 2 2" xfId="15240" xr:uid="{00000000-0005-0000-0000-0000F53C0000}"/>
    <cellStyle name="Normal 6 4 5 3" xfId="15241" xr:uid="{00000000-0005-0000-0000-0000F63C0000}"/>
    <cellStyle name="Normal 6 4 6" xfId="15242" xr:uid="{00000000-0005-0000-0000-0000F73C0000}"/>
    <cellStyle name="Normal 6 4 6 2" xfId="15243" xr:uid="{00000000-0005-0000-0000-0000F83C0000}"/>
    <cellStyle name="Normal 6 4 6 2 2" xfId="15244" xr:uid="{00000000-0005-0000-0000-0000F93C0000}"/>
    <cellStyle name="Normal 6 4 6 3" xfId="15245" xr:uid="{00000000-0005-0000-0000-0000FA3C0000}"/>
    <cellStyle name="Normal 6 4 7" xfId="15246" xr:uid="{00000000-0005-0000-0000-0000FB3C0000}"/>
    <cellStyle name="Normal 6 4 7 2" xfId="15247" xr:uid="{00000000-0005-0000-0000-0000FC3C0000}"/>
    <cellStyle name="Normal 6 4 8" xfId="15248" xr:uid="{00000000-0005-0000-0000-0000FD3C0000}"/>
    <cellStyle name="Normal 6 4 8 2" xfId="15249" xr:uid="{00000000-0005-0000-0000-0000FE3C0000}"/>
    <cellStyle name="Normal 6 4 9" xfId="15250" xr:uid="{00000000-0005-0000-0000-0000FF3C0000}"/>
    <cellStyle name="Normal 6 5" xfId="15251" xr:uid="{00000000-0005-0000-0000-0000003D0000}"/>
    <cellStyle name="Normal 6 5 10" xfId="15252" xr:uid="{00000000-0005-0000-0000-0000013D0000}"/>
    <cellStyle name="Normal 6 5 2" xfId="15253" xr:uid="{00000000-0005-0000-0000-0000023D0000}"/>
    <cellStyle name="Normal 6 5 2 2" xfId="15254" xr:uid="{00000000-0005-0000-0000-0000033D0000}"/>
    <cellStyle name="Normal 6 5 2 2 2" xfId="15255" xr:uid="{00000000-0005-0000-0000-0000043D0000}"/>
    <cellStyle name="Normal 6 5 2 2 2 2" xfId="15256" xr:uid="{00000000-0005-0000-0000-0000053D0000}"/>
    <cellStyle name="Normal 6 5 2 2 3" xfId="15257" xr:uid="{00000000-0005-0000-0000-0000063D0000}"/>
    <cellStyle name="Normal 6 5 2 3" xfId="15258" xr:uid="{00000000-0005-0000-0000-0000073D0000}"/>
    <cellStyle name="Normal 6 5 2 3 2" xfId="15259" xr:uid="{00000000-0005-0000-0000-0000083D0000}"/>
    <cellStyle name="Normal 6 5 2 3 2 2" xfId="15260" xr:uid="{00000000-0005-0000-0000-0000093D0000}"/>
    <cellStyle name="Normal 6 5 2 3 3" xfId="15261" xr:uid="{00000000-0005-0000-0000-00000A3D0000}"/>
    <cellStyle name="Normal 6 5 2 4" xfId="15262" xr:uid="{00000000-0005-0000-0000-00000B3D0000}"/>
    <cellStyle name="Normal 6 5 2 4 2" xfId="15263" xr:uid="{00000000-0005-0000-0000-00000C3D0000}"/>
    <cellStyle name="Normal 6 5 2 5" xfId="15264" xr:uid="{00000000-0005-0000-0000-00000D3D0000}"/>
    <cellStyle name="Normal 6 5 3" xfId="15265" xr:uid="{00000000-0005-0000-0000-00000E3D0000}"/>
    <cellStyle name="Normal 6 5 3 2" xfId="15266" xr:uid="{00000000-0005-0000-0000-00000F3D0000}"/>
    <cellStyle name="Normal 6 5 3 2 2" xfId="15267" xr:uid="{00000000-0005-0000-0000-0000103D0000}"/>
    <cellStyle name="Normal 6 5 3 3" xfId="15268" xr:uid="{00000000-0005-0000-0000-0000113D0000}"/>
    <cellStyle name="Normal 6 5 4" xfId="15269" xr:uid="{00000000-0005-0000-0000-0000123D0000}"/>
    <cellStyle name="Normal 6 5 4 2" xfId="15270" xr:uid="{00000000-0005-0000-0000-0000133D0000}"/>
    <cellStyle name="Normal 6 5 4 2 2" xfId="15271" xr:uid="{00000000-0005-0000-0000-0000143D0000}"/>
    <cellStyle name="Normal 6 5 4 3" xfId="15272" xr:uid="{00000000-0005-0000-0000-0000153D0000}"/>
    <cellStyle name="Normal 6 5 5" xfId="15273" xr:uid="{00000000-0005-0000-0000-0000163D0000}"/>
    <cellStyle name="Normal 6 5 5 2" xfId="15274" xr:uid="{00000000-0005-0000-0000-0000173D0000}"/>
    <cellStyle name="Normal 6 5 5 2 2" xfId="15275" xr:uid="{00000000-0005-0000-0000-0000183D0000}"/>
    <cellStyle name="Normal 6 5 5 3" xfId="15276" xr:uid="{00000000-0005-0000-0000-0000193D0000}"/>
    <cellStyle name="Normal 6 5 6" xfId="15277" xr:uid="{00000000-0005-0000-0000-00001A3D0000}"/>
    <cellStyle name="Normal 6 5 6 2" xfId="15278" xr:uid="{00000000-0005-0000-0000-00001B3D0000}"/>
    <cellStyle name="Normal 6 5 7" xfId="15279" xr:uid="{00000000-0005-0000-0000-00001C3D0000}"/>
    <cellStyle name="Normal 6 5 7 2" xfId="15280" xr:uid="{00000000-0005-0000-0000-00001D3D0000}"/>
    <cellStyle name="Normal 6 5 8" xfId="15281" xr:uid="{00000000-0005-0000-0000-00001E3D0000}"/>
    <cellStyle name="Normal 6 5 9" xfId="15282" xr:uid="{00000000-0005-0000-0000-00001F3D0000}"/>
    <cellStyle name="Normal 6 6" xfId="15283" xr:uid="{00000000-0005-0000-0000-0000203D0000}"/>
    <cellStyle name="Normal 6 6 2" xfId="15284" xr:uid="{00000000-0005-0000-0000-0000213D0000}"/>
    <cellStyle name="Normal 6 6 2 2" xfId="15285" xr:uid="{00000000-0005-0000-0000-0000223D0000}"/>
    <cellStyle name="Normal 6 6 2 2 2" xfId="15286" xr:uid="{00000000-0005-0000-0000-0000233D0000}"/>
    <cellStyle name="Normal 6 6 2 2 2 2" xfId="15287" xr:uid="{00000000-0005-0000-0000-0000243D0000}"/>
    <cellStyle name="Normal 6 6 2 2 3" xfId="15288" xr:uid="{00000000-0005-0000-0000-0000253D0000}"/>
    <cellStyle name="Normal 6 6 2 3" xfId="15289" xr:uid="{00000000-0005-0000-0000-0000263D0000}"/>
    <cellStyle name="Normal 6 6 2 3 2" xfId="15290" xr:uid="{00000000-0005-0000-0000-0000273D0000}"/>
    <cellStyle name="Normal 6 6 2 3 2 2" xfId="15291" xr:uid="{00000000-0005-0000-0000-0000283D0000}"/>
    <cellStyle name="Normal 6 6 2 3 3" xfId="15292" xr:uid="{00000000-0005-0000-0000-0000293D0000}"/>
    <cellStyle name="Normal 6 6 2 4" xfId="15293" xr:uid="{00000000-0005-0000-0000-00002A3D0000}"/>
    <cellStyle name="Normal 6 6 2 4 2" xfId="15294" xr:uid="{00000000-0005-0000-0000-00002B3D0000}"/>
    <cellStyle name="Normal 6 6 2 5" xfId="15295" xr:uid="{00000000-0005-0000-0000-00002C3D0000}"/>
    <cellStyle name="Normal 6 6 3" xfId="15296" xr:uid="{00000000-0005-0000-0000-00002D3D0000}"/>
    <cellStyle name="Normal 6 6 3 2" xfId="15297" xr:uid="{00000000-0005-0000-0000-00002E3D0000}"/>
    <cellStyle name="Normal 6 6 3 2 2" xfId="15298" xr:uid="{00000000-0005-0000-0000-00002F3D0000}"/>
    <cellStyle name="Normal 6 6 3 3" xfId="15299" xr:uid="{00000000-0005-0000-0000-0000303D0000}"/>
    <cellStyle name="Normal 6 6 4" xfId="15300" xr:uid="{00000000-0005-0000-0000-0000313D0000}"/>
    <cellStyle name="Normal 6 6 4 2" xfId="15301" xr:uid="{00000000-0005-0000-0000-0000323D0000}"/>
    <cellStyle name="Normal 6 6 4 2 2" xfId="15302" xr:uid="{00000000-0005-0000-0000-0000333D0000}"/>
    <cellStyle name="Normal 6 6 4 3" xfId="15303" xr:uid="{00000000-0005-0000-0000-0000343D0000}"/>
    <cellStyle name="Normal 6 6 5" xfId="15304" xr:uid="{00000000-0005-0000-0000-0000353D0000}"/>
    <cellStyle name="Normal 6 6 5 2" xfId="15305" xr:uid="{00000000-0005-0000-0000-0000363D0000}"/>
    <cellStyle name="Normal 6 6 5 2 2" xfId="15306" xr:uid="{00000000-0005-0000-0000-0000373D0000}"/>
    <cellStyle name="Normal 6 6 5 3" xfId="15307" xr:uid="{00000000-0005-0000-0000-0000383D0000}"/>
    <cellStyle name="Normal 6 6 6" xfId="15308" xr:uid="{00000000-0005-0000-0000-0000393D0000}"/>
    <cellStyle name="Normal 6 6 6 2" xfId="15309" xr:uid="{00000000-0005-0000-0000-00003A3D0000}"/>
    <cellStyle name="Normal 6 6 7" xfId="15310" xr:uid="{00000000-0005-0000-0000-00003B3D0000}"/>
    <cellStyle name="Normal 6 7" xfId="15311" xr:uid="{00000000-0005-0000-0000-00003C3D0000}"/>
    <cellStyle name="Normal 6 7 2" xfId="15312" xr:uid="{00000000-0005-0000-0000-00003D3D0000}"/>
    <cellStyle name="Normal 6 7 2 2" xfId="15313" xr:uid="{00000000-0005-0000-0000-00003E3D0000}"/>
    <cellStyle name="Normal 6 7 2 2 2" xfId="15314" xr:uid="{00000000-0005-0000-0000-00003F3D0000}"/>
    <cellStyle name="Normal 6 7 2 2 2 2" xfId="15315" xr:uid="{00000000-0005-0000-0000-0000403D0000}"/>
    <cellStyle name="Normal 6 7 2 2 3" xfId="15316" xr:uid="{00000000-0005-0000-0000-0000413D0000}"/>
    <cellStyle name="Normal 6 7 2 3" xfId="15317" xr:uid="{00000000-0005-0000-0000-0000423D0000}"/>
    <cellStyle name="Normal 6 7 2 3 2" xfId="15318" xr:uid="{00000000-0005-0000-0000-0000433D0000}"/>
    <cellStyle name="Normal 6 7 2 3 2 2" xfId="15319" xr:uid="{00000000-0005-0000-0000-0000443D0000}"/>
    <cellStyle name="Normal 6 7 2 3 3" xfId="15320" xr:uid="{00000000-0005-0000-0000-0000453D0000}"/>
    <cellStyle name="Normal 6 7 2 4" xfId="15321" xr:uid="{00000000-0005-0000-0000-0000463D0000}"/>
    <cellStyle name="Normal 6 7 2 4 2" xfId="15322" xr:uid="{00000000-0005-0000-0000-0000473D0000}"/>
    <cellStyle name="Normal 6 7 2 5" xfId="15323" xr:uid="{00000000-0005-0000-0000-0000483D0000}"/>
    <cellStyle name="Normal 6 7 3" xfId="15324" xr:uid="{00000000-0005-0000-0000-0000493D0000}"/>
    <cellStyle name="Normal 6 7 3 2" xfId="15325" xr:uid="{00000000-0005-0000-0000-00004A3D0000}"/>
    <cellStyle name="Normal 6 7 3 2 2" xfId="15326" xr:uid="{00000000-0005-0000-0000-00004B3D0000}"/>
    <cellStyle name="Normal 6 7 3 3" xfId="15327" xr:uid="{00000000-0005-0000-0000-00004C3D0000}"/>
    <cellStyle name="Normal 6 7 4" xfId="15328" xr:uid="{00000000-0005-0000-0000-00004D3D0000}"/>
    <cellStyle name="Normal 6 7 4 2" xfId="15329" xr:uid="{00000000-0005-0000-0000-00004E3D0000}"/>
    <cellStyle name="Normal 6 7 4 2 2" xfId="15330" xr:uid="{00000000-0005-0000-0000-00004F3D0000}"/>
    <cellStyle name="Normal 6 7 4 3" xfId="15331" xr:uid="{00000000-0005-0000-0000-0000503D0000}"/>
    <cellStyle name="Normal 6 7 5" xfId="15332" xr:uid="{00000000-0005-0000-0000-0000513D0000}"/>
    <cellStyle name="Normal 6 7 5 2" xfId="15333" xr:uid="{00000000-0005-0000-0000-0000523D0000}"/>
    <cellStyle name="Normal 6 7 5 2 2" xfId="15334" xr:uid="{00000000-0005-0000-0000-0000533D0000}"/>
    <cellStyle name="Normal 6 7 5 3" xfId="15335" xr:uid="{00000000-0005-0000-0000-0000543D0000}"/>
    <cellStyle name="Normal 6 7 6" xfId="15336" xr:uid="{00000000-0005-0000-0000-0000553D0000}"/>
    <cellStyle name="Normal 6 7 6 2" xfId="15337" xr:uid="{00000000-0005-0000-0000-0000563D0000}"/>
    <cellStyle name="Normal 6 7 7" xfId="15338" xr:uid="{00000000-0005-0000-0000-0000573D0000}"/>
    <cellStyle name="Normal 6 8" xfId="15339" xr:uid="{00000000-0005-0000-0000-0000583D0000}"/>
    <cellStyle name="Normal 6 8 2" xfId="15340" xr:uid="{00000000-0005-0000-0000-0000593D0000}"/>
    <cellStyle name="Normal 6 8 2 2" xfId="15341" xr:uid="{00000000-0005-0000-0000-00005A3D0000}"/>
    <cellStyle name="Normal 6 8 2 2 2" xfId="15342" xr:uid="{00000000-0005-0000-0000-00005B3D0000}"/>
    <cellStyle name="Normal 6 8 2 3" xfId="15343" xr:uid="{00000000-0005-0000-0000-00005C3D0000}"/>
    <cellStyle name="Normal 6 8 3" xfId="15344" xr:uid="{00000000-0005-0000-0000-00005D3D0000}"/>
    <cellStyle name="Normal 6 8 3 2" xfId="15345" xr:uid="{00000000-0005-0000-0000-00005E3D0000}"/>
    <cellStyle name="Normal 6 8 3 2 2" xfId="15346" xr:uid="{00000000-0005-0000-0000-00005F3D0000}"/>
    <cellStyle name="Normal 6 8 3 3" xfId="15347" xr:uid="{00000000-0005-0000-0000-0000603D0000}"/>
    <cellStyle name="Normal 6 8 4" xfId="15348" xr:uid="{00000000-0005-0000-0000-0000613D0000}"/>
    <cellStyle name="Normal 6 8 4 2" xfId="15349" xr:uid="{00000000-0005-0000-0000-0000623D0000}"/>
    <cellStyle name="Normal 6 8 5" xfId="15350" xr:uid="{00000000-0005-0000-0000-0000633D0000}"/>
    <cellStyle name="Normal 6 9" xfId="15351" xr:uid="{00000000-0005-0000-0000-0000643D0000}"/>
    <cellStyle name="Normal 6 9 2" xfId="15352" xr:uid="{00000000-0005-0000-0000-0000653D0000}"/>
    <cellStyle name="Normal 6 9 2 2" xfId="15353" xr:uid="{00000000-0005-0000-0000-0000663D0000}"/>
    <cellStyle name="Normal 6 9 2 2 2" xfId="15354" xr:uid="{00000000-0005-0000-0000-0000673D0000}"/>
    <cellStyle name="Normal 6 9 2 3" xfId="15355" xr:uid="{00000000-0005-0000-0000-0000683D0000}"/>
    <cellStyle name="Normal 6 9 3" xfId="15356" xr:uid="{00000000-0005-0000-0000-0000693D0000}"/>
    <cellStyle name="Normal 6 9 3 2" xfId="15357" xr:uid="{00000000-0005-0000-0000-00006A3D0000}"/>
    <cellStyle name="Normal 6 9 4" xfId="15358" xr:uid="{00000000-0005-0000-0000-00006B3D0000}"/>
    <cellStyle name="Normal 7" xfId="15359" xr:uid="{00000000-0005-0000-0000-00006C3D0000}"/>
    <cellStyle name="Normal 7 10" xfId="15360" xr:uid="{00000000-0005-0000-0000-00006D3D0000}"/>
    <cellStyle name="Normal 7 10 2" xfId="15361" xr:uid="{00000000-0005-0000-0000-00006E3D0000}"/>
    <cellStyle name="Normal 7 11" xfId="18387" xr:uid="{00000000-0005-0000-0000-00006F3D0000}"/>
    <cellStyle name="Normal 7 2" xfId="15362" xr:uid="{00000000-0005-0000-0000-0000703D0000}"/>
    <cellStyle name="Normal 7 2 2" xfId="15363" xr:uid="{00000000-0005-0000-0000-0000713D0000}"/>
    <cellStyle name="Normal 7 2 2 2" xfId="15364" xr:uid="{00000000-0005-0000-0000-0000723D0000}"/>
    <cellStyle name="Normal 7 2 2 2 2" xfId="15365" xr:uid="{00000000-0005-0000-0000-0000733D0000}"/>
    <cellStyle name="Normal 7 2 2 3" xfId="15366" xr:uid="{00000000-0005-0000-0000-0000743D0000}"/>
    <cellStyle name="Normal 7 2 2 3 2" xfId="15367" xr:uid="{00000000-0005-0000-0000-0000753D0000}"/>
    <cellStyle name="Normal 7 2 2 4" xfId="15368" xr:uid="{00000000-0005-0000-0000-0000763D0000}"/>
    <cellStyle name="Normal 7 2 2 4 2" xfId="15369" xr:uid="{00000000-0005-0000-0000-0000773D0000}"/>
    <cellStyle name="Normal 7 2 2 5" xfId="15370" xr:uid="{00000000-0005-0000-0000-0000783D0000}"/>
    <cellStyle name="Normal 7 2 3" xfId="15371" xr:uid="{00000000-0005-0000-0000-0000793D0000}"/>
    <cellStyle name="Normal 7 2 3 2" xfId="15372" xr:uid="{00000000-0005-0000-0000-00007A3D0000}"/>
    <cellStyle name="Normal 7 2 3 2 2" xfId="15373" xr:uid="{00000000-0005-0000-0000-00007B3D0000}"/>
    <cellStyle name="Normal 7 2 3 2 2 2" xfId="15374" xr:uid="{00000000-0005-0000-0000-00007C3D0000}"/>
    <cellStyle name="Normal 7 2 3 2 3" xfId="15375" xr:uid="{00000000-0005-0000-0000-00007D3D0000}"/>
    <cellStyle name="Normal 7 2 3 3" xfId="15376" xr:uid="{00000000-0005-0000-0000-00007E3D0000}"/>
    <cellStyle name="Normal 7 2 3 3 2" xfId="15377" xr:uid="{00000000-0005-0000-0000-00007F3D0000}"/>
    <cellStyle name="Normal 7 2 3 4" xfId="15378" xr:uid="{00000000-0005-0000-0000-0000803D0000}"/>
    <cellStyle name="Normal 7 2 3 5" xfId="15379" xr:uid="{00000000-0005-0000-0000-0000813D0000}"/>
    <cellStyle name="Normal 7 2 4" xfId="15380" xr:uid="{00000000-0005-0000-0000-0000823D0000}"/>
    <cellStyle name="Normal 7 2 5" xfId="15381" xr:uid="{00000000-0005-0000-0000-0000833D0000}"/>
    <cellStyle name="Normal 7 2 5 2" xfId="15382" xr:uid="{00000000-0005-0000-0000-0000843D0000}"/>
    <cellStyle name="Normal 7 2 6" xfId="15383" xr:uid="{00000000-0005-0000-0000-0000853D0000}"/>
    <cellStyle name="Normal 7 2 6 2" xfId="15384" xr:uid="{00000000-0005-0000-0000-0000863D0000}"/>
    <cellStyle name="Normal 7 2 7" xfId="15385" xr:uid="{00000000-0005-0000-0000-0000873D0000}"/>
    <cellStyle name="Normal 7 2 8" xfId="15386" xr:uid="{00000000-0005-0000-0000-0000883D0000}"/>
    <cellStyle name="Normal 7 3" xfId="15387" xr:uid="{00000000-0005-0000-0000-0000893D0000}"/>
    <cellStyle name="Normal 7 3 10" xfId="15388" xr:uid="{00000000-0005-0000-0000-00008A3D0000}"/>
    <cellStyle name="Normal 7 3 2" xfId="15389" xr:uid="{00000000-0005-0000-0000-00008B3D0000}"/>
    <cellStyle name="Normal 7 3 2 2" xfId="15390" xr:uid="{00000000-0005-0000-0000-00008C3D0000}"/>
    <cellStyle name="Normal 7 3 2 2 2" xfId="15391" xr:uid="{00000000-0005-0000-0000-00008D3D0000}"/>
    <cellStyle name="Normal 7 3 2 3" xfId="15392" xr:uid="{00000000-0005-0000-0000-00008E3D0000}"/>
    <cellStyle name="Normal 7 3 3" xfId="15393" xr:uid="{00000000-0005-0000-0000-00008F3D0000}"/>
    <cellStyle name="Normal 7 3 3 2" xfId="15394" xr:uid="{00000000-0005-0000-0000-0000903D0000}"/>
    <cellStyle name="Normal 7 3 3 2 2" xfId="15395" xr:uid="{00000000-0005-0000-0000-0000913D0000}"/>
    <cellStyle name="Normal 7 3 3 3" xfId="15396" xr:uid="{00000000-0005-0000-0000-0000923D0000}"/>
    <cellStyle name="Normal 7 3 4" xfId="15397" xr:uid="{00000000-0005-0000-0000-0000933D0000}"/>
    <cellStyle name="Normal 7 3 4 2" xfId="15398" xr:uid="{00000000-0005-0000-0000-0000943D0000}"/>
    <cellStyle name="Normal 7 3 4 2 2" xfId="15399" xr:uid="{00000000-0005-0000-0000-0000953D0000}"/>
    <cellStyle name="Normal 7 3 4 3" xfId="15400" xr:uid="{00000000-0005-0000-0000-0000963D0000}"/>
    <cellStyle name="Normal 7 3 5" xfId="15401" xr:uid="{00000000-0005-0000-0000-0000973D0000}"/>
    <cellStyle name="Normal 7 3 5 2" xfId="15402" xr:uid="{00000000-0005-0000-0000-0000983D0000}"/>
    <cellStyle name="Normal 7 3 6" xfId="15403" xr:uid="{00000000-0005-0000-0000-0000993D0000}"/>
    <cellStyle name="Normal 7 3 7" xfId="15404" xr:uid="{00000000-0005-0000-0000-00009A3D0000}"/>
    <cellStyle name="Normal 7 3 8" xfId="15405" xr:uid="{00000000-0005-0000-0000-00009B3D0000}"/>
    <cellStyle name="Normal 7 3 9" xfId="15406" xr:uid="{00000000-0005-0000-0000-00009C3D0000}"/>
    <cellStyle name="Normal 7 4" xfId="15407" xr:uid="{00000000-0005-0000-0000-00009D3D0000}"/>
    <cellStyle name="Normal 7 4 2" xfId="15408" xr:uid="{00000000-0005-0000-0000-00009E3D0000}"/>
    <cellStyle name="Normal 7 4 2 2" xfId="15409" xr:uid="{00000000-0005-0000-0000-00009F3D0000}"/>
    <cellStyle name="Normal 7 4 2 2 2" xfId="15410" xr:uid="{00000000-0005-0000-0000-0000A03D0000}"/>
    <cellStyle name="Normal 7 4 2 3" xfId="15411" xr:uid="{00000000-0005-0000-0000-0000A13D0000}"/>
    <cellStyle name="Normal 7 4 3" xfId="15412" xr:uid="{00000000-0005-0000-0000-0000A23D0000}"/>
    <cellStyle name="Normal 7 4 3 2" xfId="15413" xr:uid="{00000000-0005-0000-0000-0000A33D0000}"/>
    <cellStyle name="Normal 7 4 3 2 2" xfId="15414" xr:uid="{00000000-0005-0000-0000-0000A43D0000}"/>
    <cellStyle name="Normal 7 4 3 3" xfId="15415" xr:uid="{00000000-0005-0000-0000-0000A53D0000}"/>
    <cellStyle name="Normal 7 4 4" xfId="15416" xr:uid="{00000000-0005-0000-0000-0000A63D0000}"/>
    <cellStyle name="Normal 7 4 4 2" xfId="15417" xr:uid="{00000000-0005-0000-0000-0000A73D0000}"/>
    <cellStyle name="Normal 7 4 5" xfId="15418" xr:uid="{00000000-0005-0000-0000-0000A83D0000}"/>
    <cellStyle name="Normal 7 5" xfId="15419" xr:uid="{00000000-0005-0000-0000-0000A93D0000}"/>
    <cellStyle name="Normal 7 5 2" xfId="15420" xr:uid="{00000000-0005-0000-0000-0000AA3D0000}"/>
    <cellStyle name="Normal 7 5 2 2" xfId="15421" xr:uid="{00000000-0005-0000-0000-0000AB3D0000}"/>
    <cellStyle name="Normal 7 5 3" xfId="15422" xr:uid="{00000000-0005-0000-0000-0000AC3D0000}"/>
    <cellStyle name="Normal 7 6" xfId="15423" xr:uid="{00000000-0005-0000-0000-0000AD3D0000}"/>
    <cellStyle name="Normal 7 6 2" xfId="15424" xr:uid="{00000000-0005-0000-0000-0000AE3D0000}"/>
    <cellStyle name="Normal 7 6 2 2" xfId="15425" xr:uid="{00000000-0005-0000-0000-0000AF3D0000}"/>
    <cellStyle name="Normal 7 6 3" xfId="15426" xr:uid="{00000000-0005-0000-0000-0000B03D0000}"/>
    <cellStyle name="Normal 7 7" xfId="15427" xr:uid="{00000000-0005-0000-0000-0000B13D0000}"/>
    <cellStyle name="Normal 7 7 2" xfId="15428" xr:uid="{00000000-0005-0000-0000-0000B23D0000}"/>
    <cellStyle name="Normal 7 7 2 2" xfId="15429" xr:uid="{00000000-0005-0000-0000-0000B33D0000}"/>
    <cellStyle name="Normal 7 7 3" xfId="15430" xr:uid="{00000000-0005-0000-0000-0000B43D0000}"/>
    <cellStyle name="Normal 7 8" xfId="15431" xr:uid="{00000000-0005-0000-0000-0000B53D0000}"/>
    <cellStyle name="Normal 7 8 2" xfId="15432" xr:uid="{00000000-0005-0000-0000-0000B63D0000}"/>
    <cellStyle name="Normal 7 8 2 2" xfId="15433" xr:uid="{00000000-0005-0000-0000-0000B73D0000}"/>
    <cellStyle name="Normal 7 8 3" xfId="15434" xr:uid="{00000000-0005-0000-0000-0000B83D0000}"/>
    <cellStyle name="Normal 7 9" xfId="15435" xr:uid="{00000000-0005-0000-0000-0000B93D0000}"/>
    <cellStyle name="Normal 7 9 2" xfId="15436" xr:uid="{00000000-0005-0000-0000-0000BA3D0000}"/>
    <cellStyle name="Normal 8" xfId="15437" xr:uid="{00000000-0005-0000-0000-0000BB3D0000}"/>
    <cellStyle name="Normal 8 10" xfId="15438" xr:uid="{00000000-0005-0000-0000-0000BC3D0000}"/>
    <cellStyle name="Normal 8 11" xfId="18388" xr:uid="{00000000-0005-0000-0000-0000BD3D0000}"/>
    <cellStyle name="Normal 8 2" xfId="15439" xr:uid="{00000000-0005-0000-0000-0000BE3D0000}"/>
    <cellStyle name="Normal 8 2 10" xfId="15440" xr:uid="{00000000-0005-0000-0000-0000BF3D0000}"/>
    <cellStyle name="Normal 8 2 11" xfId="15441" xr:uid="{00000000-0005-0000-0000-0000C03D0000}"/>
    <cellStyle name="Normal 8 2 12" xfId="15442" xr:uid="{00000000-0005-0000-0000-0000C13D0000}"/>
    <cellStyle name="Normal 8 2 13" xfId="15443" xr:uid="{00000000-0005-0000-0000-0000C23D0000}"/>
    <cellStyle name="Normal 8 2 2" xfId="15444" xr:uid="{00000000-0005-0000-0000-0000C33D0000}"/>
    <cellStyle name="Normal 8 2 2 2" xfId="15445" xr:uid="{00000000-0005-0000-0000-0000C43D0000}"/>
    <cellStyle name="Normal 8 2 2 2 2" xfId="15446" xr:uid="{00000000-0005-0000-0000-0000C53D0000}"/>
    <cellStyle name="Normal 8 2 2 2 2 2" xfId="15447" xr:uid="{00000000-0005-0000-0000-0000C63D0000}"/>
    <cellStyle name="Normal 8 2 2 2 3" xfId="15448" xr:uid="{00000000-0005-0000-0000-0000C73D0000}"/>
    <cellStyle name="Normal 8 2 2 3" xfId="15449" xr:uid="{00000000-0005-0000-0000-0000C83D0000}"/>
    <cellStyle name="Normal 8 2 2 3 2" xfId="15450" xr:uid="{00000000-0005-0000-0000-0000C93D0000}"/>
    <cellStyle name="Normal 8 2 2 4" xfId="15451" xr:uid="{00000000-0005-0000-0000-0000CA3D0000}"/>
    <cellStyle name="Normal 8 2 2 5" xfId="15452" xr:uid="{00000000-0005-0000-0000-0000CB3D0000}"/>
    <cellStyle name="Normal 8 2 2 6" xfId="15453" xr:uid="{00000000-0005-0000-0000-0000CC3D0000}"/>
    <cellStyle name="Normal 8 2 2 7" xfId="15454" xr:uid="{00000000-0005-0000-0000-0000CD3D0000}"/>
    <cellStyle name="Normal 8 2 3" xfId="15455" xr:uid="{00000000-0005-0000-0000-0000CE3D0000}"/>
    <cellStyle name="Normal 8 2 3 2" xfId="15456" xr:uid="{00000000-0005-0000-0000-0000CF3D0000}"/>
    <cellStyle name="Normal 8 2 3 2 2" xfId="15457" xr:uid="{00000000-0005-0000-0000-0000D03D0000}"/>
    <cellStyle name="Normal 8 2 3 3" xfId="15458" xr:uid="{00000000-0005-0000-0000-0000D13D0000}"/>
    <cellStyle name="Normal 8 2 3 3 2" xfId="15459" xr:uid="{00000000-0005-0000-0000-0000D23D0000}"/>
    <cellStyle name="Normal 8 2 3 4" xfId="15460" xr:uid="{00000000-0005-0000-0000-0000D33D0000}"/>
    <cellStyle name="Normal 8 2 3 5" xfId="15461" xr:uid="{00000000-0005-0000-0000-0000D43D0000}"/>
    <cellStyle name="Normal 8 2 4" xfId="15462" xr:uid="{00000000-0005-0000-0000-0000D53D0000}"/>
    <cellStyle name="Normal 8 2 4 2" xfId="15463" xr:uid="{00000000-0005-0000-0000-0000D63D0000}"/>
    <cellStyle name="Normal 8 2 4 2 2" xfId="15464" xr:uid="{00000000-0005-0000-0000-0000D73D0000}"/>
    <cellStyle name="Normal 8 2 4 3" xfId="15465" xr:uid="{00000000-0005-0000-0000-0000D83D0000}"/>
    <cellStyle name="Normal 8 2 5" xfId="15466" xr:uid="{00000000-0005-0000-0000-0000D93D0000}"/>
    <cellStyle name="Normal 8 2 5 2" xfId="15467" xr:uid="{00000000-0005-0000-0000-0000DA3D0000}"/>
    <cellStyle name="Normal 8 2 6" xfId="15468" xr:uid="{00000000-0005-0000-0000-0000DB3D0000}"/>
    <cellStyle name="Normal 8 2 6 2" xfId="15469" xr:uid="{00000000-0005-0000-0000-0000DC3D0000}"/>
    <cellStyle name="Normal 8 2 7" xfId="15470" xr:uid="{00000000-0005-0000-0000-0000DD3D0000}"/>
    <cellStyle name="Normal 8 2 8" xfId="15471" xr:uid="{00000000-0005-0000-0000-0000DE3D0000}"/>
    <cellStyle name="Normal 8 2 9" xfId="15472" xr:uid="{00000000-0005-0000-0000-0000DF3D0000}"/>
    <cellStyle name="Normal 8 3" xfId="15473" xr:uid="{00000000-0005-0000-0000-0000E03D0000}"/>
    <cellStyle name="Normal 8 3 2" xfId="15474" xr:uid="{00000000-0005-0000-0000-0000E13D0000}"/>
    <cellStyle name="Normal 8 3 2 2" xfId="15475" xr:uid="{00000000-0005-0000-0000-0000E23D0000}"/>
    <cellStyle name="Normal 8 3 2 2 2" xfId="15476" xr:uid="{00000000-0005-0000-0000-0000E33D0000}"/>
    <cellStyle name="Normal 8 3 2 3" xfId="15477" xr:uid="{00000000-0005-0000-0000-0000E43D0000}"/>
    <cellStyle name="Normal 8 3 2 4" xfId="15478" xr:uid="{00000000-0005-0000-0000-0000E53D0000}"/>
    <cellStyle name="Normal 8 3 3" xfId="15479" xr:uid="{00000000-0005-0000-0000-0000E63D0000}"/>
    <cellStyle name="Normal 8 3 3 2" xfId="15480" xr:uid="{00000000-0005-0000-0000-0000E73D0000}"/>
    <cellStyle name="Normal 8 3 3 2 2" xfId="15481" xr:uid="{00000000-0005-0000-0000-0000E83D0000}"/>
    <cellStyle name="Normal 8 3 3 3" xfId="15482" xr:uid="{00000000-0005-0000-0000-0000E93D0000}"/>
    <cellStyle name="Normal 8 3 4" xfId="15483" xr:uid="{00000000-0005-0000-0000-0000EA3D0000}"/>
    <cellStyle name="Normal 8 3 4 2" xfId="15484" xr:uid="{00000000-0005-0000-0000-0000EB3D0000}"/>
    <cellStyle name="Normal 8 3 5" xfId="15485" xr:uid="{00000000-0005-0000-0000-0000EC3D0000}"/>
    <cellStyle name="Normal 8 3 5 2" xfId="15486" xr:uid="{00000000-0005-0000-0000-0000ED3D0000}"/>
    <cellStyle name="Normal 8 3 6" xfId="15487" xr:uid="{00000000-0005-0000-0000-0000EE3D0000}"/>
    <cellStyle name="Normal 8 4" xfId="15488" xr:uid="{00000000-0005-0000-0000-0000EF3D0000}"/>
    <cellStyle name="Normal 8 4 2" xfId="15489" xr:uid="{00000000-0005-0000-0000-0000F03D0000}"/>
    <cellStyle name="Normal 8 4 2 2" xfId="15490" xr:uid="{00000000-0005-0000-0000-0000F13D0000}"/>
    <cellStyle name="Normal 8 4 3" xfId="15491" xr:uid="{00000000-0005-0000-0000-0000F23D0000}"/>
    <cellStyle name="Normal 8 5" xfId="15492" xr:uid="{00000000-0005-0000-0000-0000F33D0000}"/>
    <cellStyle name="Normal 8 5 2" xfId="15493" xr:uid="{00000000-0005-0000-0000-0000F43D0000}"/>
    <cellStyle name="Normal 8 5 2 2" xfId="15494" xr:uid="{00000000-0005-0000-0000-0000F53D0000}"/>
    <cellStyle name="Normal 8 5 3" xfId="15495" xr:uid="{00000000-0005-0000-0000-0000F63D0000}"/>
    <cellStyle name="Normal 8 6" xfId="15496" xr:uid="{00000000-0005-0000-0000-0000F73D0000}"/>
    <cellStyle name="Normal 8 6 2" xfId="15497" xr:uid="{00000000-0005-0000-0000-0000F83D0000}"/>
    <cellStyle name="Normal 8 6 2 2" xfId="15498" xr:uid="{00000000-0005-0000-0000-0000F93D0000}"/>
    <cellStyle name="Normal 8 6 3" xfId="15499" xr:uid="{00000000-0005-0000-0000-0000FA3D0000}"/>
    <cellStyle name="Normal 8 7" xfId="15500" xr:uid="{00000000-0005-0000-0000-0000FB3D0000}"/>
    <cellStyle name="Normal 8 7 2" xfId="15501" xr:uid="{00000000-0005-0000-0000-0000FC3D0000}"/>
    <cellStyle name="Normal 8 7 2 2" xfId="15502" xr:uid="{00000000-0005-0000-0000-0000FD3D0000}"/>
    <cellStyle name="Normal 8 7 3" xfId="15503" xr:uid="{00000000-0005-0000-0000-0000FE3D0000}"/>
    <cellStyle name="Normal 8 8" xfId="15504" xr:uid="{00000000-0005-0000-0000-0000FF3D0000}"/>
    <cellStyle name="Normal 8 9" xfId="15505" xr:uid="{00000000-0005-0000-0000-0000003E0000}"/>
    <cellStyle name="Normal 9" xfId="15506" xr:uid="{00000000-0005-0000-0000-0000013E0000}"/>
    <cellStyle name="Normal 9 10" xfId="15507" xr:uid="{00000000-0005-0000-0000-0000023E0000}"/>
    <cellStyle name="Normal 9 2" xfId="15508" xr:uid="{00000000-0005-0000-0000-0000033E0000}"/>
    <cellStyle name="Normal 9 2 2" xfId="15509" xr:uid="{00000000-0005-0000-0000-0000043E0000}"/>
    <cellStyle name="Normal 9 2 2 2" xfId="15510" xr:uid="{00000000-0005-0000-0000-0000053E0000}"/>
    <cellStyle name="Normal 9 2 2 2 2" xfId="15511" xr:uid="{00000000-0005-0000-0000-0000063E0000}"/>
    <cellStyle name="Normal 9 2 2 3" xfId="15512" xr:uid="{00000000-0005-0000-0000-0000073E0000}"/>
    <cellStyle name="Normal 9 2 3" xfId="15513" xr:uid="{00000000-0005-0000-0000-0000083E0000}"/>
    <cellStyle name="Normal 9 2 3 2" xfId="15514" xr:uid="{00000000-0005-0000-0000-0000093E0000}"/>
    <cellStyle name="Normal 9 2 3 2 2" xfId="15515" xr:uid="{00000000-0005-0000-0000-00000A3E0000}"/>
    <cellStyle name="Normal 9 2 3 3" xfId="15516" xr:uid="{00000000-0005-0000-0000-00000B3E0000}"/>
    <cellStyle name="Normal 9 2 4" xfId="15517" xr:uid="{00000000-0005-0000-0000-00000C3E0000}"/>
    <cellStyle name="Normal 9 2 4 2" xfId="15518" xr:uid="{00000000-0005-0000-0000-00000D3E0000}"/>
    <cellStyle name="Normal 9 2 5" xfId="15519" xr:uid="{00000000-0005-0000-0000-00000E3E0000}"/>
    <cellStyle name="Normal 9 2 5 2" xfId="15520" xr:uid="{00000000-0005-0000-0000-00000F3E0000}"/>
    <cellStyle name="Normal 9 2 6" xfId="15521" xr:uid="{00000000-0005-0000-0000-0000103E0000}"/>
    <cellStyle name="Normal 9 2 7" xfId="15522" xr:uid="{00000000-0005-0000-0000-0000113E0000}"/>
    <cellStyle name="Normal 9 2 8" xfId="15523" xr:uid="{00000000-0005-0000-0000-0000123E0000}"/>
    <cellStyle name="Normal 9 2 9" xfId="15524" xr:uid="{00000000-0005-0000-0000-0000133E0000}"/>
    <cellStyle name="Normal 9 3" xfId="15525" xr:uid="{00000000-0005-0000-0000-0000143E0000}"/>
    <cellStyle name="Normal 9 3 2" xfId="15526" xr:uid="{00000000-0005-0000-0000-0000153E0000}"/>
    <cellStyle name="Normal 9 3 2 2" xfId="15527" xr:uid="{00000000-0005-0000-0000-0000163E0000}"/>
    <cellStyle name="Normal 9 3 3" xfId="15528" xr:uid="{00000000-0005-0000-0000-0000173E0000}"/>
    <cellStyle name="Normal 9 3 4" xfId="15529" xr:uid="{00000000-0005-0000-0000-0000183E0000}"/>
    <cellStyle name="Normal 9 3 5" xfId="15530" xr:uid="{00000000-0005-0000-0000-0000193E0000}"/>
    <cellStyle name="Normal 9 4" xfId="15531" xr:uid="{00000000-0005-0000-0000-00001A3E0000}"/>
    <cellStyle name="Normal 9 4 2" xfId="15532" xr:uid="{00000000-0005-0000-0000-00001B3E0000}"/>
    <cellStyle name="Normal 9 4 2 2" xfId="15533" xr:uid="{00000000-0005-0000-0000-00001C3E0000}"/>
    <cellStyle name="Normal 9 4 3" xfId="15534" xr:uid="{00000000-0005-0000-0000-00001D3E0000}"/>
    <cellStyle name="Normal 9 5" xfId="15535" xr:uid="{00000000-0005-0000-0000-00001E3E0000}"/>
    <cellStyle name="Normal 9 5 2" xfId="15536" xr:uid="{00000000-0005-0000-0000-00001F3E0000}"/>
    <cellStyle name="Normal 9 5 2 2" xfId="15537" xr:uid="{00000000-0005-0000-0000-0000203E0000}"/>
    <cellStyle name="Normal 9 5 3" xfId="15538" xr:uid="{00000000-0005-0000-0000-0000213E0000}"/>
    <cellStyle name="Normal 9 6" xfId="15539" xr:uid="{00000000-0005-0000-0000-0000223E0000}"/>
    <cellStyle name="Normal 9 6 2" xfId="15540" xr:uid="{00000000-0005-0000-0000-0000233E0000}"/>
    <cellStyle name="Normal 9 7" xfId="15541" xr:uid="{00000000-0005-0000-0000-0000243E0000}"/>
    <cellStyle name="Normal 9 7 2" xfId="15542" xr:uid="{00000000-0005-0000-0000-0000253E0000}"/>
    <cellStyle name="Normal 9 8" xfId="15543" xr:uid="{00000000-0005-0000-0000-0000263E0000}"/>
    <cellStyle name="Normal 9 9" xfId="15544" xr:uid="{00000000-0005-0000-0000-0000273E0000}"/>
    <cellStyle name="Normal GHG Numbers (0.00)" xfId="15545" xr:uid="{00000000-0005-0000-0000-0000283E0000}"/>
    <cellStyle name="Normal GHG Numbers (0.00) 2" xfId="15546" xr:uid="{00000000-0005-0000-0000-0000293E0000}"/>
    <cellStyle name="Normal GHG Numbers (0.00) 3" xfId="18389" xr:uid="{00000000-0005-0000-0000-00002A3E0000}"/>
    <cellStyle name="Normal GHG Textfiels Bold" xfId="15547" xr:uid="{00000000-0005-0000-0000-00002B3E0000}"/>
    <cellStyle name="Normal GHG Textfiels Bold 2" xfId="18390" xr:uid="{00000000-0005-0000-0000-00002C3E0000}"/>
    <cellStyle name="Normal GHG whole table" xfId="15548" xr:uid="{00000000-0005-0000-0000-00002D3E0000}"/>
    <cellStyle name="Normal GHG-Shade" xfId="15549" xr:uid="{00000000-0005-0000-0000-00002E3E0000}"/>
    <cellStyle name="Normal GHG-Shade 2" xfId="15550" xr:uid="{00000000-0005-0000-0000-00002F3E0000}"/>
    <cellStyle name="Normal GHG-Shade 2 2" xfId="15551" xr:uid="{00000000-0005-0000-0000-0000303E0000}"/>
    <cellStyle name="Normal GHG-Shade 3" xfId="15552" xr:uid="{00000000-0005-0000-0000-0000313E0000}"/>
    <cellStyle name="Normal GHG-Shade 4" xfId="18391" xr:uid="{00000000-0005-0000-0000-0000323E0000}"/>
    <cellStyle name="Normale 10" xfId="15553" xr:uid="{00000000-0005-0000-0000-0000333E0000}"/>
    <cellStyle name="Normale 10 2" xfId="15554" xr:uid="{00000000-0005-0000-0000-0000343E0000}"/>
    <cellStyle name="Normale 10 2 2" xfId="15555" xr:uid="{00000000-0005-0000-0000-0000353E0000}"/>
    <cellStyle name="Normale 10 2 3" xfId="18393" xr:uid="{00000000-0005-0000-0000-0000363E0000}"/>
    <cellStyle name="Normale 10 3" xfId="15556" xr:uid="{00000000-0005-0000-0000-0000373E0000}"/>
    <cellStyle name="Normale 10 3 2" xfId="15557" xr:uid="{00000000-0005-0000-0000-0000383E0000}"/>
    <cellStyle name="Normale 10 3 3" xfId="18394" xr:uid="{00000000-0005-0000-0000-0000393E0000}"/>
    <cellStyle name="Normale 10 4" xfId="15558" xr:uid="{00000000-0005-0000-0000-00003A3E0000}"/>
    <cellStyle name="Normale 10 5" xfId="18392" xr:uid="{00000000-0005-0000-0000-00003B3E0000}"/>
    <cellStyle name="Normale 10_EDEN industria 2008 rev" xfId="15559" xr:uid="{00000000-0005-0000-0000-00003C3E0000}"/>
    <cellStyle name="Normale 11" xfId="15560" xr:uid="{00000000-0005-0000-0000-00003D3E0000}"/>
    <cellStyle name="Normale 11 2" xfId="15561" xr:uid="{00000000-0005-0000-0000-00003E3E0000}"/>
    <cellStyle name="Normale 11 2 2" xfId="15562" xr:uid="{00000000-0005-0000-0000-00003F3E0000}"/>
    <cellStyle name="Normale 11 2 3" xfId="18396" xr:uid="{00000000-0005-0000-0000-0000403E0000}"/>
    <cellStyle name="Normale 11 3" xfId="15563" xr:uid="{00000000-0005-0000-0000-0000413E0000}"/>
    <cellStyle name="Normale 11 3 2" xfId="15564" xr:uid="{00000000-0005-0000-0000-0000423E0000}"/>
    <cellStyle name="Normale 11 3 3" xfId="18397" xr:uid="{00000000-0005-0000-0000-0000433E0000}"/>
    <cellStyle name="Normale 11 4" xfId="15565" xr:uid="{00000000-0005-0000-0000-0000443E0000}"/>
    <cellStyle name="Normale 11 5" xfId="18395" xr:uid="{00000000-0005-0000-0000-0000453E0000}"/>
    <cellStyle name="Normale 11_EDEN industria 2008 rev" xfId="15566" xr:uid="{00000000-0005-0000-0000-0000463E0000}"/>
    <cellStyle name="Normale 12" xfId="15567" xr:uid="{00000000-0005-0000-0000-0000473E0000}"/>
    <cellStyle name="Normale 12 2" xfId="15568" xr:uid="{00000000-0005-0000-0000-0000483E0000}"/>
    <cellStyle name="Normale 12 2 2" xfId="15569" xr:uid="{00000000-0005-0000-0000-0000493E0000}"/>
    <cellStyle name="Normale 12 2 3" xfId="18399" xr:uid="{00000000-0005-0000-0000-00004A3E0000}"/>
    <cellStyle name="Normale 12 3" xfId="15570" xr:uid="{00000000-0005-0000-0000-00004B3E0000}"/>
    <cellStyle name="Normale 12 3 2" xfId="15571" xr:uid="{00000000-0005-0000-0000-00004C3E0000}"/>
    <cellStyle name="Normale 12 3 3" xfId="18400" xr:uid="{00000000-0005-0000-0000-00004D3E0000}"/>
    <cellStyle name="Normale 12 4" xfId="15572" xr:uid="{00000000-0005-0000-0000-00004E3E0000}"/>
    <cellStyle name="Normale 12 5" xfId="18398" xr:uid="{00000000-0005-0000-0000-00004F3E0000}"/>
    <cellStyle name="Normale 12_EDEN industria 2008 rev" xfId="15573" xr:uid="{00000000-0005-0000-0000-0000503E0000}"/>
    <cellStyle name="Normale 13" xfId="15574" xr:uid="{00000000-0005-0000-0000-0000513E0000}"/>
    <cellStyle name="Normale 13 2" xfId="15575" xr:uid="{00000000-0005-0000-0000-0000523E0000}"/>
    <cellStyle name="Normale 13 2 2" xfId="15576" xr:uid="{00000000-0005-0000-0000-0000533E0000}"/>
    <cellStyle name="Normale 13 2 3" xfId="18402" xr:uid="{00000000-0005-0000-0000-0000543E0000}"/>
    <cellStyle name="Normale 13 3" xfId="15577" xr:uid="{00000000-0005-0000-0000-0000553E0000}"/>
    <cellStyle name="Normale 13 3 2" xfId="15578" xr:uid="{00000000-0005-0000-0000-0000563E0000}"/>
    <cellStyle name="Normale 13 3 3" xfId="18403" xr:uid="{00000000-0005-0000-0000-0000573E0000}"/>
    <cellStyle name="Normale 13 4" xfId="15579" xr:uid="{00000000-0005-0000-0000-0000583E0000}"/>
    <cellStyle name="Normale 13 5" xfId="18401" xr:uid="{00000000-0005-0000-0000-0000593E0000}"/>
    <cellStyle name="Normale 13_EDEN industria 2008 rev" xfId="15580" xr:uid="{00000000-0005-0000-0000-00005A3E0000}"/>
    <cellStyle name="Normale 14" xfId="15581" xr:uid="{00000000-0005-0000-0000-00005B3E0000}"/>
    <cellStyle name="Normale 14 2" xfId="15582" xr:uid="{00000000-0005-0000-0000-00005C3E0000}"/>
    <cellStyle name="Normale 14 2 2" xfId="15583" xr:uid="{00000000-0005-0000-0000-00005D3E0000}"/>
    <cellStyle name="Normale 14 2 3" xfId="18405" xr:uid="{00000000-0005-0000-0000-00005E3E0000}"/>
    <cellStyle name="Normale 14 3" xfId="15584" xr:uid="{00000000-0005-0000-0000-00005F3E0000}"/>
    <cellStyle name="Normale 14 3 2" xfId="15585" xr:uid="{00000000-0005-0000-0000-0000603E0000}"/>
    <cellStyle name="Normale 14 3 3" xfId="18406" xr:uid="{00000000-0005-0000-0000-0000613E0000}"/>
    <cellStyle name="Normale 14 4" xfId="15586" xr:uid="{00000000-0005-0000-0000-0000623E0000}"/>
    <cellStyle name="Normale 14 5" xfId="18404" xr:uid="{00000000-0005-0000-0000-0000633E0000}"/>
    <cellStyle name="Normale 14_EDEN industria 2008 rev" xfId="15587" xr:uid="{00000000-0005-0000-0000-0000643E0000}"/>
    <cellStyle name="Normale 15" xfId="15588" xr:uid="{00000000-0005-0000-0000-0000653E0000}"/>
    <cellStyle name="Normale 15 2" xfId="15589" xr:uid="{00000000-0005-0000-0000-0000663E0000}"/>
    <cellStyle name="Normale 15 2 2" xfId="15590" xr:uid="{00000000-0005-0000-0000-0000673E0000}"/>
    <cellStyle name="Normale 15 2 3" xfId="18408" xr:uid="{00000000-0005-0000-0000-0000683E0000}"/>
    <cellStyle name="Normale 15 3" xfId="15591" xr:uid="{00000000-0005-0000-0000-0000693E0000}"/>
    <cellStyle name="Normale 15 3 2" xfId="15592" xr:uid="{00000000-0005-0000-0000-00006A3E0000}"/>
    <cellStyle name="Normale 15 3 3" xfId="18409" xr:uid="{00000000-0005-0000-0000-00006B3E0000}"/>
    <cellStyle name="Normale 15 4" xfId="15593" xr:uid="{00000000-0005-0000-0000-00006C3E0000}"/>
    <cellStyle name="Normale 15 5" xfId="18407" xr:uid="{00000000-0005-0000-0000-00006D3E0000}"/>
    <cellStyle name="Normale 15_EDEN industria 2008 rev" xfId="15594" xr:uid="{00000000-0005-0000-0000-00006E3E0000}"/>
    <cellStyle name="Normale 16" xfId="15595" xr:uid="{00000000-0005-0000-0000-00006F3E0000}"/>
    <cellStyle name="Normale 16 2" xfId="15596" xr:uid="{00000000-0005-0000-0000-0000703E0000}"/>
    <cellStyle name="Normale 16 3" xfId="18410" xr:uid="{00000000-0005-0000-0000-0000713E0000}"/>
    <cellStyle name="Normale 17" xfId="15597" xr:uid="{00000000-0005-0000-0000-0000723E0000}"/>
    <cellStyle name="Normale 17 2" xfId="15598" xr:uid="{00000000-0005-0000-0000-0000733E0000}"/>
    <cellStyle name="Normale 17 3" xfId="18411" xr:uid="{00000000-0005-0000-0000-0000743E0000}"/>
    <cellStyle name="Normale 18" xfId="15599" xr:uid="{00000000-0005-0000-0000-0000753E0000}"/>
    <cellStyle name="Normale 18 2" xfId="18412" xr:uid="{00000000-0005-0000-0000-0000763E0000}"/>
    <cellStyle name="Normale 19" xfId="15600" xr:uid="{00000000-0005-0000-0000-0000773E0000}"/>
    <cellStyle name="Normale 19 2" xfId="18413" xr:uid="{00000000-0005-0000-0000-0000783E0000}"/>
    <cellStyle name="Normale 2" xfId="15601" xr:uid="{00000000-0005-0000-0000-0000793E0000}"/>
    <cellStyle name="Normale 2 2" xfId="15602" xr:uid="{00000000-0005-0000-0000-00007A3E0000}"/>
    <cellStyle name="Normale 2 2 2" xfId="15603" xr:uid="{00000000-0005-0000-0000-00007B3E0000}"/>
    <cellStyle name="Normale 2 2 3" xfId="18415" xr:uid="{00000000-0005-0000-0000-00007C3E0000}"/>
    <cellStyle name="Normale 2 3" xfId="15604" xr:uid="{00000000-0005-0000-0000-00007D3E0000}"/>
    <cellStyle name="Normale 2 4" xfId="18414" xr:uid="{00000000-0005-0000-0000-00007E3E0000}"/>
    <cellStyle name="Normale 2_EDEN industria 2008 rev" xfId="15605" xr:uid="{00000000-0005-0000-0000-00007F3E0000}"/>
    <cellStyle name="Normale 20" xfId="15606" xr:uid="{00000000-0005-0000-0000-0000803E0000}"/>
    <cellStyle name="Normale 20 2" xfId="15607" xr:uid="{00000000-0005-0000-0000-0000813E0000}"/>
    <cellStyle name="Normale 20 3" xfId="18416" xr:uid="{00000000-0005-0000-0000-0000823E0000}"/>
    <cellStyle name="Normale 21" xfId="15608" xr:uid="{00000000-0005-0000-0000-0000833E0000}"/>
    <cellStyle name="Normale 21 2" xfId="15609" xr:uid="{00000000-0005-0000-0000-0000843E0000}"/>
    <cellStyle name="Normale 21 3" xfId="18417" xr:uid="{00000000-0005-0000-0000-0000853E0000}"/>
    <cellStyle name="Normale 22" xfId="15610" xr:uid="{00000000-0005-0000-0000-0000863E0000}"/>
    <cellStyle name="Normale 22 2" xfId="15611" xr:uid="{00000000-0005-0000-0000-0000873E0000}"/>
    <cellStyle name="Normale 22 3" xfId="18418" xr:uid="{00000000-0005-0000-0000-0000883E0000}"/>
    <cellStyle name="Normale 23" xfId="15612" xr:uid="{00000000-0005-0000-0000-0000893E0000}"/>
    <cellStyle name="Normale 23 2" xfId="15613" xr:uid="{00000000-0005-0000-0000-00008A3E0000}"/>
    <cellStyle name="Normale 23 3" xfId="18419" xr:uid="{00000000-0005-0000-0000-00008B3E0000}"/>
    <cellStyle name="Normale 24" xfId="15614" xr:uid="{00000000-0005-0000-0000-00008C3E0000}"/>
    <cellStyle name="Normale 24 2" xfId="15615" xr:uid="{00000000-0005-0000-0000-00008D3E0000}"/>
    <cellStyle name="Normale 24 3" xfId="18420" xr:uid="{00000000-0005-0000-0000-00008E3E0000}"/>
    <cellStyle name="Normale 25" xfId="15616" xr:uid="{00000000-0005-0000-0000-00008F3E0000}"/>
    <cellStyle name="Normale 25 2" xfId="15617" xr:uid="{00000000-0005-0000-0000-0000903E0000}"/>
    <cellStyle name="Normale 25 3" xfId="18421" xr:uid="{00000000-0005-0000-0000-0000913E0000}"/>
    <cellStyle name="Normale 26" xfId="15618" xr:uid="{00000000-0005-0000-0000-0000923E0000}"/>
    <cellStyle name="Normale 26 2" xfId="15619" xr:uid="{00000000-0005-0000-0000-0000933E0000}"/>
    <cellStyle name="Normale 26 3" xfId="18422" xr:uid="{00000000-0005-0000-0000-0000943E0000}"/>
    <cellStyle name="Normale 27" xfId="15620" xr:uid="{00000000-0005-0000-0000-0000953E0000}"/>
    <cellStyle name="Normale 27 2" xfId="15621" xr:uid="{00000000-0005-0000-0000-0000963E0000}"/>
    <cellStyle name="Normale 27 3" xfId="18423" xr:uid="{00000000-0005-0000-0000-0000973E0000}"/>
    <cellStyle name="Normale 28" xfId="15622" xr:uid="{00000000-0005-0000-0000-0000983E0000}"/>
    <cellStyle name="Normale 28 2" xfId="15623" xr:uid="{00000000-0005-0000-0000-0000993E0000}"/>
    <cellStyle name="Normale 28 3" xfId="18424" xr:uid="{00000000-0005-0000-0000-00009A3E0000}"/>
    <cellStyle name="Normale 29" xfId="15624" xr:uid="{00000000-0005-0000-0000-00009B3E0000}"/>
    <cellStyle name="Normale 29 2" xfId="15625" xr:uid="{00000000-0005-0000-0000-00009C3E0000}"/>
    <cellStyle name="Normale 29 3" xfId="18425" xr:uid="{00000000-0005-0000-0000-00009D3E0000}"/>
    <cellStyle name="Normale 3" xfId="15626" xr:uid="{00000000-0005-0000-0000-00009E3E0000}"/>
    <cellStyle name="Normale 3 2" xfId="15627" xr:uid="{00000000-0005-0000-0000-00009F3E0000}"/>
    <cellStyle name="Normale 3 2 2" xfId="15628" xr:uid="{00000000-0005-0000-0000-0000A03E0000}"/>
    <cellStyle name="Normale 3 2 3" xfId="18427" xr:uid="{00000000-0005-0000-0000-0000A13E0000}"/>
    <cellStyle name="Normale 3 3" xfId="15629" xr:uid="{00000000-0005-0000-0000-0000A23E0000}"/>
    <cellStyle name="Normale 3 3 2" xfId="15630" xr:uid="{00000000-0005-0000-0000-0000A33E0000}"/>
    <cellStyle name="Normale 3 3 3" xfId="18428" xr:uid="{00000000-0005-0000-0000-0000A43E0000}"/>
    <cellStyle name="Normale 3 4" xfId="15631" xr:uid="{00000000-0005-0000-0000-0000A53E0000}"/>
    <cellStyle name="Normale 3 5" xfId="18426" xr:uid="{00000000-0005-0000-0000-0000A63E0000}"/>
    <cellStyle name="Normale 3_EDEN industria 2008 rev" xfId="15632" xr:uid="{00000000-0005-0000-0000-0000A73E0000}"/>
    <cellStyle name="Normale 30" xfId="15633" xr:uid="{00000000-0005-0000-0000-0000A83E0000}"/>
    <cellStyle name="Normale 30 2" xfId="15634" xr:uid="{00000000-0005-0000-0000-0000A93E0000}"/>
    <cellStyle name="Normale 30 3" xfId="18429" xr:uid="{00000000-0005-0000-0000-0000AA3E0000}"/>
    <cellStyle name="Normale 31" xfId="15635" xr:uid="{00000000-0005-0000-0000-0000AB3E0000}"/>
    <cellStyle name="Normale 31 2" xfId="15636" xr:uid="{00000000-0005-0000-0000-0000AC3E0000}"/>
    <cellStyle name="Normale 31 3" xfId="18430" xr:uid="{00000000-0005-0000-0000-0000AD3E0000}"/>
    <cellStyle name="Normale 32" xfId="15637" xr:uid="{00000000-0005-0000-0000-0000AE3E0000}"/>
    <cellStyle name="Normale 32 2" xfId="15638" xr:uid="{00000000-0005-0000-0000-0000AF3E0000}"/>
    <cellStyle name="Normale 32 3" xfId="18431" xr:uid="{00000000-0005-0000-0000-0000B03E0000}"/>
    <cellStyle name="Normale 33" xfId="15639" xr:uid="{00000000-0005-0000-0000-0000B13E0000}"/>
    <cellStyle name="Normale 33 2" xfId="15640" xr:uid="{00000000-0005-0000-0000-0000B23E0000}"/>
    <cellStyle name="Normale 33 3" xfId="18432" xr:uid="{00000000-0005-0000-0000-0000B33E0000}"/>
    <cellStyle name="Normale 34" xfId="15641" xr:uid="{00000000-0005-0000-0000-0000B43E0000}"/>
    <cellStyle name="Normale 34 2" xfId="15642" xr:uid="{00000000-0005-0000-0000-0000B53E0000}"/>
    <cellStyle name="Normale 34 3" xfId="18433" xr:uid="{00000000-0005-0000-0000-0000B63E0000}"/>
    <cellStyle name="Normale 35" xfId="15643" xr:uid="{00000000-0005-0000-0000-0000B73E0000}"/>
    <cellStyle name="Normale 35 2" xfId="15644" xr:uid="{00000000-0005-0000-0000-0000B83E0000}"/>
    <cellStyle name="Normale 35 3" xfId="18434" xr:uid="{00000000-0005-0000-0000-0000B93E0000}"/>
    <cellStyle name="Normale 36" xfId="15645" xr:uid="{00000000-0005-0000-0000-0000BA3E0000}"/>
    <cellStyle name="Normale 36 2" xfId="15646" xr:uid="{00000000-0005-0000-0000-0000BB3E0000}"/>
    <cellStyle name="Normale 36 3" xfId="18435" xr:uid="{00000000-0005-0000-0000-0000BC3E0000}"/>
    <cellStyle name="Normale 37" xfId="15647" xr:uid="{00000000-0005-0000-0000-0000BD3E0000}"/>
    <cellStyle name="Normale 37 2" xfId="15648" xr:uid="{00000000-0005-0000-0000-0000BE3E0000}"/>
    <cellStyle name="Normale 37 3" xfId="18436" xr:uid="{00000000-0005-0000-0000-0000BF3E0000}"/>
    <cellStyle name="Normale 38" xfId="15649" xr:uid="{00000000-0005-0000-0000-0000C03E0000}"/>
    <cellStyle name="Normale 38 2" xfId="15650" xr:uid="{00000000-0005-0000-0000-0000C13E0000}"/>
    <cellStyle name="Normale 38 3" xfId="18437" xr:uid="{00000000-0005-0000-0000-0000C23E0000}"/>
    <cellStyle name="Normale 39" xfId="15651" xr:uid="{00000000-0005-0000-0000-0000C33E0000}"/>
    <cellStyle name="Normale 39 2" xfId="15652" xr:uid="{00000000-0005-0000-0000-0000C43E0000}"/>
    <cellStyle name="Normale 39 3" xfId="18438" xr:uid="{00000000-0005-0000-0000-0000C53E0000}"/>
    <cellStyle name="Normale 4" xfId="15653" xr:uid="{00000000-0005-0000-0000-0000C63E0000}"/>
    <cellStyle name="Normale 4 2" xfId="15654" xr:uid="{00000000-0005-0000-0000-0000C73E0000}"/>
    <cellStyle name="Normale 4 2 2" xfId="15655" xr:uid="{00000000-0005-0000-0000-0000C83E0000}"/>
    <cellStyle name="Normale 4 2 3" xfId="18440" xr:uid="{00000000-0005-0000-0000-0000C93E0000}"/>
    <cellStyle name="Normale 4 3" xfId="15656" xr:uid="{00000000-0005-0000-0000-0000CA3E0000}"/>
    <cellStyle name="Normale 4 3 2" xfId="15657" xr:uid="{00000000-0005-0000-0000-0000CB3E0000}"/>
    <cellStyle name="Normale 4 3 3" xfId="18441" xr:uid="{00000000-0005-0000-0000-0000CC3E0000}"/>
    <cellStyle name="Normale 4 4" xfId="15658" xr:uid="{00000000-0005-0000-0000-0000CD3E0000}"/>
    <cellStyle name="Normale 4 5" xfId="18439" xr:uid="{00000000-0005-0000-0000-0000CE3E0000}"/>
    <cellStyle name="Normale 4_EDEN industria 2008 rev" xfId="15659" xr:uid="{00000000-0005-0000-0000-0000CF3E0000}"/>
    <cellStyle name="Normale 40" xfId="15660" xr:uid="{00000000-0005-0000-0000-0000D03E0000}"/>
    <cellStyle name="Normale 40 2" xfId="15661" xr:uid="{00000000-0005-0000-0000-0000D13E0000}"/>
    <cellStyle name="Normale 40 3" xfId="18442" xr:uid="{00000000-0005-0000-0000-0000D23E0000}"/>
    <cellStyle name="Normale 41" xfId="15662" xr:uid="{00000000-0005-0000-0000-0000D33E0000}"/>
    <cellStyle name="Normale 41 2" xfId="15663" xr:uid="{00000000-0005-0000-0000-0000D43E0000}"/>
    <cellStyle name="Normale 41 3" xfId="18443" xr:uid="{00000000-0005-0000-0000-0000D53E0000}"/>
    <cellStyle name="Normale 42" xfId="15664" xr:uid="{00000000-0005-0000-0000-0000D63E0000}"/>
    <cellStyle name="Normale 42 2" xfId="15665" xr:uid="{00000000-0005-0000-0000-0000D73E0000}"/>
    <cellStyle name="Normale 42 3" xfId="18444" xr:uid="{00000000-0005-0000-0000-0000D83E0000}"/>
    <cellStyle name="Normale 43" xfId="15666" xr:uid="{00000000-0005-0000-0000-0000D93E0000}"/>
    <cellStyle name="Normale 43 2" xfId="15667" xr:uid="{00000000-0005-0000-0000-0000DA3E0000}"/>
    <cellStyle name="Normale 43 3" xfId="18445" xr:uid="{00000000-0005-0000-0000-0000DB3E0000}"/>
    <cellStyle name="Normale 44" xfId="15668" xr:uid="{00000000-0005-0000-0000-0000DC3E0000}"/>
    <cellStyle name="Normale 44 2" xfId="15669" xr:uid="{00000000-0005-0000-0000-0000DD3E0000}"/>
    <cellStyle name="Normale 44 3" xfId="18446" xr:uid="{00000000-0005-0000-0000-0000DE3E0000}"/>
    <cellStyle name="Normale 45" xfId="15670" xr:uid="{00000000-0005-0000-0000-0000DF3E0000}"/>
    <cellStyle name="Normale 45 2" xfId="15671" xr:uid="{00000000-0005-0000-0000-0000E03E0000}"/>
    <cellStyle name="Normale 45 3" xfId="18447" xr:uid="{00000000-0005-0000-0000-0000E13E0000}"/>
    <cellStyle name="Normale 46" xfId="15672" xr:uid="{00000000-0005-0000-0000-0000E23E0000}"/>
    <cellStyle name="Normale 46 2" xfId="15673" xr:uid="{00000000-0005-0000-0000-0000E33E0000}"/>
    <cellStyle name="Normale 46 3" xfId="18448" xr:uid="{00000000-0005-0000-0000-0000E43E0000}"/>
    <cellStyle name="Normale 47" xfId="15674" xr:uid="{00000000-0005-0000-0000-0000E53E0000}"/>
    <cellStyle name="Normale 47 2" xfId="15675" xr:uid="{00000000-0005-0000-0000-0000E63E0000}"/>
    <cellStyle name="Normale 47 3" xfId="18449" xr:uid="{00000000-0005-0000-0000-0000E73E0000}"/>
    <cellStyle name="Normale 48" xfId="15676" xr:uid="{00000000-0005-0000-0000-0000E83E0000}"/>
    <cellStyle name="Normale 48 2" xfId="15677" xr:uid="{00000000-0005-0000-0000-0000E93E0000}"/>
    <cellStyle name="Normale 48 3" xfId="18450" xr:uid="{00000000-0005-0000-0000-0000EA3E0000}"/>
    <cellStyle name="Normale 49" xfId="15678" xr:uid="{00000000-0005-0000-0000-0000EB3E0000}"/>
    <cellStyle name="Normale 49 2" xfId="15679" xr:uid="{00000000-0005-0000-0000-0000EC3E0000}"/>
    <cellStyle name="Normale 49 3" xfId="18451" xr:uid="{00000000-0005-0000-0000-0000ED3E0000}"/>
    <cellStyle name="Normale 5" xfId="15680" xr:uid="{00000000-0005-0000-0000-0000EE3E0000}"/>
    <cellStyle name="Normale 5 2" xfId="15681" xr:uid="{00000000-0005-0000-0000-0000EF3E0000}"/>
    <cellStyle name="Normale 5 2 2" xfId="15682" xr:uid="{00000000-0005-0000-0000-0000F03E0000}"/>
    <cellStyle name="Normale 5 2 3" xfId="18453" xr:uid="{00000000-0005-0000-0000-0000F13E0000}"/>
    <cellStyle name="Normale 5 3" xfId="15683" xr:uid="{00000000-0005-0000-0000-0000F23E0000}"/>
    <cellStyle name="Normale 5 3 2" xfId="15684" xr:uid="{00000000-0005-0000-0000-0000F33E0000}"/>
    <cellStyle name="Normale 5 3 3" xfId="18454" xr:uid="{00000000-0005-0000-0000-0000F43E0000}"/>
    <cellStyle name="Normale 5 4" xfId="15685" xr:uid="{00000000-0005-0000-0000-0000F53E0000}"/>
    <cellStyle name="Normale 5 5" xfId="18452" xr:uid="{00000000-0005-0000-0000-0000F63E0000}"/>
    <cellStyle name="Normale 5_EDEN industria 2008 rev" xfId="15686" xr:uid="{00000000-0005-0000-0000-0000F73E0000}"/>
    <cellStyle name="Normale 50" xfId="15687" xr:uid="{00000000-0005-0000-0000-0000F83E0000}"/>
    <cellStyle name="Normale 50 2" xfId="15688" xr:uid="{00000000-0005-0000-0000-0000F93E0000}"/>
    <cellStyle name="Normale 50 3" xfId="18455" xr:uid="{00000000-0005-0000-0000-0000FA3E0000}"/>
    <cellStyle name="Normale 51" xfId="15689" xr:uid="{00000000-0005-0000-0000-0000FB3E0000}"/>
    <cellStyle name="Normale 51 2" xfId="15690" xr:uid="{00000000-0005-0000-0000-0000FC3E0000}"/>
    <cellStyle name="Normale 51 3" xfId="18456" xr:uid="{00000000-0005-0000-0000-0000FD3E0000}"/>
    <cellStyle name="Normale 52" xfId="15691" xr:uid="{00000000-0005-0000-0000-0000FE3E0000}"/>
    <cellStyle name="Normale 52 2" xfId="15692" xr:uid="{00000000-0005-0000-0000-0000FF3E0000}"/>
    <cellStyle name="Normale 52 3" xfId="18457" xr:uid="{00000000-0005-0000-0000-0000003F0000}"/>
    <cellStyle name="Normale 53" xfId="15693" xr:uid="{00000000-0005-0000-0000-0000013F0000}"/>
    <cellStyle name="Normale 53 2" xfId="15694" xr:uid="{00000000-0005-0000-0000-0000023F0000}"/>
    <cellStyle name="Normale 53 3" xfId="18458" xr:uid="{00000000-0005-0000-0000-0000033F0000}"/>
    <cellStyle name="Normale 54" xfId="15695" xr:uid="{00000000-0005-0000-0000-0000043F0000}"/>
    <cellStyle name="Normale 54 2" xfId="15696" xr:uid="{00000000-0005-0000-0000-0000053F0000}"/>
    <cellStyle name="Normale 54 3" xfId="18459" xr:uid="{00000000-0005-0000-0000-0000063F0000}"/>
    <cellStyle name="Normale 55" xfId="15697" xr:uid="{00000000-0005-0000-0000-0000073F0000}"/>
    <cellStyle name="Normale 55 2" xfId="15698" xr:uid="{00000000-0005-0000-0000-0000083F0000}"/>
    <cellStyle name="Normale 55 3" xfId="18460" xr:uid="{00000000-0005-0000-0000-0000093F0000}"/>
    <cellStyle name="Normale 56" xfId="15699" xr:uid="{00000000-0005-0000-0000-00000A3F0000}"/>
    <cellStyle name="Normale 56 2" xfId="15700" xr:uid="{00000000-0005-0000-0000-00000B3F0000}"/>
    <cellStyle name="Normale 56 3" xfId="18461" xr:uid="{00000000-0005-0000-0000-00000C3F0000}"/>
    <cellStyle name="Normale 57" xfId="15701" xr:uid="{00000000-0005-0000-0000-00000D3F0000}"/>
    <cellStyle name="Normale 57 2" xfId="15702" xr:uid="{00000000-0005-0000-0000-00000E3F0000}"/>
    <cellStyle name="Normale 57 3" xfId="18462" xr:uid="{00000000-0005-0000-0000-00000F3F0000}"/>
    <cellStyle name="Normale 58" xfId="15703" xr:uid="{00000000-0005-0000-0000-0000103F0000}"/>
    <cellStyle name="Normale 58 2" xfId="15704" xr:uid="{00000000-0005-0000-0000-0000113F0000}"/>
    <cellStyle name="Normale 58 3" xfId="18463" xr:uid="{00000000-0005-0000-0000-0000123F0000}"/>
    <cellStyle name="Normale 59" xfId="15705" xr:uid="{00000000-0005-0000-0000-0000133F0000}"/>
    <cellStyle name="Normale 59 2" xfId="15706" xr:uid="{00000000-0005-0000-0000-0000143F0000}"/>
    <cellStyle name="Normale 59 3" xfId="18464" xr:uid="{00000000-0005-0000-0000-0000153F0000}"/>
    <cellStyle name="Normale 6" xfId="15707" xr:uid="{00000000-0005-0000-0000-0000163F0000}"/>
    <cellStyle name="Normale 6 2" xfId="15708" xr:uid="{00000000-0005-0000-0000-0000173F0000}"/>
    <cellStyle name="Normale 6 2 2" xfId="15709" xr:uid="{00000000-0005-0000-0000-0000183F0000}"/>
    <cellStyle name="Normale 6 2 3" xfId="18466" xr:uid="{00000000-0005-0000-0000-0000193F0000}"/>
    <cellStyle name="Normale 6 3" xfId="15710" xr:uid="{00000000-0005-0000-0000-00001A3F0000}"/>
    <cellStyle name="Normale 6 3 2" xfId="15711" xr:uid="{00000000-0005-0000-0000-00001B3F0000}"/>
    <cellStyle name="Normale 6 3 3" xfId="18467" xr:uid="{00000000-0005-0000-0000-00001C3F0000}"/>
    <cellStyle name="Normale 6 4" xfId="15712" xr:uid="{00000000-0005-0000-0000-00001D3F0000}"/>
    <cellStyle name="Normale 6 5" xfId="18465" xr:uid="{00000000-0005-0000-0000-00001E3F0000}"/>
    <cellStyle name="Normale 6_EDEN industria 2008 rev" xfId="15713" xr:uid="{00000000-0005-0000-0000-00001F3F0000}"/>
    <cellStyle name="Normale 60" xfId="15714" xr:uid="{00000000-0005-0000-0000-0000203F0000}"/>
    <cellStyle name="Normale 60 2" xfId="15715" xr:uid="{00000000-0005-0000-0000-0000213F0000}"/>
    <cellStyle name="Normale 60 3" xfId="18468" xr:uid="{00000000-0005-0000-0000-0000223F0000}"/>
    <cellStyle name="Normale 61" xfId="15716" xr:uid="{00000000-0005-0000-0000-0000233F0000}"/>
    <cellStyle name="Normale 61 2" xfId="15717" xr:uid="{00000000-0005-0000-0000-0000243F0000}"/>
    <cellStyle name="Normale 61 3" xfId="18469" xr:uid="{00000000-0005-0000-0000-0000253F0000}"/>
    <cellStyle name="Normale 62" xfId="15718" xr:uid="{00000000-0005-0000-0000-0000263F0000}"/>
    <cellStyle name="Normale 62 2" xfId="15719" xr:uid="{00000000-0005-0000-0000-0000273F0000}"/>
    <cellStyle name="Normale 62 3" xfId="18470" xr:uid="{00000000-0005-0000-0000-0000283F0000}"/>
    <cellStyle name="Normale 63" xfId="15720" xr:uid="{00000000-0005-0000-0000-0000293F0000}"/>
    <cellStyle name="Normale 63 2" xfId="15721" xr:uid="{00000000-0005-0000-0000-00002A3F0000}"/>
    <cellStyle name="Normale 63 3" xfId="18471" xr:uid="{00000000-0005-0000-0000-00002B3F0000}"/>
    <cellStyle name="Normale 64" xfId="15722" xr:uid="{00000000-0005-0000-0000-00002C3F0000}"/>
    <cellStyle name="Normale 64 2" xfId="15723" xr:uid="{00000000-0005-0000-0000-00002D3F0000}"/>
    <cellStyle name="Normale 64 3" xfId="18472" xr:uid="{00000000-0005-0000-0000-00002E3F0000}"/>
    <cellStyle name="Normale 65" xfId="15724" xr:uid="{00000000-0005-0000-0000-00002F3F0000}"/>
    <cellStyle name="Normale 65 2" xfId="15725" xr:uid="{00000000-0005-0000-0000-0000303F0000}"/>
    <cellStyle name="Normale 65 3" xfId="18473" xr:uid="{00000000-0005-0000-0000-0000313F0000}"/>
    <cellStyle name="Normale 7" xfId="15726" xr:uid="{00000000-0005-0000-0000-0000323F0000}"/>
    <cellStyle name="Normale 7 2" xfId="15727" xr:uid="{00000000-0005-0000-0000-0000333F0000}"/>
    <cellStyle name="Normale 7 2 2" xfId="15728" xr:uid="{00000000-0005-0000-0000-0000343F0000}"/>
    <cellStyle name="Normale 7 2 3" xfId="18475" xr:uid="{00000000-0005-0000-0000-0000353F0000}"/>
    <cellStyle name="Normale 7 3" xfId="15729" xr:uid="{00000000-0005-0000-0000-0000363F0000}"/>
    <cellStyle name="Normale 7 3 2" xfId="15730" xr:uid="{00000000-0005-0000-0000-0000373F0000}"/>
    <cellStyle name="Normale 7 3 3" xfId="18476" xr:uid="{00000000-0005-0000-0000-0000383F0000}"/>
    <cellStyle name="Normale 7 4" xfId="15731" xr:uid="{00000000-0005-0000-0000-0000393F0000}"/>
    <cellStyle name="Normale 7 5" xfId="18474" xr:uid="{00000000-0005-0000-0000-00003A3F0000}"/>
    <cellStyle name="Normale 7_EDEN industria 2008 rev" xfId="15732" xr:uid="{00000000-0005-0000-0000-00003B3F0000}"/>
    <cellStyle name="Normale 8" xfId="15733" xr:uid="{00000000-0005-0000-0000-00003C3F0000}"/>
    <cellStyle name="Normale 8 2" xfId="15734" xr:uid="{00000000-0005-0000-0000-00003D3F0000}"/>
    <cellStyle name="Normale 8 2 2" xfId="15735" xr:uid="{00000000-0005-0000-0000-00003E3F0000}"/>
    <cellStyle name="Normale 8 2 3" xfId="18478" xr:uid="{00000000-0005-0000-0000-00003F3F0000}"/>
    <cellStyle name="Normale 8 3" xfId="15736" xr:uid="{00000000-0005-0000-0000-0000403F0000}"/>
    <cellStyle name="Normale 8 3 2" xfId="15737" xr:uid="{00000000-0005-0000-0000-0000413F0000}"/>
    <cellStyle name="Normale 8 3 3" xfId="18479" xr:uid="{00000000-0005-0000-0000-0000423F0000}"/>
    <cellStyle name="Normale 8 4" xfId="15738" xr:uid="{00000000-0005-0000-0000-0000433F0000}"/>
    <cellStyle name="Normale 8 5" xfId="18477" xr:uid="{00000000-0005-0000-0000-0000443F0000}"/>
    <cellStyle name="Normale 8_EDEN industria 2008 rev" xfId="15739" xr:uid="{00000000-0005-0000-0000-0000453F0000}"/>
    <cellStyle name="Normale 9" xfId="15740" xr:uid="{00000000-0005-0000-0000-0000463F0000}"/>
    <cellStyle name="Normale 9 2" xfId="15741" xr:uid="{00000000-0005-0000-0000-0000473F0000}"/>
    <cellStyle name="Normale 9 2 2" xfId="15742" xr:uid="{00000000-0005-0000-0000-0000483F0000}"/>
    <cellStyle name="Normale 9 2 3" xfId="18481" xr:uid="{00000000-0005-0000-0000-0000493F0000}"/>
    <cellStyle name="Normale 9 3" xfId="15743" xr:uid="{00000000-0005-0000-0000-00004A3F0000}"/>
    <cellStyle name="Normale 9 3 2" xfId="15744" xr:uid="{00000000-0005-0000-0000-00004B3F0000}"/>
    <cellStyle name="Normale 9 3 3" xfId="18482" xr:uid="{00000000-0005-0000-0000-00004C3F0000}"/>
    <cellStyle name="Normale 9 4" xfId="15745" xr:uid="{00000000-0005-0000-0000-00004D3F0000}"/>
    <cellStyle name="Normale 9 5" xfId="18480" xr:uid="{00000000-0005-0000-0000-00004E3F0000}"/>
    <cellStyle name="Normale 9_EDEN industria 2008 rev" xfId="15746" xr:uid="{00000000-0005-0000-0000-00004F3F0000}"/>
    <cellStyle name="Normale_B2020" xfId="15747" xr:uid="{00000000-0005-0000-0000-0000503F0000}"/>
    <cellStyle name="Normale_Scen_UC_IND-StrucConst" xfId="19152" xr:uid="{00000000-0005-0000-0000-0000513F0000}"/>
    <cellStyle name="Nota" xfId="15748" xr:uid="{00000000-0005-0000-0000-0000523F0000}"/>
    <cellStyle name="Nota 10" xfId="15749" xr:uid="{00000000-0005-0000-0000-0000533F0000}"/>
    <cellStyle name="Nota 11" xfId="15750" xr:uid="{00000000-0005-0000-0000-0000543F0000}"/>
    <cellStyle name="Nota 12" xfId="18483" xr:uid="{00000000-0005-0000-0000-0000553F0000}"/>
    <cellStyle name="Nota 2" xfId="15751" xr:uid="{00000000-0005-0000-0000-0000563F0000}"/>
    <cellStyle name="Nota 2 2" xfId="15752" xr:uid="{00000000-0005-0000-0000-0000573F0000}"/>
    <cellStyle name="Nota 2 2 2" xfId="15753" xr:uid="{00000000-0005-0000-0000-0000583F0000}"/>
    <cellStyle name="Nota 2 3" xfId="15754" xr:uid="{00000000-0005-0000-0000-0000593F0000}"/>
    <cellStyle name="Nota 2 4" xfId="15755" xr:uid="{00000000-0005-0000-0000-00005A3F0000}"/>
    <cellStyle name="Nota 2 5" xfId="15756" xr:uid="{00000000-0005-0000-0000-00005B3F0000}"/>
    <cellStyle name="Nota 2 6" xfId="15757" xr:uid="{00000000-0005-0000-0000-00005C3F0000}"/>
    <cellStyle name="Nota 2 7" xfId="15758" xr:uid="{00000000-0005-0000-0000-00005D3F0000}"/>
    <cellStyle name="Nota 2 8" xfId="18484" xr:uid="{00000000-0005-0000-0000-00005E3F0000}"/>
    <cellStyle name="Nota 3" xfId="15759" xr:uid="{00000000-0005-0000-0000-00005F3F0000}"/>
    <cellStyle name="Nota 3 2" xfId="15760" xr:uid="{00000000-0005-0000-0000-0000603F0000}"/>
    <cellStyle name="Nota 3 2 2" xfId="15761" xr:uid="{00000000-0005-0000-0000-0000613F0000}"/>
    <cellStyle name="Nota 3 2 3" xfId="15762" xr:uid="{00000000-0005-0000-0000-0000623F0000}"/>
    <cellStyle name="Nota 3 2 4" xfId="15763" xr:uid="{00000000-0005-0000-0000-0000633F0000}"/>
    <cellStyle name="Nota 3 2 5" xfId="15764" xr:uid="{00000000-0005-0000-0000-0000643F0000}"/>
    <cellStyle name="Nota 3 2 6" xfId="15765" xr:uid="{00000000-0005-0000-0000-0000653F0000}"/>
    <cellStyle name="Nota 3 2 7" xfId="15766" xr:uid="{00000000-0005-0000-0000-0000663F0000}"/>
    <cellStyle name="Nota 3 2 8" xfId="18486" xr:uid="{00000000-0005-0000-0000-0000673F0000}"/>
    <cellStyle name="Nota 3 3" xfId="15767" xr:uid="{00000000-0005-0000-0000-0000683F0000}"/>
    <cellStyle name="Nota 3 3 2" xfId="15768" xr:uid="{00000000-0005-0000-0000-0000693F0000}"/>
    <cellStyle name="Nota 3 3 2 2" xfId="15769" xr:uid="{00000000-0005-0000-0000-00006A3F0000}"/>
    <cellStyle name="Nota 3 3 3" xfId="15770" xr:uid="{00000000-0005-0000-0000-00006B3F0000}"/>
    <cellStyle name="Nota 3 4" xfId="15771" xr:uid="{00000000-0005-0000-0000-00006C3F0000}"/>
    <cellStyle name="Nota 3 4 2" xfId="15772" xr:uid="{00000000-0005-0000-0000-00006D3F0000}"/>
    <cellStyle name="Nota 3 5" xfId="15773" xr:uid="{00000000-0005-0000-0000-00006E3F0000}"/>
    <cellStyle name="Nota 3 6" xfId="15774" xr:uid="{00000000-0005-0000-0000-00006F3F0000}"/>
    <cellStyle name="Nota 3 7" xfId="15775" xr:uid="{00000000-0005-0000-0000-0000703F0000}"/>
    <cellStyle name="Nota 3 8" xfId="15776" xr:uid="{00000000-0005-0000-0000-0000713F0000}"/>
    <cellStyle name="Nota 3 9" xfId="18485" xr:uid="{00000000-0005-0000-0000-0000723F0000}"/>
    <cellStyle name="Nota 4" xfId="15777" xr:uid="{00000000-0005-0000-0000-0000733F0000}"/>
    <cellStyle name="Nota 4 2" xfId="15778" xr:uid="{00000000-0005-0000-0000-0000743F0000}"/>
    <cellStyle name="Nota 4 2 2" xfId="15779" xr:uid="{00000000-0005-0000-0000-0000753F0000}"/>
    <cellStyle name="Nota 4 2 2 2" xfId="15780" xr:uid="{00000000-0005-0000-0000-0000763F0000}"/>
    <cellStyle name="Nota 4 2 3" xfId="15781" xr:uid="{00000000-0005-0000-0000-0000773F0000}"/>
    <cellStyle name="Nota 4 3" xfId="15782" xr:uid="{00000000-0005-0000-0000-0000783F0000}"/>
    <cellStyle name="Nota 4 3 2" xfId="15783" xr:uid="{00000000-0005-0000-0000-0000793F0000}"/>
    <cellStyle name="Nota 4 4" xfId="15784" xr:uid="{00000000-0005-0000-0000-00007A3F0000}"/>
    <cellStyle name="Nota 4 4 2" xfId="15785" xr:uid="{00000000-0005-0000-0000-00007B3F0000}"/>
    <cellStyle name="Nota 4 5" xfId="15786" xr:uid="{00000000-0005-0000-0000-00007C3F0000}"/>
    <cellStyle name="Nota 4 6" xfId="15787" xr:uid="{00000000-0005-0000-0000-00007D3F0000}"/>
    <cellStyle name="Nota 4 7" xfId="15788" xr:uid="{00000000-0005-0000-0000-00007E3F0000}"/>
    <cellStyle name="Nota 4 8" xfId="18487" xr:uid="{00000000-0005-0000-0000-00007F3F0000}"/>
    <cellStyle name="Nota 5" xfId="15789" xr:uid="{00000000-0005-0000-0000-0000803F0000}"/>
    <cellStyle name="Nota 5 2" xfId="15790" xr:uid="{00000000-0005-0000-0000-0000813F0000}"/>
    <cellStyle name="Nota 5 3" xfId="15791" xr:uid="{00000000-0005-0000-0000-0000823F0000}"/>
    <cellStyle name="Nota 5 4" xfId="15792" xr:uid="{00000000-0005-0000-0000-0000833F0000}"/>
    <cellStyle name="Nota 5 5" xfId="15793" xr:uid="{00000000-0005-0000-0000-0000843F0000}"/>
    <cellStyle name="Nota 5 6" xfId="15794" xr:uid="{00000000-0005-0000-0000-0000853F0000}"/>
    <cellStyle name="Nota 5 7" xfId="15795" xr:uid="{00000000-0005-0000-0000-0000863F0000}"/>
    <cellStyle name="Nota 5 8" xfId="18488" xr:uid="{00000000-0005-0000-0000-0000873F0000}"/>
    <cellStyle name="Nota 6" xfId="15796" xr:uid="{00000000-0005-0000-0000-0000883F0000}"/>
    <cellStyle name="Nota 7" xfId="15797" xr:uid="{00000000-0005-0000-0000-0000893F0000}"/>
    <cellStyle name="Nota 8" xfId="15798" xr:uid="{00000000-0005-0000-0000-00008A3F0000}"/>
    <cellStyle name="Nota 9" xfId="15799" xr:uid="{00000000-0005-0000-0000-00008B3F0000}"/>
    <cellStyle name="Note 2" xfId="15800" xr:uid="{00000000-0005-0000-0000-00008C3F0000}"/>
    <cellStyle name="Note 2 2" xfId="15801" xr:uid="{00000000-0005-0000-0000-00008D3F0000}"/>
    <cellStyle name="Note 2 3" xfId="15802" xr:uid="{00000000-0005-0000-0000-00008E3F0000}"/>
    <cellStyle name="Note 2 4" xfId="15803" xr:uid="{00000000-0005-0000-0000-00008F3F0000}"/>
    <cellStyle name="Note 2 5" xfId="15804" xr:uid="{00000000-0005-0000-0000-0000903F0000}"/>
    <cellStyle name="Note 2 6" xfId="15805" xr:uid="{00000000-0005-0000-0000-0000913F0000}"/>
    <cellStyle name="Note 3" xfId="15806" xr:uid="{00000000-0005-0000-0000-0000923F0000}"/>
    <cellStyle name="Note/kilde" xfId="15807" xr:uid="{00000000-0005-0000-0000-0000933F0000}"/>
    <cellStyle name="Nuovo" xfId="15808" xr:uid="{00000000-0005-0000-0000-0000943F0000}"/>
    <cellStyle name="Nuovo 10" xfId="15809" xr:uid="{00000000-0005-0000-0000-0000953F0000}"/>
    <cellStyle name="Nuovo 10 2" xfId="15810" xr:uid="{00000000-0005-0000-0000-0000963F0000}"/>
    <cellStyle name="Nuovo 10 2 2" xfId="15811" xr:uid="{00000000-0005-0000-0000-0000973F0000}"/>
    <cellStyle name="Nuovo 10 2 3" xfId="18491" xr:uid="{00000000-0005-0000-0000-0000983F0000}"/>
    <cellStyle name="Nuovo 10 3" xfId="15812" xr:uid="{00000000-0005-0000-0000-0000993F0000}"/>
    <cellStyle name="Nuovo 10 3 2" xfId="15813" xr:uid="{00000000-0005-0000-0000-00009A3F0000}"/>
    <cellStyle name="Nuovo 10 3 2 2" xfId="18493" xr:uid="{00000000-0005-0000-0000-00009B3F0000}"/>
    <cellStyle name="Nuovo 10 3 3" xfId="15814" xr:uid="{00000000-0005-0000-0000-00009C3F0000}"/>
    <cellStyle name="Nuovo 10 3 3 2" xfId="15815" xr:uid="{00000000-0005-0000-0000-00009D3F0000}"/>
    <cellStyle name="Nuovo 10 3 4" xfId="15816" xr:uid="{00000000-0005-0000-0000-00009E3F0000}"/>
    <cellStyle name="Nuovo 10 3 5" xfId="18492" xr:uid="{00000000-0005-0000-0000-00009F3F0000}"/>
    <cellStyle name="Nuovo 10 4" xfId="15817" xr:uid="{00000000-0005-0000-0000-0000A03F0000}"/>
    <cellStyle name="Nuovo 10 4 2" xfId="15818" xr:uid="{00000000-0005-0000-0000-0000A13F0000}"/>
    <cellStyle name="Nuovo 10 4 2 2" xfId="15819" xr:uid="{00000000-0005-0000-0000-0000A23F0000}"/>
    <cellStyle name="Nuovo 10 4 3" xfId="15820" xr:uid="{00000000-0005-0000-0000-0000A33F0000}"/>
    <cellStyle name="Nuovo 10 4 4" xfId="15821" xr:uid="{00000000-0005-0000-0000-0000A43F0000}"/>
    <cellStyle name="Nuovo 10 4 5" xfId="18494" xr:uid="{00000000-0005-0000-0000-0000A53F0000}"/>
    <cellStyle name="Nuovo 10 5" xfId="15822" xr:uid="{00000000-0005-0000-0000-0000A63F0000}"/>
    <cellStyle name="Nuovo 10 5 2" xfId="18495" xr:uid="{00000000-0005-0000-0000-0000A73F0000}"/>
    <cellStyle name="Nuovo 10 6" xfId="15823" xr:uid="{00000000-0005-0000-0000-0000A83F0000}"/>
    <cellStyle name="Nuovo 10 7" xfId="18490" xr:uid="{00000000-0005-0000-0000-0000A93F0000}"/>
    <cellStyle name="Nuovo 11" xfId="15824" xr:uid="{00000000-0005-0000-0000-0000AA3F0000}"/>
    <cellStyle name="Nuovo 11 2" xfId="15825" xr:uid="{00000000-0005-0000-0000-0000AB3F0000}"/>
    <cellStyle name="Nuovo 11 2 2" xfId="15826" xr:uid="{00000000-0005-0000-0000-0000AC3F0000}"/>
    <cellStyle name="Nuovo 11 2 3" xfId="18497" xr:uid="{00000000-0005-0000-0000-0000AD3F0000}"/>
    <cellStyle name="Nuovo 11 3" xfId="15827" xr:uid="{00000000-0005-0000-0000-0000AE3F0000}"/>
    <cellStyle name="Nuovo 11 3 2" xfId="15828" xr:uid="{00000000-0005-0000-0000-0000AF3F0000}"/>
    <cellStyle name="Nuovo 11 3 2 2" xfId="18499" xr:uid="{00000000-0005-0000-0000-0000B03F0000}"/>
    <cellStyle name="Nuovo 11 3 3" xfId="15829" xr:uid="{00000000-0005-0000-0000-0000B13F0000}"/>
    <cellStyle name="Nuovo 11 3 3 2" xfId="15830" xr:uid="{00000000-0005-0000-0000-0000B23F0000}"/>
    <cellStyle name="Nuovo 11 3 4" xfId="15831" xr:uid="{00000000-0005-0000-0000-0000B33F0000}"/>
    <cellStyle name="Nuovo 11 3 5" xfId="18498" xr:uid="{00000000-0005-0000-0000-0000B43F0000}"/>
    <cellStyle name="Nuovo 11 4" xfId="15832" xr:uid="{00000000-0005-0000-0000-0000B53F0000}"/>
    <cellStyle name="Nuovo 11 4 2" xfId="15833" xr:uid="{00000000-0005-0000-0000-0000B63F0000}"/>
    <cellStyle name="Nuovo 11 4 2 2" xfId="15834" xr:uid="{00000000-0005-0000-0000-0000B73F0000}"/>
    <cellStyle name="Nuovo 11 4 3" xfId="15835" xr:uid="{00000000-0005-0000-0000-0000B83F0000}"/>
    <cellStyle name="Nuovo 11 4 4" xfId="15836" xr:uid="{00000000-0005-0000-0000-0000B93F0000}"/>
    <cellStyle name="Nuovo 11 4 5" xfId="18500" xr:uid="{00000000-0005-0000-0000-0000BA3F0000}"/>
    <cellStyle name="Nuovo 11 5" xfId="15837" xr:uid="{00000000-0005-0000-0000-0000BB3F0000}"/>
    <cellStyle name="Nuovo 11 5 2" xfId="18501" xr:uid="{00000000-0005-0000-0000-0000BC3F0000}"/>
    <cellStyle name="Nuovo 11 6" xfId="15838" xr:uid="{00000000-0005-0000-0000-0000BD3F0000}"/>
    <cellStyle name="Nuovo 11 7" xfId="18496" xr:uid="{00000000-0005-0000-0000-0000BE3F0000}"/>
    <cellStyle name="Nuovo 12" xfId="15839" xr:uid="{00000000-0005-0000-0000-0000BF3F0000}"/>
    <cellStyle name="Nuovo 12 2" xfId="15840" xr:uid="{00000000-0005-0000-0000-0000C03F0000}"/>
    <cellStyle name="Nuovo 12 2 2" xfId="15841" xr:uid="{00000000-0005-0000-0000-0000C13F0000}"/>
    <cellStyle name="Nuovo 12 2 3" xfId="18503" xr:uid="{00000000-0005-0000-0000-0000C23F0000}"/>
    <cellStyle name="Nuovo 12 3" xfId="15842" xr:uid="{00000000-0005-0000-0000-0000C33F0000}"/>
    <cellStyle name="Nuovo 12 3 2" xfId="15843" xr:uid="{00000000-0005-0000-0000-0000C43F0000}"/>
    <cellStyle name="Nuovo 12 3 2 2" xfId="18505" xr:uid="{00000000-0005-0000-0000-0000C53F0000}"/>
    <cellStyle name="Nuovo 12 3 3" xfId="15844" xr:uid="{00000000-0005-0000-0000-0000C63F0000}"/>
    <cellStyle name="Nuovo 12 3 3 2" xfId="15845" xr:uid="{00000000-0005-0000-0000-0000C73F0000}"/>
    <cellStyle name="Nuovo 12 3 4" xfId="15846" xr:uid="{00000000-0005-0000-0000-0000C83F0000}"/>
    <cellStyle name="Nuovo 12 3 5" xfId="18504" xr:uid="{00000000-0005-0000-0000-0000C93F0000}"/>
    <cellStyle name="Nuovo 12 4" xfId="15847" xr:uid="{00000000-0005-0000-0000-0000CA3F0000}"/>
    <cellStyle name="Nuovo 12 4 2" xfId="15848" xr:uid="{00000000-0005-0000-0000-0000CB3F0000}"/>
    <cellStyle name="Nuovo 12 4 2 2" xfId="15849" xr:uid="{00000000-0005-0000-0000-0000CC3F0000}"/>
    <cellStyle name="Nuovo 12 4 3" xfId="15850" xr:uid="{00000000-0005-0000-0000-0000CD3F0000}"/>
    <cellStyle name="Nuovo 12 4 4" xfId="15851" xr:uid="{00000000-0005-0000-0000-0000CE3F0000}"/>
    <cellStyle name="Nuovo 12 4 5" xfId="18506" xr:uid="{00000000-0005-0000-0000-0000CF3F0000}"/>
    <cellStyle name="Nuovo 12 5" xfId="15852" xr:uid="{00000000-0005-0000-0000-0000D03F0000}"/>
    <cellStyle name="Nuovo 12 5 2" xfId="18507" xr:uid="{00000000-0005-0000-0000-0000D13F0000}"/>
    <cellStyle name="Nuovo 12 6" xfId="15853" xr:uid="{00000000-0005-0000-0000-0000D23F0000}"/>
    <cellStyle name="Nuovo 12 7" xfId="18502" xr:uid="{00000000-0005-0000-0000-0000D33F0000}"/>
    <cellStyle name="Nuovo 13" xfId="15854" xr:uid="{00000000-0005-0000-0000-0000D43F0000}"/>
    <cellStyle name="Nuovo 13 2" xfId="15855" xr:uid="{00000000-0005-0000-0000-0000D53F0000}"/>
    <cellStyle name="Nuovo 13 2 2" xfId="15856" xr:uid="{00000000-0005-0000-0000-0000D63F0000}"/>
    <cellStyle name="Nuovo 13 2 3" xfId="18509" xr:uid="{00000000-0005-0000-0000-0000D73F0000}"/>
    <cellStyle name="Nuovo 13 3" xfId="15857" xr:uid="{00000000-0005-0000-0000-0000D83F0000}"/>
    <cellStyle name="Nuovo 13 3 2" xfId="15858" xr:uid="{00000000-0005-0000-0000-0000D93F0000}"/>
    <cellStyle name="Nuovo 13 3 2 2" xfId="18511" xr:uid="{00000000-0005-0000-0000-0000DA3F0000}"/>
    <cellStyle name="Nuovo 13 3 3" xfId="15859" xr:uid="{00000000-0005-0000-0000-0000DB3F0000}"/>
    <cellStyle name="Nuovo 13 3 3 2" xfId="15860" xr:uid="{00000000-0005-0000-0000-0000DC3F0000}"/>
    <cellStyle name="Nuovo 13 3 4" xfId="15861" xr:uid="{00000000-0005-0000-0000-0000DD3F0000}"/>
    <cellStyle name="Nuovo 13 3 5" xfId="18510" xr:uid="{00000000-0005-0000-0000-0000DE3F0000}"/>
    <cellStyle name="Nuovo 13 4" xfId="15862" xr:uid="{00000000-0005-0000-0000-0000DF3F0000}"/>
    <cellStyle name="Nuovo 13 4 2" xfId="15863" xr:uid="{00000000-0005-0000-0000-0000E03F0000}"/>
    <cellStyle name="Nuovo 13 4 2 2" xfId="15864" xr:uid="{00000000-0005-0000-0000-0000E13F0000}"/>
    <cellStyle name="Nuovo 13 4 3" xfId="15865" xr:uid="{00000000-0005-0000-0000-0000E23F0000}"/>
    <cellStyle name="Nuovo 13 4 4" xfId="15866" xr:uid="{00000000-0005-0000-0000-0000E33F0000}"/>
    <cellStyle name="Nuovo 13 4 5" xfId="18512" xr:uid="{00000000-0005-0000-0000-0000E43F0000}"/>
    <cellStyle name="Nuovo 13 5" xfId="15867" xr:uid="{00000000-0005-0000-0000-0000E53F0000}"/>
    <cellStyle name="Nuovo 13 5 2" xfId="18513" xr:uid="{00000000-0005-0000-0000-0000E63F0000}"/>
    <cellStyle name="Nuovo 13 6" xfId="15868" xr:uid="{00000000-0005-0000-0000-0000E73F0000}"/>
    <cellStyle name="Nuovo 13 7" xfId="18508" xr:uid="{00000000-0005-0000-0000-0000E83F0000}"/>
    <cellStyle name="Nuovo 14" xfId="15869" xr:uid="{00000000-0005-0000-0000-0000E93F0000}"/>
    <cellStyle name="Nuovo 14 2" xfId="15870" xr:uid="{00000000-0005-0000-0000-0000EA3F0000}"/>
    <cellStyle name="Nuovo 14 2 2" xfId="15871" xr:uid="{00000000-0005-0000-0000-0000EB3F0000}"/>
    <cellStyle name="Nuovo 14 2 3" xfId="18515" xr:uid="{00000000-0005-0000-0000-0000EC3F0000}"/>
    <cellStyle name="Nuovo 14 3" xfId="15872" xr:uid="{00000000-0005-0000-0000-0000ED3F0000}"/>
    <cellStyle name="Nuovo 14 3 2" xfId="15873" xr:uid="{00000000-0005-0000-0000-0000EE3F0000}"/>
    <cellStyle name="Nuovo 14 3 2 2" xfId="18517" xr:uid="{00000000-0005-0000-0000-0000EF3F0000}"/>
    <cellStyle name="Nuovo 14 3 3" xfId="15874" xr:uid="{00000000-0005-0000-0000-0000F03F0000}"/>
    <cellStyle name="Nuovo 14 3 3 2" xfId="15875" xr:uid="{00000000-0005-0000-0000-0000F13F0000}"/>
    <cellStyle name="Nuovo 14 3 4" xfId="15876" xr:uid="{00000000-0005-0000-0000-0000F23F0000}"/>
    <cellStyle name="Nuovo 14 3 5" xfId="18516" xr:uid="{00000000-0005-0000-0000-0000F33F0000}"/>
    <cellStyle name="Nuovo 14 4" xfId="15877" xr:uid="{00000000-0005-0000-0000-0000F43F0000}"/>
    <cellStyle name="Nuovo 14 4 2" xfId="15878" xr:uid="{00000000-0005-0000-0000-0000F53F0000}"/>
    <cellStyle name="Nuovo 14 4 2 2" xfId="15879" xr:uid="{00000000-0005-0000-0000-0000F63F0000}"/>
    <cellStyle name="Nuovo 14 4 3" xfId="15880" xr:uid="{00000000-0005-0000-0000-0000F73F0000}"/>
    <cellStyle name="Nuovo 14 4 4" xfId="15881" xr:uid="{00000000-0005-0000-0000-0000F83F0000}"/>
    <cellStyle name="Nuovo 14 4 5" xfId="18518" xr:uid="{00000000-0005-0000-0000-0000F93F0000}"/>
    <cellStyle name="Nuovo 14 5" xfId="15882" xr:uid="{00000000-0005-0000-0000-0000FA3F0000}"/>
    <cellStyle name="Nuovo 14 5 2" xfId="18519" xr:uid="{00000000-0005-0000-0000-0000FB3F0000}"/>
    <cellStyle name="Nuovo 14 6" xfId="15883" xr:uid="{00000000-0005-0000-0000-0000FC3F0000}"/>
    <cellStyle name="Nuovo 14 7" xfId="18514" xr:uid="{00000000-0005-0000-0000-0000FD3F0000}"/>
    <cellStyle name="Nuovo 15" xfId="15884" xr:uid="{00000000-0005-0000-0000-0000FE3F0000}"/>
    <cellStyle name="Nuovo 15 2" xfId="15885" xr:uid="{00000000-0005-0000-0000-0000FF3F0000}"/>
    <cellStyle name="Nuovo 15 2 2" xfId="15886" xr:uid="{00000000-0005-0000-0000-000000400000}"/>
    <cellStyle name="Nuovo 15 2 3" xfId="18521" xr:uid="{00000000-0005-0000-0000-000001400000}"/>
    <cellStyle name="Nuovo 15 3" xfId="15887" xr:uid="{00000000-0005-0000-0000-000002400000}"/>
    <cellStyle name="Nuovo 15 3 2" xfId="15888" xr:uid="{00000000-0005-0000-0000-000003400000}"/>
    <cellStyle name="Nuovo 15 3 2 2" xfId="18523" xr:uid="{00000000-0005-0000-0000-000004400000}"/>
    <cellStyle name="Nuovo 15 3 3" xfId="15889" xr:uid="{00000000-0005-0000-0000-000005400000}"/>
    <cellStyle name="Nuovo 15 3 3 2" xfId="15890" xr:uid="{00000000-0005-0000-0000-000006400000}"/>
    <cellStyle name="Nuovo 15 3 4" xfId="15891" xr:uid="{00000000-0005-0000-0000-000007400000}"/>
    <cellStyle name="Nuovo 15 3 5" xfId="18522" xr:uid="{00000000-0005-0000-0000-000008400000}"/>
    <cellStyle name="Nuovo 15 4" xfId="15892" xr:uid="{00000000-0005-0000-0000-000009400000}"/>
    <cellStyle name="Nuovo 15 4 2" xfId="15893" xr:uid="{00000000-0005-0000-0000-00000A400000}"/>
    <cellStyle name="Nuovo 15 4 2 2" xfId="15894" xr:uid="{00000000-0005-0000-0000-00000B400000}"/>
    <cellStyle name="Nuovo 15 4 3" xfId="15895" xr:uid="{00000000-0005-0000-0000-00000C400000}"/>
    <cellStyle name="Nuovo 15 4 4" xfId="15896" xr:uid="{00000000-0005-0000-0000-00000D400000}"/>
    <cellStyle name="Nuovo 15 4 5" xfId="18524" xr:uid="{00000000-0005-0000-0000-00000E400000}"/>
    <cellStyle name="Nuovo 15 5" xfId="15897" xr:uid="{00000000-0005-0000-0000-00000F400000}"/>
    <cellStyle name="Nuovo 15 5 2" xfId="18525" xr:uid="{00000000-0005-0000-0000-000010400000}"/>
    <cellStyle name="Nuovo 15 6" xfId="15898" xr:uid="{00000000-0005-0000-0000-000011400000}"/>
    <cellStyle name="Nuovo 15 7" xfId="18520" xr:uid="{00000000-0005-0000-0000-000012400000}"/>
    <cellStyle name="Nuovo 16" xfId="15899" xr:uid="{00000000-0005-0000-0000-000013400000}"/>
    <cellStyle name="Nuovo 16 2" xfId="15900" xr:uid="{00000000-0005-0000-0000-000014400000}"/>
    <cellStyle name="Nuovo 16 2 2" xfId="15901" xr:uid="{00000000-0005-0000-0000-000015400000}"/>
    <cellStyle name="Nuovo 16 2 3" xfId="18527" xr:uid="{00000000-0005-0000-0000-000016400000}"/>
    <cellStyle name="Nuovo 16 3" xfId="15902" xr:uid="{00000000-0005-0000-0000-000017400000}"/>
    <cellStyle name="Nuovo 16 3 2" xfId="15903" xr:uid="{00000000-0005-0000-0000-000018400000}"/>
    <cellStyle name="Nuovo 16 3 2 2" xfId="18529" xr:uid="{00000000-0005-0000-0000-000019400000}"/>
    <cellStyle name="Nuovo 16 3 3" xfId="15904" xr:uid="{00000000-0005-0000-0000-00001A400000}"/>
    <cellStyle name="Nuovo 16 3 3 2" xfId="15905" xr:uid="{00000000-0005-0000-0000-00001B400000}"/>
    <cellStyle name="Nuovo 16 3 4" xfId="15906" xr:uid="{00000000-0005-0000-0000-00001C400000}"/>
    <cellStyle name="Nuovo 16 3 5" xfId="18528" xr:uid="{00000000-0005-0000-0000-00001D400000}"/>
    <cellStyle name="Nuovo 16 4" xfId="15907" xr:uid="{00000000-0005-0000-0000-00001E400000}"/>
    <cellStyle name="Nuovo 16 4 2" xfId="15908" xr:uid="{00000000-0005-0000-0000-00001F400000}"/>
    <cellStyle name="Nuovo 16 4 2 2" xfId="15909" xr:uid="{00000000-0005-0000-0000-000020400000}"/>
    <cellStyle name="Nuovo 16 4 3" xfId="15910" xr:uid="{00000000-0005-0000-0000-000021400000}"/>
    <cellStyle name="Nuovo 16 4 4" xfId="15911" xr:uid="{00000000-0005-0000-0000-000022400000}"/>
    <cellStyle name="Nuovo 16 4 5" xfId="18530" xr:uid="{00000000-0005-0000-0000-000023400000}"/>
    <cellStyle name="Nuovo 16 5" xfId="15912" xr:uid="{00000000-0005-0000-0000-000024400000}"/>
    <cellStyle name="Nuovo 16 5 2" xfId="18531" xr:uid="{00000000-0005-0000-0000-000025400000}"/>
    <cellStyle name="Nuovo 16 6" xfId="15913" xr:uid="{00000000-0005-0000-0000-000026400000}"/>
    <cellStyle name="Nuovo 16 7" xfId="18526" xr:uid="{00000000-0005-0000-0000-000027400000}"/>
    <cellStyle name="Nuovo 17" xfId="15914" xr:uid="{00000000-0005-0000-0000-000028400000}"/>
    <cellStyle name="Nuovo 17 2" xfId="15915" xr:uid="{00000000-0005-0000-0000-000029400000}"/>
    <cellStyle name="Nuovo 17 2 2" xfId="15916" xr:uid="{00000000-0005-0000-0000-00002A400000}"/>
    <cellStyle name="Nuovo 17 2 3" xfId="18533" xr:uid="{00000000-0005-0000-0000-00002B400000}"/>
    <cellStyle name="Nuovo 17 3" xfId="15917" xr:uid="{00000000-0005-0000-0000-00002C400000}"/>
    <cellStyle name="Nuovo 17 3 2" xfId="15918" xr:uid="{00000000-0005-0000-0000-00002D400000}"/>
    <cellStyle name="Nuovo 17 3 2 2" xfId="18535" xr:uid="{00000000-0005-0000-0000-00002E400000}"/>
    <cellStyle name="Nuovo 17 3 3" xfId="15919" xr:uid="{00000000-0005-0000-0000-00002F400000}"/>
    <cellStyle name="Nuovo 17 3 3 2" xfId="15920" xr:uid="{00000000-0005-0000-0000-000030400000}"/>
    <cellStyle name="Nuovo 17 3 4" xfId="15921" xr:uid="{00000000-0005-0000-0000-000031400000}"/>
    <cellStyle name="Nuovo 17 3 5" xfId="18534" xr:uid="{00000000-0005-0000-0000-000032400000}"/>
    <cellStyle name="Nuovo 17 4" xfId="15922" xr:uid="{00000000-0005-0000-0000-000033400000}"/>
    <cellStyle name="Nuovo 17 4 2" xfId="15923" xr:uid="{00000000-0005-0000-0000-000034400000}"/>
    <cellStyle name="Nuovo 17 4 2 2" xfId="15924" xr:uid="{00000000-0005-0000-0000-000035400000}"/>
    <cellStyle name="Nuovo 17 4 3" xfId="15925" xr:uid="{00000000-0005-0000-0000-000036400000}"/>
    <cellStyle name="Nuovo 17 4 4" xfId="15926" xr:uid="{00000000-0005-0000-0000-000037400000}"/>
    <cellStyle name="Nuovo 17 4 5" xfId="18536" xr:uid="{00000000-0005-0000-0000-000038400000}"/>
    <cellStyle name="Nuovo 17 5" xfId="15927" xr:uid="{00000000-0005-0000-0000-000039400000}"/>
    <cellStyle name="Nuovo 17 5 2" xfId="18537" xr:uid="{00000000-0005-0000-0000-00003A400000}"/>
    <cellStyle name="Nuovo 17 6" xfId="15928" xr:uid="{00000000-0005-0000-0000-00003B400000}"/>
    <cellStyle name="Nuovo 17 7" xfId="18532" xr:uid="{00000000-0005-0000-0000-00003C400000}"/>
    <cellStyle name="Nuovo 18" xfId="15929" xr:uid="{00000000-0005-0000-0000-00003D400000}"/>
    <cellStyle name="Nuovo 18 2" xfId="15930" xr:uid="{00000000-0005-0000-0000-00003E400000}"/>
    <cellStyle name="Nuovo 18 2 2" xfId="15931" xr:uid="{00000000-0005-0000-0000-00003F400000}"/>
    <cellStyle name="Nuovo 18 2 3" xfId="18539" xr:uid="{00000000-0005-0000-0000-000040400000}"/>
    <cellStyle name="Nuovo 18 3" xfId="15932" xr:uid="{00000000-0005-0000-0000-000041400000}"/>
    <cellStyle name="Nuovo 18 3 2" xfId="15933" xr:uid="{00000000-0005-0000-0000-000042400000}"/>
    <cellStyle name="Nuovo 18 3 2 2" xfId="18541" xr:uid="{00000000-0005-0000-0000-000043400000}"/>
    <cellStyle name="Nuovo 18 3 3" xfId="15934" xr:uid="{00000000-0005-0000-0000-000044400000}"/>
    <cellStyle name="Nuovo 18 3 3 2" xfId="15935" xr:uid="{00000000-0005-0000-0000-000045400000}"/>
    <cellStyle name="Nuovo 18 3 4" xfId="15936" xr:uid="{00000000-0005-0000-0000-000046400000}"/>
    <cellStyle name="Nuovo 18 3 5" xfId="18540" xr:uid="{00000000-0005-0000-0000-000047400000}"/>
    <cellStyle name="Nuovo 18 4" xfId="15937" xr:uid="{00000000-0005-0000-0000-000048400000}"/>
    <cellStyle name="Nuovo 18 4 2" xfId="15938" xr:uid="{00000000-0005-0000-0000-000049400000}"/>
    <cellStyle name="Nuovo 18 4 2 2" xfId="15939" xr:uid="{00000000-0005-0000-0000-00004A400000}"/>
    <cellStyle name="Nuovo 18 4 3" xfId="15940" xr:uid="{00000000-0005-0000-0000-00004B400000}"/>
    <cellStyle name="Nuovo 18 4 4" xfId="15941" xr:uid="{00000000-0005-0000-0000-00004C400000}"/>
    <cellStyle name="Nuovo 18 4 5" xfId="18542" xr:uid="{00000000-0005-0000-0000-00004D400000}"/>
    <cellStyle name="Nuovo 18 5" xfId="15942" xr:uid="{00000000-0005-0000-0000-00004E400000}"/>
    <cellStyle name="Nuovo 18 5 2" xfId="18543" xr:uid="{00000000-0005-0000-0000-00004F400000}"/>
    <cellStyle name="Nuovo 18 6" xfId="15943" xr:uid="{00000000-0005-0000-0000-000050400000}"/>
    <cellStyle name="Nuovo 18 7" xfId="18538" xr:uid="{00000000-0005-0000-0000-000051400000}"/>
    <cellStyle name="Nuovo 19" xfId="15944" xr:uid="{00000000-0005-0000-0000-000052400000}"/>
    <cellStyle name="Nuovo 19 2" xfId="15945" xr:uid="{00000000-0005-0000-0000-000053400000}"/>
    <cellStyle name="Nuovo 19 2 2" xfId="15946" xr:uid="{00000000-0005-0000-0000-000054400000}"/>
    <cellStyle name="Nuovo 19 2 3" xfId="18545" xr:uid="{00000000-0005-0000-0000-000055400000}"/>
    <cellStyle name="Nuovo 19 3" xfId="15947" xr:uid="{00000000-0005-0000-0000-000056400000}"/>
    <cellStyle name="Nuovo 19 3 2" xfId="15948" xr:uid="{00000000-0005-0000-0000-000057400000}"/>
    <cellStyle name="Nuovo 19 3 2 2" xfId="18547" xr:uid="{00000000-0005-0000-0000-000058400000}"/>
    <cellStyle name="Nuovo 19 3 3" xfId="15949" xr:uid="{00000000-0005-0000-0000-000059400000}"/>
    <cellStyle name="Nuovo 19 3 3 2" xfId="15950" xr:uid="{00000000-0005-0000-0000-00005A400000}"/>
    <cellStyle name="Nuovo 19 3 4" xfId="15951" xr:uid="{00000000-0005-0000-0000-00005B400000}"/>
    <cellStyle name="Nuovo 19 3 5" xfId="18546" xr:uid="{00000000-0005-0000-0000-00005C400000}"/>
    <cellStyle name="Nuovo 19 4" xfId="15952" xr:uid="{00000000-0005-0000-0000-00005D400000}"/>
    <cellStyle name="Nuovo 19 4 2" xfId="15953" xr:uid="{00000000-0005-0000-0000-00005E400000}"/>
    <cellStyle name="Nuovo 19 4 2 2" xfId="15954" xr:uid="{00000000-0005-0000-0000-00005F400000}"/>
    <cellStyle name="Nuovo 19 4 3" xfId="15955" xr:uid="{00000000-0005-0000-0000-000060400000}"/>
    <cellStyle name="Nuovo 19 4 4" xfId="15956" xr:uid="{00000000-0005-0000-0000-000061400000}"/>
    <cellStyle name="Nuovo 19 4 5" xfId="18548" xr:uid="{00000000-0005-0000-0000-000062400000}"/>
    <cellStyle name="Nuovo 19 5" xfId="15957" xr:uid="{00000000-0005-0000-0000-000063400000}"/>
    <cellStyle name="Nuovo 19 5 2" xfId="18549" xr:uid="{00000000-0005-0000-0000-000064400000}"/>
    <cellStyle name="Nuovo 19 6" xfId="15958" xr:uid="{00000000-0005-0000-0000-000065400000}"/>
    <cellStyle name="Nuovo 19 7" xfId="18544" xr:uid="{00000000-0005-0000-0000-000066400000}"/>
    <cellStyle name="Nuovo 2" xfId="15959" xr:uid="{00000000-0005-0000-0000-000067400000}"/>
    <cellStyle name="Nuovo 2 2" xfId="15960" xr:uid="{00000000-0005-0000-0000-000068400000}"/>
    <cellStyle name="Nuovo 2 2 2" xfId="15961" xr:uid="{00000000-0005-0000-0000-000069400000}"/>
    <cellStyle name="Nuovo 2 2 3" xfId="18551" xr:uid="{00000000-0005-0000-0000-00006A400000}"/>
    <cellStyle name="Nuovo 2 3" xfId="15962" xr:uid="{00000000-0005-0000-0000-00006B400000}"/>
    <cellStyle name="Nuovo 2 3 2" xfId="15963" xr:uid="{00000000-0005-0000-0000-00006C400000}"/>
    <cellStyle name="Nuovo 2 3 2 2" xfId="18553" xr:uid="{00000000-0005-0000-0000-00006D400000}"/>
    <cellStyle name="Nuovo 2 3 3" xfId="15964" xr:uid="{00000000-0005-0000-0000-00006E400000}"/>
    <cellStyle name="Nuovo 2 3 3 2" xfId="15965" xr:uid="{00000000-0005-0000-0000-00006F400000}"/>
    <cellStyle name="Nuovo 2 3 4" xfId="15966" xr:uid="{00000000-0005-0000-0000-000070400000}"/>
    <cellStyle name="Nuovo 2 3 5" xfId="18552" xr:uid="{00000000-0005-0000-0000-000071400000}"/>
    <cellStyle name="Nuovo 2 4" xfId="15967" xr:uid="{00000000-0005-0000-0000-000072400000}"/>
    <cellStyle name="Nuovo 2 4 2" xfId="15968" xr:uid="{00000000-0005-0000-0000-000073400000}"/>
    <cellStyle name="Nuovo 2 4 2 2" xfId="15969" xr:uid="{00000000-0005-0000-0000-000074400000}"/>
    <cellStyle name="Nuovo 2 4 3" xfId="15970" xr:uid="{00000000-0005-0000-0000-000075400000}"/>
    <cellStyle name="Nuovo 2 4 4" xfId="15971" xr:uid="{00000000-0005-0000-0000-000076400000}"/>
    <cellStyle name="Nuovo 2 4 5" xfId="18554" xr:uid="{00000000-0005-0000-0000-000077400000}"/>
    <cellStyle name="Nuovo 2 5" xfId="15972" xr:uid="{00000000-0005-0000-0000-000078400000}"/>
    <cellStyle name="Nuovo 2 5 2" xfId="18555" xr:uid="{00000000-0005-0000-0000-000079400000}"/>
    <cellStyle name="Nuovo 2 6" xfId="15973" xr:uid="{00000000-0005-0000-0000-00007A400000}"/>
    <cellStyle name="Nuovo 2 7" xfId="18550" xr:uid="{00000000-0005-0000-0000-00007B400000}"/>
    <cellStyle name="Nuovo 20" xfId="15974" xr:uid="{00000000-0005-0000-0000-00007C400000}"/>
    <cellStyle name="Nuovo 20 2" xfId="15975" xr:uid="{00000000-0005-0000-0000-00007D400000}"/>
    <cellStyle name="Nuovo 20 2 2" xfId="15976" xr:uid="{00000000-0005-0000-0000-00007E400000}"/>
    <cellStyle name="Nuovo 20 2 3" xfId="18557" xr:uid="{00000000-0005-0000-0000-00007F400000}"/>
    <cellStyle name="Nuovo 20 3" xfId="15977" xr:uid="{00000000-0005-0000-0000-000080400000}"/>
    <cellStyle name="Nuovo 20 3 2" xfId="15978" xr:uid="{00000000-0005-0000-0000-000081400000}"/>
    <cellStyle name="Nuovo 20 3 2 2" xfId="18559" xr:uid="{00000000-0005-0000-0000-000082400000}"/>
    <cellStyle name="Nuovo 20 3 3" xfId="15979" xr:uid="{00000000-0005-0000-0000-000083400000}"/>
    <cellStyle name="Nuovo 20 3 3 2" xfId="15980" xr:uid="{00000000-0005-0000-0000-000084400000}"/>
    <cellStyle name="Nuovo 20 3 4" xfId="15981" xr:uid="{00000000-0005-0000-0000-000085400000}"/>
    <cellStyle name="Nuovo 20 3 5" xfId="18558" xr:uid="{00000000-0005-0000-0000-000086400000}"/>
    <cellStyle name="Nuovo 20 4" xfId="15982" xr:uid="{00000000-0005-0000-0000-000087400000}"/>
    <cellStyle name="Nuovo 20 4 2" xfId="15983" xr:uid="{00000000-0005-0000-0000-000088400000}"/>
    <cellStyle name="Nuovo 20 4 2 2" xfId="15984" xr:uid="{00000000-0005-0000-0000-000089400000}"/>
    <cellStyle name="Nuovo 20 4 3" xfId="15985" xr:uid="{00000000-0005-0000-0000-00008A400000}"/>
    <cellStyle name="Nuovo 20 4 4" xfId="15986" xr:uid="{00000000-0005-0000-0000-00008B400000}"/>
    <cellStyle name="Nuovo 20 4 5" xfId="18560" xr:uid="{00000000-0005-0000-0000-00008C400000}"/>
    <cellStyle name="Nuovo 20 5" xfId="15987" xr:uid="{00000000-0005-0000-0000-00008D400000}"/>
    <cellStyle name="Nuovo 20 5 2" xfId="18561" xr:uid="{00000000-0005-0000-0000-00008E400000}"/>
    <cellStyle name="Nuovo 20 6" xfId="15988" xr:uid="{00000000-0005-0000-0000-00008F400000}"/>
    <cellStyle name="Nuovo 20 7" xfId="18556" xr:uid="{00000000-0005-0000-0000-000090400000}"/>
    <cellStyle name="Nuovo 21" xfId="15989" xr:uid="{00000000-0005-0000-0000-000091400000}"/>
    <cellStyle name="Nuovo 21 2" xfId="15990" xr:uid="{00000000-0005-0000-0000-000092400000}"/>
    <cellStyle name="Nuovo 21 2 2" xfId="15991" xr:uid="{00000000-0005-0000-0000-000093400000}"/>
    <cellStyle name="Nuovo 21 2 3" xfId="18563" xr:uid="{00000000-0005-0000-0000-000094400000}"/>
    <cellStyle name="Nuovo 21 3" xfId="15992" xr:uid="{00000000-0005-0000-0000-000095400000}"/>
    <cellStyle name="Nuovo 21 3 2" xfId="15993" xr:uid="{00000000-0005-0000-0000-000096400000}"/>
    <cellStyle name="Nuovo 21 3 2 2" xfId="18565" xr:uid="{00000000-0005-0000-0000-000097400000}"/>
    <cellStyle name="Nuovo 21 3 3" xfId="15994" xr:uid="{00000000-0005-0000-0000-000098400000}"/>
    <cellStyle name="Nuovo 21 3 3 2" xfId="15995" xr:uid="{00000000-0005-0000-0000-000099400000}"/>
    <cellStyle name="Nuovo 21 3 4" xfId="15996" xr:uid="{00000000-0005-0000-0000-00009A400000}"/>
    <cellStyle name="Nuovo 21 3 5" xfId="18564" xr:uid="{00000000-0005-0000-0000-00009B400000}"/>
    <cellStyle name="Nuovo 21 4" xfId="15997" xr:uid="{00000000-0005-0000-0000-00009C400000}"/>
    <cellStyle name="Nuovo 21 4 2" xfId="15998" xr:uid="{00000000-0005-0000-0000-00009D400000}"/>
    <cellStyle name="Nuovo 21 4 2 2" xfId="15999" xr:uid="{00000000-0005-0000-0000-00009E400000}"/>
    <cellStyle name="Nuovo 21 4 3" xfId="16000" xr:uid="{00000000-0005-0000-0000-00009F400000}"/>
    <cellStyle name="Nuovo 21 4 4" xfId="16001" xr:uid="{00000000-0005-0000-0000-0000A0400000}"/>
    <cellStyle name="Nuovo 21 4 5" xfId="18566" xr:uid="{00000000-0005-0000-0000-0000A1400000}"/>
    <cellStyle name="Nuovo 21 5" xfId="16002" xr:uid="{00000000-0005-0000-0000-0000A2400000}"/>
    <cellStyle name="Nuovo 21 5 2" xfId="18567" xr:uid="{00000000-0005-0000-0000-0000A3400000}"/>
    <cellStyle name="Nuovo 21 6" xfId="16003" xr:uid="{00000000-0005-0000-0000-0000A4400000}"/>
    <cellStyle name="Nuovo 21 7" xfId="18562" xr:uid="{00000000-0005-0000-0000-0000A5400000}"/>
    <cellStyle name="Nuovo 22" xfId="16004" xr:uid="{00000000-0005-0000-0000-0000A6400000}"/>
    <cellStyle name="Nuovo 22 2" xfId="16005" xr:uid="{00000000-0005-0000-0000-0000A7400000}"/>
    <cellStyle name="Nuovo 22 2 2" xfId="16006" xr:uid="{00000000-0005-0000-0000-0000A8400000}"/>
    <cellStyle name="Nuovo 22 2 3" xfId="18569" xr:uid="{00000000-0005-0000-0000-0000A9400000}"/>
    <cellStyle name="Nuovo 22 3" xfId="16007" xr:uid="{00000000-0005-0000-0000-0000AA400000}"/>
    <cellStyle name="Nuovo 22 3 2" xfId="16008" xr:uid="{00000000-0005-0000-0000-0000AB400000}"/>
    <cellStyle name="Nuovo 22 3 2 2" xfId="18571" xr:uid="{00000000-0005-0000-0000-0000AC400000}"/>
    <cellStyle name="Nuovo 22 3 3" xfId="16009" xr:uid="{00000000-0005-0000-0000-0000AD400000}"/>
    <cellStyle name="Nuovo 22 3 3 2" xfId="16010" xr:uid="{00000000-0005-0000-0000-0000AE400000}"/>
    <cellStyle name="Nuovo 22 3 4" xfId="16011" xr:uid="{00000000-0005-0000-0000-0000AF400000}"/>
    <cellStyle name="Nuovo 22 3 5" xfId="18570" xr:uid="{00000000-0005-0000-0000-0000B0400000}"/>
    <cellStyle name="Nuovo 22 4" xfId="16012" xr:uid="{00000000-0005-0000-0000-0000B1400000}"/>
    <cellStyle name="Nuovo 22 4 2" xfId="16013" xr:uid="{00000000-0005-0000-0000-0000B2400000}"/>
    <cellStyle name="Nuovo 22 4 2 2" xfId="16014" xr:uid="{00000000-0005-0000-0000-0000B3400000}"/>
    <cellStyle name="Nuovo 22 4 3" xfId="16015" xr:uid="{00000000-0005-0000-0000-0000B4400000}"/>
    <cellStyle name="Nuovo 22 4 4" xfId="16016" xr:uid="{00000000-0005-0000-0000-0000B5400000}"/>
    <cellStyle name="Nuovo 22 4 5" xfId="18572" xr:uid="{00000000-0005-0000-0000-0000B6400000}"/>
    <cellStyle name="Nuovo 22 5" xfId="16017" xr:uid="{00000000-0005-0000-0000-0000B7400000}"/>
    <cellStyle name="Nuovo 22 5 2" xfId="18573" xr:uid="{00000000-0005-0000-0000-0000B8400000}"/>
    <cellStyle name="Nuovo 22 6" xfId="16018" xr:uid="{00000000-0005-0000-0000-0000B9400000}"/>
    <cellStyle name="Nuovo 22 7" xfId="18568" xr:uid="{00000000-0005-0000-0000-0000BA400000}"/>
    <cellStyle name="Nuovo 23" xfId="16019" xr:uid="{00000000-0005-0000-0000-0000BB400000}"/>
    <cellStyle name="Nuovo 23 2" xfId="16020" xr:uid="{00000000-0005-0000-0000-0000BC400000}"/>
    <cellStyle name="Nuovo 23 2 2" xfId="16021" xr:uid="{00000000-0005-0000-0000-0000BD400000}"/>
    <cellStyle name="Nuovo 23 2 3" xfId="18575" xr:uid="{00000000-0005-0000-0000-0000BE400000}"/>
    <cellStyle name="Nuovo 23 3" xfId="16022" xr:uid="{00000000-0005-0000-0000-0000BF400000}"/>
    <cellStyle name="Nuovo 23 3 2" xfId="16023" xr:uid="{00000000-0005-0000-0000-0000C0400000}"/>
    <cellStyle name="Nuovo 23 3 2 2" xfId="18577" xr:uid="{00000000-0005-0000-0000-0000C1400000}"/>
    <cellStyle name="Nuovo 23 3 3" xfId="16024" xr:uid="{00000000-0005-0000-0000-0000C2400000}"/>
    <cellStyle name="Nuovo 23 3 3 2" xfId="16025" xr:uid="{00000000-0005-0000-0000-0000C3400000}"/>
    <cellStyle name="Nuovo 23 3 4" xfId="16026" xr:uid="{00000000-0005-0000-0000-0000C4400000}"/>
    <cellStyle name="Nuovo 23 3 5" xfId="18576" xr:uid="{00000000-0005-0000-0000-0000C5400000}"/>
    <cellStyle name="Nuovo 23 4" xfId="16027" xr:uid="{00000000-0005-0000-0000-0000C6400000}"/>
    <cellStyle name="Nuovo 23 4 2" xfId="16028" xr:uid="{00000000-0005-0000-0000-0000C7400000}"/>
    <cellStyle name="Nuovo 23 4 2 2" xfId="16029" xr:uid="{00000000-0005-0000-0000-0000C8400000}"/>
    <cellStyle name="Nuovo 23 4 3" xfId="16030" xr:uid="{00000000-0005-0000-0000-0000C9400000}"/>
    <cellStyle name="Nuovo 23 4 4" xfId="16031" xr:uid="{00000000-0005-0000-0000-0000CA400000}"/>
    <cellStyle name="Nuovo 23 4 5" xfId="18578" xr:uid="{00000000-0005-0000-0000-0000CB400000}"/>
    <cellStyle name="Nuovo 23 5" xfId="16032" xr:uid="{00000000-0005-0000-0000-0000CC400000}"/>
    <cellStyle name="Nuovo 23 5 2" xfId="18579" xr:uid="{00000000-0005-0000-0000-0000CD400000}"/>
    <cellStyle name="Nuovo 23 6" xfId="16033" xr:uid="{00000000-0005-0000-0000-0000CE400000}"/>
    <cellStyle name="Nuovo 23 7" xfId="18574" xr:uid="{00000000-0005-0000-0000-0000CF400000}"/>
    <cellStyle name="Nuovo 24" xfId="16034" xr:uid="{00000000-0005-0000-0000-0000D0400000}"/>
    <cellStyle name="Nuovo 24 2" xfId="16035" xr:uid="{00000000-0005-0000-0000-0000D1400000}"/>
    <cellStyle name="Nuovo 24 2 2" xfId="16036" xr:uid="{00000000-0005-0000-0000-0000D2400000}"/>
    <cellStyle name="Nuovo 24 2 3" xfId="18581" xr:uid="{00000000-0005-0000-0000-0000D3400000}"/>
    <cellStyle name="Nuovo 24 3" xfId="16037" xr:uid="{00000000-0005-0000-0000-0000D4400000}"/>
    <cellStyle name="Nuovo 24 3 2" xfId="16038" xr:uid="{00000000-0005-0000-0000-0000D5400000}"/>
    <cellStyle name="Nuovo 24 3 2 2" xfId="18583" xr:uid="{00000000-0005-0000-0000-0000D6400000}"/>
    <cellStyle name="Nuovo 24 3 3" xfId="16039" xr:uid="{00000000-0005-0000-0000-0000D7400000}"/>
    <cellStyle name="Nuovo 24 3 3 2" xfId="16040" xr:uid="{00000000-0005-0000-0000-0000D8400000}"/>
    <cellStyle name="Nuovo 24 3 4" xfId="16041" xr:uid="{00000000-0005-0000-0000-0000D9400000}"/>
    <cellStyle name="Nuovo 24 3 5" xfId="18582" xr:uid="{00000000-0005-0000-0000-0000DA400000}"/>
    <cellStyle name="Nuovo 24 4" xfId="16042" xr:uid="{00000000-0005-0000-0000-0000DB400000}"/>
    <cellStyle name="Nuovo 24 4 2" xfId="16043" xr:uid="{00000000-0005-0000-0000-0000DC400000}"/>
    <cellStyle name="Nuovo 24 4 2 2" xfId="16044" xr:uid="{00000000-0005-0000-0000-0000DD400000}"/>
    <cellStyle name="Nuovo 24 4 3" xfId="16045" xr:uid="{00000000-0005-0000-0000-0000DE400000}"/>
    <cellStyle name="Nuovo 24 4 4" xfId="16046" xr:uid="{00000000-0005-0000-0000-0000DF400000}"/>
    <cellStyle name="Nuovo 24 4 5" xfId="18584" xr:uid="{00000000-0005-0000-0000-0000E0400000}"/>
    <cellStyle name="Nuovo 24 5" xfId="16047" xr:uid="{00000000-0005-0000-0000-0000E1400000}"/>
    <cellStyle name="Nuovo 24 5 2" xfId="18585" xr:uid="{00000000-0005-0000-0000-0000E2400000}"/>
    <cellStyle name="Nuovo 24 6" xfId="16048" xr:uid="{00000000-0005-0000-0000-0000E3400000}"/>
    <cellStyle name="Nuovo 24 7" xfId="18580" xr:uid="{00000000-0005-0000-0000-0000E4400000}"/>
    <cellStyle name="Nuovo 25" xfId="16049" xr:uid="{00000000-0005-0000-0000-0000E5400000}"/>
    <cellStyle name="Nuovo 25 2" xfId="16050" xr:uid="{00000000-0005-0000-0000-0000E6400000}"/>
    <cellStyle name="Nuovo 25 2 2" xfId="16051" xr:uid="{00000000-0005-0000-0000-0000E7400000}"/>
    <cellStyle name="Nuovo 25 2 3" xfId="18587" xr:uid="{00000000-0005-0000-0000-0000E8400000}"/>
    <cellStyle name="Nuovo 25 3" xfId="16052" xr:uid="{00000000-0005-0000-0000-0000E9400000}"/>
    <cellStyle name="Nuovo 25 3 2" xfId="16053" xr:uid="{00000000-0005-0000-0000-0000EA400000}"/>
    <cellStyle name="Nuovo 25 3 2 2" xfId="18589" xr:uid="{00000000-0005-0000-0000-0000EB400000}"/>
    <cellStyle name="Nuovo 25 3 3" xfId="16054" xr:uid="{00000000-0005-0000-0000-0000EC400000}"/>
    <cellStyle name="Nuovo 25 3 3 2" xfId="16055" xr:uid="{00000000-0005-0000-0000-0000ED400000}"/>
    <cellStyle name="Nuovo 25 3 4" xfId="16056" xr:uid="{00000000-0005-0000-0000-0000EE400000}"/>
    <cellStyle name="Nuovo 25 3 5" xfId="18588" xr:uid="{00000000-0005-0000-0000-0000EF400000}"/>
    <cellStyle name="Nuovo 25 4" xfId="16057" xr:uid="{00000000-0005-0000-0000-0000F0400000}"/>
    <cellStyle name="Nuovo 25 4 2" xfId="16058" xr:uid="{00000000-0005-0000-0000-0000F1400000}"/>
    <cellStyle name="Nuovo 25 4 2 2" xfId="16059" xr:uid="{00000000-0005-0000-0000-0000F2400000}"/>
    <cellStyle name="Nuovo 25 4 3" xfId="16060" xr:uid="{00000000-0005-0000-0000-0000F3400000}"/>
    <cellStyle name="Nuovo 25 4 4" xfId="16061" xr:uid="{00000000-0005-0000-0000-0000F4400000}"/>
    <cellStyle name="Nuovo 25 4 5" xfId="18590" xr:uid="{00000000-0005-0000-0000-0000F5400000}"/>
    <cellStyle name="Nuovo 25 5" xfId="16062" xr:uid="{00000000-0005-0000-0000-0000F6400000}"/>
    <cellStyle name="Nuovo 25 5 2" xfId="18591" xr:uid="{00000000-0005-0000-0000-0000F7400000}"/>
    <cellStyle name="Nuovo 25 6" xfId="16063" xr:uid="{00000000-0005-0000-0000-0000F8400000}"/>
    <cellStyle name="Nuovo 25 7" xfId="18586" xr:uid="{00000000-0005-0000-0000-0000F9400000}"/>
    <cellStyle name="Nuovo 26" xfId="16064" xr:uid="{00000000-0005-0000-0000-0000FA400000}"/>
    <cellStyle name="Nuovo 26 2" xfId="16065" xr:uid="{00000000-0005-0000-0000-0000FB400000}"/>
    <cellStyle name="Nuovo 26 2 2" xfId="16066" xr:uid="{00000000-0005-0000-0000-0000FC400000}"/>
    <cellStyle name="Nuovo 26 2 3" xfId="18593" xr:uid="{00000000-0005-0000-0000-0000FD400000}"/>
    <cellStyle name="Nuovo 26 3" xfId="16067" xr:uid="{00000000-0005-0000-0000-0000FE400000}"/>
    <cellStyle name="Nuovo 26 3 2" xfId="16068" xr:uid="{00000000-0005-0000-0000-0000FF400000}"/>
    <cellStyle name="Nuovo 26 3 2 2" xfId="18595" xr:uid="{00000000-0005-0000-0000-000000410000}"/>
    <cellStyle name="Nuovo 26 3 3" xfId="16069" xr:uid="{00000000-0005-0000-0000-000001410000}"/>
    <cellStyle name="Nuovo 26 3 3 2" xfId="16070" xr:uid="{00000000-0005-0000-0000-000002410000}"/>
    <cellStyle name="Nuovo 26 3 4" xfId="16071" xr:uid="{00000000-0005-0000-0000-000003410000}"/>
    <cellStyle name="Nuovo 26 3 5" xfId="18594" xr:uid="{00000000-0005-0000-0000-000004410000}"/>
    <cellStyle name="Nuovo 26 4" xfId="16072" xr:uid="{00000000-0005-0000-0000-000005410000}"/>
    <cellStyle name="Nuovo 26 4 2" xfId="16073" xr:uid="{00000000-0005-0000-0000-000006410000}"/>
    <cellStyle name="Nuovo 26 4 2 2" xfId="16074" xr:uid="{00000000-0005-0000-0000-000007410000}"/>
    <cellStyle name="Nuovo 26 4 3" xfId="16075" xr:uid="{00000000-0005-0000-0000-000008410000}"/>
    <cellStyle name="Nuovo 26 4 4" xfId="16076" xr:uid="{00000000-0005-0000-0000-000009410000}"/>
    <cellStyle name="Nuovo 26 4 5" xfId="18596" xr:uid="{00000000-0005-0000-0000-00000A410000}"/>
    <cellStyle name="Nuovo 26 5" xfId="16077" xr:uid="{00000000-0005-0000-0000-00000B410000}"/>
    <cellStyle name="Nuovo 26 5 2" xfId="18597" xr:uid="{00000000-0005-0000-0000-00000C410000}"/>
    <cellStyle name="Nuovo 26 6" xfId="16078" xr:uid="{00000000-0005-0000-0000-00000D410000}"/>
    <cellStyle name="Nuovo 26 7" xfId="18592" xr:uid="{00000000-0005-0000-0000-00000E410000}"/>
    <cellStyle name="Nuovo 27" xfId="16079" xr:uid="{00000000-0005-0000-0000-00000F410000}"/>
    <cellStyle name="Nuovo 27 2" xfId="16080" xr:uid="{00000000-0005-0000-0000-000010410000}"/>
    <cellStyle name="Nuovo 27 2 2" xfId="16081" xr:uid="{00000000-0005-0000-0000-000011410000}"/>
    <cellStyle name="Nuovo 27 2 3" xfId="18599" xr:uid="{00000000-0005-0000-0000-000012410000}"/>
    <cellStyle name="Nuovo 27 3" xfId="16082" xr:uid="{00000000-0005-0000-0000-000013410000}"/>
    <cellStyle name="Nuovo 27 3 2" xfId="16083" xr:uid="{00000000-0005-0000-0000-000014410000}"/>
    <cellStyle name="Nuovo 27 3 2 2" xfId="18601" xr:uid="{00000000-0005-0000-0000-000015410000}"/>
    <cellStyle name="Nuovo 27 3 3" xfId="16084" xr:uid="{00000000-0005-0000-0000-000016410000}"/>
    <cellStyle name="Nuovo 27 3 3 2" xfId="16085" xr:uid="{00000000-0005-0000-0000-000017410000}"/>
    <cellStyle name="Nuovo 27 3 4" xfId="16086" xr:uid="{00000000-0005-0000-0000-000018410000}"/>
    <cellStyle name="Nuovo 27 3 5" xfId="18600" xr:uid="{00000000-0005-0000-0000-000019410000}"/>
    <cellStyle name="Nuovo 27 4" xfId="16087" xr:uid="{00000000-0005-0000-0000-00001A410000}"/>
    <cellStyle name="Nuovo 27 4 2" xfId="16088" xr:uid="{00000000-0005-0000-0000-00001B410000}"/>
    <cellStyle name="Nuovo 27 4 2 2" xfId="16089" xr:uid="{00000000-0005-0000-0000-00001C410000}"/>
    <cellStyle name="Nuovo 27 4 3" xfId="16090" xr:uid="{00000000-0005-0000-0000-00001D410000}"/>
    <cellStyle name="Nuovo 27 4 4" xfId="16091" xr:uid="{00000000-0005-0000-0000-00001E410000}"/>
    <cellStyle name="Nuovo 27 4 5" xfId="18602" xr:uid="{00000000-0005-0000-0000-00001F410000}"/>
    <cellStyle name="Nuovo 27 5" xfId="16092" xr:uid="{00000000-0005-0000-0000-000020410000}"/>
    <cellStyle name="Nuovo 27 5 2" xfId="18603" xr:uid="{00000000-0005-0000-0000-000021410000}"/>
    <cellStyle name="Nuovo 27 6" xfId="16093" xr:uid="{00000000-0005-0000-0000-000022410000}"/>
    <cellStyle name="Nuovo 27 7" xfId="18598" xr:uid="{00000000-0005-0000-0000-000023410000}"/>
    <cellStyle name="Nuovo 28" xfId="16094" xr:uid="{00000000-0005-0000-0000-000024410000}"/>
    <cellStyle name="Nuovo 28 2" xfId="16095" xr:uid="{00000000-0005-0000-0000-000025410000}"/>
    <cellStyle name="Nuovo 28 2 2" xfId="16096" xr:uid="{00000000-0005-0000-0000-000026410000}"/>
    <cellStyle name="Nuovo 28 2 3" xfId="18605" xr:uid="{00000000-0005-0000-0000-000027410000}"/>
    <cellStyle name="Nuovo 28 3" xfId="16097" xr:uid="{00000000-0005-0000-0000-000028410000}"/>
    <cellStyle name="Nuovo 28 3 2" xfId="16098" xr:uid="{00000000-0005-0000-0000-000029410000}"/>
    <cellStyle name="Nuovo 28 3 2 2" xfId="18607" xr:uid="{00000000-0005-0000-0000-00002A410000}"/>
    <cellStyle name="Nuovo 28 3 3" xfId="16099" xr:uid="{00000000-0005-0000-0000-00002B410000}"/>
    <cellStyle name="Nuovo 28 3 3 2" xfId="16100" xr:uid="{00000000-0005-0000-0000-00002C410000}"/>
    <cellStyle name="Nuovo 28 3 4" xfId="16101" xr:uid="{00000000-0005-0000-0000-00002D410000}"/>
    <cellStyle name="Nuovo 28 3 5" xfId="18606" xr:uid="{00000000-0005-0000-0000-00002E410000}"/>
    <cellStyle name="Nuovo 28 4" xfId="16102" xr:uid="{00000000-0005-0000-0000-00002F410000}"/>
    <cellStyle name="Nuovo 28 4 2" xfId="16103" xr:uid="{00000000-0005-0000-0000-000030410000}"/>
    <cellStyle name="Nuovo 28 4 2 2" xfId="16104" xr:uid="{00000000-0005-0000-0000-000031410000}"/>
    <cellStyle name="Nuovo 28 4 3" xfId="16105" xr:uid="{00000000-0005-0000-0000-000032410000}"/>
    <cellStyle name="Nuovo 28 4 4" xfId="16106" xr:uid="{00000000-0005-0000-0000-000033410000}"/>
    <cellStyle name="Nuovo 28 4 5" xfId="18608" xr:uid="{00000000-0005-0000-0000-000034410000}"/>
    <cellStyle name="Nuovo 28 5" xfId="16107" xr:uid="{00000000-0005-0000-0000-000035410000}"/>
    <cellStyle name="Nuovo 28 5 2" xfId="18609" xr:uid="{00000000-0005-0000-0000-000036410000}"/>
    <cellStyle name="Nuovo 28 6" xfId="16108" xr:uid="{00000000-0005-0000-0000-000037410000}"/>
    <cellStyle name="Nuovo 28 7" xfId="18604" xr:uid="{00000000-0005-0000-0000-000038410000}"/>
    <cellStyle name="Nuovo 29" xfId="16109" xr:uid="{00000000-0005-0000-0000-000039410000}"/>
    <cellStyle name="Nuovo 29 2" xfId="16110" xr:uid="{00000000-0005-0000-0000-00003A410000}"/>
    <cellStyle name="Nuovo 29 2 2" xfId="16111" xr:uid="{00000000-0005-0000-0000-00003B410000}"/>
    <cellStyle name="Nuovo 29 2 3" xfId="18611" xr:uid="{00000000-0005-0000-0000-00003C410000}"/>
    <cellStyle name="Nuovo 29 3" xfId="16112" xr:uid="{00000000-0005-0000-0000-00003D410000}"/>
    <cellStyle name="Nuovo 29 3 2" xfId="16113" xr:uid="{00000000-0005-0000-0000-00003E410000}"/>
    <cellStyle name="Nuovo 29 3 2 2" xfId="18613" xr:uid="{00000000-0005-0000-0000-00003F410000}"/>
    <cellStyle name="Nuovo 29 3 3" xfId="16114" xr:uid="{00000000-0005-0000-0000-000040410000}"/>
    <cellStyle name="Nuovo 29 3 3 2" xfId="16115" xr:uid="{00000000-0005-0000-0000-000041410000}"/>
    <cellStyle name="Nuovo 29 3 4" xfId="16116" xr:uid="{00000000-0005-0000-0000-000042410000}"/>
    <cellStyle name="Nuovo 29 3 5" xfId="18612" xr:uid="{00000000-0005-0000-0000-000043410000}"/>
    <cellStyle name="Nuovo 29 4" xfId="16117" xr:uid="{00000000-0005-0000-0000-000044410000}"/>
    <cellStyle name="Nuovo 29 4 2" xfId="16118" xr:uid="{00000000-0005-0000-0000-000045410000}"/>
    <cellStyle name="Nuovo 29 4 2 2" xfId="16119" xr:uid="{00000000-0005-0000-0000-000046410000}"/>
    <cellStyle name="Nuovo 29 4 3" xfId="16120" xr:uid="{00000000-0005-0000-0000-000047410000}"/>
    <cellStyle name="Nuovo 29 4 4" xfId="16121" xr:uid="{00000000-0005-0000-0000-000048410000}"/>
    <cellStyle name="Nuovo 29 4 5" xfId="18614" xr:uid="{00000000-0005-0000-0000-000049410000}"/>
    <cellStyle name="Nuovo 29 5" xfId="16122" xr:uid="{00000000-0005-0000-0000-00004A410000}"/>
    <cellStyle name="Nuovo 29 5 2" xfId="18615" xr:uid="{00000000-0005-0000-0000-00004B410000}"/>
    <cellStyle name="Nuovo 29 6" xfId="16123" xr:uid="{00000000-0005-0000-0000-00004C410000}"/>
    <cellStyle name="Nuovo 29 7" xfId="18610" xr:uid="{00000000-0005-0000-0000-00004D410000}"/>
    <cellStyle name="Nuovo 3" xfId="16124" xr:uid="{00000000-0005-0000-0000-00004E410000}"/>
    <cellStyle name="Nuovo 3 2" xfId="16125" xr:uid="{00000000-0005-0000-0000-00004F410000}"/>
    <cellStyle name="Nuovo 3 2 2" xfId="16126" xr:uid="{00000000-0005-0000-0000-000050410000}"/>
    <cellStyle name="Nuovo 3 2 3" xfId="18617" xr:uid="{00000000-0005-0000-0000-000051410000}"/>
    <cellStyle name="Nuovo 3 3" xfId="16127" xr:uid="{00000000-0005-0000-0000-000052410000}"/>
    <cellStyle name="Nuovo 3 3 2" xfId="16128" xr:uid="{00000000-0005-0000-0000-000053410000}"/>
    <cellStyle name="Nuovo 3 3 2 2" xfId="18619" xr:uid="{00000000-0005-0000-0000-000054410000}"/>
    <cellStyle name="Nuovo 3 3 3" xfId="16129" xr:uid="{00000000-0005-0000-0000-000055410000}"/>
    <cellStyle name="Nuovo 3 3 3 2" xfId="16130" xr:uid="{00000000-0005-0000-0000-000056410000}"/>
    <cellStyle name="Nuovo 3 3 4" xfId="16131" xr:uid="{00000000-0005-0000-0000-000057410000}"/>
    <cellStyle name="Nuovo 3 3 5" xfId="18618" xr:uid="{00000000-0005-0000-0000-000058410000}"/>
    <cellStyle name="Nuovo 3 4" xfId="16132" xr:uid="{00000000-0005-0000-0000-000059410000}"/>
    <cellStyle name="Nuovo 3 4 2" xfId="16133" xr:uid="{00000000-0005-0000-0000-00005A410000}"/>
    <cellStyle name="Nuovo 3 4 2 2" xfId="16134" xr:uid="{00000000-0005-0000-0000-00005B410000}"/>
    <cellStyle name="Nuovo 3 4 3" xfId="16135" xr:uid="{00000000-0005-0000-0000-00005C410000}"/>
    <cellStyle name="Nuovo 3 4 4" xfId="16136" xr:uid="{00000000-0005-0000-0000-00005D410000}"/>
    <cellStyle name="Nuovo 3 4 5" xfId="18620" xr:uid="{00000000-0005-0000-0000-00005E410000}"/>
    <cellStyle name="Nuovo 3 5" xfId="16137" xr:uid="{00000000-0005-0000-0000-00005F410000}"/>
    <cellStyle name="Nuovo 3 5 2" xfId="18621" xr:uid="{00000000-0005-0000-0000-000060410000}"/>
    <cellStyle name="Nuovo 3 6" xfId="16138" xr:uid="{00000000-0005-0000-0000-000061410000}"/>
    <cellStyle name="Nuovo 3 7" xfId="18616" xr:uid="{00000000-0005-0000-0000-000062410000}"/>
    <cellStyle name="Nuovo 30" xfId="16139" xr:uid="{00000000-0005-0000-0000-000063410000}"/>
    <cellStyle name="Nuovo 30 2" xfId="16140" xr:uid="{00000000-0005-0000-0000-000064410000}"/>
    <cellStyle name="Nuovo 30 2 2" xfId="16141" xr:uid="{00000000-0005-0000-0000-000065410000}"/>
    <cellStyle name="Nuovo 30 2 3" xfId="18623" xr:uid="{00000000-0005-0000-0000-000066410000}"/>
    <cellStyle name="Nuovo 30 3" xfId="16142" xr:uid="{00000000-0005-0000-0000-000067410000}"/>
    <cellStyle name="Nuovo 30 3 2" xfId="16143" xr:uid="{00000000-0005-0000-0000-000068410000}"/>
    <cellStyle name="Nuovo 30 3 2 2" xfId="18625" xr:uid="{00000000-0005-0000-0000-000069410000}"/>
    <cellStyle name="Nuovo 30 3 3" xfId="16144" xr:uid="{00000000-0005-0000-0000-00006A410000}"/>
    <cellStyle name="Nuovo 30 3 3 2" xfId="16145" xr:uid="{00000000-0005-0000-0000-00006B410000}"/>
    <cellStyle name="Nuovo 30 3 4" xfId="16146" xr:uid="{00000000-0005-0000-0000-00006C410000}"/>
    <cellStyle name="Nuovo 30 3 5" xfId="18624" xr:uid="{00000000-0005-0000-0000-00006D410000}"/>
    <cellStyle name="Nuovo 30 4" xfId="16147" xr:uid="{00000000-0005-0000-0000-00006E410000}"/>
    <cellStyle name="Nuovo 30 4 2" xfId="16148" xr:uid="{00000000-0005-0000-0000-00006F410000}"/>
    <cellStyle name="Nuovo 30 4 2 2" xfId="16149" xr:uid="{00000000-0005-0000-0000-000070410000}"/>
    <cellStyle name="Nuovo 30 4 3" xfId="16150" xr:uid="{00000000-0005-0000-0000-000071410000}"/>
    <cellStyle name="Nuovo 30 4 4" xfId="16151" xr:uid="{00000000-0005-0000-0000-000072410000}"/>
    <cellStyle name="Nuovo 30 4 5" xfId="18626" xr:uid="{00000000-0005-0000-0000-000073410000}"/>
    <cellStyle name="Nuovo 30 5" xfId="16152" xr:uid="{00000000-0005-0000-0000-000074410000}"/>
    <cellStyle name="Nuovo 30 5 2" xfId="18627" xr:uid="{00000000-0005-0000-0000-000075410000}"/>
    <cellStyle name="Nuovo 30 6" xfId="16153" xr:uid="{00000000-0005-0000-0000-000076410000}"/>
    <cellStyle name="Nuovo 30 7" xfId="18622" xr:uid="{00000000-0005-0000-0000-000077410000}"/>
    <cellStyle name="Nuovo 31" xfId="16154" xr:uid="{00000000-0005-0000-0000-000078410000}"/>
    <cellStyle name="Nuovo 31 2" xfId="16155" xr:uid="{00000000-0005-0000-0000-000079410000}"/>
    <cellStyle name="Nuovo 31 2 2" xfId="16156" xr:uid="{00000000-0005-0000-0000-00007A410000}"/>
    <cellStyle name="Nuovo 31 2 3" xfId="18629" xr:uid="{00000000-0005-0000-0000-00007B410000}"/>
    <cellStyle name="Nuovo 31 3" xfId="16157" xr:uid="{00000000-0005-0000-0000-00007C410000}"/>
    <cellStyle name="Nuovo 31 3 2" xfId="16158" xr:uid="{00000000-0005-0000-0000-00007D410000}"/>
    <cellStyle name="Nuovo 31 3 2 2" xfId="18631" xr:uid="{00000000-0005-0000-0000-00007E410000}"/>
    <cellStyle name="Nuovo 31 3 3" xfId="16159" xr:uid="{00000000-0005-0000-0000-00007F410000}"/>
    <cellStyle name="Nuovo 31 3 3 2" xfId="16160" xr:uid="{00000000-0005-0000-0000-000080410000}"/>
    <cellStyle name="Nuovo 31 3 4" xfId="16161" xr:uid="{00000000-0005-0000-0000-000081410000}"/>
    <cellStyle name="Nuovo 31 3 5" xfId="18630" xr:uid="{00000000-0005-0000-0000-000082410000}"/>
    <cellStyle name="Nuovo 31 4" xfId="16162" xr:uid="{00000000-0005-0000-0000-000083410000}"/>
    <cellStyle name="Nuovo 31 4 2" xfId="16163" xr:uid="{00000000-0005-0000-0000-000084410000}"/>
    <cellStyle name="Nuovo 31 4 2 2" xfId="16164" xr:uid="{00000000-0005-0000-0000-000085410000}"/>
    <cellStyle name="Nuovo 31 4 3" xfId="16165" xr:uid="{00000000-0005-0000-0000-000086410000}"/>
    <cellStyle name="Nuovo 31 4 4" xfId="16166" xr:uid="{00000000-0005-0000-0000-000087410000}"/>
    <cellStyle name="Nuovo 31 4 5" xfId="18632" xr:uid="{00000000-0005-0000-0000-000088410000}"/>
    <cellStyle name="Nuovo 31 5" xfId="16167" xr:uid="{00000000-0005-0000-0000-000089410000}"/>
    <cellStyle name="Nuovo 31 5 2" xfId="18633" xr:uid="{00000000-0005-0000-0000-00008A410000}"/>
    <cellStyle name="Nuovo 31 6" xfId="16168" xr:uid="{00000000-0005-0000-0000-00008B410000}"/>
    <cellStyle name="Nuovo 31 7" xfId="18628" xr:uid="{00000000-0005-0000-0000-00008C410000}"/>
    <cellStyle name="Nuovo 32" xfId="16169" xr:uid="{00000000-0005-0000-0000-00008D410000}"/>
    <cellStyle name="Nuovo 32 2" xfId="16170" xr:uid="{00000000-0005-0000-0000-00008E410000}"/>
    <cellStyle name="Nuovo 32 2 2" xfId="16171" xr:uid="{00000000-0005-0000-0000-00008F410000}"/>
    <cellStyle name="Nuovo 32 2 3" xfId="18635" xr:uid="{00000000-0005-0000-0000-000090410000}"/>
    <cellStyle name="Nuovo 32 3" xfId="16172" xr:uid="{00000000-0005-0000-0000-000091410000}"/>
    <cellStyle name="Nuovo 32 3 2" xfId="16173" xr:uid="{00000000-0005-0000-0000-000092410000}"/>
    <cellStyle name="Nuovo 32 3 2 2" xfId="18637" xr:uid="{00000000-0005-0000-0000-000093410000}"/>
    <cellStyle name="Nuovo 32 3 3" xfId="16174" xr:uid="{00000000-0005-0000-0000-000094410000}"/>
    <cellStyle name="Nuovo 32 3 3 2" xfId="16175" xr:uid="{00000000-0005-0000-0000-000095410000}"/>
    <cellStyle name="Nuovo 32 3 4" xfId="16176" xr:uid="{00000000-0005-0000-0000-000096410000}"/>
    <cellStyle name="Nuovo 32 3 5" xfId="18636" xr:uid="{00000000-0005-0000-0000-000097410000}"/>
    <cellStyle name="Nuovo 32 4" xfId="16177" xr:uid="{00000000-0005-0000-0000-000098410000}"/>
    <cellStyle name="Nuovo 32 4 2" xfId="16178" xr:uid="{00000000-0005-0000-0000-000099410000}"/>
    <cellStyle name="Nuovo 32 4 2 2" xfId="16179" xr:uid="{00000000-0005-0000-0000-00009A410000}"/>
    <cellStyle name="Nuovo 32 4 3" xfId="16180" xr:uid="{00000000-0005-0000-0000-00009B410000}"/>
    <cellStyle name="Nuovo 32 4 4" xfId="16181" xr:uid="{00000000-0005-0000-0000-00009C410000}"/>
    <cellStyle name="Nuovo 32 4 5" xfId="18638" xr:uid="{00000000-0005-0000-0000-00009D410000}"/>
    <cellStyle name="Nuovo 32 5" xfId="16182" xr:uid="{00000000-0005-0000-0000-00009E410000}"/>
    <cellStyle name="Nuovo 32 5 2" xfId="18639" xr:uid="{00000000-0005-0000-0000-00009F410000}"/>
    <cellStyle name="Nuovo 32 6" xfId="16183" xr:uid="{00000000-0005-0000-0000-0000A0410000}"/>
    <cellStyle name="Nuovo 32 7" xfId="18634" xr:uid="{00000000-0005-0000-0000-0000A1410000}"/>
    <cellStyle name="Nuovo 33" xfId="16184" xr:uid="{00000000-0005-0000-0000-0000A2410000}"/>
    <cellStyle name="Nuovo 33 2" xfId="16185" xr:uid="{00000000-0005-0000-0000-0000A3410000}"/>
    <cellStyle name="Nuovo 33 2 2" xfId="16186" xr:uid="{00000000-0005-0000-0000-0000A4410000}"/>
    <cellStyle name="Nuovo 33 2 3" xfId="18641" xr:uid="{00000000-0005-0000-0000-0000A5410000}"/>
    <cellStyle name="Nuovo 33 3" xfId="16187" xr:uid="{00000000-0005-0000-0000-0000A6410000}"/>
    <cellStyle name="Nuovo 33 3 2" xfId="16188" xr:uid="{00000000-0005-0000-0000-0000A7410000}"/>
    <cellStyle name="Nuovo 33 3 2 2" xfId="18643" xr:uid="{00000000-0005-0000-0000-0000A8410000}"/>
    <cellStyle name="Nuovo 33 3 3" xfId="16189" xr:uid="{00000000-0005-0000-0000-0000A9410000}"/>
    <cellStyle name="Nuovo 33 3 3 2" xfId="16190" xr:uid="{00000000-0005-0000-0000-0000AA410000}"/>
    <cellStyle name="Nuovo 33 3 4" xfId="16191" xr:uid="{00000000-0005-0000-0000-0000AB410000}"/>
    <cellStyle name="Nuovo 33 3 5" xfId="18642" xr:uid="{00000000-0005-0000-0000-0000AC410000}"/>
    <cellStyle name="Nuovo 33 4" xfId="16192" xr:uid="{00000000-0005-0000-0000-0000AD410000}"/>
    <cellStyle name="Nuovo 33 4 2" xfId="16193" xr:uid="{00000000-0005-0000-0000-0000AE410000}"/>
    <cellStyle name="Nuovo 33 4 2 2" xfId="16194" xr:uid="{00000000-0005-0000-0000-0000AF410000}"/>
    <cellStyle name="Nuovo 33 4 3" xfId="16195" xr:uid="{00000000-0005-0000-0000-0000B0410000}"/>
    <cellStyle name="Nuovo 33 4 4" xfId="16196" xr:uid="{00000000-0005-0000-0000-0000B1410000}"/>
    <cellStyle name="Nuovo 33 4 5" xfId="18644" xr:uid="{00000000-0005-0000-0000-0000B2410000}"/>
    <cellStyle name="Nuovo 33 5" xfId="16197" xr:uid="{00000000-0005-0000-0000-0000B3410000}"/>
    <cellStyle name="Nuovo 33 5 2" xfId="18645" xr:uid="{00000000-0005-0000-0000-0000B4410000}"/>
    <cellStyle name="Nuovo 33 6" xfId="16198" xr:uid="{00000000-0005-0000-0000-0000B5410000}"/>
    <cellStyle name="Nuovo 33 7" xfId="18640" xr:uid="{00000000-0005-0000-0000-0000B6410000}"/>
    <cellStyle name="Nuovo 34" xfId="16199" xr:uid="{00000000-0005-0000-0000-0000B7410000}"/>
    <cellStyle name="Nuovo 34 2" xfId="16200" xr:uid="{00000000-0005-0000-0000-0000B8410000}"/>
    <cellStyle name="Nuovo 34 2 2" xfId="16201" xr:uid="{00000000-0005-0000-0000-0000B9410000}"/>
    <cellStyle name="Nuovo 34 2 3" xfId="18647" xr:uid="{00000000-0005-0000-0000-0000BA410000}"/>
    <cellStyle name="Nuovo 34 3" xfId="16202" xr:uid="{00000000-0005-0000-0000-0000BB410000}"/>
    <cellStyle name="Nuovo 34 3 2" xfId="16203" xr:uid="{00000000-0005-0000-0000-0000BC410000}"/>
    <cellStyle name="Nuovo 34 3 2 2" xfId="18649" xr:uid="{00000000-0005-0000-0000-0000BD410000}"/>
    <cellStyle name="Nuovo 34 3 3" xfId="16204" xr:uid="{00000000-0005-0000-0000-0000BE410000}"/>
    <cellStyle name="Nuovo 34 3 3 2" xfId="16205" xr:uid="{00000000-0005-0000-0000-0000BF410000}"/>
    <cellStyle name="Nuovo 34 3 4" xfId="16206" xr:uid="{00000000-0005-0000-0000-0000C0410000}"/>
    <cellStyle name="Nuovo 34 3 5" xfId="18648" xr:uid="{00000000-0005-0000-0000-0000C1410000}"/>
    <cellStyle name="Nuovo 34 4" xfId="16207" xr:uid="{00000000-0005-0000-0000-0000C2410000}"/>
    <cellStyle name="Nuovo 34 4 2" xfId="16208" xr:uid="{00000000-0005-0000-0000-0000C3410000}"/>
    <cellStyle name="Nuovo 34 4 2 2" xfId="16209" xr:uid="{00000000-0005-0000-0000-0000C4410000}"/>
    <cellStyle name="Nuovo 34 4 3" xfId="16210" xr:uid="{00000000-0005-0000-0000-0000C5410000}"/>
    <cellStyle name="Nuovo 34 4 4" xfId="16211" xr:uid="{00000000-0005-0000-0000-0000C6410000}"/>
    <cellStyle name="Nuovo 34 4 5" xfId="18650" xr:uid="{00000000-0005-0000-0000-0000C7410000}"/>
    <cellStyle name="Nuovo 34 5" xfId="16212" xr:uid="{00000000-0005-0000-0000-0000C8410000}"/>
    <cellStyle name="Nuovo 34 5 2" xfId="18651" xr:uid="{00000000-0005-0000-0000-0000C9410000}"/>
    <cellStyle name="Nuovo 34 6" xfId="16213" xr:uid="{00000000-0005-0000-0000-0000CA410000}"/>
    <cellStyle name="Nuovo 34 7" xfId="18646" xr:uid="{00000000-0005-0000-0000-0000CB410000}"/>
    <cellStyle name="Nuovo 35" xfId="16214" xr:uid="{00000000-0005-0000-0000-0000CC410000}"/>
    <cellStyle name="Nuovo 35 2" xfId="16215" xr:uid="{00000000-0005-0000-0000-0000CD410000}"/>
    <cellStyle name="Nuovo 35 2 2" xfId="16216" xr:uid="{00000000-0005-0000-0000-0000CE410000}"/>
    <cellStyle name="Nuovo 35 2 3" xfId="18653" xr:uid="{00000000-0005-0000-0000-0000CF410000}"/>
    <cellStyle name="Nuovo 35 3" xfId="16217" xr:uid="{00000000-0005-0000-0000-0000D0410000}"/>
    <cellStyle name="Nuovo 35 3 2" xfId="16218" xr:uid="{00000000-0005-0000-0000-0000D1410000}"/>
    <cellStyle name="Nuovo 35 3 2 2" xfId="18655" xr:uid="{00000000-0005-0000-0000-0000D2410000}"/>
    <cellStyle name="Nuovo 35 3 3" xfId="16219" xr:uid="{00000000-0005-0000-0000-0000D3410000}"/>
    <cellStyle name="Nuovo 35 3 3 2" xfId="16220" xr:uid="{00000000-0005-0000-0000-0000D4410000}"/>
    <cellStyle name="Nuovo 35 3 4" xfId="16221" xr:uid="{00000000-0005-0000-0000-0000D5410000}"/>
    <cellStyle name="Nuovo 35 3 5" xfId="18654" xr:uid="{00000000-0005-0000-0000-0000D6410000}"/>
    <cellStyle name="Nuovo 35 4" xfId="16222" xr:uid="{00000000-0005-0000-0000-0000D7410000}"/>
    <cellStyle name="Nuovo 35 4 2" xfId="16223" xr:uid="{00000000-0005-0000-0000-0000D8410000}"/>
    <cellStyle name="Nuovo 35 4 2 2" xfId="16224" xr:uid="{00000000-0005-0000-0000-0000D9410000}"/>
    <cellStyle name="Nuovo 35 4 3" xfId="16225" xr:uid="{00000000-0005-0000-0000-0000DA410000}"/>
    <cellStyle name="Nuovo 35 4 4" xfId="16226" xr:uid="{00000000-0005-0000-0000-0000DB410000}"/>
    <cellStyle name="Nuovo 35 4 5" xfId="18656" xr:uid="{00000000-0005-0000-0000-0000DC410000}"/>
    <cellStyle name="Nuovo 35 5" xfId="16227" xr:uid="{00000000-0005-0000-0000-0000DD410000}"/>
    <cellStyle name="Nuovo 35 5 2" xfId="18657" xr:uid="{00000000-0005-0000-0000-0000DE410000}"/>
    <cellStyle name="Nuovo 35 6" xfId="16228" xr:uid="{00000000-0005-0000-0000-0000DF410000}"/>
    <cellStyle name="Nuovo 35 7" xfId="18652" xr:uid="{00000000-0005-0000-0000-0000E0410000}"/>
    <cellStyle name="Nuovo 36" xfId="16229" xr:uid="{00000000-0005-0000-0000-0000E1410000}"/>
    <cellStyle name="Nuovo 36 2" xfId="16230" xr:uid="{00000000-0005-0000-0000-0000E2410000}"/>
    <cellStyle name="Nuovo 36 2 2" xfId="16231" xr:uid="{00000000-0005-0000-0000-0000E3410000}"/>
    <cellStyle name="Nuovo 36 2 3" xfId="18659" xr:uid="{00000000-0005-0000-0000-0000E4410000}"/>
    <cellStyle name="Nuovo 36 3" xfId="16232" xr:uid="{00000000-0005-0000-0000-0000E5410000}"/>
    <cellStyle name="Nuovo 36 3 2" xfId="16233" xr:uid="{00000000-0005-0000-0000-0000E6410000}"/>
    <cellStyle name="Nuovo 36 3 2 2" xfId="18661" xr:uid="{00000000-0005-0000-0000-0000E7410000}"/>
    <cellStyle name="Nuovo 36 3 3" xfId="16234" xr:uid="{00000000-0005-0000-0000-0000E8410000}"/>
    <cellStyle name="Nuovo 36 3 3 2" xfId="16235" xr:uid="{00000000-0005-0000-0000-0000E9410000}"/>
    <cellStyle name="Nuovo 36 3 4" xfId="16236" xr:uid="{00000000-0005-0000-0000-0000EA410000}"/>
    <cellStyle name="Nuovo 36 3 5" xfId="18660" xr:uid="{00000000-0005-0000-0000-0000EB410000}"/>
    <cellStyle name="Nuovo 36 4" xfId="16237" xr:uid="{00000000-0005-0000-0000-0000EC410000}"/>
    <cellStyle name="Nuovo 36 4 2" xfId="16238" xr:uid="{00000000-0005-0000-0000-0000ED410000}"/>
    <cellStyle name="Nuovo 36 4 2 2" xfId="16239" xr:uid="{00000000-0005-0000-0000-0000EE410000}"/>
    <cellStyle name="Nuovo 36 4 3" xfId="16240" xr:uid="{00000000-0005-0000-0000-0000EF410000}"/>
    <cellStyle name="Nuovo 36 4 4" xfId="16241" xr:uid="{00000000-0005-0000-0000-0000F0410000}"/>
    <cellStyle name="Nuovo 36 4 5" xfId="18662" xr:uid="{00000000-0005-0000-0000-0000F1410000}"/>
    <cellStyle name="Nuovo 36 5" xfId="16242" xr:uid="{00000000-0005-0000-0000-0000F2410000}"/>
    <cellStyle name="Nuovo 36 5 2" xfId="18663" xr:uid="{00000000-0005-0000-0000-0000F3410000}"/>
    <cellStyle name="Nuovo 36 6" xfId="16243" xr:uid="{00000000-0005-0000-0000-0000F4410000}"/>
    <cellStyle name="Nuovo 36 7" xfId="18658" xr:uid="{00000000-0005-0000-0000-0000F5410000}"/>
    <cellStyle name="Nuovo 37" xfId="16244" xr:uid="{00000000-0005-0000-0000-0000F6410000}"/>
    <cellStyle name="Nuovo 37 2" xfId="16245" xr:uid="{00000000-0005-0000-0000-0000F7410000}"/>
    <cellStyle name="Nuovo 37 2 2" xfId="16246" xr:uid="{00000000-0005-0000-0000-0000F8410000}"/>
    <cellStyle name="Nuovo 37 2 3" xfId="18665" xr:uid="{00000000-0005-0000-0000-0000F9410000}"/>
    <cellStyle name="Nuovo 37 3" xfId="16247" xr:uid="{00000000-0005-0000-0000-0000FA410000}"/>
    <cellStyle name="Nuovo 37 3 2" xfId="16248" xr:uid="{00000000-0005-0000-0000-0000FB410000}"/>
    <cellStyle name="Nuovo 37 3 2 2" xfId="18667" xr:uid="{00000000-0005-0000-0000-0000FC410000}"/>
    <cellStyle name="Nuovo 37 3 3" xfId="16249" xr:uid="{00000000-0005-0000-0000-0000FD410000}"/>
    <cellStyle name="Nuovo 37 3 3 2" xfId="16250" xr:uid="{00000000-0005-0000-0000-0000FE410000}"/>
    <cellStyle name="Nuovo 37 3 4" xfId="16251" xr:uid="{00000000-0005-0000-0000-0000FF410000}"/>
    <cellStyle name="Nuovo 37 3 5" xfId="18666" xr:uid="{00000000-0005-0000-0000-000000420000}"/>
    <cellStyle name="Nuovo 37 4" xfId="16252" xr:uid="{00000000-0005-0000-0000-000001420000}"/>
    <cellStyle name="Nuovo 37 4 2" xfId="16253" xr:uid="{00000000-0005-0000-0000-000002420000}"/>
    <cellStyle name="Nuovo 37 4 2 2" xfId="16254" xr:uid="{00000000-0005-0000-0000-000003420000}"/>
    <cellStyle name="Nuovo 37 4 3" xfId="16255" xr:uid="{00000000-0005-0000-0000-000004420000}"/>
    <cellStyle name="Nuovo 37 4 4" xfId="16256" xr:uid="{00000000-0005-0000-0000-000005420000}"/>
    <cellStyle name="Nuovo 37 4 5" xfId="18668" xr:uid="{00000000-0005-0000-0000-000006420000}"/>
    <cellStyle name="Nuovo 37 5" xfId="16257" xr:uid="{00000000-0005-0000-0000-000007420000}"/>
    <cellStyle name="Nuovo 37 5 2" xfId="18669" xr:uid="{00000000-0005-0000-0000-000008420000}"/>
    <cellStyle name="Nuovo 37 6" xfId="16258" xr:uid="{00000000-0005-0000-0000-000009420000}"/>
    <cellStyle name="Nuovo 37 7" xfId="18664" xr:uid="{00000000-0005-0000-0000-00000A420000}"/>
    <cellStyle name="Nuovo 38" xfId="16259" xr:uid="{00000000-0005-0000-0000-00000B420000}"/>
    <cellStyle name="Nuovo 38 2" xfId="16260" xr:uid="{00000000-0005-0000-0000-00000C420000}"/>
    <cellStyle name="Nuovo 38 2 2" xfId="16261" xr:uid="{00000000-0005-0000-0000-00000D420000}"/>
    <cellStyle name="Nuovo 38 2 3" xfId="18671" xr:uid="{00000000-0005-0000-0000-00000E420000}"/>
    <cellStyle name="Nuovo 38 3" xfId="16262" xr:uid="{00000000-0005-0000-0000-00000F420000}"/>
    <cellStyle name="Nuovo 38 3 2" xfId="16263" xr:uid="{00000000-0005-0000-0000-000010420000}"/>
    <cellStyle name="Nuovo 38 3 2 2" xfId="18673" xr:uid="{00000000-0005-0000-0000-000011420000}"/>
    <cellStyle name="Nuovo 38 3 3" xfId="16264" xr:uid="{00000000-0005-0000-0000-000012420000}"/>
    <cellStyle name="Nuovo 38 3 3 2" xfId="16265" xr:uid="{00000000-0005-0000-0000-000013420000}"/>
    <cellStyle name="Nuovo 38 3 4" xfId="16266" xr:uid="{00000000-0005-0000-0000-000014420000}"/>
    <cellStyle name="Nuovo 38 3 5" xfId="18672" xr:uid="{00000000-0005-0000-0000-000015420000}"/>
    <cellStyle name="Nuovo 38 4" xfId="16267" xr:uid="{00000000-0005-0000-0000-000016420000}"/>
    <cellStyle name="Nuovo 38 4 2" xfId="16268" xr:uid="{00000000-0005-0000-0000-000017420000}"/>
    <cellStyle name="Nuovo 38 4 2 2" xfId="16269" xr:uid="{00000000-0005-0000-0000-000018420000}"/>
    <cellStyle name="Nuovo 38 4 3" xfId="16270" xr:uid="{00000000-0005-0000-0000-000019420000}"/>
    <cellStyle name="Nuovo 38 4 4" xfId="16271" xr:uid="{00000000-0005-0000-0000-00001A420000}"/>
    <cellStyle name="Nuovo 38 4 5" xfId="18674" xr:uid="{00000000-0005-0000-0000-00001B420000}"/>
    <cellStyle name="Nuovo 38 5" xfId="16272" xr:uid="{00000000-0005-0000-0000-00001C420000}"/>
    <cellStyle name="Nuovo 38 5 2" xfId="18675" xr:uid="{00000000-0005-0000-0000-00001D420000}"/>
    <cellStyle name="Nuovo 38 6" xfId="16273" xr:uid="{00000000-0005-0000-0000-00001E420000}"/>
    <cellStyle name="Nuovo 38 7" xfId="18670" xr:uid="{00000000-0005-0000-0000-00001F420000}"/>
    <cellStyle name="Nuovo 39" xfId="16274" xr:uid="{00000000-0005-0000-0000-000020420000}"/>
    <cellStyle name="Nuovo 39 2" xfId="16275" xr:uid="{00000000-0005-0000-0000-000021420000}"/>
    <cellStyle name="Nuovo 39 2 2" xfId="16276" xr:uid="{00000000-0005-0000-0000-000022420000}"/>
    <cellStyle name="Nuovo 39 2 3" xfId="18677" xr:uid="{00000000-0005-0000-0000-000023420000}"/>
    <cellStyle name="Nuovo 39 3" xfId="16277" xr:uid="{00000000-0005-0000-0000-000024420000}"/>
    <cellStyle name="Nuovo 39 3 2" xfId="16278" xr:uid="{00000000-0005-0000-0000-000025420000}"/>
    <cellStyle name="Nuovo 39 3 2 2" xfId="18679" xr:uid="{00000000-0005-0000-0000-000026420000}"/>
    <cellStyle name="Nuovo 39 3 3" xfId="16279" xr:uid="{00000000-0005-0000-0000-000027420000}"/>
    <cellStyle name="Nuovo 39 3 3 2" xfId="16280" xr:uid="{00000000-0005-0000-0000-000028420000}"/>
    <cellStyle name="Nuovo 39 3 4" xfId="16281" xr:uid="{00000000-0005-0000-0000-000029420000}"/>
    <cellStyle name="Nuovo 39 3 5" xfId="18678" xr:uid="{00000000-0005-0000-0000-00002A420000}"/>
    <cellStyle name="Nuovo 39 4" xfId="16282" xr:uid="{00000000-0005-0000-0000-00002B420000}"/>
    <cellStyle name="Nuovo 39 4 2" xfId="16283" xr:uid="{00000000-0005-0000-0000-00002C420000}"/>
    <cellStyle name="Nuovo 39 4 2 2" xfId="16284" xr:uid="{00000000-0005-0000-0000-00002D420000}"/>
    <cellStyle name="Nuovo 39 4 3" xfId="16285" xr:uid="{00000000-0005-0000-0000-00002E420000}"/>
    <cellStyle name="Nuovo 39 4 4" xfId="16286" xr:uid="{00000000-0005-0000-0000-00002F420000}"/>
    <cellStyle name="Nuovo 39 4 5" xfId="18680" xr:uid="{00000000-0005-0000-0000-000030420000}"/>
    <cellStyle name="Nuovo 39 5" xfId="16287" xr:uid="{00000000-0005-0000-0000-000031420000}"/>
    <cellStyle name="Nuovo 39 5 2" xfId="18681" xr:uid="{00000000-0005-0000-0000-000032420000}"/>
    <cellStyle name="Nuovo 39 6" xfId="16288" xr:uid="{00000000-0005-0000-0000-000033420000}"/>
    <cellStyle name="Nuovo 39 7" xfId="18676" xr:uid="{00000000-0005-0000-0000-000034420000}"/>
    <cellStyle name="Nuovo 4" xfId="16289" xr:uid="{00000000-0005-0000-0000-000035420000}"/>
    <cellStyle name="Nuovo 4 2" xfId="16290" xr:uid="{00000000-0005-0000-0000-000036420000}"/>
    <cellStyle name="Nuovo 4 2 2" xfId="16291" xr:uid="{00000000-0005-0000-0000-000037420000}"/>
    <cellStyle name="Nuovo 4 2 3" xfId="18683" xr:uid="{00000000-0005-0000-0000-000038420000}"/>
    <cellStyle name="Nuovo 4 3" xfId="16292" xr:uid="{00000000-0005-0000-0000-000039420000}"/>
    <cellStyle name="Nuovo 4 3 2" xfId="16293" xr:uid="{00000000-0005-0000-0000-00003A420000}"/>
    <cellStyle name="Nuovo 4 3 2 2" xfId="18685" xr:uid="{00000000-0005-0000-0000-00003B420000}"/>
    <cellStyle name="Nuovo 4 3 3" xfId="16294" xr:uid="{00000000-0005-0000-0000-00003C420000}"/>
    <cellStyle name="Nuovo 4 3 3 2" xfId="16295" xr:uid="{00000000-0005-0000-0000-00003D420000}"/>
    <cellStyle name="Nuovo 4 3 4" xfId="16296" xr:uid="{00000000-0005-0000-0000-00003E420000}"/>
    <cellStyle name="Nuovo 4 3 5" xfId="18684" xr:uid="{00000000-0005-0000-0000-00003F420000}"/>
    <cellStyle name="Nuovo 4 4" xfId="16297" xr:uid="{00000000-0005-0000-0000-000040420000}"/>
    <cellStyle name="Nuovo 4 4 2" xfId="16298" xr:uid="{00000000-0005-0000-0000-000041420000}"/>
    <cellStyle name="Nuovo 4 4 2 2" xfId="16299" xr:uid="{00000000-0005-0000-0000-000042420000}"/>
    <cellStyle name="Nuovo 4 4 3" xfId="16300" xr:uid="{00000000-0005-0000-0000-000043420000}"/>
    <cellStyle name="Nuovo 4 4 4" xfId="16301" xr:uid="{00000000-0005-0000-0000-000044420000}"/>
    <cellStyle name="Nuovo 4 4 5" xfId="18686" xr:uid="{00000000-0005-0000-0000-000045420000}"/>
    <cellStyle name="Nuovo 4 5" xfId="16302" xr:uid="{00000000-0005-0000-0000-000046420000}"/>
    <cellStyle name="Nuovo 4 5 2" xfId="18687" xr:uid="{00000000-0005-0000-0000-000047420000}"/>
    <cellStyle name="Nuovo 4 6" xfId="16303" xr:uid="{00000000-0005-0000-0000-000048420000}"/>
    <cellStyle name="Nuovo 4 7" xfId="18682" xr:uid="{00000000-0005-0000-0000-000049420000}"/>
    <cellStyle name="Nuovo 40" xfId="16304" xr:uid="{00000000-0005-0000-0000-00004A420000}"/>
    <cellStyle name="Nuovo 40 2" xfId="16305" xr:uid="{00000000-0005-0000-0000-00004B420000}"/>
    <cellStyle name="Nuovo 40 2 2" xfId="16306" xr:uid="{00000000-0005-0000-0000-00004C420000}"/>
    <cellStyle name="Nuovo 40 2 3" xfId="18689" xr:uid="{00000000-0005-0000-0000-00004D420000}"/>
    <cellStyle name="Nuovo 40 3" xfId="16307" xr:uid="{00000000-0005-0000-0000-00004E420000}"/>
    <cellStyle name="Nuovo 40 3 2" xfId="16308" xr:uid="{00000000-0005-0000-0000-00004F420000}"/>
    <cellStyle name="Nuovo 40 3 2 2" xfId="18691" xr:uid="{00000000-0005-0000-0000-000050420000}"/>
    <cellStyle name="Nuovo 40 3 3" xfId="16309" xr:uid="{00000000-0005-0000-0000-000051420000}"/>
    <cellStyle name="Nuovo 40 3 3 2" xfId="16310" xr:uid="{00000000-0005-0000-0000-000052420000}"/>
    <cellStyle name="Nuovo 40 3 4" xfId="16311" xr:uid="{00000000-0005-0000-0000-000053420000}"/>
    <cellStyle name="Nuovo 40 3 5" xfId="18690" xr:uid="{00000000-0005-0000-0000-000054420000}"/>
    <cellStyle name="Nuovo 40 4" xfId="16312" xr:uid="{00000000-0005-0000-0000-000055420000}"/>
    <cellStyle name="Nuovo 40 4 2" xfId="16313" xr:uid="{00000000-0005-0000-0000-000056420000}"/>
    <cellStyle name="Nuovo 40 4 2 2" xfId="16314" xr:uid="{00000000-0005-0000-0000-000057420000}"/>
    <cellStyle name="Nuovo 40 4 3" xfId="16315" xr:uid="{00000000-0005-0000-0000-000058420000}"/>
    <cellStyle name="Nuovo 40 4 4" xfId="16316" xr:uid="{00000000-0005-0000-0000-000059420000}"/>
    <cellStyle name="Nuovo 40 4 5" xfId="18692" xr:uid="{00000000-0005-0000-0000-00005A420000}"/>
    <cellStyle name="Nuovo 40 5" xfId="16317" xr:uid="{00000000-0005-0000-0000-00005B420000}"/>
    <cellStyle name="Nuovo 40 5 2" xfId="18693" xr:uid="{00000000-0005-0000-0000-00005C420000}"/>
    <cellStyle name="Nuovo 40 6" xfId="16318" xr:uid="{00000000-0005-0000-0000-00005D420000}"/>
    <cellStyle name="Nuovo 40 7" xfId="18688" xr:uid="{00000000-0005-0000-0000-00005E420000}"/>
    <cellStyle name="Nuovo 41" xfId="16319" xr:uid="{00000000-0005-0000-0000-00005F420000}"/>
    <cellStyle name="Nuovo 41 2" xfId="16320" xr:uid="{00000000-0005-0000-0000-000060420000}"/>
    <cellStyle name="Nuovo 41 2 2" xfId="16321" xr:uid="{00000000-0005-0000-0000-000061420000}"/>
    <cellStyle name="Nuovo 41 2 3" xfId="18695" xr:uid="{00000000-0005-0000-0000-000062420000}"/>
    <cellStyle name="Nuovo 41 3" xfId="16322" xr:uid="{00000000-0005-0000-0000-000063420000}"/>
    <cellStyle name="Nuovo 41 3 2" xfId="16323" xr:uid="{00000000-0005-0000-0000-000064420000}"/>
    <cellStyle name="Nuovo 41 3 2 2" xfId="18697" xr:uid="{00000000-0005-0000-0000-000065420000}"/>
    <cellStyle name="Nuovo 41 3 3" xfId="16324" xr:uid="{00000000-0005-0000-0000-000066420000}"/>
    <cellStyle name="Nuovo 41 3 3 2" xfId="16325" xr:uid="{00000000-0005-0000-0000-000067420000}"/>
    <cellStyle name="Nuovo 41 3 4" xfId="16326" xr:uid="{00000000-0005-0000-0000-000068420000}"/>
    <cellStyle name="Nuovo 41 3 5" xfId="18696" xr:uid="{00000000-0005-0000-0000-000069420000}"/>
    <cellStyle name="Nuovo 41 4" xfId="16327" xr:uid="{00000000-0005-0000-0000-00006A420000}"/>
    <cellStyle name="Nuovo 41 4 2" xfId="16328" xr:uid="{00000000-0005-0000-0000-00006B420000}"/>
    <cellStyle name="Nuovo 41 4 2 2" xfId="16329" xr:uid="{00000000-0005-0000-0000-00006C420000}"/>
    <cellStyle name="Nuovo 41 4 3" xfId="16330" xr:uid="{00000000-0005-0000-0000-00006D420000}"/>
    <cellStyle name="Nuovo 41 4 4" xfId="16331" xr:uid="{00000000-0005-0000-0000-00006E420000}"/>
    <cellStyle name="Nuovo 41 4 5" xfId="18698" xr:uid="{00000000-0005-0000-0000-00006F420000}"/>
    <cellStyle name="Nuovo 41 5" xfId="16332" xr:uid="{00000000-0005-0000-0000-000070420000}"/>
    <cellStyle name="Nuovo 41 5 2" xfId="18699" xr:uid="{00000000-0005-0000-0000-000071420000}"/>
    <cellStyle name="Nuovo 41 6" xfId="16333" xr:uid="{00000000-0005-0000-0000-000072420000}"/>
    <cellStyle name="Nuovo 41 7" xfId="18694" xr:uid="{00000000-0005-0000-0000-000073420000}"/>
    <cellStyle name="Nuovo 42" xfId="16334" xr:uid="{00000000-0005-0000-0000-000074420000}"/>
    <cellStyle name="Nuovo 42 2" xfId="16335" xr:uid="{00000000-0005-0000-0000-000075420000}"/>
    <cellStyle name="Nuovo 42 2 2" xfId="16336" xr:uid="{00000000-0005-0000-0000-000076420000}"/>
    <cellStyle name="Nuovo 42 2 3" xfId="18701" xr:uid="{00000000-0005-0000-0000-000077420000}"/>
    <cellStyle name="Nuovo 42 3" xfId="16337" xr:uid="{00000000-0005-0000-0000-000078420000}"/>
    <cellStyle name="Nuovo 42 3 2" xfId="16338" xr:uid="{00000000-0005-0000-0000-000079420000}"/>
    <cellStyle name="Nuovo 42 3 2 2" xfId="18703" xr:uid="{00000000-0005-0000-0000-00007A420000}"/>
    <cellStyle name="Nuovo 42 3 3" xfId="16339" xr:uid="{00000000-0005-0000-0000-00007B420000}"/>
    <cellStyle name="Nuovo 42 3 3 2" xfId="16340" xr:uid="{00000000-0005-0000-0000-00007C420000}"/>
    <cellStyle name="Nuovo 42 3 4" xfId="16341" xr:uid="{00000000-0005-0000-0000-00007D420000}"/>
    <cellStyle name="Nuovo 42 3 5" xfId="18702" xr:uid="{00000000-0005-0000-0000-00007E420000}"/>
    <cellStyle name="Nuovo 42 4" xfId="16342" xr:uid="{00000000-0005-0000-0000-00007F420000}"/>
    <cellStyle name="Nuovo 42 4 2" xfId="16343" xr:uid="{00000000-0005-0000-0000-000080420000}"/>
    <cellStyle name="Nuovo 42 4 2 2" xfId="16344" xr:uid="{00000000-0005-0000-0000-000081420000}"/>
    <cellStyle name="Nuovo 42 4 3" xfId="16345" xr:uid="{00000000-0005-0000-0000-000082420000}"/>
    <cellStyle name="Nuovo 42 4 4" xfId="16346" xr:uid="{00000000-0005-0000-0000-000083420000}"/>
    <cellStyle name="Nuovo 42 4 5" xfId="18704" xr:uid="{00000000-0005-0000-0000-000084420000}"/>
    <cellStyle name="Nuovo 42 5" xfId="16347" xr:uid="{00000000-0005-0000-0000-000085420000}"/>
    <cellStyle name="Nuovo 42 5 2" xfId="18705" xr:uid="{00000000-0005-0000-0000-000086420000}"/>
    <cellStyle name="Nuovo 42 6" xfId="16348" xr:uid="{00000000-0005-0000-0000-000087420000}"/>
    <cellStyle name="Nuovo 42 7" xfId="18700" xr:uid="{00000000-0005-0000-0000-000088420000}"/>
    <cellStyle name="Nuovo 43" xfId="16349" xr:uid="{00000000-0005-0000-0000-000089420000}"/>
    <cellStyle name="Nuovo 43 2" xfId="16350" xr:uid="{00000000-0005-0000-0000-00008A420000}"/>
    <cellStyle name="Nuovo 43 2 2" xfId="16351" xr:uid="{00000000-0005-0000-0000-00008B420000}"/>
    <cellStyle name="Nuovo 43 2 3" xfId="18707" xr:uid="{00000000-0005-0000-0000-00008C420000}"/>
    <cellStyle name="Nuovo 43 3" xfId="16352" xr:uid="{00000000-0005-0000-0000-00008D420000}"/>
    <cellStyle name="Nuovo 43 3 2" xfId="16353" xr:uid="{00000000-0005-0000-0000-00008E420000}"/>
    <cellStyle name="Nuovo 43 3 2 2" xfId="18709" xr:uid="{00000000-0005-0000-0000-00008F420000}"/>
    <cellStyle name="Nuovo 43 3 3" xfId="16354" xr:uid="{00000000-0005-0000-0000-000090420000}"/>
    <cellStyle name="Nuovo 43 3 3 2" xfId="16355" xr:uid="{00000000-0005-0000-0000-000091420000}"/>
    <cellStyle name="Nuovo 43 3 4" xfId="16356" xr:uid="{00000000-0005-0000-0000-000092420000}"/>
    <cellStyle name="Nuovo 43 3 5" xfId="18708" xr:uid="{00000000-0005-0000-0000-000093420000}"/>
    <cellStyle name="Nuovo 43 4" xfId="16357" xr:uid="{00000000-0005-0000-0000-000094420000}"/>
    <cellStyle name="Nuovo 43 4 2" xfId="16358" xr:uid="{00000000-0005-0000-0000-000095420000}"/>
    <cellStyle name="Nuovo 43 4 2 2" xfId="16359" xr:uid="{00000000-0005-0000-0000-000096420000}"/>
    <cellStyle name="Nuovo 43 4 3" xfId="16360" xr:uid="{00000000-0005-0000-0000-000097420000}"/>
    <cellStyle name="Nuovo 43 4 4" xfId="16361" xr:uid="{00000000-0005-0000-0000-000098420000}"/>
    <cellStyle name="Nuovo 43 4 5" xfId="18710" xr:uid="{00000000-0005-0000-0000-000099420000}"/>
    <cellStyle name="Nuovo 43 5" xfId="16362" xr:uid="{00000000-0005-0000-0000-00009A420000}"/>
    <cellStyle name="Nuovo 43 5 2" xfId="18711" xr:uid="{00000000-0005-0000-0000-00009B420000}"/>
    <cellStyle name="Nuovo 43 6" xfId="16363" xr:uid="{00000000-0005-0000-0000-00009C420000}"/>
    <cellStyle name="Nuovo 43 7" xfId="18706" xr:uid="{00000000-0005-0000-0000-00009D420000}"/>
    <cellStyle name="Nuovo 44" xfId="16364" xr:uid="{00000000-0005-0000-0000-00009E420000}"/>
    <cellStyle name="Nuovo 44 2" xfId="16365" xr:uid="{00000000-0005-0000-0000-00009F420000}"/>
    <cellStyle name="Nuovo 44 2 2" xfId="16366" xr:uid="{00000000-0005-0000-0000-0000A0420000}"/>
    <cellStyle name="Nuovo 44 2 3" xfId="18713" xr:uid="{00000000-0005-0000-0000-0000A1420000}"/>
    <cellStyle name="Nuovo 44 3" xfId="16367" xr:uid="{00000000-0005-0000-0000-0000A2420000}"/>
    <cellStyle name="Nuovo 44 3 2" xfId="16368" xr:uid="{00000000-0005-0000-0000-0000A3420000}"/>
    <cellStyle name="Nuovo 44 3 2 2" xfId="18715" xr:uid="{00000000-0005-0000-0000-0000A4420000}"/>
    <cellStyle name="Nuovo 44 3 3" xfId="16369" xr:uid="{00000000-0005-0000-0000-0000A5420000}"/>
    <cellStyle name="Nuovo 44 3 3 2" xfId="16370" xr:uid="{00000000-0005-0000-0000-0000A6420000}"/>
    <cellStyle name="Nuovo 44 3 4" xfId="16371" xr:uid="{00000000-0005-0000-0000-0000A7420000}"/>
    <cellStyle name="Nuovo 44 3 5" xfId="18714" xr:uid="{00000000-0005-0000-0000-0000A8420000}"/>
    <cellStyle name="Nuovo 44 4" xfId="16372" xr:uid="{00000000-0005-0000-0000-0000A9420000}"/>
    <cellStyle name="Nuovo 44 4 2" xfId="16373" xr:uid="{00000000-0005-0000-0000-0000AA420000}"/>
    <cellStyle name="Nuovo 44 4 2 2" xfId="16374" xr:uid="{00000000-0005-0000-0000-0000AB420000}"/>
    <cellStyle name="Nuovo 44 4 3" xfId="16375" xr:uid="{00000000-0005-0000-0000-0000AC420000}"/>
    <cellStyle name="Nuovo 44 4 4" xfId="16376" xr:uid="{00000000-0005-0000-0000-0000AD420000}"/>
    <cellStyle name="Nuovo 44 4 5" xfId="18716" xr:uid="{00000000-0005-0000-0000-0000AE420000}"/>
    <cellStyle name="Nuovo 44 5" xfId="16377" xr:uid="{00000000-0005-0000-0000-0000AF420000}"/>
    <cellStyle name="Nuovo 44 5 2" xfId="18717" xr:uid="{00000000-0005-0000-0000-0000B0420000}"/>
    <cellStyle name="Nuovo 44 6" xfId="16378" xr:uid="{00000000-0005-0000-0000-0000B1420000}"/>
    <cellStyle name="Nuovo 44 7" xfId="18712" xr:uid="{00000000-0005-0000-0000-0000B2420000}"/>
    <cellStyle name="Nuovo 45" xfId="16379" xr:uid="{00000000-0005-0000-0000-0000B3420000}"/>
    <cellStyle name="Nuovo 45 2" xfId="16380" xr:uid="{00000000-0005-0000-0000-0000B4420000}"/>
    <cellStyle name="Nuovo 45 3" xfId="18718" xr:uid="{00000000-0005-0000-0000-0000B5420000}"/>
    <cellStyle name="Nuovo 46" xfId="16381" xr:uid="{00000000-0005-0000-0000-0000B6420000}"/>
    <cellStyle name="Nuovo 46 2" xfId="16382" xr:uid="{00000000-0005-0000-0000-0000B7420000}"/>
    <cellStyle name="Nuovo 46 2 2" xfId="18720" xr:uid="{00000000-0005-0000-0000-0000B8420000}"/>
    <cellStyle name="Nuovo 46 3" xfId="16383" xr:uid="{00000000-0005-0000-0000-0000B9420000}"/>
    <cellStyle name="Nuovo 46 3 2" xfId="16384" xr:uid="{00000000-0005-0000-0000-0000BA420000}"/>
    <cellStyle name="Nuovo 46 4" xfId="16385" xr:uid="{00000000-0005-0000-0000-0000BB420000}"/>
    <cellStyle name="Nuovo 46 5" xfId="18719" xr:uid="{00000000-0005-0000-0000-0000BC420000}"/>
    <cellStyle name="Nuovo 47" xfId="16386" xr:uid="{00000000-0005-0000-0000-0000BD420000}"/>
    <cellStyle name="Nuovo 47 2" xfId="16387" xr:uid="{00000000-0005-0000-0000-0000BE420000}"/>
    <cellStyle name="Nuovo 47 2 2" xfId="16388" xr:uid="{00000000-0005-0000-0000-0000BF420000}"/>
    <cellStyle name="Nuovo 47 3" xfId="16389" xr:uid="{00000000-0005-0000-0000-0000C0420000}"/>
    <cellStyle name="Nuovo 47 4" xfId="16390" xr:uid="{00000000-0005-0000-0000-0000C1420000}"/>
    <cellStyle name="Nuovo 47 5" xfId="18721" xr:uid="{00000000-0005-0000-0000-0000C2420000}"/>
    <cellStyle name="Nuovo 48" xfId="16391" xr:uid="{00000000-0005-0000-0000-0000C3420000}"/>
    <cellStyle name="Nuovo 48 2" xfId="18722" xr:uid="{00000000-0005-0000-0000-0000C4420000}"/>
    <cellStyle name="Nuovo 49" xfId="16392" xr:uid="{00000000-0005-0000-0000-0000C5420000}"/>
    <cellStyle name="Nuovo 5" xfId="16393" xr:uid="{00000000-0005-0000-0000-0000C6420000}"/>
    <cellStyle name="Nuovo 5 2" xfId="16394" xr:uid="{00000000-0005-0000-0000-0000C7420000}"/>
    <cellStyle name="Nuovo 5 2 2" xfId="16395" xr:uid="{00000000-0005-0000-0000-0000C8420000}"/>
    <cellStyle name="Nuovo 5 2 3" xfId="18724" xr:uid="{00000000-0005-0000-0000-0000C9420000}"/>
    <cellStyle name="Nuovo 5 3" xfId="16396" xr:uid="{00000000-0005-0000-0000-0000CA420000}"/>
    <cellStyle name="Nuovo 5 3 2" xfId="16397" xr:uid="{00000000-0005-0000-0000-0000CB420000}"/>
    <cellStyle name="Nuovo 5 3 2 2" xfId="18726" xr:uid="{00000000-0005-0000-0000-0000CC420000}"/>
    <cellStyle name="Nuovo 5 3 3" xfId="16398" xr:uid="{00000000-0005-0000-0000-0000CD420000}"/>
    <cellStyle name="Nuovo 5 3 3 2" xfId="16399" xr:uid="{00000000-0005-0000-0000-0000CE420000}"/>
    <cellStyle name="Nuovo 5 3 4" xfId="16400" xr:uid="{00000000-0005-0000-0000-0000CF420000}"/>
    <cellStyle name="Nuovo 5 3 5" xfId="18725" xr:uid="{00000000-0005-0000-0000-0000D0420000}"/>
    <cellStyle name="Nuovo 5 4" xfId="16401" xr:uid="{00000000-0005-0000-0000-0000D1420000}"/>
    <cellStyle name="Nuovo 5 4 2" xfId="16402" xr:uid="{00000000-0005-0000-0000-0000D2420000}"/>
    <cellStyle name="Nuovo 5 4 2 2" xfId="16403" xr:uid="{00000000-0005-0000-0000-0000D3420000}"/>
    <cellStyle name="Nuovo 5 4 3" xfId="16404" xr:uid="{00000000-0005-0000-0000-0000D4420000}"/>
    <cellStyle name="Nuovo 5 4 4" xfId="16405" xr:uid="{00000000-0005-0000-0000-0000D5420000}"/>
    <cellStyle name="Nuovo 5 4 5" xfId="18727" xr:uid="{00000000-0005-0000-0000-0000D6420000}"/>
    <cellStyle name="Nuovo 5 5" xfId="16406" xr:uid="{00000000-0005-0000-0000-0000D7420000}"/>
    <cellStyle name="Nuovo 5 5 2" xfId="18728" xr:uid="{00000000-0005-0000-0000-0000D8420000}"/>
    <cellStyle name="Nuovo 5 6" xfId="16407" xr:uid="{00000000-0005-0000-0000-0000D9420000}"/>
    <cellStyle name="Nuovo 5 7" xfId="18723" xr:uid="{00000000-0005-0000-0000-0000DA420000}"/>
    <cellStyle name="Nuovo 50" xfId="18489" xr:uid="{00000000-0005-0000-0000-0000DB420000}"/>
    <cellStyle name="Nuovo 6" xfId="16408" xr:uid="{00000000-0005-0000-0000-0000DC420000}"/>
    <cellStyle name="Nuovo 6 2" xfId="16409" xr:uid="{00000000-0005-0000-0000-0000DD420000}"/>
    <cellStyle name="Nuovo 6 2 2" xfId="16410" xr:uid="{00000000-0005-0000-0000-0000DE420000}"/>
    <cellStyle name="Nuovo 6 2 3" xfId="18730" xr:uid="{00000000-0005-0000-0000-0000DF420000}"/>
    <cellStyle name="Nuovo 6 3" xfId="16411" xr:uid="{00000000-0005-0000-0000-0000E0420000}"/>
    <cellStyle name="Nuovo 6 3 2" xfId="16412" xr:uid="{00000000-0005-0000-0000-0000E1420000}"/>
    <cellStyle name="Nuovo 6 3 2 2" xfId="18732" xr:uid="{00000000-0005-0000-0000-0000E2420000}"/>
    <cellStyle name="Nuovo 6 3 3" xfId="16413" xr:uid="{00000000-0005-0000-0000-0000E3420000}"/>
    <cellStyle name="Nuovo 6 3 3 2" xfId="16414" xr:uid="{00000000-0005-0000-0000-0000E4420000}"/>
    <cellStyle name="Nuovo 6 3 4" xfId="16415" xr:uid="{00000000-0005-0000-0000-0000E5420000}"/>
    <cellStyle name="Nuovo 6 3 5" xfId="18731" xr:uid="{00000000-0005-0000-0000-0000E6420000}"/>
    <cellStyle name="Nuovo 6 4" xfId="16416" xr:uid="{00000000-0005-0000-0000-0000E7420000}"/>
    <cellStyle name="Nuovo 6 4 2" xfId="16417" xr:uid="{00000000-0005-0000-0000-0000E8420000}"/>
    <cellStyle name="Nuovo 6 4 2 2" xfId="16418" xr:uid="{00000000-0005-0000-0000-0000E9420000}"/>
    <cellStyle name="Nuovo 6 4 3" xfId="16419" xr:uid="{00000000-0005-0000-0000-0000EA420000}"/>
    <cellStyle name="Nuovo 6 4 4" xfId="16420" xr:uid="{00000000-0005-0000-0000-0000EB420000}"/>
    <cellStyle name="Nuovo 6 4 5" xfId="18733" xr:uid="{00000000-0005-0000-0000-0000EC420000}"/>
    <cellStyle name="Nuovo 6 5" xfId="16421" xr:uid="{00000000-0005-0000-0000-0000ED420000}"/>
    <cellStyle name="Nuovo 6 5 2" xfId="18734" xr:uid="{00000000-0005-0000-0000-0000EE420000}"/>
    <cellStyle name="Nuovo 6 6" xfId="16422" xr:uid="{00000000-0005-0000-0000-0000EF420000}"/>
    <cellStyle name="Nuovo 6 7" xfId="18729" xr:uid="{00000000-0005-0000-0000-0000F0420000}"/>
    <cellStyle name="Nuovo 7" xfId="16423" xr:uid="{00000000-0005-0000-0000-0000F1420000}"/>
    <cellStyle name="Nuovo 7 2" xfId="16424" xr:uid="{00000000-0005-0000-0000-0000F2420000}"/>
    <cellStyle name="Nuovo 7 2 2" xfId="16425" xr:uid="{00000000-0005-0000-0000-0000F3420000}"/>
    <cellStyle name="Nuovo 7 2 3" xfId="18736" xr:uid="{00000000-0005-0000-0000-0000F4420000}"/>
    <cellStyle name="Nuovo 7 3" xfId="16426" xr:uid="{00000000-0005-0000-0000-0000F5420000}"/>
    <cellStyle name="Nuovo 7 3 2" xfId="16427" xr:uid="{00000000-0005-0000-0000-0000F6420000}"/>
    <cellStyle name="Nuovo 7 3 2 2" xfId="18738" xr:uid="{00000000-0005-0000-0000-0000F7420000}"/>
    <cellStyle name="Nuovo 7 3 3" xfId="16428" xr:uid="{00000000-0005-0000-0000-0000F8420000}"/>
    <cellStyle name="Nuovo 7 3 3 2" xfId="16429" xr:uid="{00000000-0005-0000-0000-0000F9420000}"/>
    <cellStyle name="Nuovo 7 3 4" xfId="16430" xr:uid="{00000000-0005-0000-0000-0000FA420000}"/>
    <cellStyle name="Nuovo 7 3 5" xfId="18737" xr:uid="{00000000-0005-0000-0000-0000FB420000}"/>
    <cellStyle name="Nuovo 7 4" xfId="16431" xr:uid="{00000000-0005-0000-0000-0000FC420000}"/>
    <cellStyle name="Nuovo 7 4 2" xfId="16432" xr:uid="{00000000-0005-0000-0000-0000FD420000}"/>
    <cellStyle name="Nuovo 7 4 2 2" xfId="16433" xr:uid="{00000000-0005-0000-0000-0000FE420000}"/>
    <cellStyle name="Nuovo 7 4 3" xfId="16434" xr:uid="{00000000-0005-0000-0000-0000FF420000}"/>
    <cellStyle name="Nuovo 7 4 4" xfId="16435" xr:uid="{00000000-0005-0000-0000-000000430000}"/>
    <cellStyle name="Nuovo 7 4 5" xfId="18739" xr:uid="{00000000-0005-0000-0000-000001430000}"/>
    <cellStyle name="Nuovo 7 5" xfId="16436" xr:uid="{00000000-0005-0000-0000-000002430000}"/>
    <cellStyle name="Nuovo 7 5 2" xfId="18740" xr:uid="{00000000-0005-0000-0000-000003430000}"/>
    <cellStyle name="Nuovo 7 6" xfId="16437" xr:uid="{00000000-0005-0000-0000-000004430000}"/>
    <cellStyle name="Nuovo 7 7" xfId="18735" xr:uid="{00000000-0005-0000-0000-000005430000}"/>
    <cellStyle name="Nuovo 8" xfId="16438" xr:uid="{00000000-0005-0000-0000-000006430000}"/>
    <cellStyle name="Nuovo 8 2" xfId="16439" xr:uid="{00000000-0005-0000-0000-000007430000}"/>
    <cellStyle name="Nuovo 8 2 2" xfId="16440" xr:uid="{00000000-0005-0000-0000-000008430000}"/>
    <cellStyle name="Nuovo 8 2 3" xfId="18742" xr:uid="{00000000-0005-0000-0000-000009430000}"/>
    <cellStyle name="Nuovo 8 3" xfId="16441" xr:uid="{00000000-0005-0000-0000-00000A430000}"/>
    <cellStyle name="Nuovo 8 3 2" xfId="16442" xr:uid="{00000000-0005-0000-0000-00000B430000}"/>
    <cellStyle name="Nuovo 8 3 2 2" xfId="18744" xr:uid="{00000000-0005-0000-0000-00000C430000}"/>
    <cellStyle name="Nuovo 8 3 3" xfId="16443" xr:uid="{00000000-0005-0000-0000-00000D430000}"/>
    <cellStyle name="Nuovo 8 3 3 2" xfId="16444" xr:uid="{00000000-0005-0000-0000-00000E430000}"/>
    <cellStyle name="Nuovo 8 3 4" xfId="16445" xr:uid="{00000000-0005-0000-0000-00000F430000}"/>
    <cellStyle name="Nuovo 8 3 5" xfId="18743" xr:uid="{00000000-0005-0000-0000-000010430000}"/>
    <cellStyle name="Nuovo 8 4" xfId="16446" xr:uid="{00000000-0005-0000-0000-000011430000}"/>
    <cellStyle name="Nuovo 8 4 2" xfId="16447" xr:uid="{00000000-0005-0000-0000-000012430000}"/>
    <cellStyle name="Nuovo 8 4 2 2" xfId="16448" xr:uid="{00000000-0005-0000-0000-000013430000}"/>
    <cellStyle name="Nuovo 8 4 3" xfId="16449" xr:uid="{00000000-0005-0000-0000-000014430000}"/>
    <cellStyle name="Nuovo 8 4 4" xfId="16450" xr:uid="{00000000-0005-0000-0000-000015430000}"/>
    <cellStyle name="Nuovo 8 4 5" xfId="18745" xr:uid="{00000000-0005-0000-0000-000016430000}"/>
    <cellStyle name="Nuovo 8 5" xfId="16451" xr:uid="{00000000-0005-0000-0000-000017430000}"/>
    <cellStyle name="Nuovo 8 5 2" xfId="18746" xr:uid="{00000000-0005-0000-0000-000018430000}"/>
    <cellStyle name="Nuovo 8 6" xfId="16452" xr:uid="{00000000-0005-0000-0000-000019430000}"/>
    <cellStyle name="Nuovo 8 7" xfId="18741" xr:uid="{00000000-0005-0000-0000-00001A430000}"/>
    <cellStyle name="Nuovo 9" xfId="16453" xr:uid="{00000000-0005-0000-0000-00001B430000}"/>
    <cellStyle name="Nuovo 9 2" xfId="16454" xr:uid="{00000000-0005-0000-0000-00001C430000}"/>
    <cellStyle name="Nuovo 9 2 2" xfId="16455" xr:uid="{00000000-0005-0000-0000-00001D430000}"/>
    <cellStyle name="Nuovo 9 2 3" xfId="18748" xr:uid="{00000000-0005-0000-0000-00001E430000}"/>
    <cellStyle name="Nuovo 9 3" xfId="16456" xr:uid="{00000000-0005-0000-0000-00001F430000}"/>
    <cellStyle name="Nuovo 9 3 2" xfId="16457" xr:uid="{00000000-0005-0000-0000-000020430000}"/>
    <cellStyle name="Nuovo 9 3 2 2" xfId="18750" xr:uid="{00000000-0005-0000-0000-000021430000}"/>
    <cellStyle name="Nuovo 9 3 3" xfId="16458" xr:uid="{00000000-0005-0000-0000-000022430000}"/>
    <cellStyle name="Nuovo 9 3 3 2" xfId="16459" xr:uid="{00000000-0005-0000-0000-000023430000}"/>
    <cellStyle name="Nuovo 9 3 4" xfId="16460" xr:uid="{00000000-0005-0000-0000-000024430000}"/>
    <cellStyle name="Nuovo 9 3 5" xfId="18749" xr:uid="{00000000-0005-0000-0000-000025430000}"/>
    <cellStyle name="Nuovo 9 4" xfId="16461" xr:uid="{00000000-0005-0000-0000-000026430000}"/>
    <cellStyle name="Nuovo 9 4 2" xfId="16462" xr:uid="{00000000-0005-0000-0000-000027430000}"/>
    <cellStyle name="Nuovo 9 4 2 2" xfId="16463" xr:uid="{00000000-0005-0000-0000-000028430000}"/>
    <cellStyle name="Nuovo 9 4 3" xfId="16464" xr:uid="{00000000-0005-0000-0000-000029430000}"/>
    <cellStyle name="Nuovo 9 4 4" xfId="16465" xr:uid="{00000000-0005-0000-0000-00002A430000}"/>
    <cellStyle name="Nuovo 9 4 5" xfId="18751" xr:uid="{00000000-0005-0000-0000-00002B430000}"/>
    <cellStyle name="Nuovo 9 5" xfId="16466" xr:uid="{00000000-0005-0000-0000-00002C430000}"/>
    <cellStyle name="Nuovo 9 5 2" xfId="18752" xr:uid="{00000000-0005-0000-0000-00002D430000}"/>
    <cellStyle name="Nuovo 9 6" xfId="16467" xr:uid="{00000000-0005-0000-0000-00002E430000}"/>
    <cellStyle name="Nuovo 9 7" xfId="18747" xr:uid="{00000000-0005-0000-0000-00002F430000}"/>
    <cellStyle name="Output" xfId="16468" builtinId="21" customBuiltin="1"/>
    <cellStyle name="Output 2" xfId="16469" xr:uid="{00000000-0005-0000-0000-000031430000}"/>
    <cellStyle name="Output 2 2" xfId="16470" xr:uid="{00000000-0005-0000-0000-000032430000}"/>
    <cellStyle name="Output 2 3" xfId="16471" xr:uid="{00000000-0005-0000-0000-000033430000}"/>
    <cellStyle name="Output 2 4" xfId="16472" xr:uid="{00000000-0005-0000-0000-000034430000}"/>
    <cellStyle name="Output 2 5" xfId="16473" xr:uid="{00000000-0005-0000-0000-000035430000}"/>
    <cellStyle name="Output 2 6" xfId="16474" xr:uid="{00000000-0005-0000-0000-000036430000}"/>
    <cellStyle name="Output 2 7" xfId="16475" xr:uid="{00000000-0005-0000-0000-000037430000}"/>
    <cellStyle name="Output 2 8" xfId="18753" xr:uid="{00000000-0005-0000-0000-000038430000}"/>
    <cellStyle name="Output 3" xfId="16476" xr:uid="{00000000-0005-0000-0000-000039430000}"/>
    <cellStyle name="Output 3 2" xfId="16477" xr:uid="{00000000-0005-0000-0000-00003A430000}"/>
    <cellStyle name="Output 3 3" xfId="16478" xr:uid="{00000000-0005-0000-0000-00003B430000}"/>
    <cellStyle name="Output 3 4" xfId="16479" xr:uid="{00000000-0005-0000-0000-00003C430000}"/>
    <cellStyle name="Output 3 5" xfId="16480" xr:uid="{00000000-0005-0000-0000-00003D430000}"/>
    <cellStyle name="Output 3 6" xfId="16481" xr:uid="{00000000-0005-0000-0000-00003E430000}"/>
    <cellStyle name="Output 3 7" xfId="16482" xr:uid="{00000000-0005-0000-0000-00003F430000}"/>
    <cellStyle name="Output 4" xfId="16483" xr:uid="{00000000-0005-0000-0000-000040430000}"/>
    <cellStyle name="Overskrift 1 2" xfId="16484" xr:uid="{00000000-0005-0000-0000-000041430000}"/>
    <cellStyle name="Overskrift 1 2 2" xfId="16485" xr:uid="{00000000-0005-0000-0000-000042430000}"/>
    <cellStyle name="Overskrift 1 2 2 2" xfId="16486" xr:uid="{00000000-0005-0000-0000-000043430000}"/>
    <cellStyle name="Overskrift 1 2 3" xfId="16487" xr:uid="{00000000-0005-0000-0000-000044430000}"/>
    <cellStyle name="Overskrift 2 2" xfId="16488" xr:uid="{00000000-0005-0000-0000-000045430000}"/>
    <cellStyle name="Overskrift 2 2 2" xfId="16489" xr:uid="{00000000-0005-0000-0000-000046430000}"/>
    <cellStyle name="Overskrift 2 2 2 2" xfId="16490" xr:uid="{00000000-0005-0000-0000-000047430000}"/>
    <cellStyle name="Overskrift 2 2 3" xfId="16491" xr:uid="{00000000-0005-0000-0000-000048430000}"/>
    <cellStyle name="Overskrift 3 2" xfId="16492" xr:uid="{00000000-0005-0000-0000-000049430000}"/>
    <cellStyle name="Overskrift 3 2 2" xfId="16493" xr:uid="{00000000-0005-0000-0000-00004A430000}"/>
    <cellStyle name="Overskrift 4 2" xfId="16494" xr:uid="{00000000-0005-0000-0000-00004B430000}"/>
    <cellStyle name="Overskrift 4 2 2" xfId="16495" xr:uid="{00000000-0005-0000-0000-00004C430000}"/>
    <cellStyle name="Pattern" xfId="16496" xr:uid="{00000000-0005-0000-0000-00004D430000}"/>
    <cellStyle name="Percen - Type1" xfId="16497" xr:uid="{00000000-0005-0000-0000-00004E430000}"/>
    <cellStyle name="Percen - Type1 2" xfId="18754" xr:uid="{00000000-0005-0000-0000-00004F430000}"/>
    <cellStyle name="Percent 10" xfId="16498" xr:uid="{00000000-0005-0000-0000-000050430000}"/>
    <cellStyle name="Percent 2" xfId="16499" xr:uid="{00000000-0005-0000-0000-000051430000}"/>
    <cellStyle name="Percent 2 2" xfId="16500" xr:uid="{00000000-0005-0000-0000-000052430000}"/>
    <cellStyle name="Percent 2 2 2" xfId="16501" xr:uid="{00000000-0005-0000-0000-000053430000}"/>
    <cellStyle name="Percent 2 3" xfId="18755" xr:uid="{00000000-0005-0000-0000-000054430000}"/>
    <cellStyle name="Percent 3" xfId="16502" xr:uid="{00000000-0005-0000-0000-000055430000}"/>
    <cellStyle name="Percent 3 2" xfId="16503" xr:uid="{00000000-0005-0000-0000-000056430000}"/>
    <cellStyle name="Percent 3 2 2" xfId="16504" xr:uid="{00000000-0005-0000-0000-000057430000}"/>
    <cellStyle name="Percent 3 2 3" xfId="16505" xr:uid="{00000000-0005-0000-0000-000058430000}"/>
    <cellStyle name="Percent 3 2 4" xfId="18757" xr:uid="{00000000-0005-0000-0000-000059430000}"/>
    <cellStyle name="Percent 3 3" xfId="16506" xr:uid="{00000000-0005-0000-0000-00005A430000}"/>
    <cellStyle name="Percent 3 3 2" xfId="16507" xr:uid="{00000000-0005-0000-0000-00005B430000}"/>
    <cellStyle name="Percent 3 3 2 2" xfId="18759" xr:uid="{00000000-0005-0000-0000-00005C430000}"/>
    <cellStyle name="Percent 3 3 3" xfId="16508" xr:uid="{00000000-0005-0000-0000-00005D430000}"/>
    <cellStyle name="Percent 3 3 3 2" xfId="16509" xr:uid="{00000000-0005-0000-0000-00005E430000}"/>
    <cellStyle name="Percent 3 3 4" xfId="16510" xr:uid="{00000000-0005-0000-0000-00005F430000}"/>
    <cellStyle name="Percent 3 3 5" xfId="18758" xr:uid="{00000000-0005-0000-0000-000060430000}"/>
    <cellStyle name="Percent 3 4" xfId="16511" xr:uid="{00000000-0005-0000-0000-000061430000}"/>
    <cellStyle name="Percent 3 4 2" xfId="18760" xr:uid="{00000000-0005-0000-0000-000062430000}"/>
    <cellStyle name="Percent 3 5" xfId="16512" xr:uid="{00000000-0005-0000-0000-000063430000}"/>
    <cellStyle name="Percent 3 5 2" xfId="16513" xr:uid="{00000000-0005-0000-0000-000064430000}"/>
    <cellStyle name="Percent 3 6" xfId="16514" xr:uid="{00000000-0005-0000-0000-000065430000}"/>
    <cellStyle name="Percent 3 7" xfId="18756" xr:uid="{00000000-0005-0000-0000-000066430000}"/>
    <cellStyle name="Percent 4" xfId="16515" xr:uid="{00000000-0005-0000-0000-000067430000}"/>
    <cellStyle name="Percent 4 2" xfId="16516" xr:uid="{00000000-0005-0000-0000-000068430000}"/>
    <cellStyle name="Percent 4 2 2" xfId="16517" xr:uid="{00000000-0005-0000-0000-000069430000}"/>
    <cellStyle name="Percent 4 2 2 2" xfId="16518" xr:uid="{00000000-0005-0000-0000-00006A430000}"/>
    <cellStyle name="Percent 4 2 3" xfId="16519" xr:uid="{00000000-0005-0000-0000-00006B430000}"/>
    <cellStyle name="Percent 4 2 4" xfId="16520" xr:uid="{00000000-0005-0000-0000-00006C430000}"/>
    <cellStyle name="Percent 4 2 5" xfId="16521" xr:uid="{00000000-0005-0000-0000-00006D430000}"/>
    <cellStyle name="Percent 4 2 6" xfId="16522" xr:uid="{00000000-0005-0000-0000-00006E430000}"/>
    <cellStyle name="Percent 4 3" xfId="16523" xr:uid="{00000000-0005-0000-0000-00006F430000}"/>
    <cellStyle name="Percent 4 3 2" xfId="16524" xr:uid="{00000000-0005-0000-0000-000070430000}"/>
    <cellStyle name="Percent 4 3 2 2" xfId="16525" xr:uid="{00000000-0005-0000-0000-000071430000}"/>
    <cellStyle name="Percent 4 3 3" xfId="16526" xr:uid="{00000000-0005-0000-0000-000072430000}"/>
    <cellStyle name="Percent 4 4" xfId="16527" xr:uid="{00000000-0005-0000-0000-000073430000}"/>
    <cellStyle name="Percent 4 5" xfId="16528" xr:uid="{00000000-0005-0000-0000-000074430000}"/>
    <cellStyle name="Percent 4 6" xfId="16529" xr:uid="{00000000-0005-0000-0000-000075430000}"/>
    <cellStyle name="Percent 4 7" xfId="18761" xr:uid="{00000000-0005-0000-0000-000076430000}"/>
    <cellStyle name="Percent 5" xfId="16530" xr:uid="{00000000-0005-0000-0000-000077430000}"/>
    <cellStyle name="Percent 5 2" xfId="16531" xr:uid="{00000000-0005-0000-0000-000078430000}"/>
    <cellStyle name="Percent 5 2 2" xfId="16532" xr:uid="{00000000-0005-0000-0000-000079430000}"/>
    <cellStyle name="Percent 5 3" xfId="16533" xr:uid="{00000000-0005-0000-0000-00007A430000}"/>
    <cellStyle name="Percent 5 4" xfId="16534" xr:uid="{00000000-0005-0000-0000-00007B430000}"/>
    <cellStyle name="Percent 5 5" xfId="18762" xr:uid="{00000000-0005-0000-0000-00007C430000}"/>
    <cellStyle name="Percent 6" xfId="16535" xr:uid="{00000000-0005-0000-0000-00007D430000}"/>
    <cellStyle name="Percent 6 2" xfId="16536" xr:uid="{00000000-0005-0000-0000-00007E430000}"/>
    <cellStyle name="Percent 6 2 2" xfId="16537" xr:uid="{00000000-0005-0000-0000-00007F430000}"/>
    <cellStyle name="Percent 6 2 3" xfId="16538" xr:uid="{00000000-0005-0000-0000-000080430000}"/>
    <cellStyle name="Percent 6 3" xfId="16539" xr:uid="{00000000-0005-0000-0000-000081430000}"/>
    <cellStyle name="Percent 6 4" xfId="16540" xr:uid="{00000000-0005-0000-0000-000082430000}"/>
    <cellStyle name="Percent 6 5" xfId="16541" xr:uid="{00000000-0005-0000-0000-000083430000}"/>
    <cellStyle name="Percent 7" xfId="16542" xr:uid="{00000000-0005-0000-0000-000084430000}"/>
    <cellStyle name="Percent 8" xfId="16543" xr:uid="{00000000-0005-0000-0000-000085430000}"/>
    <cellStyle name="Percent 8 2" xfId="16544" xr:uid="{00000000-0005-0000-0000-000086430000}"/>
    <cellStyle name="Percent 9" xfId="16545" xr:uid="{00000000-0005-0000-0000-000087430000}"/>
    <cellStyle name="Percentuale 10" xfId="16546" xr:uid="{00000000-0005-0000-0000-000088430000}"/>
    <cellStyle name="Percentuale 10 2" xfId="16547" xr:uid="{00000000-0005-0000-0000-000089430000}"/>
    <cellStyle name="Percentuale 10 2 2" xfId="16548" xr:uid="{00000000-0005-0000-0000-00008A430000}"/>
    <cellStyle name="Percentuale 10 2 3" xfId="18764" xr:uid="{00000000-0005-0000-0000-00008B430000}"/>
    <cellStyle name="Percentuale 10 3" xfId="16549" xr:uid="{00000000-0005-0000-0000-00008C430000}"/>
    <cellStyle name="Percentuale 10 3 2" xfId="16550" xr:uid="{00000000-0005-0000-0000-00008D430000}"/>
    <cellStyle name="Percentuale 10 3 2 2" xfId="18766" xr:uid="{00000000-0005-0000-0000-00008E430000}"/>
    <cellStyle name="Percentuale 10 3 3" xfId="16551" xr:uid="{00000000-0005-0000-0000-00008F430000}"/>
    <cellStyle name="Percentuale 10 3 3 2" xfId="16552" xr:uid="{00000000-0005-0000-0000-000090430000}"/>
    <cellStyle name="Percentuale 10 3 4" xfId="16553" xr:uid="{00000000-0005-0000-0000-000091430000}"/>
    <cellStyle name="Percentuale 10 3 5" xfId="18765" xr:uid="{00000000-0005-0000-0000-000092430000}"/>
    <cellStyle name="Percentuale 10 4" xfId="16554" xr:uid="{00000000-0005-0000-0000-000093430000}"/>
    <cellStyle name="Percentuale 10 4 2" xfId="16555" xr:uid="{00000000-0005-0000-0000-000094430000}"/>
    <cellStyle name="Percentuale 10 4 2 2" xfId="16556" xr:uid="{00000000-0005-0000-0000-000095430000}"/>
    <cellStyle name="Percentuale 10 4 3" xfId="16557" xr:uid="{00000000-0005-0000-0000-000096430000}"/>
    <cellStyle name="Percentuale 10 4 4" xfId="16558" xr:uid="{00000000-0005-0000-0000-000097430000}"/>
    <cellStyle name="Percentuale 10 4 5" xfId="18767" xr:uid="{00000000-0005-0000-0000-000098430000}"/>
    <cellStyle name="Percentuale 10 5" xfId="16559" xr:uid="{00000000-0005-0000-0000-000099430000}"/>
    <cellStyle name="Percentuale 10 5 2" xfId="18768" xr:uid="{00000000-0005-0000-0000-00009A430000}"/>
    <cellStyle name="Percentuale 10 6" xfId="16560" xr:uid="{00000000-0005-0000-0000-00009B430000}"/>
    <cellStyle name="Percentuale 10 7" xfId="18763" xr:uid="{00000000-0005-0000-0000-00009C430000}"/>
    <cellStyle name="Percentuale 11" xfId="16561" xr:uid="{00000000-0005-0000-0000-00009D430000}"/>
    <cellStyle name="Percentuale 11 2" xfId="16562" xr:uid="{00000000-0005-0000-0000-00009E430000}"/>
    <cellStyle name="Percentuale 11 2 2" xfId="16563" xr:uid="{00000000-0005-0000-0000-00009F430000}"/>
    <cellStyle name="Percentuale 11 2 3" xfId="18770" xr:uid="{00000000-0005-0000-0000-0000A0430000}"/>
    <cellStyle name="Percentuale 11 3" xfId="16564" xr:uid="{00000000-0005-0000-0000-0000A1430000}"/>
    <cellStyle name="Percentuale 11 3 2" xfId="16565" xr:uid="{00000000-0005-0000-0000-0000A2430000}"/>
    <cellStyle name="Percentuale 11 3 2 2" xfId="18772" xr:uid="{00000000-0005-0000-0000-0000A3430000}"/>
    <cellStyle name="Percentuale 11 3 3" xfId="16566" xr:uid="{00000000-0005-0000-0000-0000A4430000}"/>
    <cellStyle name="Percentuale 11 3 3 2" xfId="16567" xr:uid="{00000000-0005-0000-0000-0000A5430000}"/>
    <cellStyle name="Percentuale 11 3 4" xfId="16568" xr:uid="{00000000-0005-0000-0000-0000A6430000}"/>
    <cellStyle name="Percentuale 11 3 5" xfId="18771" xr:uid="{00000000-0005-0000-0000-0000A7430000}"/>
    <cellStyle name="Percentuale 11 4" xfId="16569" xr:uid="{00000000-0005-0000-0000-0000A8430000}"/>
    <cellStyle name="Percentuale 11 4 2" xfId="16570" xr:uid="{00000000-0005-0000-0000-0000A9430000}"/>
    <cellStyle name="Percentuale 11 4 2 2" xfId="16571" xr:uid="{00000000-0005-0000-0000-0000AA430000}"/>
    <cellStyle name="Percentuale 11 4 3" xfId="16572" xr:uid="{00000000-0005-0000-0000-0000AB430000}"/>
    <cellStyle name="Percentuale 11 4 4" xfId="16573" xr:uid="{00000000-0005-0000-0000-0000AC430000}"/>
    <cellStyle name="Percentuale 11 4 5" xfId="18773" xr:uid="{00000000-0005-0000-0000-0000AD430000}"/>
    <cellStyle name="Percentuale 11 5" xfId="16574" xr:uid="{00000000-0005-0000-0000-0000AE430000}"/>
    <cellStyle name="Percentuale 11 5 2" xfId="18774" xr:uid="{00000000-0005-0000-0000-0000AF430000}"/>
    <cellStyle name="Percentuale 11 6" xfId="16575" xr:uid="{00000000-0005-0000-0000-0000B0430000}"/>
    <cellStyle name="Percentuale 11 7" xfId="18769" xr:uid="{00000000-0005-0000-0000-0000B1430000}"/>
    <cellStyle name="Percentuale 12" xfId="16576" xr:uid="{00000000-0005-0000-0000-0000B2430000}"/>
    <cellStyle name="Percentuale 12 2" xfId="16577" xr:uid="{00000000-0005-0000-0000-0000B3430000}"/>
    <cellStyle name="Percentuale 12 2 2" xfId="16578" xr:uid="{00000000-0005-0000-0000-0000B4430000}"/>
    <cellStyle name="Percentuale 12 2 3" xfId="18776" xr:uid="{00000000-0005-0000-0000-0000B5430000}"/>
    <cellStyle name="Percentuale 12 3" xfId="16579" xr:uid="{00000000-0005-0000-0000-0000B6430000}"/>
    <cellStyle name="Percentuale 12 3 2" xfId="16580" xr:uid="{00000000-0005-0000-0000-0000B7430000}"/>
    <cellStyle name="Percentuale 12 3 2 2" xfId="18778" xr:uid="{00000000-0005-0000-0000-0000B8430000}"/>
    <cellStyle name="Percentuale 12 3 3" xfId="16581" xr:uid="{00000000-0005-0000-0000-0000B9430000}"/>
    <cellStyle name="Percentuale 12 3 3 2" xfId="16582" xr:uid="{00000000-0005-0000-0000-0000BA430000}"/>
    <cellStyle name="Percentuale 12 3 4" xfId="16583" xr:uid="{00000000-0005-0000-0000-0000BB430000}"/>
    <cellStyle name="Percentuale 12 3 5" xfId="18777" xr:uid="{00000000-0005-0000-0000-0000BC430000}"/>
    <cellStyle name="Percentuale 12 4" xfId="16584" xr:uid="{00000000-0005-0000-0000-0000BD430000}"/>
    <cellStyle name="Percentuale 12 4 2" xfId="16585" xr:uid="{00000000-0005-0000-0000-0000BE430000}"/>
    <cellStyle name="Percentuale 12 4 2 2" xfId="16586" xr:uid="{00000000-0005-0000-0000-0000BF430000}"/>
    <cellStyle name="Percentuale 12 4 3" xfId="16587" xr:uid="{00000000-0005-0000-0000-0000C0430000}"/>
    <cellStyle name="Percentuale 12 4 4" xfId="16588" xr:uid="{00000000-0005-0000-0000-0000C1430000}"/>
    <cellStyle name="Percentuale 12 4 5" xfId="18779" xr:uid="{00000000-0005-0000-0000-0000C2430000}"/>
    <cellStyle name="Percentuale 12 5" xfId="16589" xr:uid="{00000000-0005-0000-0000-0000C3430000}"/>
    <cellStyle name="Percentuale 12 5 2" xfId="18780" xr:uid="{00000000-0005-0000-0000-0000C4430000}"/>
    <cellStyle name="Percentuale 12 6" xfId="16590" xr:uid="{00000000-0005-0000-0000-0000C5430000}"/>
    <cellStyle name="Percentuale 12 7" xfId="18775" xr:uid="{00000000-0005-0000-0000-0000C6430000}"/>
    <cellStyle name="Percentuale 13" xfId="16591" xr:uid="{00000000-0005-0000-0000-0000C7430000}"/>
    <cellStyle name="Percentuale 13 2" xfId="16592" xr:uid="{00000000-0005-0000-0000-0000C8430000}"/>
    <cellStyle name="Percentuale 13 2 2" xfId="16593" xr:uid="{00000000-0005-0000-0000-0000C9430000}"/>
    <cellStyle name="Percentuale 13 2 3" xfId="18782" xr:uid="{00000000-0005-0000-0000-0000CA430000}"/>
    <cellStyle name="Percentuale 13 3" xfId="16594" xr:uid="{00000000-0005-0000-0000-0000CB430000}"/>
    <cellStyle name="Percentuale 13 3 2" xfId="16595" xr:uid="{00000000-0005-0000-0000-0000CC430000}"/>
    <cellStyle name="Percentuale 13 3 2 2" xfId="18784" xr:uid="{00000000-0005-0000-0000-0000CD430000}"/>
    <cellStyle name="Percentuale 13 3 3" xfId="16596" xr:uid="{00000000-0005-0000-0000-0000CE430000}"/>
    <cellStyle name="Percentuale 13 3 3 2" xfId="16597" xr:uid="{00000000-0005-0000-0000-0000CF430000}"/>
    <cellStyle name="Percentuale 13 3 4" xfId="16598" xr:uid="{00000000-0005-0000-0000-0000D0430000}"/>
    <cellStyle name="Percentuale 13 3 5" xfId="18783" xr:uid="{00000000-0005-0000-0000-0000D1430000}"/>
    <cellStyle name="Percentuale 13 4" xfId="16599" xr:uid="{00000000-0005-0000-0000-0000D2430000}"/>
    <cellStyle name="Percentuale 13 4 2" xfId="16600" xr:uid="{00000000-0005-0000-0000-0000D3430000}"/>
    <cellStyle name="Percentuale 13 4 2 2" xfId="16601" xr:uid="{00000000-0005-0000-0000-0000D4430000}"/>
    <cellStyle name="Percentuale 13 4 3" xfId="16602" xr:uid="{00000000-0005-0000-0000-0000D5430000}"/>
    <cellStyle name="Percentuale 13 4 4" xfId="16603" xr:uid="{00000000-0005-0000-0000-0000D6430000}"/>
    <cellStyle name="Percentuale 13 4 5" xfId="18785" xr:uid="{00000000-0005-0000-0000-0000D7430000}"/>
    <cellStyle name="Percentuale 13 5" xfId="16604" xr:uid="{00000000-0005-0000-0000-0000D8430000}"/>
    <cellStyle name="Percentuale 13 5 2" xfId="18786" xr:uid="{00000000-0005-0000-0000-0000D9430000}"/>
    <cellStyle name="Percentuale 13 6" xfId="16605" xr:uid="{00000000-0005-0000-0000-0000DA430000}"/>
    <cellStyle name="Percentuale 13 7" xfId="18781" xr:uid="{00000000-0005-0000-0000-0000DB430000}"/>
    <cellStyle name="Percentuale 14" xfId="16606" xr:uid="{00000000-0005-0000-0000-0000DC430000}"/>
    <cellStyle name="Percentuale 14 2" xfId="16607" xr:uid="{00000000-0005-0000-0000-0000DD430000}"/>
    <cellStyle name="Percentuale 14 2 2" xfId="16608" xr:uid="{00000000-0005-0000-0000-0000DE430000}"/>
    <cellStyle name="Percentuale 14 2 3" xfId="18788" xr:uid="{00000000-0005-0000-0000-0000DF430000}"/>
    <cellStyle name="Percentuale 14 3" xfId="16609" xr:uid="{00000000-0005-0000-0000-0000E0430000}"/>
    <cellStyle name="Percentuale 14 3 2" xfId="16610" xr:uid="{00000000-0005-0000-0000-0000E1430000}"/>
    <cellStyle name="Percentuale 14 3 2 2" xfId="18790" xr:uid="{00000000-0005-0000-0000-0000E2430000}"/>
    <cellStyle name="Percentuale 14 3 3" xfId="16611" xr:uid="{00000000-0005-0000-0000-0000E3430000}"/>
    <cellStyle name="Percentuale 14 3 3 2" xfId="16612" xr:uid="{00000000-0005-0000-0000-0000E4430000}"/>
    <cellStyle name="Percentuale 14 3 4" xfId="16613" xr:uid="{00000000-0005-0000-0000-0000E5430000}"/>
    <cellStyle name="Percentuale 14 3 5" xfId="18789" xr:uid="{00000000-0005-0000-0000-0000E6430000}"/>
    <cellStyle name="Percentuale 14 4" xfId="16614" xr:uid="{00000000-0005-0000-0000-0000E7430000}"/>
    <cellStyle name="Percentuale 14 4 2" xfId="16615" xr:uid="{00000000-0005-0000-0000-0000E8430000}"/>
    <cellStyle name="Percentuale 14 4 2 2" xfId="16616" xr:uid="{00000000-0005-0000-0000-0000E9430000}"/>
    <cellStyle name="Percentuale 14 4 3" xfId="16617" xr:uid="{00000000-0005-0000-0000-0000EA430000}"/>
    <cellStyle name="Percentuale 14 4 4" xfId="16618" xr:uid="{00000000-0005-0000-0000-0000EB430000}"/>
    <cellStyle name="Percentuale 14 4 5" xfId="18791" xr:uid="{00000000-0005-0000-0000-0000EC430000}"/>
    <cellStyle name="Percentuale 14 5" xfId="16619" xr:uid="{00000000-0005-0000-0000-0000ED430000}"/>
    <cellStyle name="Percentuale 14 5 2" xfId="18792" xr:uid="{00000000-0005-0000-0000-0000EE430000}"/>
    <cellStyle name="Percentuale 14 6" xfId="16620" xr:uid="{00000000-0005-0000-0000-0000EF430000}"/>
    <cellStyle name="Percentuale 14 7" xfId="18787" xr:uid="{00000000-0005-0000-0000-0000F0430000}"/>
    <cellStyle name="Percentuale 15" xfId="16621" xr:uid="{00000000-0005-0000-0000-0000F1430000}"/>
    <cellStyle name="Percentuale 15 2" xfId="16622" xr:uid="{00000000-0005-0000-0000-0000F2430000}"/>
    <cellStyle name="Percentuale 15 2 2" xfId="16623" xr:uid="{00000000-0005-0000-0000-0000F3430000}"/>
    <cellStyle name="Percentuale 15 2 3" xfId="18794" xr:uid="{00000000-0005-0000-0000-0000F4430000}"/>
    <cellStyle name="Percentuale 15 3" xfId="16624" xr:uid="{00000000-0005-0000-0000-0000F5430000}"/>
    <cellStyle name="Percentuale 15 3 2" xfId="16625" xr:uid="{00000000-0005-0000-0000-0000F6430000}"/>
    <cellStyle name="Percentuale 15 3 2 2" xfId="18796" xr:uid="{00000000-0005-0000-0000-0000F7430000}"/>
    <cellStyle name="Percentuale 15 3 3" xfId="16626" xr:uid="{00000000-0005-0000-0000-0000F8430000}"/>
    <cellStyle name="Percentuale 15 3 3 2" xfId="16627" xr:uid="{00000000-0005-0000-0000-0000F9430000}"/>
    <cellStyle name="Percentuale 15 3 4" xfId="16628" xr:uid="{00000000-0005-0000-0000-0000FA430000}"/>
    <cellStyle name="Percentuale 15 3 5" xfId="18795" xr:uid="{00000000-0005-0000-0000-0000FB430000}"/>
    <cellStyle name="Percentuale 15 4" xfId="16629" xr:uid="{00000000-0005-0000-0000-0000FC430000}"/>
    <cellStyle name="Percentuale 15 4 2" xfId="16630" xr:uid="{00000000-0005-0000-0000-0000FD430000}"/>
    <cellStyle name="Percentuale 15 4 2 2" xfId="16631" xr:uid="{00000000-0005-0000-0000-0000FE430000}"/>
    <cellStyle name="Percentuale 15 4 3" xfId="16632" xr:uid="{00000000-0005-0000-0000-0000FF430000}"/>
    <cellStyle name="Percentuale 15 4 4" xfId="16633" xr:uid="{00000000-0005-0000-0000-000000440000}"/>
    <cellStyle name="Percentuale 15 4 5" xfId="18797" xr:uid="{00000000-0005-0000-0000-000001440000}"/>
    <cellStyle name="Percentuale 15 5" xfId="16634" xr:uid="{00000000-0005-0000-0000-000002440000}"/>
    <cellStyle name="Percentuale 15 5 2" xfId="18798" xr:uid="{00000000-0005-0000-0000-000003440000}"/>
    <cellStyle name="Percentuale 15 6" xfId="16635" xr:uid="{00000000-0005-0000-0000-000004440000}"/>
    <cellStyle name="Percentuale 15 7" xfId="18793" xr:uid="{00000000-0005-0000-0000-000005440000}"/>
    <cellStyle name="Percentuale 16" xfId="16636" xr:uid="{00000000-0005-0000-0000-000006440000}"/>
    <cellStyle name="Percentuale 16 2" xfId="16637" xr:uid="{00000000-0005-0000-0000-000007440000}"/>
    <cellStyle name="Percentuale 16 2 2" xfId="16638" xr:uid="{00000000-0005-0000-0000-000008440000}"/>
    <cellStyle name="Percentuale 16 2 3" xfId="18800" xr:uid="{00000000-0005-0000-0000-000009440000}"/>
    <cellStyle name="Percentuale 16 3" xfId="16639" xr:uid="{00000000-0005-0000-0000-00000A440000}"/>
    <cellStyle name="Percentuale 16 3 2" xfId="16640" xr:uid="{00000000-0005-0000-0000-00000B440000}"/>
    <cellStyle name="Percentuale 16 3 2 2" xfId="18802" xr:uid="{00000000-0005-0000-0000-00000C440000}"/>
    <cellStyle name="Percentuale 16 3 3" xfId="16641" xr:uid="{00000000-0005-0000-0000-00000D440000}"/>
    <cellStyle name="Percentuale 16 3 3 2" xfId="16642" xr:uid="{00000000-0005-0000-0000-00000E440000}"/>
    <cellStyle name="Percentuale 16 3 4" xfId="16643" xr:uid="{00000000-0005-0000-0000-00000F440000}"/>
    <cellStyle name="Percentuale 16 3 5" xfId="18801" xr:uid="{00000000-0005-0000-0000-000010440000}"/>
    <cellStyle name="Percentuale 16 4" xfId="16644" xr:uid="{00000000-0005-0000-0000-000011440000}"/>
    <cellStyle name="Percentuale 16 4 2" xfId="16645" xr:uid="{00000000-0005-0000-0000-000012440000}"/>
    <cellStyle name="Percentuale 16 4 2 2" xfId="16646" xr:uid="{00000000-0005-0000-0000-000013440000}"/>
    <cellStyle name="Percentuale 16 4 3" xfId="16647" xr:uid="{00000000-0005-0000-0000-000014440000}"/>
    <cellStyle name="Percentuale 16 4 4" xfId="16648" xr:uid="{00000000-0005-0000-0000-000015440000}"/>
    <cellStyle name="Percentuale 16 4 5" xfId="18803" xr:uid="{00000000-0005-0000-0000-000016440000}"/>
    <cellStyle name="Percentuale 16 5" xfId="16649" xr:uid="{00000000-0005-0000-0000-000017440000}"/>
    <cellStyle name="Percentuale 16 5 2" xfId="18804" xr:uid="{00000000-0005-0000-0000-000018440000}"/>
    <cellStyle name="Percentuale 16 6" xfId="16650" xr:uid="{00000000-0005-0000-0000-000019440000}"/>
    <cellStyle name="Percentuale 16 7" xfId="18799" xr:uid="{00000000-0005-0000-0000-00001A440000}"/>
    <cellStyle name="Percentuale 17" xfId="16651" xr:uid="{00000000-0005-0000-0000-00001B440000}"/>
    <cellStyle name="Percentuale 17 2" xfId="16652" xr:uid="{00000000-0005-0000-0000-00001C440000}"/>
    <cellStyle name="Percentuale 17 2 2" xfId="16653" xr:uid="{00000000-0005-0000-0000-00001D440000}"/>
    <cellStyle name="Percentuale 17 2 3" xfId="18806" xr:uid="{00000000-0005-0000-0000-00001E440000}"/>
    <cellStyle name="Percentuale 17 3" xfId="16654" xr:uid="{00000000-0005-0000-0000-00001F440000}"/>
    <cellStyle name="Percentuale 17 3 2" xfId="16655" xr:uid="{00000000-0005-0000-0000-000020440000}"/>
    <cellStyle name="Percentuale 17 3 2 2" xfId="18808" xr:uid="{00000000-0005-0000-0000-000021440000}"/>
    <cellStyle name="Percentuale 17 3 3" xfId="16656" xr:uid="{00000000-0005-0000-0000-000022440000}"/>
    <cellStyle name="Percentuale 17 3 3 2" xfId="16657" xr:uid="{00000000-0005-0000-0000-000023440000}"/>
    <cellStyle name="Percentuale 17 3 4" xfId="16658" xr:uid="{00000000-0005-0000-0000-000024440000}"/>
    <cellStyle name="Percentuale 17 3 5" xfId="18807" xr:uid="{00000000-0005-0000-0000-000025440000}"/>
    <cellStyle name="Percentuale 17 4" xfId="16659" xr:uid="{00000000-0005-0000-0000-000026440000}"/>
    <cellStyle name="Percentuale 17 4 2" xfId="16660" xr:uid="{00000000-0005-0000-0000-000027440000}"/>
    <cellStyle name="Percentuale 17 4 2 2" xfId="16661" xr:uid="{00000000-0005-0000-0000-000028440000}"/>
    <cellStyle name="Percentuale 17 4 3" xfId="16662" xr:uid="{00000000-0005-0000-0000-000029440000}"/>
    <cellStyle name="Percentuale 17 4 4" xfId="16663" xr:uid="{00000000-0005-0000-0000-00002A440000}"/>
    <cellStyle name="Percentuale 17 4 5" xfId="18809" xr:uid="{00000000-0005-0000-0000-00002B440000}"/>
    <cellStyle name="Percentuale 17 5" xfId="16664" xr:uid="{00000000-0005-0000-0000-00002C440000}"/>
    <cellStyle name="Percentuale 17 5 2" xfId="18810" xr:uid="{00000000-0005-0000-0000-00002D440000}"/>
    <cellStyle name="Percentuale 17 6" xfId="16665" xr:uid="{00000000-0005-0000-0000-00002E440000}"/>
    <cellStyle name="Percentuale 17 7" xfId="18805" xr:uid="{00000000-0005-0000-0000-00002F440000}"/>
    <cellStyle name="Percentuale 18" xfId="16666" xr:uid="{00000000-0005-0000-0000-000030440000}"/>
    <cellStyle name="Percentuale 18 2" xfId="16667" xr:uid="{00000000-0005-0000-0000-000031440000}"/>
    <cellStyle name="Percentuale 18 2 2" xfId="16668" xr:uid="{00000000-0005-0000-0000-000032440000}"/>
    <cellStyle name="Percentuale 18 2 3" xfId="18812" xr:uid="{00000000-0005-0000-0000-000033440000}"/>
    <cellStyle name="Percentuale 18 3" xfId="16669" xr:uid="{00000000-0005-0000-0000-000034440000}"/>
    <cellStyle name="Percentuale 18 3 2" xfId="16670" xr:uid="{00000000-0005-0000-0000-000035440000}"/>
    <cellStyle name="Percentuale 18 3 2 2" xfId="18814" xr:uid="{00000000-0005-0000-0000-000036440000}"/>
    <cellStyle name="Percentuale 18 3 3" xfId="16671" xr:uid="{00000000-0005-0000-0000-000037440000}"/>
    <cellStyle name="Percentuale 18 3 3 2" xfId="16672" xr:uid="{00000000-0005-0000-0000-000038440000}"/>
    <cellStyle name="Percentuale 18 3 4" xfId="16673" xr:uid="{00000000-0005-0000-0000-000039440000}"/>
    <cellStyle name="Percentuale 18 3 5" xfId="18813" xr:uid="{00000000-0005-0000-0000-00003A440000}"/>
    <cellStyle name="Percentuale 18 4" xfId="16674" xr:uid="{00000000-0005-0000-0000-00003B440000}"/>
    <cellStyle name="Percentuale 18 4 2" xfId="16675" xr:uid="{00000000-0005-0000-0000-00003C440000}"/>
    <cellStyle name="Percentuale 18 4 2 2" xfId="16676" xr:uid="{00000000-0005-0000-0000-00003D440000}"/>
    <cellStyle name="Percentuale 18 4 3" xfId="16677" xr:uid="{00000000-0005-0000-0000-00003E440000}"/>
    <cellStyle name="Percentuale 18 4 4" xfId="16678" xr:uid="{00000000-0005-0000-0000-00003F440000}"/>
    <cellStyle name="Percentuale 18 4 5" xfId="18815" xr:uid="{00000000-0005-0000-0000-000040440000}"/>
    <cellStyle name="Percentuale 18 5" xfId="16679" xr:uid="{00000000-0005-0000-0000-000041440000}"/>
    <cellStyle name="Percentuale 18 5 2" xfId="18816" xr:uid="{00000000-0005-0000-0000-000042440000}"/>
    <cellStyle name="Percentuale 18 6" xfId="16680" xr:uid="{00000000-0005-0000-0000-000043440000}"/>
    <cellStyle name="Percentuale 18 7" xfId="18811" xr:uid="{00000000-0005-0000-0000-000044440000}"/>
    <cellStyle name="Percentuale 19" xfId="16681" xr:uid="{00000000-0005-0000-0000-000045440000}"/>
    <cellStyle name="Percentuale 19 2" xfId="16682" xr:uid="{00000000-0005-0000-0000-000046440000}"/>
    <cellStyle name="Percentuale 19 2 2" xfId="16683" xr:uid="{00000000-0005-0000-0000-000047440000}"/>
    <cellStyle name="Percentuale 19 2 3" xfId="18818" xr:uid="{00000000-0005-0000-0000-000048440000}"/>
    <cellStyle name="Percentuale 19 3" xfId="16684" xr:uid="{00000000-0005-0000-0000-000049440000}"/>
    <cellStyle name="Percentuale 19 3 2" xfId="16685" xr:uid="{00000000-0005-0000-0000-00004A440000}"/>
    <cellStyle name="Percentuale 19 3 2 2" xfId="18820" xr:uid="{00000000-0005-0000-0000-00004B440000}"/>
    <cellStyle name="Percentuale 19 3 3" xfId="16686" xr:uid="{00000000-0005-0000-0000-00004C440000}"/>
    <cellStyle name="Percentuale 19 3 3 2" xfId="16687" xr:uid="{00000000-0005-0000-0000-00004D440000}"/>
    <cellStyle name="Percentuale 19 3 4" xfId="16688" xr:uid="{00000000-0005-0000-0000-00004E440000}"/>
    <cellStyle name="Percentuale 19 3 5" xfId="18819" xr:uid="{00000000-0005-0000-0000-00004F440000}"/>
    <cellStyle name="Percentuale 19 4" xfId="16689" xr:uid="{00000000-0005-0000-0000-000050440000}"/>
    <cellStyle name="Percentuale 19 4 2" xfId="16690" xr:uid="{00000000-0005-0000-0000-000051440000}"/>
    <cellStyle name="Percentuale 19 4 2 2" xfId="16691" xr:uid="{00000000-0005-0000-0000-000052440000}"/>
    <cellStyle name="Percentuale 19 4 3" xfId="16692" xr:uid="{00000000-0005-0000-0000-000053440000}"/>
    <cellStyle name="Percentuale 19 4 4" xfId="16693" xr:uid="{00000000-0005-0000-0000-000054440000}"/>
    <cellStyle name="Percentuale 19 4 5" xfId="18821" xr:uid="{00000000-0005-0000-0000-000055440000}"/>
    <cellStyle name="Percentuale 19 5" xfId="16694" xr:uid="{00000000-0005-0000-0000-000056440000}"/>
    <cellStyle name="Percentuale 19 5 2" xfId="18822" xr:uid="{00000000-0005-0000-0000-000057440000}"/>
    <cellStyle name="Percentuale 19 6" xfId="16695" xr:uid="{00000000-0005-0000-0000-000058440000}"/>
    <cellStyle name="Percentuale 19 7" xfId="18817" xr:uid="{00000000-0005-0000-0000-000059440000}"/>
    <cellStyle name="Percentuale 2" xfId="16696" xr:uid="{00000000-0005-0000-0000-00005A440000}"/>
    <cellStyle name="Percentuale 2 2" xfId="16697" xr:uid="{00000000-0005-0000-0000-00005B440000}"/>
    <cellStyle name="Percentuale 2 2 2" xfId="16698" xr:uid="{00000000-0005-0000-0000-00005C440000}"/>
    <cellStyle name="Percentuale 2 2 3" xfId="18824" xr:uid="{00000000-0005-0000-0000-00005D440000}"/>
    <cellStyle name="Percentuale 2 3" xfId="16699" xr:uid="{00000000-0005-0000-0000-00005E440000}"/>
    <cellStyle name="Percentuale 2 3 2" xfId="16700" xr:uid="{00000000-0005-0000-0000-00005F440000}"/>
    <cellStyle name="Percentuale 2 3 2 2" xfId="18826" xr:uid="{00000000-0005-0000-0000-000060440000}"/>
    <cellStyle name="Percentuale 2 3 3" xfId="16701" xr:uid="{00000000-0005-0000-0000-000061440000}"/>
    <cellStyle name="Percentuale 2 3 3 2" xfId="16702" xr:uid="{00000000-0005-0000-0000-000062440000}"/>
    <cellStyle name="Percentuale 2 3 4" xfId="16703" xr:uid="{00000000-0005-0000-0000-000063440000}"/>
    <cellStyle name="Percentuale 2 3 5" xfId="18825" xr:uid="{00000000-0005-0000-0000-000064440000}"/>
    <cellStyle name="Percentuale 2 4" xfId="16704" xr:uid="{00000000-0005-0000-0000-000065440000}"/>
    <cellStyle name="Percentuale 2 4 2" xfId="16705" xr:uid="{00000000-0005-0000-0000-000066440000}"/>
    <cellStyle name="Percentuale 2 4 2 2" xfId="16706" xr:uid="{00000000-0005-0000-0000-000067440000}"/>
    <cellStyle name="Percentuale 2 4 3" xfId="16707" xr:uid="{00000000-0005-0000-0000-000068440000}"/>
    <cellStyle name="Percentuale 2 4 4" xfId="16708" xr:uid="{00000000-0005-0000-0000-000069440000}"/>
    <cellStyle name="Percentuale 2 4 5" xfId="18827" xr:uid="{00000000-0005-0000-0000-00006A440000}"/>
    <cellStyle name="Percentuale 2 5" xfId="16709" xr:uid="{00000000-0005-0000-0000-00006B440000}"/>
    <cellStyle name="Percentuale 2 5 2" xfId="18828" xr:uid="{00000000-0005-0000-0000-00006C440000}"/>
    <cellStyle name="Percentuale 2 6" xfId="16710" xr:uid="{00000000-0005-0000-0000-00006D440000}"/>
    <cellStyle name="Percentuale 2 7" xfId="18823" xr:uid="{00000000-0005-0000-0000-00006E440000}"/>
    <cellStyle name="Percentuale 20" xfId="16711" xr:uid="{00000000-0005-0000-0000-00006F440000}"/>
    <cellStyle name="Percentuale 20 2" xfId="16712" xr:uid="{00000000-0005-0000-0000-000070440000}"/>
    <cellStyle name="Percentuale 20 2 2" xfId="16713" xr:uid="{00000000-0005-0000-0000-000071440000}"/>
    <cellStyle name="Percentuale 20 2 3" xfId="18830" xr:uid="{00000000-0005-0000-0000-000072440000}"/>
    <cellStyle name="Percentuale 20 3" xfId="16714" xr:uid="{00000000-0005-0000-0000-000073440000}"/>
    <cellStyle name="Percentuale 20 3 2" xfId="16715" xr:uid="{00000000-0005-0000-0000-000074440000}"/>
    <cellStyle name="Percentuale 20 3 2 2" xfId="18832" xr:uid="{00000000-0005-0000-0000-000075440000}"/>
    <cellStyle name="Percentuale 20 3 3" xfId="16716" xr:uid="{00000000-0005-0000-0000-000076440000}"/>
    <cellStyle name="Percentuale 20 3 3 2" xfId="16717" xr:uid="{00000000-0005-0000-0000-000077440000}"/>
    <cellStyle name="Percentuale 20 3 4" xfId="16718" xr:uid="{00000000-0005-0000-0000-000078440000}"/>
    <cellStyle name="Percentuale 20 3 5" xfId="18831" xr:uid="{00000000-0005-0000-0000-000079440000}"/>
    <cellStyle name="Percentuale 20 4" xfId="16719" xr:uid="{00000000-0005-0000-0000-00007A440000}"/>
    <cellStyle name="Percentuale 20 4 2" xfId="16720" xr:uid="{00000000-0005-0000-0000-00007B440000}"/>
    <cellStyle name="Percentuale 20 4 2 2" xfId="16721" xr:uid="{00000000-0005-0000-0000-00007C440000}"/>
    <cellStyle name="Percentuale 20 4 3" xfId="16722" xr:uid="{00000000-0005-0000-0000-00007D440000}"/>
    <cellStyle name="Percentuale 20 4 4" xfId="16723" xr:uid="{00000000-0005-0000-0000-00007E440000}"/>
    <cellStyle name="Percentuale 20 4 5" xfId="18833" xr:uid="{00000000-0005-0000-0000-00007F440000}"/>
    <cellStyle name="Percentuale 20 5" xfId="16724" xr:uid="{00000000-0005-0000-0000-000080440000}"/>
    <cellStyle name="Percentuale 20 5 2" xfId="18834" xr:uid="{00000000-0005-0000-0000-000081440000}"/>
    <cellStyle name="Percentuale 20 6" xfId="16725" xr:uid="{00000000-0005-0000-0000-000082440000}"/>
    <cellStyle name="Percentuale 20 7" xfId="18829" xr:uid="{00000000-0005-0000-0000-000083440000}"/>
    <cellStyle name="Percentuale 21" xfId="16726" xr:uid="{00000000-0005-0000-0000-000084440000}"/>
    <cellStyle name="Percentuale 21 2" xfId="16727" xr:uid="{00000000-0005-0000-0000-000085440000}"/>
    <cellStyle name="Percentuale 21 2 2" xfId="16728" xr:uid="{00000000-0005-0000-0000-000086440000}"/>
    <cellStyle name="Percentuale 21 2 3" xfId="18836" xr:uid="{00000000-0005-0000-0000-000087440000}"/>
    <cellStyle name="Percentuale 21 3" xfId="16729" xr:uid="{00000000-0005-0000-0000-000088440000}"/>
    <cellStyle name="Percentuale 21 3 2" xfId="16730" xr:uid="{00000000-0005-0000-0000-000089440000}"/>
    <cellStyle name="Percentuale 21 3 2 2" xfId="18838" xr:uid="{00000000-0005-0000-0000-00008A440000}"/>
    <cellStyle name="Percentuale 21 3 3" xfId="16731" xr:uid="{00000000-0005-0000-0000-00008B440000}"/>
    <cellStyle name="Percentuale 21 3 3 2" xfId="16732" xr:uid="{00000000-0005-0000-0000-00008C440000}"/>
    <cellStyle name="Percentuale 21 3 4" xfId="16733" xr:uid="{00000000-0005-0000-0000-00008D440000}"/>
    <cellStyle name="Percentuale 21 3 5" xfId="18837" xr:uid="{00000000-0005-0000-0000-00008E440000}"/>
    <cellStyle name="Percentuale 21 4" xfId="16734" xr:uid="{00000000-0005-0000-0000-00008F440000}"/>
    <cellStyle name="Percentuale 21 4 2" xfId="16735" xr:uid="{00000000-0005-0000-0000-000090440000}"/>
    <cellStyle name="Percentuale 21 4 2 2" xfId="16736" xr:uid="{00000000-0005-0000-0000-000091440000}"/>
    <cellStyle name="Percentuale 21 4 3" xfId="16737" xr:uid="{00000000-0005-0000-0000-000092440000}"/>
    <cellStyle name="Percentuale 21 4 4" xfId="16738" xr:uid="{00000000-0005-0000-0000-000093440000}"/>
    <cellStyle name="Percentuale 21 4 5" xfId="18839" xr:uid="{00000000-0005-0000-0000-000094440000}"/>
    <cellStyle name="Percentuale 21 5" xfId="16739" xr:uid="{00000000-0005-0000-0000-000095440000}"/>
    <cellStyle name="Percentuale 21 5 2" xfId="18840" xr:uid="{00000000-0005-0000-0000-000096440000}"/>
    <cellStyle name="Percentuale 21 6" xfId="16740" xr:uid="{00000000-0005-0000-0000-000097440000}"/>
    <cellStyle name="Percentuale 21 7" xfId="18835" xr:uid="{00000000-0005-0000-0000-000098440000}"/>
    <cellStyle name="Percentuale 22" xfId="16741" xr:uid="{00000000-0005-0000-0000-000099440000}"/>
    <cellStyle name="Percentuale 22 2" xfId="16742" xr:uid="{00000000-0005-0000-0000-00009A440000}"/>
    <cellStyle name="Percentuale 22 2 2" xfId="16743" xr:uid="{00000000-0005-0000-0000-00009B440000}"/>
    <cellStyle name="Percentuale 22 2 3" xfId="18842" xr:uid="{00000000-0005-0000-0000-00009C440000}"/>
    <cellStyle name="Percentuale 22 3" xfId="16744" xr:uid="{00000000-0005-0000-0000-00009D440000}"/>
    <cellStyle name="Percentuale 22 3 2" xfId="16745" xr:uid="{00000000-0005-0000-0000-00009E440000}"/>
    <cellStyle name="Percentuale 22 3 2 2" xfId="18844" xr:uid="{00000000-0005-0000-0000-00009F440000}"/>
    <cellStyle name="Percentuale 22 3 3" xfId="16746" xr:uid="{00000000-0005-0000-0000-0000A0440000}"/>
    <cellStyle name="Percentuale 22 3 3 2" xfId="16747" xr:uid="{00000000-0005-0000-0000-0000A1440000}"/>
    <cellStyle name="Percentuale 22 3 4" xfId="16748" xr:uid="{00000000-0005-0000-0000-0000A2440000}"/>
    <cellStyle name="Percentuale 22 3 5" xfId="18843" xr:uid="{00000000-0005-0000-0000-0000A3440000}"/>
    <cellStyle name="Percentuale 22 4" xfId="16749" xr:uid="{00000000-0005-0000-0000-0000A4440000}"/>
    <cellStyle name="Percentuale 22 4 2" xfId="16750" xr:uid="{00000000-0005-0000-0000-0000A5440000}"/>
    <cellStyle name="Percentuale 22 4 2 2" xfId="16751" xr:uid="{00000000-0005-0000-0000-0000A6440000}"/>
    <cellStyle name="Percentuale 22 4 3" xfId="16752" xr:uid="{00000000-0005-0000-0000-0000A7440000}"/>
    <cellStyle name="Percentuale 22 4 4" xfId="16753" xr:uid="{00000000-0005-0000-0000-0000A8440000}"/>
    <cellStyle name="Percentuale 22 4 5" xfId="18845" xr:uid="{00000000-0005-0000-0000-0000A9440000}"/>
    <cellStyle name="Percentuale 22 5" xfId="16754" xr:uid="{00000000-0005-0000-0000-0000AA440000}"/>
    <cellStyle name="Percentuale 22 5 2" xfId="18846" xr:uid="{00000000-0005-0000-0000-0000AB440000}"/>
    <cellStyle name="Percentuale 22 6" xfId="16755" xr:uid="{00000000-0005-0000-0000-0000AC440000}"/>
    <cellStyle name="Percentuale 22 7" xfId="18841" xr:uid="{00000000-0005-0000-0000-0000AD440000}"/>
    <cellStyle name="Percentuale 23" xfId="16756" xr:uid="{00000000-0005-0000-0000-0000AE440000}"/>
    <cellStyle name="Percentuale 23 2" xfId="16757" xr:uid="{00000000-0005-0000-0000-0000AF440000}"/>
    <cellStyle name="Percentuale 23 2 2" xfId="16758" xr:uid="{00000000-0005-0000-0000-0000B0440000}"/>
    <cellStyle name="Percentuale 23 2 3" xfId="18848" xr:uid="{00000000-0005-0000-0000-0000B1440000}"/>
    <cellStyle name="Percentuale 23 3" xfId="16759" xr:uid="{00000000-0005-0000-0000-0000B2440000}"/>
    <cellStyle name="Percentuale 23 3 2" xfId="16760" xr:uid="{00000000-0005-0000-0000-0000B3440000}"/>
    <cellStyle name="Percentuale 23 3 2 2" xfId="18850" xr:uid="{00000000-0005-0000-0000-0000B4440000}"/>
    <cellStyle name="Percentuale 23 3 3" xfId="16761" xr:uid="{00000000-0005-0000-0000-0000B5440000}"/>
    <cellStyle name="Percentuale 23 3 3 2" xfId="16762" xr:uid="{00000000-0005-0000-0000-0000B6440000}"/>
    <cellStyle name="Percentuale 23 3 4" xfId="16763" xr:uid="{00000000-0005-0000-0000-0000B7440000}"/>
    <cellStyle name="Percentuale 23 3 5" xfId="18849" xr:uid="{00000000-0005-0000-0000-0000B8440000}"/>
    <cellStyle name="Percentuale 23 4" xfId="16764" xr:uid="{00000000-0005-0000-0000-0000B9440000}"/>
    <cellStyle name="Percentuale 23 4 2" xfId="16765" xr:uid="{00000000-0005-0000-0000-0000BA440000}"/>
    <cellStyle name="Percentuale 23 4 2 2" xfId="16766" xr:uid="{00000000-0005-0000-0000-0000BB440000}"/>
    <cellStyle name="Percentuale 23 4 3" xfId="16767" xr:uid="{00000000-0005-0000-0000-0000BC440000}"/>
    <cellStyle name="Percentuale 23 4 4" xfId="16768" xr:uid="{00000000-0005-0000-0000-0000BD440000}"/>
    <cellStyle name="Percentuale 23 4 5" xfId="18851" xr:uid="{00000000-0005-0000-0000-0000BE440000}"/>
    <cellStyle name="Percentuale 23 5" xfId="16769" xr:uid="{00000000-0005-0000-0000-0000BF440000}"/>
    <cellStyle name="Percentuale 23 5 2" xfId="18852" xr:uid="{00000000-0005-0000-0000-0000C0440000}"/>
    <cellStyle name="Percentuale 23 6" xfId="16770" xr:uid="{00000000-0005-0000-0000-0000C1440000}"/>
    <cellStyle name="Percentuale 23 7" xfId="18847" xr:uid="{00000000-0005-0000-0000-0000C2440000}"/>
    <cellStyle name="Percentuale 24" xfId="16771" xr:uid="{00000000-0005-0000-0000-0000C3440000}"/>
    <cellStyle name="Percentuale 24 2" xfId="16772" xr:uid="{00000000-0005-0000-0000-0000C4440000}"/>
    <cellStyle name="Percentuale 24 2 2" xfId="16773" xr:uid="{00000000-0005-0000-0000-0000C5440000}"/>
    <cellStyle name="Percentuale 24 2 3" xfId="18854" xr:uid="{00000000-0005-0000-0000-0000C6440000}"/>
    <cellStyle name="Percentuale 24 3" xfId="16774" xr:uid="{00000000-0005-0000-0000-0000C7440000}"/>
    <cellStyle name="Percentuale 24 3 2" xfId="16775" xr:uid="{00000000-0005-0000-0000-0000C8440000}"/>
    <cellStyle name="Percentuale 24 3 2 2" xfId="18856" xr:uid="{00000000-0005-0000-0000-0000C9440000}"/>
    <cellStyle name="Percentuale 24 3 3" xfId="16776" xr:uid="{00000000-0005-0000-0000-0000CA440000}"/>
    <cellStyle name="Percentuale 24 3 3 2" xfId="16777" xr:uid="{00000000-0005-0000-0000-0000CB440000}"/>
    <cellStyle name="Percentuale 24 3 4" xfId="16778" xr:uid="{00000000-0005-0000-0000-0000CC440000}"/>
    <cellStyle name="Percentuale 24 3 5" xfId="18855" xr:uid="{00000000-0005-0000-0000-0000CD440000}"/>
    <cellStyle name="Percentuale 24 4" xfId="16779" xr:uid="{00000000-0005-0000-0000-0000CE440000}"/>
    <cellStyle name="Percentuale 24 4 2" xfId="16780" xr:uid="{00000000-0005-0000-0000-0000CF440000}"/>
    <cellStyle name="Percentuale 24 4 2 2" xfId="16781" xr:uid="{00000000-0005-0000-0000-0000D0440000}"/>
    <cellStyle name="Percentuale 24 4 3" xfId="16782" xr:uid="{00000000-0005-0000-0000-0000D1440000}"/>
    <cellStyle name="Percentuale 24 4 4" xfId="16783" xr:uid="{00000000-0005-0000-0000-0000D2440000}"/>
    <cellStyle name="Percentuale 24 4 5" xfId="18857" xr:uid="{00000000-0005-0000-0000-0000D3440000}"/>
    <cellStyle name="Percentuale 24 5" xfId="16784" xr:uid="{00000000-0005-0000-0000-0000D4440000}"/>
    <cellStyle name="Percentuale 24 5 2" xfId="18858" xr:uid="{00000000-0005-0000-0000-0000D5440000}"/>
    <cellStyle name="Percentuale 24 6" xfId="16785" xr:uid="{00000000-0005-0000-0000-0000D6440000}"/>
    <cellStyle name="Percentuale 24 7" xfId="18853" xr:uid="{00000000-0005-0000-0000-0000D7440000}"/>
    <cellStyle name="Percentuale 25" xfId="16786" xr:uid="{00000000-0005-0000-0000-0000D8440000}"/>
    <cellStyle name="Percentuale 25 2" xfId="16787" xr:uid="{00000000-0005-0000-0000-0000D9440000}"/>
    <cellStyle name="Percentuale 25 2 2" xfId="16788" xr:uid="{00000000-0005-0000-0000-0000DA440000}"/>
    <cellStyle name="Percentuale 25 2 3" xfId="18860" xr:uid="{00000000-0005-0000-0000-0000DB440000}"/>
    <cellStyle name="Percentuale 25 3" xfId="16789" xr:uid="{00000000-0005-0000-0000-0000DC440000}"/>
    <cellStyle name="Percentuale 25 3 2" xfId="16790" xr:uid="{00000000-0005-0000-0000-0000DD440000}"/>
    <cellStyle name="Percentuale 25 3 2 2" xfId="18862" xr:uid="{00000000-0005-0000-0000-0000DE440000}"/>
    <cellStyle name="Percentuale 25 3 3" xfId="16791" xr:uid="{00000000-0005-0000-0000-0000DF440000}"/>
    <cellStyle name="Percentuale 25 3 3 2" xfId="16792" xr:uid="{00000000-0005-0000-0000-0000E0440000}"/>
    <cellStyle name="Percentuale 25 3 4" xfId="16793" xr:uid="{00000000-0005-0000-0000-0000E1440000}"/>
    <cellStyle name="Percentuale 25 3 5" xfId="18861" xr:uid="{00000000-0005-0000-0000-0000E2440000}"/>
    <cellStyle name="Percentuale 25 4" xfId="16794" xr:uid="{00000000-0005-0000-0000-0000E3440000}"/>
    <cellStyle name="Percentuale 25 4 2" xfId="16795" xr:uid="{00000000-0005-0000-0000-0000E4440000}"/>
    <cellStyle name="Percentuale 25 4 2 2" xfId="16796" xr:uid="{00000000-0005-0000-0000-0000E5440000}"/>
    <cellStyle name="Percentuale 25 4 3" xfId="16797" xr:uid="{00000000-0005-0000-0000-0000E6440000}"/>
    <cellStyle name="Percentuale 25 4 4" xfId="16798" xr:uid="{00000000-0005-0000-0000-0000E7440000}"/>
    <cellStyle name="Percentuale 25 4 5" xfId="18863" xr:uid="{00000000-0005-0000-0000-0000E8440000}"/>
    <cellStyle name="Percentuale 25 5" xfId="16799" xr:uid="{00000000-0005-0000-0000-0000E9440000}"/>
    <cellStyle name="Percentuale 25 5 2" xfId="18864" xr:uid="{00000000-0005-0000-0000-0000EA440000}"/>
    <cellStyle name="Percentuale 25 6" xfId="16800" xr:uid="{00000000-0005-0000-0000-0000EB440000}"/>
    <cellStyle name="Percentuale 25 7" xfId="18859" xr:uid="{00000000-0005-0000-0000-0000EC440000}"/>
    <cellStyle name="Percentuale 26" xfId="16801" xr:uid="{00000000-0005-0000-0000-0000ED440000}"/>
    <cellStyle name="Percentuale 26 2" xfId="16802" xr:uid="{00000000-0005-0000-0000-0000EE440000}"/>
    <cellStyle name="Percentuale 26 2 2" xfId="16803" xr:uid="{00000000-0005-0000-0000-0000EF440000}"/>
    <cellStyle name="Percentuale 26 2 3" xfId="18866" xr:uid="{00000000-0005-0000-0000-0000F0440000}"/>
    <cellStyle name="Percentuale 26 3" xfId="16804" xr:uid="{00000000-0005-0000-0000-0000F1440000}"/>
    <cellStyle name="Percentuale 26 3 2" xfId="16805" xr:uid="{00000000-0005-0000-0000-0000F2440000}"/>
    <cellStyle name="Percentuale 26 3 2 2" xfId="18868" xr:uid="{00000000-0005-0000-0000-0000F3440000}"/>
    <cellStyle name="Percentuale 26 3 3" xfId="16806" xr:uid="{00000000-0005-0000-0000-0000F4440000}"/>
    <cellStyle name="Percentuale 26 3 3 2" xfId="16807" xr:uid="{00000000-0005-0000-0000-0000F5440000}"/>
    <cellStyle name="Percentuale 26 3 4" xfId="16808" xr:uid="{00000000-0005-0000-0000-0000F6440000}"/>
    <cellStyle name="Percentuale 26 3 5" xfId="18867" xr:uid="{00000000-0005-0000-0000-0000F7440000}"/>
    <cellStyle name="Percentuale 26 4" xfId="16809" xr:uid="{00000000-0005-0000-0000-0000F8440000}"/>
    <cellStyle name="Percentuale 26 4 2" xfId="16810" xr:uid="{00000000-0005-0000-0000-0000F9440000}"/>
    <cellStyle name="Percentuale 26 4 2 2" xfId="16811" xr:uid="{00000000-0005-0000-0000-0000FA440000}"/>
    <cellStyle name="Percentuale 26 4 3" xfId="16812" xr:uid="{00000000-0005-0000-0000-0000FB440000}"/>
    <cellStyle name="Percentuale 26 4 4" xfId="16813" xr:uid="{00000000-0005-0000-0000-0000FC440000}"/>
    <cellStyle name="Percentuale 26 4 5" xfId="18869" xr:uid="{00000000-0005-0000-0000-0000FD440000}"/>
    <cellStyle name="Percentuale 26 5" xfId="16814" xr:uid="{00000000-0005-0000-0000-0000FE440000}"/>
    <cellStyle name="Percentuale 26 5 2" xfId="18870" xr:uid="{00000000-0005-0000-0000-0000FF440000}"/>
    <cellStyle name="Percentuale 26 6" xfId="16815" xr:uid="{00000000-0005-0000-0000-000000450000}"/>
    <cellStyle name="Percentuale 26 7" xfId="18865" xr:uid="{00000000-0005-0000-0000-000001450000}"/>
    <cellStyle name="Percentuale 27" xfId="16816" xr:uid="{00000000-0005-0000-0000-000002450000}"/>
    <cellStyle name="Percentuale 27 2" xfId="16817" xr:uid="{00000000-0005-0000-0000-000003450000}"/>
    <cellStyle name="Percentuale 27 2 2" xfId="16818" xr:uid="{00000000-0005-0000-0000-000004450000}"/>
    <cellStyle name="Percentuale 27 2 3" xfId="18872" xr:uid="{00000000-0005-0000-0000-000005450000}"/>
    <cellStyle name="Percentuale 27 3" xfId="16819" xr:uid="{00000000-0005-0000-0000-000006450000}"/>
    <cellStyle name="Percentuale 27 3 2" xfId="16820" xr:uid="{00000000-0005-0000-0000-000007450000}"/>
    <cellStyle name="Percentuale 27 3 2 2" xfId="18874" xr:uid="{00000000-0005-0000-0000-000008450000}"/>
    <cellStyle name="Percentuale 27 3 3" xfId="16821" xr:uid="{00000000-0005-0000-0000-000009450000}"/>
    <cellStyle name="Percentuale 27 3 3 2" xfId="16822" xr:uid="{00000000-0005-0000-0000-00000A450000}"/>
    <cellStyle name="Percentuale 27 3 4" xfId="16823" xr:uid="{00000000-0005-0000-0000-00000B450000}"/>
    <cellStyle name="Percentuale 27 3 5" xfId="18873" xr:uid="{00000000-0005-0000-0000-00000C450000}"/>
    <cellStyle name="Percentuale 27 4" xfId="16824" xr:uid="{00000000-0005-0000-0000-00000D450000}"/>
    <cellStyle name="Percentuale 27 4 2" xfId="16825" xr:uid="{00000000-0005-0000-0000-00000E450000}"/>
    <cellStyle name="Percentuale 27 4 2 2" xfId="16826" xr:uid="{00000000-0005-0000-0000-00000F450000}"/>
    <cellStyle name="Percentuale 27 4 3" xfId="16827" xr:uid="{00000000-0005-0000-0000-000010450000}"/>
    <cellStyle name="Percentuale 27 4 4" xfId="16828" xr:uid="{00000000-0005-0000-0000-000011450000}"/>
    <cellStyle name="Percentuale 27 4 5" xfId="18875" xr:uid="{00000000-0005-0000-0000-000012450000}"/>
    <cellStyle name="Percentuale 27 5" xfId="16829" xr:uid="{00000000-0005-0000-0000-000013450000}"/>
    <cellStyle name="Percentuale 27 5 2" xfId="18876" xr:uid="{00000000-0005-0000-0000-000014450000}"/>
    <cellStyle name="Percentuale 27 6" xfId="16830" xr:uid="{00000000-0005-0000-0000-000015450000}"/>
    <cellStyle name="Percentuale 27 7" xfId="18871" xr:uid="{00000000-0005-0000-0000-000016450000}"/>
    <cellStyle name="Percentuale 28" xfId="16831" xr:uid="{00000000-0005-0000-0000-000017450000}"/>
    <cellStyle name="Percentuale 28 2" xfId="16832" xr:uid="{00000000-0005-0000-0000-000018450000}"/>
    <cellStyle name="Percentuale 28 2 2" xfId="16833" xr:uid="{00000000-0005-0000-0000-000019450000}"/>
    <cellStyle name="Percentuale 28 2 3" xfId="18878" xr:uid="{00000000-0005-0000-0000-00001A450000}"/>
    <cellStyle name="Percentuale 28 3" xfId="16834" xr:uid="{00000000-0005-0000-0000-00001B450000}"/>
    <cellStyle name="Percentuale 28 3 2" xfId="16835" xr:uid="{00000000-0005-0000-0000-00001C450000}"/>
    <cellStyle name="Percentuale 28 3 2 2" xfId="18880" xr:uid="{00000000-0005-0000-0000-00001D450000}"/>
    <cellStyle name="Percentuale 28 3 3" xfId="16836" xr:uid="{00000000-0005-0000-0000-00001E450000}"/>
    <cellStyle name="Percentuale 28 3 3 2" xfId="16837" xr:uid="{00000000-0005-0000-0000-00001F450000}"/>
    <cellStyle name="Percentuale 28 3 4" xfId="16838" xr:uid="{00000000-0005-0000-0000-000020450000}"/>
    <cellStyle name="Percentuale 28 3 5" xfId="18879" xr:uid="{00000000-0005-0000-0000-000021450000}"/>
    <cellStyle name="Percentuale 28 4" xfId="16839" xr:uid="{00000000-0005-0000-0000-000022450000}"/>
    <cellStyle name="Percentuale 28 4 2" xfId="16840" xr:uid="{00000000-0005-0000-0000-000023450000}"/>
    <cellStyle name="Percentuale 28 4 2 2" xfId="16841" xr:uid="{00000000-0005-0000-0000-000024450000}"/>
    <cellStyle name="Percentuale 28 4 3" xfId="16842" xr:uid="{00000000-0005-0000-0000-000025450000}"/>
    <cellStyle name="Percentuale 28 4 4" xfId="16843" xr:uid="{00000000-0005-0000-0000-000026450000}"/>
    <cellStyle name="Percentuale 28 4 5" xfId="18881" xr:uid="{00000000-0005-0000-0000-000027450000}"/>
    <cellStyle name="Percentuale 28 5" xfId="16844" xr:uid="{00000000-0005-0000-0000-000028450000}"/>
    <cellStyle name="Percentuale 28 5 2" xfId="18882" xr:uid="{00000000-0005-0000-0000-000029450000}"/>
    <cellStyle name="Percentuale 28 6" xfId="16845" xr:uid="{00000000-0005-0000-0000-00002A450000}"/>
    <cellStyle name="Percentuale 28 7" xfId="18877" xr:uid="{00000000-0005-0000-0000-00002B450000}"/>
    <cellStyle name="Percentuale 29" xfId="16846" xr:uid="{00000000-0005-0000-0000-00002C450000}"/>
    <cellStyle name="Percentuale 29 2" xfId="16847" xr:uid="{00000000-0005-0000-0000-00002D450000}"/>
    <cellStyle name="Percentuale 29 2 2" xfId="16848" xr:uid="{00000000-0005-0000-0000-00002E450000}"/>
    <cellStyle name="Percentuale 29 2 3" xfId="18884" xr:uid="{00000000-0005-0000-0000-00002F450000}"/>
    <cellStyle name="Percentuale 29 3" xfId="16849" xr:uid="{00000000-0005-0000-0000-000030450000}"/>
    <cellStyle name="Percentuale 29 3 2" xfId="16850" xr:uid="{00000000-0005-0000-0000-000031450000}"/>
    <cellStyle name="Percentuale 29 3 2 2" xfId="18886" xr:uid="{00000000-0005-0000-0000-000032450000}"/>
    <cellStyle name="Percentuale 29 3 3" xfId="16851" xr:uid="{00000000-0005-0000-0000-000033450000}"/>
    <cellStyle name="Percentuale 29 3 3 2" xfId="16852" xr:uid="{00000000-0005-0000-0000-000034450000}"/>
    <cellStyle name="Percentuale 29 3 4" xfId="16853" xr:uid="{00000000-0005-0000-0000-000035450000}"/>
    <cellStyle name="Percentuale 29 3 5" xfId="18885" xr:uid="{00000000-0005-0000-0000-000036450000}"/>
    <cellStyle name="Percentuale 29 4" xfId="16854" xr:uid="{00000000-0005-0000-0000-000037450000}"/>
    <cellStyle name="Percentuale 29 4 2" xfId="16855" xr:uid="{00000000-0005-0000-0000-000038450000}"/>
    <cellStyle name="Percentuale 29 4 2 2" xfId="16856" xr:uid="{00000000-0005-0000-0000-000039450000}"/>
    <cellStyle name="Percentuale 29 4 3" xfId="16857" xr:uid="{00000000-0005-0000-0000-00003A450000}"/>
    <cellStyle name="Percentuale 29 4 4" xfId="16858" xr:uid="{00000000-0005-0000-0000-00003B450000}"/>
    <cellStyle name="Percentuale 29 4 5" xfId="18887" xr:uid="{00000000-0005-0000-0000-00003C450000}"/>
    <cellStyle name="Percentuale 29 5" xfId="16859" xr:uid="{00000000-0005-0000-0000-00003D450000}"/>
    <cellStyle name="Percentuale 29 5 2" xfId="18888" xr:uid="{00000000-0005-0000-0000-00003E450000}"/>
    <cellStyle name="Percentuale 29 6" xfId="16860" xr:uid="{00000000-0005-0000-0000-00003F450000}"/>
    <cellStyle name="Percentuale 29 7" xfId="18883" xr:uid="{00000000-0005-0000-0000-000040450000}"/>
    <cellStyle name="Percentuale 3" xfId="16861" xr:uid="{00000000-0005-0000-0000-000041450000}"/>
    <cellStyle name="Percentuale 3 2" xfId="16862" xr:uid="{00000000-0005-0000-0000-000042450000}"/>
    <cellStyle name="Percentuale 3 2 2" xfId="16863" xr:uid="{00000000-0005-0000-0000-000043450000}"/>
    <cellStyle name="Percentuale 3 2 3" xfId="18890" xr:uid="{00000000-0005-0000-0000-000044450000}"/>
    <cellStyle name="Percentuale 3 3" xfId="16864" xr:uid="{00000000-0005-0000-0000-000045450000}"/>
    <cellStyle name="Percentuale 3 3 2" xfId="16865" xr:uid="{00000000-0005-0000-0000-000046450000}"/>
    <cellStyle name="Percentuale 3 3 2 2" xfId="18892" xr:uid="{00000000-0005-0000-0000-000047450000}"/>
    <cellStyle name="Percentuale 3 3 3" xfId="16866" xr:uid="{00000000-0005-0000-0000-000048450000}"/>
    <cellStyle name="Percentuale 3 3 3 2" xfId="16867" xr:uid="{00000000-0005-0000-0000-000049450000}"/>
    <cellStyle name="Percentuale 3 3 4" xfId="16868" xr:uid="{00000000-0005-0000-0000-00004A450000}"/>
    <cellStyle name="Percentuale 3 3 5" xfId="18891" xr:uid="{00000000-0005-0000-0000-00004B450000}"/>
    <cellStyle name="Percentuale 3 4" xfId="16869" xr:uid="{00000000-0005-0000-0000-00004C450000}"/>
    <cellStyle name="Percentuale 3 4 2" xfId="16870" xr:uid="{00000000-0005-0000-0000-00004D450000}"/>
    <cellStyle name="Percentuale 3 4 2 2" xfId="16871" xr:uid="{00000000-0005-0000-0000-00004E450000}"/>
    <cellStyle name="Percentuale 3 4 3" xfId="16872" xr:uid="{00000000-0005-0000-0000-00004F450000}"/>
    <cellStyle name="Percentuale 3 4 4" xfId="16873" xr:uid="{00000000-0005-0000-0000-000050450000}"/>
    <cellStyle name="Percentuale 3 4 5" xfId="18893" xr:uid="{00000000-0005-0000-0000-000051450000}"/>
    <cellStyle name="Percentuale 3 5" xfId="16874" xr:uid="{00000000-0005-0000-0000-000052450000}"/>
    <cellStyle name="Percentuale 3 5 2" xfId="18894" xr:uid="{00000000-0005-0000-0000-000053450000}"/>
    <cellStyle name="Percentuale 3 6" xfId="16875" xr:uid="{00000000-0005-0000-0000-000054450000}"/>
    <cellStyle name="Percentuale 3 7" xfId="18889" xr:uid="{00000000-0005-0000-0000-000055450000}"/>
    <cellStyle name="Percentuale 30" xfId="16876" xr:uid="{00000000-0005-0000-0000-000056450000}"/>
    <cellStyle name="Percentuale 30 2" xfId="16877" xr:uid="{00000000-0005-0000-0000-000057450000}"/>
    <cellStyle name="Percentuale 30 2 2" xfId="16878" xr:uid="{00000000-0005-0000-0000-000058450000}"/>
    <cellStyle name="Percentuale 30 2 3" xfId="18896" xr:uid="{00000000-0005-0000-0000-000059450000}"/>
    <cellStyle name="Percentuale 30 3" xfId="16879" xr:uid="{00000000-0005-0000-0000-00005A450000}"/>
    <cellStyle name="Percentuale 30 3 2" xfId="16880" xr:uid="{00000000-0005-0000-0000-00005B450000}"/>
    <cellStyle name="Percentuale 30 3 2 2" xfId="18898" xr:uid="{00000000-0005-0000-0000-00005C450000}"/>
    <cellStyle name="Percentuale 30 3 3" xfId="16881" xr:uid="{00000000-0005-0000-0000-00005D450000}"/>
    <cellStyle name="Percentuale 30 3 3 2" xfId="16882" xr:uid="{00000000-0005-0000-0000-00005E450000}"/>
    <cellStyle name="Percentuale 30 3 4" xfId="16883" xr:uid="{00000000-0005-0000-0000-00005F450000}"/>
    <cellStyle name="Percentuale 30 3 5" xfId="18897" xr:uid="{00000000-0005-0000-0000-000060450000}"/>
    <cellStyle name="Percentuale 30 4" xfId="16884" xr:uid="{00000000-0005-0000-0000-000061450000}"/>
    <cellStyle name="Percentuale 30 4 2" xfId="16885" xr:uid="{00000000-0005-0000-0000-000062450000}"/>
    <cellStyle name="Percentuale 30 4 2 2" xfId="16886" xr:uid="{00000000-0005-0000-0000-000063450000}"/>
    <cellStyle name="Percentuale 30 4 3" xfId="16887" xr:uid="{00000000-0005-0000-0000-000064450000}"/>
    <cellStyle name="Percentuale 30 4 4" xfId="16888" xr:uid="{00000000-0005-0000-0000-000065450000}"/>
    <cellStyle name="Percentuale 30 4 5" xfId="18899" xr:uid="{00000000-0005-0000-0000-000066450000}"/>
    <cellStyle name="Percentuale 30 5" xfId="16889" xr:uid="{00000000-0005-0000-0000-000067450000}"/>
    <cellStyle name="Percentuale 30 5 2" xfId="18900" xr:uid="{00000000-0005-0000-0000-000068450000}"/>
    <cellStyle name="Percentuale 30 6" xfId="16890" xr:uid="{00000000-0005-0000-0000-000069450000}"/>
    <cellStyle name="Percentuale 30 7" xfId="18895" xr:uid="{00000000-0005-0000-0000-00006A450000}"/>
    <cellStyle name="Percentuale 31" xfId="16891" xr:uid="{00000000-0005-0000-0000-00006B450000}"/>
    <cellStyle name="Percentuale 31 2" xfId="16892" xr:uid="{00000000-0005-0000-0000-00006C450000}"/>
    <cellStyle name="Percentuale 31 2 2" xfId="16893" xr:uid="{00000000-0005-0000-0000-00006D450000}"/>
    <cellStyle name="Percentuale 31 2 3" xfId="18902" xr:uid="{00000000-0005-0000-0000-00006E450000}"/>
    <cellStyle name="Percentuale 31 3" xfId="16894" xr:uid="{00000000-0005-0000-0000-00006F450000}"/>
    <cellStyle name="Percentuale 31 3 2" xfId="16895" xr:uid="{00000000-0005-0000-0000-000070450000}"/>
    <cellStyle name="Percentuale 31 3 2 2" xfId="18904" xr:uid="{00000000-0005-0000-0000-000071450000}"/>
    <cellStyle name="Percentuale 31 3 3" xfId="16896" xr:uid="{00000000-0005-0000-0000-000072450000}"/>
    <cellStyle name="Percentuale 31 3 3 2" xfId="16897" xr:uid="{00000000-0005-0000-0000-000073450000}"/>
    <cellStyle name="Percentuale 31 3 4" xfId="16898" xr:uid="{00000000-0005-0000-0000-000074450000}"/>
    <cellStyle name="Percentuale 31 3 5" xfId="18903" xr:uid="{00000000-0005-0000-0000-000075450000}"/>
    <cellStyle name="Percentuale 31 4" xfId="16899" xr:uid="{00000000-0005-0000-0000-000076450000}"/>
    <cellStyle name="Percentuale 31 4 2" xfId="16900" xr:uid="{00000000-0005-0000-0000-000077450000}"/>
    <cellStyle name="Percentuale 31 4 2 2" xfId="16901" xr:uid="{00000000-0005-0000-0000-000078450000}"/>
    <cellStyle name="Percentuale 31 4 3" xfId="16902" xr:uid="{00000000-0005-0000-0000-000079450000}"/>
    <cellStyle name="Percentuale 31 4 4" xfId="16903" xr:uid="{00000000-0005-0000-0000-00007A450000}"/>
    <cellStyle name="Percentuale 31 4 5" xfId="18905" xr:uid="{00000000-0005-0000-0000-00007B450000}"/>
    <cellStyle name="Percentuale 31 5" xfId="16904" xr:uid="{00000000-0005-0000-0000-00007C450000}"/>
    <cellStyle name="Percentuale 31 5 2" xfId="18906" xr:uid="{00000000-0005-0000-0000-00007D450000}"/>
    <cellStyle name="Percentuale 31 6" xfId="16905" xr:uid="{00000000-0005-0000-0000-00007E450000}"/>
    <cellStyle name="Percentuale 31 7" xfId="18901" xr:uid="{00000000-0005-0000-0000-00007F450000}"/>
    <cellStyle name="Percentuale 32" xfId="16906" xr:uid="{00000000-0005-0000-0000-000080450000}"/>
    <cellStyle name="Percentuale 32 2" xfId="16907" xr:uid="{00000000-0005-0000-0000-000081450000}"/>
    <cellStyle name="Percentuale 32 2 2" xfId="16908" xr:uid="{00000000-0005-0000-0000-000082450000}"/>
    <cellStyle name="Percentuale 32 2 3" xfId="18908" xr:uid="{00000000-0005-0000-0000-000083450000}"/>
    <cellStyle name="Percentuale 32 3" xfId="16909" xr:uid="{00000000-0005-0000-0000-000084450000}"/>
    <cellStyle name="Percentuale 32 3 2" xfId="16910" xr:uid="{00000000-0005-0000-0000-000085450000}"/>
    <cellStyle name="Percentuale 32 3 2 2" xfId="18910" xr:uid="{00000000-0005-0000-0000-000086450000}"/>
    <cellStyle name="Percentuale 32 3 3" xfId="16911" xr:uid="{00000000-0005-0000-0000-000087450000}"/>
    <cellStyle name="Percentuale 32 3 3 2" xfId="16912" xr:uid="{00000000-0005-0000-0000-000088450000}"/>
    <cellStyle name="Percentuale 32 3 4" xfId="16913" xr:uid="{00000000-0005-0000-0000-000089450000}"/>
    <cellStyle name="Percentuale 32 3 5" xfId="18909" xr:uid="{00000000-0005-0000-0000-00008A450000}"/>
    <cellStyle name="Percentuale 32 4" xfId="16914" xr:uid="{00000000-0005-0000-0000-00008B450000}"/>
    <cellStyle name="Percentuale 32 4 2" xfId="16915" xr:uid="{00000000-0005-0000-0000-00008C450000}"/>
    <cellStyle name="Percentuale 32 4 2 2" xfId="16916" xr:uid="{00000000-0005-0000-0000-00008D450000}"/>
    <cellStyle name="Percentuale 32 4 3" xfId="16917" xr:uid="{00000000-0005-0000-0000-00008E450000}"/>
    <cellStyle name="Percentuale 32 4 4" xfId="16918" xr:uid="{00000000-0005-0000-0000-00008F450000}"/>
    <cellStyle name="Percentuale 32 4 5" xfId="18911" xr:uid="{00000000-0005-0000-0000-000090450000}"/>
    <cellStyle name="Percentuale 32 5" xfId="16919" xr:uid="{00000000-0005-0000-0000-000091450000}"/>
    <cellStyle name="Percentuale 32 5 2" xfId="18912" xr:uid="{00000000-0005-0000-0000-000092450000}"/>
    <cellStyle name="Percentuale 32 6" xfId="16920" xr:uid="{00000000-0005-0000-0000-000093450000}"/>
    <cellStyle name="Percentuale 32 7" xfId="18907" xr:uid="{00000000-0005-0000-0000-000094450000}"/>
    <cellStyle name="Percentuale 33" xfId="16921" xr:uid="{00000000-0005-0000-0000-000095450000}"/>
    <cellStyle name="Percentuale 33 2" xfId="16922" xr:uid="{00000000-0005-0000-0000-000096450000}"/>
    <cellStyle name="Percentuale 33 2 2" xfId="16923" xr:uid="{00000000-0005-0000-0000-000097450000}"/>
    <cellStyle name="Percentuale 33 2 3" xfId="18914" xr:uid="{00000000-0005-0000-0000-000098450000}"/>
    <cellStyle name="Percentuale 33 3" xfId="16924" xr:uid="{00000000-0005-0000-0000-000099450000}"/>
    <cellStyle name="Percentuale 33 3 2" xfId="16925" xr:uid="{00000000-0005-0000-0000-00009A450000}"/>
    <cellStyle name="Percentuale 33 3 2 2" xfId="18916" xr:uid="{00000000-0005-0000-0000-00009B450000}"/>
    <cellStyle name="Percentuale 33 3 3" xfId="16926" xr:uid="{00000000-0005-0000-0000-00009C450000}"/>
    <cellStyle name="Percentuale 33 3 3 2" xfId="16927" xr:uid="{00000000-0005-0000-0000-00009D450000}"/>
    <cellStyle name="Percentuale 33 3 4" xfId="16928" xr:uid="{00000000-0005-0000-0000-00009E450000}"/>
    <cellStyle name="Percentuale 33 3 5" xfId="18915" xr:uid="{00000000-0005-0000-0000-00009F450000}"/>
    <cellStyle name="Percentuale 33 4" xfId="16929" xr:uid="{00000000-0005-0000-0000-0000A0450000}"/>
    <cellStyle name="Percentuale 33 4 2" xfId="16930" xr:uid="{00000000-0005-0000-0000-0000A1450000}"/>
    <cellStyle name="Percentuale 33 4 2 2" xfId="16931" xr:uid="{00000000-0005-0000-0000-0000A2450000}"/>
    <cellStyle name="Percentuale 33 4 3" xfId="16932" xr:uid="{00000000-0005-0000-0000-0000A3450000}"/>
    <cellStyle name="Percentuale 33 4 4" xfId="16933" xr:uid="{00000000-0005-0000-0000-0000A4450000}"/>
    <cellStyle name="Percentuale 33 4 5" xfId="18917" xr:uid="{00000000-0005-0000-0000-0000A5450000}"/>
    <cellStyle name="Percentuale 33 5" xfId="16934" xr:uid="{00000000-0005-0000-0000-0000A6450000}"/>
    <cellStyle name="Percentuale 33 5 2" xfId="18918" xr:uid="{00000000-0005-0000-0000-0000A7450000}"/>
    <cellStyle name="Percentuale 33 6" xfId="16935" xr:uid="{00000000-0005-0000-0000-0000A8450000}"/>
    <cellStyle name="Percentuale 33 7" xfId="18913" xr:uid="{00000000-0005-0000-0000-0000A9450000}"/>
    <cellStyle name="Percentuale 34" xfId="16936" xr:uid="{00000000-0005-0000-0000-0000AA450000}"/>
    <cellStyle name="Percentuale 34 2" xfId="16937" xr:uid="{00000000-0005-0000-0000-0000AB450000}"/>
    <cellStyle name="Percentuale 34 2 2" xfId="16938" xr:uid="{00000000-0005-0000-0000-0000AC450000}"/>
    <cellStyle name="Percentuale 34 2 3" xfId="18920" xr:uid="{00000000-0005-0000-0000-0000AD450000}"/>
    <cellStyle name="Percentuale 34 3" xfId="16939" xr:uid="{00000000-0005-0000-0000-0000AE450000}"/>
    <cellStyle name="Percentuale 34 3 2" xfId="16940" xr:uid="{00000000-0005-0000-0000-0000AF450000}"/>
    <cellStyle name="Percentuale 34 3 2 2" xfId="18922" xr:uid="{00000000-0005-0000-0000-0000B0450000}"/>
    <cellStyle name="Percentuale 34 3 3" xfId="16941" xr:uid="{00000000-0005-0000-0000-0000B1450000}"/>
    <cellStyle name="Percentuale 34 3 3 2" xfId="16942" xr:uid="{00000000-0005-0000-0000-0000B2450000}"/>
    <cellStyle name="Percentuale 34 3 4" xfId="16943" xr:uid="{00000000-0005-0000-0000-0000B3450000}"/>
    <cellStyle name="Percentuale 34 3 5" xfId="18921" xr:uid="{00000000-0005-0000-0000-0000B4450000}"/>
    <cellStyle name="Percentuale 34 4" xfId="16944" xr:uid="{00000000-0005-0000-0000-0000B5450000}"/>
    <cellStyle name="Percentuale 34 4 2" xfId="16945" xr:uid="{00000000-0005-0000-0000-0000B6450000}"/>
    <cellStyle name="Percentuale 34 4 2 2" xfId="16946" xr:uid="{00000000-0005-0000-0000-0000B7450000}"/>
    <cellStyle name="Percentuale 34 4 3" xfId="16947" xr:uid="{00000000-0005-0000-0000-0000B8450000}"/>
    <cellStyle name="Percentuale 34 4 4" xfId="16948" xr:uid="{00000000-0005-0000-0000-0000B9450000}"/>
    <cellStyle name="Percentuale 34 4 5" xfId="18923" xr:uid="{00000000-0005-0000-0000-0000BA450000}"/>
    <cellStyle name="Percentuale 34 5" xfId="16949" xr:uid="{00000000-0005-0000-0000-0000BB450000}"/>
    <cellStyle name="Percentuale 34 5 2" xfId="18924" xr:uid="{00000000-0005-0000-0000-0000BC450000}"/>
    <cellStyle name="Percentuale 34 6" xfId="16950" xr:uid="{00000000-0005-0000-0000-0000BD450000}"/>
    <cellStyle name="Percentuale 34 7" xfId="18919" xr:uid="{00000000-0005-0000-0000-0000BE450000}"/>
    <cellStyle name="Percentuale 35" xfId="16951" xr:uid="{00000000-0005-0000-0000-0000BF450000}"/>
    <cellStyle name="Percentuale 35 2" xfId="16952" xr:uid="{00000000-0005-0000-0000-0000C0450000}"/>
    <cellStyle name="Percentuale 35 2 2" xfId="16953" xr:uid="{00000000-0005-0000-0000-0000C1450000}"/>
    <cellStyle name="Percentuale 35 2 3" xfId="18926" xr:uid="{00000000-0005-0000-0000-0000C2450000}"/>
    <cellStyle name="Percentuale 35 3" xfId="16954" xr:uid="{00000000-0005-0000-0000-0000C3450000}"/>
    <cellStyle name="Percentuale 35 3 2" xfId="16955" xr:uid="{00000000-0005-0000-0000-0000C4450000}"/>
    <cellStyle name="Percentuale 35 3 2 2" xfId="18928" xr:uid="{00000000-0005-0000-0000-0000C5450000}"/>
    <cellStyle name="Percentuale 35 3 3" xfId="16956" xr:uid="{00000000-0005-0000-0000-0000C6450000}"/>
    <cellStyle name="Percentuale 35 3 3 2" xfId="16957" xr:uid="{00000000-0005-0000-0000-0000C7450000}"/>
    <cellStyle name="Percentuale 35 3 4" xfId="16958" xr:uid="{00000000-0005-0000-0000-0000C8450000}"/>
    <cellStyle name="Percentuale 35 3 5" xfId="18927" xr:uid="{00000000-0005-0000-0000-0000C9450000}"/>
    <cellStyle name="Percentuale 35 4" xfId="16959" xr:uid="{00000000-0005-0000-0000-0000CA450000}"/>
    <cellStyle name="Percentuale 35 4 2" xfId="16960" xr:uid="{00000000-0005-0000-0000-0000CB450000}"/>
    <cellStyle name="Percentuale 35 4 2 2" xfId="16961" xr:uid="{00000000-0005-0000-0000-0000CC450000}"/>
    <cellStyle name="Percentuale 35 4 3" xfId="16962" xr:uid="{00000000-0005-0000-0000-0000CD450000}"/>
    <cellStyle name="Percentuale 35 4 4" xfId="16963" xr:uid="{00000000-0005-0000-0000-0000CE450000}"/>
    <cellStyle name="Percentuale 35 4 5" xfId="18929" xr:uid="{00000000-0005-0000-0000-0000CF450000}"/>
    <cellStyle name="Percentuale 35 5" xfId="16964" xr:uid="{00000000-0005-0000-0000-0000D0450000}"/>
    <cellStyle name="Percentuale 35 5 2" xfId="18930" xr:uid="{00000000-0005-0000-0000-0000D1450000}"/>
    <cellStyle name="Percentuale 35 6" xfId="16965" xr:uid="{00000000-0005-0000-0000-0000D2450000}"/>
    <cellStyle name="Percentuale 35 7" xfId="18925" xr:uid="{00000000-0005-0000-0000-0000D3450000}"/>
    <cellStyle name="Percentuale 36" xfId="16966" xr:uid="{00000000-0005-0000-0000-0000D4450000}"/>
    <cellStyle name="Percentuale 36 2" xfId="16967" xr:uid="{00000000-0005-0000-0000-0000D5450000}"/>
    <cellStyle name="Percentuale 36 2 2" xfId="16968" xr:uid="{00000000-0005-0000-0000-0000D6450000}"/>
    <cellStyle name="Percentuale 36 2 3" xfId="18932" xr:uid="{00000000-0005-0000-0000-0000D7450000}"/>
    <cellStyle name="Percentuale 36 3" xfId="16969" xr:uid="{00000000-0005-0000-0000-0000D8450000}"/>
    <cellStyle name="Percentuale 36 3 2" xfId="16970" xr:uid="{00000000-0005-0000-0000-0000D9450000}"/>
    <cellStyle name="Percentuale 36 3 2 2" xfId="18934" xr:uid="{00000000-0005-0000-0000-0000DA450000}"/>
    <cellStyle name="Percentuale 36 3 3" xfId="16971" xr:uid="{00000000-0005-0000-0000-0000DB450000}"/>
    <cellStyle name="Percentuale 36 3 3 2" xfId="16972" xr:uid="{00000000-0005-0000-0000-0000DC450000}"/>
    <cellStyle name="Percentuale 36 3 4" xfId="16973" xr:uid="{00000000-0005-0000-0000-0000DD450000}"/>
    <cellStyle name="Percentuale 36 3 5" xfId="18933" xr:uid="{00000000-0005-0000-0000-0000DE450000}"/>
    <cellStyle name="Percentuale 36 4" xfId="16974" xr:uid="{00000000-0005-0000-0000-0000DF450000}"/>
    <cellStyle name="Percentuale 36 4 2" xfId="16975" xr:uid="{00000000-0005-0000-0000-0000E0450000}"/>
    <cellStyle name="Percentuale 36 4 2 2" xfId="16976" xr:uid="{00000000-0005-0000-0000-0000E1450000}"/>
    <cellStyle name="Percentuale 36 4 3" xfId="16977" xr:uid="{00000000-0005-0000-0000-0000E2450000}"/>
    <cellStyle name="Percentuale 36 4 4" xfId="16978" xr:uid="{00000000-0005-0000-0000-0000E3450000}"/>
    <cellStyle name="Percentuale 36 4 5" xfId="18935" xr:uid="{00000000-0005-0000-0000-0000E4450000}"/>
    <cellStyle name="Percentuale 36 5" xfId="16979" xr:uid="{00000000-0005-0000-0000-0000E5450000}"/>
    <cellStyle name="Percentuale 36 5 2" xfId="18936" xr:uid="{00000000-0005-0000-0000-0000E6450000}"/>
    <cellStyle name="Percentuale 36 6" xfId="16980" xr:uid="{00000000-0005-0000-0000-0000E7450000}"/>
    <cellStyle name="Percentuale 36 7" xfId="18931" xr:uid="{00000000-0005-0000-0000-0000E8450000}"/>
    <cellStyle name="Percentuale 37" xfId="16981" xr:uid="{00000000-0005-0000-0000-0000E9450000}"/>
    <cellStyle name="Percentuale 37 2" xfId="16982" xr:uid="{00000000-0005-0000-0000-0000EA450000}"/>
    <cellStyle name="Percentuale 37 2 2" xfId="16983" xr:uid="{00000000-0005-0000-0000-0000EB450000}"/>
    <cellStyle name="Percentuale 37 2 3" xfId="18938" xr:uid="{00000000-0005-0000-0000-0000EC450000}"/>
    <cellStyle name="Percentuale 37 3" xfId="16984" xr:uid="{00000000-0005-0000-0000-0000ED450000}"/>
    <cellStyle name="Percentuale 37 3 2" xfId="16985" xr:uid="{00000000-0005-0000-0000-0000EE450000}"/>
    <cellStyle name="Percentuale 37 3 2 2" xfId="18940" xr:uid="{00000000-0005-0000-0000-0000EF450000}"/>
    <cellStyle name="Percentuale 37 3 3" xfId="16986" xr:uid="{00000000-0005-0000-0000-0000F0450000}"/>
    <cellStyle name="Percentuale 37 3 3 2" xfId="16987" xr:uid="{00000000-0005-0000-0000-0000F1450000}"/>
    <cellStyle name="Percentuale 37 3 4" xfId="16988" xr:uid="{00000000-0005-0000-0000-0000F2450000}"/>
    <cellStyle name="Percentuale 37 3 5" xfId="18939" xr:uid="{00000000-0005-0000-0000-0000F3450000}"/>
    <cellStyle name="Percentuale 37 4" xfId="16989" xr:uid="{00000000-0005-0000-0000-0000F4450000}"/>
    <cellStyle name="Percentuale 37 4 2" xfId="16990" xr:uid="{00000000-0005-0000-0000-0000F5450000}"/>
    <cellStyle name="Percentuale 37 4 2 2" xfId="16991" xr:uid="{00000000-0005-0000-0000-0000F6450000}"/>
    <cellStyle name="Percentuale 37 4 3" xfId="16992" xr:uid="{00000000-0005-0000-0000-0000F7450000}"/>
    <cellStyle name="Percentuale 37 4 4" xfId="16993" xr:uid="{00000000-0005-0000-0000-0000F8450000}"/>
    <cellStyle name="Percentuale 37 4 5" xfId="18941" xr:uid="{00000000-0005-0000-0000-0000F9450000}"/>
    <cellStyle name="Percentuale 37 5" xfId="16994" xr:uid="{00000000-0005-0000-0000-0000FA450000}"/>
    <cellStyle name="Percentuale 37 5 2" xfId="18942" xr:uid="{00000000-0005-0000-0000-0000FB450000}"/>
    <cellStyle name="Percentuale 37 6" xfId="16995" xr:uid="{00000000-0005-0000-0000-0000FC450000}"/>
    <cellStyle name="Percentuale 37 7" xfId="18937" xr:uid="{00000000-0005-0000-0000-0000FD450000}"/>
    <cellStyle name="Percentuale 38" xfId="16996" xr:uid="{00000000-0005-0000-0000-0000FE450000}"/>
    <cellStyle name="Percentuale 38 2" xfId="16997" xr:uid="{00000000-0005-0000-0000-0000FF450000}"/>
    <cellStyle name="Percentuale 38 2 2" xfId="16998" xr:uid="{00000000-0005-0000-0000-000000460000}"/>
    <cellStyle name="Percentuale 38 2 3" xfId="18944" xr:uid="{00000000-0005-0000-0000-000001460000}"/>
    <cellStyle name="Percentuale 38 3" xfId="16999" xr:uid="{00000000-0005-0000-0000-000002460000}"/>
    <cellStyle name="Percentuale 38 3 2" xfId="17000" xr:uid="{00000000-0005-0000-0000-000003460000}"/>
    <cellStyle name="Percentuale 38 3 2 2" xfId="18946" xr:uid="{00000000-0005-0000-0000-000004460000}"/>
    <cellStyle name="Percentuale 38 3 3" xfId="17001" xr:uid="{00000000-0005-0000-0000-000005460000}"/>
    <cellStyle name="Percentuale 38 3 3 2" xfId="17002" xr:uid="{00000000-0005-0000-0000-000006460000}"/>
    <cellStyle name="Percentuale 38 3 4" xfId="17003" xr:uid="{00000000-0005-0000-0000-000007460000}"/>
    <cellStyle name="Percentuale 38 3 5" xfId="18945" xr:uid="{00000000-0005-0000-0000-000008460000}"/>
    <cellStyle name="Percentuale 38 4" xfId="17004" xr:uid="{00000000-0005-0000-0000-000009460000}"/>
    <cellStyle name="Percentuale 38 4 2" xfId="17005" xr:uid="{00000000-0005-0000-0000-00000A460000}"/>
    <cellStyle name="Percentuale 38 4 2 2" xfId="17006" xr:uid="{00000000-0005-0000-0000-00000B460000}"/>
    <cellStyle name="Percentuale 38 4 3" xfId="17007" xr:uid="{00000000-0005-0000-0000-00000C460000}"/>
    <cellStyle name="Percentuale 38 4 4" xfId="17008" xr:uid="{00000000-0005-0000-0000-00000D460000}"/>
    <cellStyle name="Percentuale 38 4 5" xfId="18947" xr:uid="{00000000-0005-0000-0000-00000E460000}"/>
    <cellStyle name="Percentuale 38 5" xfId="17009" xr:uid="{00000000-0005-0000-0000-00000F460000}"/>
    <cellStyle name="Percentuale 38 5 2" xfId="18948" xr:uid="{00000000-0005-0000-0000-000010460000}"/>
    <cellStyle name="Percentuale 38 6" xfId="17010" xr:uid="{00000000-0005-0000-0000-000011460000}"/>
    <cellStyle name="Percentuale 38 7" xfId="18943" xr:uid="{00000000-0005-0000-0000-000012460000}"/>
    <cellStyle name="Percentuale 39" xfId="17011" xr:uid="{00000000-0005-0000-0000-000013460000}"/>
    <cellStyle name="Percentuale 39 2" xfId="17012" xr:uid="{00000000-0005-0000-0000-000014460000}"/>
    <cellStyle name="Percentuale 39 2 2" xfId="17013" xr:uid="{00000000-0005-0000-0000-000015460000}"/>
    <cellStyle name="Percentuale 39 2 3" xfId="18950" xr:uid="{00000000-0005-0000-0000-000016460000}"/>
    <cellStyle name="Percentuale 39 3" xfId="17014" xr:uid="{00000000-0005-0000-0000-000017460000}"/>
    <cellStyle name="Percentuale 39 3 2" xfId="17015" xr:uid="{00000000-0005-0000-0000-000018460000}"/>
    <cellStyle name="Percentuale 39 3 2 2" xfId="18952" xr:uid="{00000000-0005-0000-0000-000019460000}"/>
    <cellStyle name="Percentuale 39 3 3" xfId="17016" xr:uid="{00000000-0005-0000-0000-00001A460000}"/>
    <cellStyle name="Percentuale 39 3 3 2" xfId="17017" xr:uid="{00000000-0005-0000-0000-00001B460000}"/>
    <cellStyle name="Percentuale 39 3 4" xfId="17018" xr:uid="{00000000-0005-0000-0000-00001C460000}"/>
    <cellStyle name="Percentuale 39 3 5" xfId="18951" xr:uid="{00000000-0005-0000-0000-00001D460000}"/>
    <cellStyle name="Percentuale 39 4" xfId="17019" xr:uid="{00000000-0005-0000-0000-00001E460000}"/>
    <cellStyle name="Percentuale 39 4 2" xfId="17020" xr:uid="{00000000-0005-0000-0000-00001F460000}"/>
    <cellStyle name="Percentuale 39 4 2 2" xfId="17021" xr:uid="{00000000-0005-0000-0000-000020460000}"/>
    <cellStyle name="Percentuale 39 4 3" xfId="17022" xr:uid="{00000000-0005-0000-0000-000021460000}"/>
    <cellStyle name="Percentuale 39 4 4" xfId="17023" xr:uid="{00000000-0005-0000-0000-000022460000}"/>
    <cellStyle name="Percentuale 39 4 5" xfId="18953" xr:uid="{00000000-0005-0000-0000-000023460000}"/>
    <cellStyle name="Percentuale 39 5" xfId="17024" xr:uid="{00000000-0005-0000-0000-000024460000}"/>
    <cellStyle name="Percentuale 39 5 2" xfId="18954" xr:uid="{00000000-0005-0000-0000-000025460000}"/>
    <cellStyle name="Percentuale 39 6" xfId="17025" xr:uid="{00000000-0005-0000-0000-000026460000}"/>
    <cellStyle name="Percentuale 39 7" xfId="18949" xr:uid="{00000000-0005-0000-0000-000027460000}"/>
    <cellStyle name="Percentuale 4" xfId="17026" xr:uid="{00000000-0005-0000-0000-000028460000}"/>
    <cellStyle name="Percentuale 4 2" xfId="17027" xr:uid="{00000000-0005-0000-0000-000029460000}"/>
    <cellStyle name="Percentuale 4 2 2" xfId="17028" xr:uid="{00000000-0005-0000-0000-00002A460000}"/>
    <cellStyle name="Percentuale 4 2 3" xfId="18956" xr:uid="{00000000-0005-0000-0000-00002B460000}"/>
    <cellStyle name="Percentuale 4 3" xfId="17029" xr:uid="{00000000-0005-0000-0000-00002C460000}"/>
    <cellStyle name="Percentuale 4 3 2" xfId="17030" xr:uid="{00000000-0005-0000-0000-00002D460000}"/>
    <cellStyle name="Percentuale 4 3 2 2" xfId="18958" xr:uid="{00000000-0005-0000-0000-00002E460000}"/>
    <cellStyle name="Percentuale 4 3 3" xfId="17031" xr:uid="{00000000-0005-0000-0000-00002F460000}"/>
    <cellStyle name="Percentuale 4 3 3 2" xfId="17032" xr:uid="{00000000-0005-0000-0000-000030460000}"/>
    <cellStyle name="Percentuale 4 3 4" xfId="17033" xr:uid="{00000000-0005-0000-0000-000031460000}"/>
    <cellStyle name="Percentuale 4 3 5" xfId="18957" xr:uid="{00000000-0005-0000-0000-000032460000}"/>
    <cellStyle name="Percentuale 4 4" xfId="17034" xr:uid="{00000000-0005-0000-0000-000033460000}"/>
    <cellStyle name="Percentuale 4 4 2" xfId="17035" xr:uid="{00000000-0005-0000-0000-000034460000}"/>
    <cellStyle name="Percentuale 4 4 2 2" xfId="17036" xr:uid="{00000000-0005-0000-0000-000035460000}"/>
    <cellStyle name="Percentuale 4 4 3" xfId="17037" xr:uid="{00000000-0005-0000-0000-000036460000}"/>
    <cellStyle name="Percentuale 4 4 4" xfId="17038" xr:uid="{00000000-0005-0000-0000-000037460000}"/>
    <cellStyle name="Percentuale 4 4 5" xfId="18959" xr:uid="{00000000-0005-0000-0000-000038460000}"/>
    <cellStyle name="Percentuale 4 5" xfId="17039" xr:uid="{00000000-0005-0000-0000-000039460000}"/>
    <cellStyle name="Percentuale 4 5 2" xfId="18960" xr:uid="{00000000-0005-0000-0000-00003A460000}"/>
    <cellStyle name="Percentuale 4 6" xfId="17040" xr:uid="{00000000-0005-0000-0000-00003B460000}"/>
    <cellStyle name="Percentuale 4 7" xfId="18955" xr:uid="{00000000-0005-0000-0000-00003C460000}"/>
    <cellStyle name="Percentuale 40" xfId="17041" xr:uid="{00000000-0005-0000-0000-00003D460000}"/>
    <cellStyle name="Percentuale 40 2" xfId="17042" xr:uid="{00000000-0005-0000-0000-00003E460000}"/>
    <cellStyle name="Percentuale 40 2 2" xfId="17043" xr:uid="{00000000-0005-0000-0000-00003F460000}"/>
    <cellStyle name="Percentuale 40 2 3" xfId="18962" xr:uid="{00000000-0005-0000-0000-000040460000}"/>
    <cellStyle name="Percentuale 40 3" xfId="17044" xr:uid="{00000000-0005-0000-0000-000041460000}"/>
    <cellStyle name="Percentuale 40 3 2" xfId="17045" xr:uid="{00000000-0005-0000-0000-000042460000}"/>
    <cellStyle name="Percentuale 40 3 2 2" xfId="18964" xr:uid="{00000000-0005-0000-0000-000043460000}"/>
    <cellStyle name="Percentuale 40 3 3" xfId="17046" xr:uid="{00000000-0005-0000-0000-000044460000}"/>
    <cellStyle name="Percentuale 40 3 3 2" xfId="17047" xr:uid="{00000000-0005-0000-0000-000045460000}"/>
    <cellStyle name="Percentuale 40 3 4" xfId="17048" xr:uid="{00000000-0005-0000-0000-000046460000}"/>
    <cellStyle name="Percentuale 40 3 5" xfId="18963" xr:uid="{00000000-0005-0000-0000-000047460000}"/>
    <cellStyle name="Percentuale 40 4" xfId="17049" xr:uid="{00000000-0005-0000-0000-000048460000}"/>
    <cellStyle name="Percentuale 40 4 2" xfId="17050" xr:uid="{00000000-0005-0000-0000-000049460000}"/>
    <cellStyle name="Percentuale 40 4 2 2" xfId="17051" xr:uid="{00000000-0005-0000-0000-00004A460000}"/>
    <cellStyle name="Percentuale 40 4 3" xfId="17052" xr:uid="{00000000-0005-0000-0000-00004B460000}"/>
    <cellStyle name="Percentuale 40 4 4" xfId="17053" xr:uid="{00000000-0005-0000-0000-00004C460000}"/>
    <cellStyle name="Percentuale 40 4 5" xfId="18965" xr:uid="{00000000-0005-0000-0000-00004D460000}"/>
    <cellStyle name="Percentuale 40 5" xfId="17054" xr:uid="{00000000-0005-0000-0000-00004E460000}"/>
    <cellStyle name="Percentuale 40 5 2" xfId="18966" xr:uid="{00000000-0005-0000-0000-00004F460000}"/>
    <cellStyle name="Percentuale 40 6" xfId="17055" xr:uid="{00000000-0005-0000-0000-000050460000}"/>
    <cellStyle name="Percentuale 40 7" xfId="18961" xr:uid="{00000000-0005-0000-0000-000051460000}"/>
    <cellStyle name="Percentuale 41" xfId="17056" xr:uid="{00000000-0005-0000-0000-000052460000}"/>
    <cellStyle name="Percentuale 41 2" xfId="17057" xr:uid="{00000000-0005-0000-0000-000053460000}"/>
    <cellStyle name="Percentuale 41 2 2" xfId="17058" xr:uid="{00000000-0005-0000-0000-000054460000}"/>
    <cellStyle name="Percentuale 41 2 3" xfId="18968" xr:uid="{00000000-0005-0000-0000-000055460000}"/>
    <cellStyle name="Percentuale 41 3" xfId="17059" xr:uid="{00000000-0005-0000-0000-000056460000}"/>
    <cellStyle name="Percentuale 41 3 2" xfId="17060" xr:uid="{00000000-0005-0000-0000-000057460000}"/>
    <cellStyle name="Percentuale 41 3 2 2" xfId="18970" xr:uid="{00000000-0005-0000-0000-000058460000}"/>
    <cellStyle name="Percentuale 41 3 3" xfId="17061" xr:uid="{00000000-0005-0000-0000-000059460000}"/>
    <cellStyle name="Percentuale 41 3 3 2" xfId="17062" xr:uid="{00000000-0005-0000-0000-00005A460000}"/>
    <cellStyle name="Percentuale 41 3 4" xfId="17063" xr:uid="{00000000-0005-0000-0000-00005B460000}"/>
    <cellStyle name="Percentuale 41 3 5" xfId="18969" xr:uid="{00000000-0005-0000-0000-00005C460000}"/>
    <cellStyle name="Percentuale 41 4" xfId="17064" xr:uid="{00000000-0005-0000-0000-00005D460000}"/>
    <cellStyle name="Percentuale 41 4 2" xfId="17065" xr:uid="{00000000-0005-0000-0000-00005E460000}"/>
    <cellStyle name="Percentuale 41 4 2 2" xfId="17066" xr:uid="{00000000-0005-0000-0000-00005F460000}"/>
    <cellStyle name="Percentuale 41 4 3" xfId="17067" xr:uid="{00000000-0005-0000-0000-000060460000}"/>
    <cellStyle name="Percentuale 41 4 4" xfId="17068" xr:uid="{00000000-0005-0000-0000-000061460000}"/>
    <cellStyle name="Percentuale 41 4 5" xfId="18971" xr:uid="{00000000-0005-0000-0000-000062460000}"/>
    <cellStyle name="Percentuale 41 5" xfId="17069" xr:uid="{00000000-0005-0000-0000-000063460000}"/>
    <cellStyle name="Percentuale 41 5 2" xfId="18972" xr:uid="{00000000-0005-0000-0000-000064460000}"/>
    <cellStyle name="Percentuale 41 6" xfId="17070" xr:uid="{00000000-0005-0000-0000-000065460000}"/>
    <cellStyle name="Percentuale 41 7" xfId="18967" xr:uid="{00000000-0005-0000-0000-000066460000}"/>
    <cellStyle name="Percentuale 42" xfId="17071" xr:uid="{00000000-0005-0000-0000-000067460000}"/>
    <cellStyle name="Percentuale 42 2" xfId="17072" xr:uid="{00000000-0005-0000-0000-000068460000}"/>
    <cellStyle name="Percentuale 42 2 2" xfId="17073" xr:uid="{00000000-0005-0000-0000-000069460000}"/>
    <cellStyle name="Percentuale 42 2 3" xfId="18974" xr:uid="{00000000-0005-0000-0000-00006A460000}"/>
    <cellStyle name="Percentuale 42 3" xfId="17074" xr:uid="{00000000-0005-0000-0000-00006B460000}"/>
    <cellStyle name="Percentuale 42 3 2" xfId="17075" xr:uid="{00000000-0005-0000-0000-00006C460000}"/>
    <cellStyle name="Percentuale 42 3 2 2" xfId="18976" xr:uid="{00000000-0005-0000-0000-00006D460000}"/>
    <cellStyle name="Percentuale 42 3 3" xfId="17076" xr:uid="{00000000-0005-0000-0000-00006E460000}"/>
    <cellStyle name="Percentuale 42 3 3 2" xfId="17077" xr:uid="{00000000-0005-0000-0000-00006F460000}"/>
    <cellStyle name="Percentuale 42 3 4" xfId="17078" xr:uid="{00000000-0005-0000-0000-000070460000}"/>
    <cellStyle name="Percentuale 42 3 5" xfId="18975" xr:uid="{00000000-0005-0000-0000-000071460000}"/>
    <cellStyle name="Percentuale 42 4" xfId="17079" xr:uid="{00000000-0005-0000-0000-000072460000}"/>
    <cellStyle name="Percentuale 42 4 2" xfId="17080" xr:uid="{00000000-0005-0000-0000-000073460000}"/>
    <cellStyle name="Percentuale 42 4 2 2" xfId="17081" xr:uid="{00000000-0005-0000-0000-000074460000}"/>
    <cellStyle name="Percentuale 42 4 3" xfId="17082" xr:uid="{00000000-0005-0000-0000-000075460000}"/>
    <cellStyle name="Percentuale 42 4 4" xfId="17083" xr:uid="{00000000-0005-0000-0000-000076460000}"/>
    <cellStyle name="Percentuale 42 4 5" xfId="18977" xr:uid="{00000000-0005-0000-0000-000077460000}"/>
    <cellStyle name="Percentuale 42 5" xfId="17084" xr:uid="{00000000-0005-0000-0000-000078460000}"/>
    <cellStyle name="Percentuale 42 5 2" xfId="18978" xr:uid="{00000000-0005-0000-0000-000079460000}"/>
    <cellStyle name="Percentuale 42 6" xfId="17085" xr:uid="{00000000-0005-0000-0000-00007A460000}"/>
    <cellStyle name="Percentuale 42 7" xfId="18973" xr:uid="{00000000-0005-0000-0000-00007B460000}"/>
    <cellStyle name="Percentuale 43" xfId="17086" xr:uid="{00000000-0005-0000-0000-00007C460000}"/>
    <cellStyle name="Percentuale 43 2" xfId="17087" xr:uid="{00000000-0005-0000-0000-00007D460000}"/>
    <cellStyle name="Percentuale 43 2 2" xfId="17088" xr:uid="{00000000-0005-0000-0000-00007E460000}"/>
    <cellStyle name="Percentuale 43 2 3" xfId="18980" xr:uid="{00000000-0005-0000-0000-00007F460000}"/>
    <cellStyle name="Percentuale 43 3" xfId="17089" xr:uid="{00000000-0005-0000-0000-000080460000}"/>
    <cellStyle name="Percentuale 43 3 2" xfId="17090" xr:uid="{00000000-0005-0000-0000-000081460000}"/>
    <cellStyle name="Percentuale 43 3 2 2" xfId="18982" xr:uid="{00000000-0005-0000-0000-000082460000}"/>
    <cellStyle name="Percentuale 43 3 3" xfId="17091" xr:uid="{00000000-0005-0000-0000-000083460000}"/>
    <cellStyle name="Percentuale 43 3 3 2" xfId="17092" xr:uid="{00000000-0005-0000-0000-000084460000}"/>
    <cellStyle name="Percentuale 43 3 4" xfId="17093" xr:uid="{00000000-0005-0000-0000-000085460000}"/>
    <cellStyle name="Percentuale 43 3 5" xfId="18981" xr:uid="{00000000-0005-0000-0000-000086460000}"/>
    <cellStyle name="Percentuale 43 4" xfId="17094" xr:uid="{00000000-0005-0000-0000-000087460000}"/>
    <cellStyle name="Percentuale 43 4 2" xfId="17095" xr:uid="{00000000-0005-0000-0000-000088460000}"/>
    <cellStyle name="Percentuale 43 4 2 2" xfId="17096" xr:uid="{00000000-0005-0000-0000-000089460000}"/>
    <cellStyle name="Percentuale 43 4 3" xfId="17097" xr:uid="{00000000-0005-0000-0000-00008A460000}"/>
    <cellStyle name="Percentuale 43 4 4" xfId="17098" xr:uid="{00000000-0005-0000-0000-00008B460000}"/>
    <cellStyle name="Percentuale 43 4 5" xfId="18983" xr:uid="{00000000-0005-0000-0000-00008C460000}"/>
    <cellStyle name="Percentuale 43 5" xfId="17099" xr:uid="{00000000-0005-0000-0000-00008D460000}"/>
    <cellStyle name="Percentuale 43 5 2" xfId="18984" xr:uid="{00000000-0005-0000-0000-00008E460000}"/>
    <cellStyle name="Percentuale 43 6" xfId="17100" xr:uid="{00000000-0005-0000-0000-00008F460000}"/>
    <cellStyle name="Percentuale 43 7" xfId="18979" xr:uid="{00000000-0005-0000-0000-000090460000}"/>
    <cellStyle name="Percentuale 44" xfId="17101" xr:uid="{00000000-0005-0000-0000-000091460000}"/>
    <cellStyle name="Percentuale 44 2" xfId="17102" xr:uid="{00000000-0005-0000-0000-000092460000}"/>
    <cellStyle name="Percentuale 44 2 2" xfId="17103" xr:uid="{00000000-0005-0000-0000-000093460000}"/>
    <cellStyle name="Percentuale 44 2 3" xfId="18986" xr:uid="{00000000-0005-0000-0000-000094460000}"/>
    <cellStyle name="Percentuale 44 3" xfId="17104" xr:uid="{00000000-0005-0000-0000-000095460000}"/>
    <cellStyle name="Percentuale 44 3 2" xfId="17105" xr:uid="{00000000-0005-0000-0000-000096460000}"/>
    <cellStyle name="Percentuale 44 3 2 2" xfId="18988" xr:uid="{00000000-0005-0000-0000-000097460000}"/>
    <cellStyle name="Percentuale 44 3 3" xfId="17106" xr:uid="{00000000-0005-0000-0000-000098460000}"/>
    <cellStyle name="Percentuale 44 3 3 2" xfId="17107" xr:uid="{00000000-0005-0000-0000-000099460000}"/>
    <cellStyle name="Percentuale 44 3 4" xfId="17108" xr:uid="{00000000-0005-0000-0000-00009A460000}"/>
    <cellStyle name="Percentuale 44 3 5" xfId="18987" xr:uid="{00000000-0005-0000-0000-00009B460000}"/>
    <cellStyle name="Percentuale 44 4" xfId="17109" xr:uid="{00000000-0005-0000-0000-00009C460000}"/>
    <cellStyle name="Percentuale 44 4 2" xfId="17110" xr:uid="{00000000-0005-0000-0000-00009D460000}"/>
    <cellStyle name="Percentuale 44 4 2 2" xfId="17111" xr:uid="{00000000-0005-0000-0000-00009E460000}"/>
    <cellStyle name="Percentuale 44 4 3" xfId="17112" xr:uid="{00000000-0005-0000-0000-00009F460000}"/>
    <cellStyle name="Percentuale 44 4 4" xfId="17113" xr:uid="{00000000-0005-0000-0000-0000A0460000}"/>
    <cellStyle name="Percentuale 44 4 5" xfId="18989" xr:uid="{00000000-0005-0000-0000-0000A1460000}"/>
    <cellStyle name="Percentuale 44 5" xfId="17114" xr:uid="{00000000-0005-0000-0000-0000A2460000}"/>
    <cellStyle name="Percentuale 44 5 2" xfId="18990" xr:uid="{00000000-0005-0000-0000-0000A3460000}"/>
    <cellStyle name="Percentuale 44 6" xfId="17115" xr:uid="{00000000-0005-0000-0000-0000A4460000}"/>
    <cellStyle name="Percentuale 44 7" xfId="18985" xr:uid="{00000000-0005-0000-0000-0000A5460000}"/>
    <cellStyle name="Percentuale 45" xfId="17116" xr:uid="{00000000-0005-0000-0000-0000A6460000}"/>
    <cellStyle name="Percentuale 45 2" xfId="17117" xr:uid="{00000000-0005-0000-0000-0000A7460000}"/>
    <cellStyle name="Percentuale 45 2 2" xfId="17118" xr:uid="{00000000-0005-0000-0000-0000A8460000}"/>
    <cellStyle name="Percentuale 45 2 3" xfId="18992" xr:uid="{00000000-0005-0000-0000-0000A9460000}"/>
    <cellStyle name="Percentuale 45 3" xfId="17119" xr:uid="{00000000-0005-0000-0000-0000AA460000}"/>
    <cellStyle name="Percentuale 45 3 2" xfId="17120" xr:uid="{00000000-0005-0000-0000-0000AB460000}"/>
    <cellStyle name="Percentuale 45 3 2 2" xfId="18994" xr:uid="{00000000-0005-0000-0000-0000AC460000}"/>
    <cellStyle name="Percentuale 45 3 3" xfId="17121" xr:uid="{00000000-0005-0000-0000-0000AD460000}"/>
    <cellStyle name="Percentuale 45 3 3 2" xfId="17122" xr:uid="{00000000-0005-0000-0000-0000AE460000}"/>
    <cellStyle name="Percentuale 45 3 4" xfId="17123" xr:uid="{00000000-0005-0000-0000-0000AF460000}"/>
    <cellStyle name="Percentuale 45 3 5" xfId="18993" xr:uid="{00000000-0005-0000-0000-0000B0460000}"/>
    <cellStyle name="Percentuale 45 4" xfId="17124" xr:uid="{00000000-0005-0000-0000-0000B1460000}"/>
    <cellStyle name="Percentuale 45 4 2" xfId="17125" xr:uid="{00000000-0005-0000-0000-0000B2460000}"/>
    <cellStyle name="Percentuale 45 4 2 2" xfId="17126" xr:uid="{00000000-0005-0000-0000-0000B3460000}"/>
    <cellStyle name="Percentuale 45 4 3" xfId="17127" xr:uid="{00000000-0005-0000-0000-0000B4460000}"/>
    <cellStyle name="Percentuale 45 4 4" xfId="17128" xr:uid="{00000000-0005-0000-0000-0000B5460000}"/>
    <cellStyle name="Percentuale 45 4 5" xfId="18995" xr:uid="{00000000-0005-0000-0000-0000B6460000}"/>
    <cellStyle name="Percentuale 45 5" xfId="17129" xr:uid="{00000000-0005-0000-0000-0000B7460000}"/>
    <cellStyle name="Percentuale 45 5 2" xfId="18996" xr:uid="{00000000-0005-0000-0000-0000B8460000}"/>
    <cellStyle name="Percentuale 45 6" xfId="17130" xr:uid="{00000000-0005-0000-0000-0000B9460000}"/>
    <cellStyle name="Percentuale 45 7" xfId="18991" xr:uid="{00000000-0005-0000-0000-0000BA460000}"/>
    <cellStyle name="Percentuale 46" xfId="17131" xr:uid="{00000000-0005-0000-0000-0000BB460000}"/>
    <cellStyle name="Percentuale 46 2" xfId="17132" xr:uid="{00000000-0005-0000-0000-0000BC460000}"/>
    <cellStyle name="Percentuale 46 2 2" xfId="17133" xr:uid="{00000000-0005-0000-0000-0000BD460000}"/>
    <cellStyle name="Percentuale 46 2 3" xfId="18998" xr:uid="{00000000-0005-0000-0000-0000BE460000}"/>
    <cellStyle name="Percentuale 46 3" xfId="17134" xr:uid="{00000000-0005-0000-0000-0000BF460000}"/>
    <cellStyle name="Percentuale 46 3 2" xfId="17135" xr:uid="{00000000-0005-0000-0000-0000C0460000}"/>
    <cellStyle name="Percentuale 46 3 2 2" xfId="19000" xr:uid="{00000000-0005-0000-0000-0000C1460000}"/>
    <cellStyle name="Percentuale 46 3 3" xfId="17136" xr:uid="{00000000-0005-0000-0000-0000C2460000}"/>
    <cellStyle name="Percentuale 46 3 3 2" xfId="17137" xr:uid="{00000000-0005-0000-0000-0000C3460000}"/>
    <cellStyle name="Percentuale 46 3 4" xfId="17138" xr:uid="{00000000-0005-0000-0000-0000C4460000}"/>
    <cellStyle name="Percentuale 46 3 5" xfId="18999" xr:uid="{00000000-0005-0000-0000-0000C5460000}"/>
    <cellStyle name="Percentuale 46 4" xfId="17139" xr:uid="{00000000-0005-0000-0000-0000C6460000}"/>
    <cellStyle name="Percentuale 46 4 2" xfId="17140" xr:uid="{00000000-0005-0000-0000-0000C7460000}"/>
    <cellStyle name="Percentuale 46 4 2 2" xfId="17141" xr:uid="{00000000-0005-0000-0000-0000C8460000}"/>
    <cellStyle name="Percentuale 46 4 3" xfId="17142" xr:uid="{00000000-0005-0000-0000-0000C9460000}"/>
    <cellStyle name="Percentuale 46 4 4" xfId="17143" xr:uid="{00000000-0005-0000-0000-0000CA460000}"/>
    <cellStyle name="Percentuale 46 4 5" xfId="19001" xr:uid="{00000000-0005-0000-0000-0000CB460000}"/>
    <cellStyle name="Percentuale 46 5" xfId="17144" xr:uid="{00000000-0005-0000-0000-0000CC460000}"/>
    <cellStyle name="Percentuale 46 5 2" xfId="19002" xr:uid="{00000000-0005-0000-0000-0000CD460000}"/>
    <cellStyle name="Percentuale 46 6" xfId="17145" xr:uid="{00000000-0005-0000-0000-0000CE460000}"/>
    <cellStyle name="Percentuale 46 7" xfId="18997" xr:uid="{00000000-0005-0000-0000-0000CF460000}"/>
    <cellStyle name="Percentuale 47" xfId="17146" xr:uid="{00000000-0005-0000-0000-0000D0460000}"/>
    <cellStyle name="Percentuale 47 2" xfId="17147" xr:uid="{00000000-0005-0000-0000-0000D1460000}"/>
    <cellStyle name="Percentuale 47 2 2" xfId="17148" xr:uid="{00000000-0005-0000-0000-0000D2460000}"/>
    <cellStyle name="Percentuale 47 2 3" xfId="19004" xr:uid="{00000000-0005-0000-0000-0000D3460000}"/>
    <cellStyle name="Percentuale 47 3" xfId="17149" xr:uid="{00000000-0005-0000-0000-0000D4460000}"/>
    <cellStyle name="Percentuale 47 3 2" xfId="17150" xr:uid="{00000000-0005-0000-0000-0000D5460000}"/>
    <cellStyle name="Percentuale 47 3 2 2" xfId="19006" xr:uid="{00000000-0005-0000-0000-0000D6460000}"/>
    <cellStyle name="Percentuale 47 3 3" xfId="17151" xr:uid="{00000000-0005-0000-0000-0000D7460000}"/>
    <cellStyle name="Percentuale 47 3 3 2" xfId="17152" xr:uid="{00000000-0005-0000-0000-0000D8460000}"/>
    <cellStyle name="Percentuale 47 3 4" xfId="17153" xr:uid="{00000000-0005-0000-0000-0000D9460000}"/>
    <cellStyle name="Percentuale 47 3 5" xfId="19005" xr:uid="{00000000-0005-0000-0000-0000DA460000}"/>
    <cellStyle name="Percentuale 47 4" xfId="17154" xr:uid="{00000000-0005-0000-0000-0000DB460000}"/>
    <cellStyle name="Percentuale 47 4 2" xfId="17155" xr:uid="{00000000-0005-0000-0000-0000DC460000}"/>
    <cellStyle name="Percentuale 47 4 2 2" xfId="17156" xr:uid="{00000000-0005-0000-0000-0000DD460000}"/>
    <cellStyle name="Percentuale 47 4 3" xfId="17157" xr:uid="{00000000-0005-0000-0000-0000DE460000}"/>
    <cellStyle name="Percentuale 47 4 4" xfId="17158" xr:uid="{00000000-0005-0000-0000-0000DF460000}"/>
    <cellStyle name="Percentuale 47 4 5" xfId="19007" xr:uid="{00000000-0005-0000-0000-0000E0460000}"/>
    <cellStyle name="Percentuale 47 5" xfId="17159" xr:uid="{00000000-0005-0000-0000-0000E1460000}"/>
    <cellStyle name="Percentuale 47 5 2" xfId="19008" xr:uid="{00000000-0005-0000-0000-0000E2460000}"/>
    <cellStyle name="Percentuale 47 6" xfId="17160" xr:uid="{00000000-0005-0000-0000-0000E3460000}"/>
    <cellStyle name="Percentuale 47 7" xfId="19003" xr:uid="{00000000-0005-0000-0000-0000E4460000}"/>
    <cellStyle name="Percentuale 48" xfId="17161" xr:uid="{00000000-0005-0000-0000-0000E5460000}"/>
    <cellStyle name="Percentuale 48 2" xfId="17162" xr:uid="{00000000-0005-0000-0000-0000E6460000}"/>
    <cellStyle name="Percentuale 48 2 2" xfId="17163" xr:uid="{00000000-0005-0000-0000-0000E7460000}"/>
    <cellStyle name="Percentuale 48 2 3" xfId="19010" xr:uid="{00000000-0005-0000-0000-0000E8460000}"/>
    <cellStyle name="Percentuale 48 3" xfId="17164" xr:uid="{00000000-0005-0000-0000-0000E9460000}"/>
    <cellStyle name="Percentuale 48 3 2" xfId="17165" xr:uid="{00000000-0005-0000-0000-0000EA460000}"/>
    <cellStyle name="Percentuale 48 3 2 2" xfId="19012" xr:uid="{00000000-0005-0000-0000-0000EB460000}"/>
    <cellStyle name="Percentuale 48 3 3" xfId="17166" xr:uid="{00000000-0005-0000-0000-0000EC460000}"/>
    <cellStyle name="Percentuale 48 3 3 2" xfId="17167" xr:uid="{00000000-0005-0000-0000-0000ED460000}"/>
    <cellStyle name="Percentuale 48 3 4" xfId="17168" xr:uid="{00000000-0005-0000-0000-0000EE460000}"/>
    <cellStyle name="Percentuale 48 3 5" xfId="19011" xr:uid="{00000000-0005-0000-0000-0000EF460000}"/>
    <cellStyle name="Percentuale 48 4" xfId="17169" xr:uid="{00000000-0005-0000-0000-0000F0460000}"/>
    <cellStyle name="Percentuale 48 4 2" xfId="17170" xr:uid="{00000000-0005-0000-0000-0000F1460000}"/>
    <cellStyle name="Percentuale 48 4 2 2" xfId="17171" xr:uid="{00000000-0005-0000-0000-0000F2460000}"/>
    <cellStyle name="Percentuale 48 4 3" xfId="17172" xr:uid="{00000000-0005-0000-0000-0000F3460000}"/>
    <cellStyle name="Percentuale 48 4 4" xfId="17173" xr:uid="{00000000-0005-0000-0000-0000F4460000}"/>
    <cellStyle name="Percentuale 48 4 5" xfId="19013" xr:uid="{00000000-0005-0000-0000-0000F5460000}"/>
    <cellStyle name="Percentuale 48 5" xfId="17174" xr:uid="{00000000-0005-0000-0000-0000F6460000}"/>
    <cellStyle name="Percentuale 48 5 2" xfId="19014" xr:uid="{00000000-0005-0000-0000-0000F7460000}"/>
    <cellStyle name="Percentuale 48 6" xfId="17175" xr:uid="{00000000-0005-0000-0000-0000F8460000}"/>
    <cellStyle name="Percentuale 48 7" xfId="19009" xr:uid="{00000000-0005-0000-0000-0000F9460000}"/>
    <cellStyle name="Percentuale 49" xfId="17176" xr:uid="{00000000-0005-0000-0000-0000FA460000}"/>
    <cellStyle name="Percentuale 49 2" xfId="17177" xr:uid="{00000000-0005-0000-0000-0000FB460000}"/>
    <cellStyle name="Percentuale 49 2 2" xfId="17178" xr:uid="{00000000-0005-0000-0000-0000FC460000}"/>
    <cellStyle name="Percentuale 49 2 3" xfId="19016" xr:uid="{00000000-0005-0000-0000-0000FD460000}"/>
    <cellStyle name="Percentuale 49 3" xfId="17179" xr:uid="{00000000-0005-0000-0000-0000FE460000}"/>
    <cellStyle name="Percentuale 49 3 2" xfId="17180" xr:uid="{00000000-0005-0000-0000-0000FF460000}"/>
    <cellStyle name="Percentuale 49 3 2 2" xfId="19018" xr:uid="{00000000-0005-0000-0000-000000470000}"/>
    <cellStyle name="Percentuale 49 3 3" xfId="17181" xr:uid="{00000000-0005-0000-0000-000001470000}"/>
    <cellStyle name="Percentuale 49 3 3 2" xfId="17182" xr:uid="{00000000-0005-0000-0000-000002470000}"/>
    <cellStyle name="Percentuale 49 3 4" xfId="17183" xr:uid="{00000000-0005-0000-0000-000003470000}"/>
    <cellStyle name="Percentuale 49 3 5" xfId="19017" xr:uid="{00000000-0005-0000-0000-000004470000}"/>
    <cellStyle name="Percentuale 49 4" xfId="17184" xr:uid="{00000000-0005-0000-0000-000005470000}"/>
    <cellStyle name="Percentuale 49 4 2" xfId="17185" xr:uid="{00000000-0005-0000-0000-000006470000}"/>
    <cellStyle name="Percentuale 49 4 2 2" xfId="17186" xr:uid="{00000000-0005-0000-0000-000007470000}"/>
    <cellStyle name="Percentuale 49 4 3" xfId="17187" xr:uid="{00000000-0005-0000-0000-000008470000}"/>
    <cellStyle name="Percentuale 49 4 4" xfId="17188" xr:uid="{00000000-0005-0000-0000-000009470000}"/>
    <cellStyle name="Percentuale 49 4 5" xfId="19019" xr:uid="{00000000-0005-0000-0000-00000A470000}"/>
    <cellStyle name="Percentuale 49 5" xfId="17189" xr:uid="{00000000-0005-0000-0000-00000B470000}"/>
    <cellStyle name="Percentuale 49 5 2" xfId="19020" xr:uid="{00000000-0005-0000-0000-00000C470000}"/>
    <cellStyle name="Percentuale 49 6" xfId="17190" xr:uid="{00000000-0005-0000-0000-00000D470000}"/>
    <cellStyle name="Percentuale 49 7" xfId="19015" xr:uid="{00000000-0005-0000-0000-00000E470000}"/>
    <cellStyle name="Percentuale 5" xfId="17191" xr:uid="{00000000-0005-0000-0000-00000F470000}"/>
    <cellStyle name="Percentuale 5 2" xfId="17192" xr:uid="{00000000-0005-0000-0000-000010470000}"/>
    <cellStyle name="Percentuale 5 2 2" xfId="17193" xr:uid="{00000000-0005-0000-0000-000011470000}"/>
    <cellStyle name="Percentuale 5 2 3" xfId="19022" xr:uid="{00000000-0005-0000-0000-000012470000}"/>
    <cellStyle name="Percentuale 5 3" xfId="17194" xr:uid="{00000000-0005-0000-0000-000013470000}"/>
    <cellStyle name="Percentuale 5 3 2" xfId="17195" xr:uid="{00000000-0005-0000-0000-000014470000}"/>
    <cellStyle name="Percentuale 5 3 2 2" xfId="19024" xr:uid="{00000000-0005-0000-0000-000015470000}"/>
    <cellStyle name="Percentuale 5 3 3" xfId="17196" xr:uid="{00000000-0005-0000-0000-000016470000}"/>
    <cellStyle name="Percentuale 5 3 3 2" xfId="17197" xr:uid="{00000000-0005-0000-0000-000017470000}"/>
    <cellStyle name="Percentuale 5 3 4" xfId="17198" xr:uid="{00000000-0005-0000-0000-000018470000}"/>
    <cellStyle name="Percentuale 5 3 5" xfId="19023" xr:uid="{00000000-0005-0000-0000-000019470000}"/>
    <cellStyle name="Percentuale 5 4" xfId="17199" xr:uid="{00000000-0005-0000-0000-00001A470000}"/>
    <cellStyle name="Percentuale 5 4 2" xfId="17200" xr:uid="{00000000-0005-0000-0000-00001B470000}"/>
    <cellStyle name="Percentuale 5 4 2 2" xfId="17201" xr:uid="{00000000-0005-0000-0000-00001C470000}"/>
    <cellStyle name="Percentuale 5 4 3" xfId="17202" xr:uid="{00000000-0005-0000-0000-00001D470000}"/>
    <cellStyle name="Percentuale 5 4 4" xfId="17203" xr:uid="{00000000-0005-0000-0000-00001E470000}"/>
    <cellStyle name="Percentuale 5 4 5" xfId="19025" xr:uid="{00000000-0005-0000-0000-00001F470000}"/>
    <cellStyle name="Percentuale 5 5" xfId="17204" xr:uid="{00000000-0005-0000-0000-000020470000}"/>
    <cellStyle name="Percentuale 5 5 2" xfId="19026" xr:uid="{00000000-0005-0000-0000-000021470000}"/>
    <cellStyle name="Percentuale 5 6" xfId="17205" xr:uid="{00000000-0005-0000-0000-000022470000}"/>
    <cellStyle name="Percentuale 5 7" xfId="19021" xr:uid="{00000000-0005-0000-0000-000023470000}"/>
    <cellStyle name="Percentuale 50" xfId="17206" xr:uid="{00000000-0005-0000-0000-000024470000}"/>
    <cellStyle name="Percentuale 50 2" xfId="17207" xr:uid="{00000000-0005-0000-0000-000025470000}"/>
    <cellStyle name="Percentuale 50 2 2" xfId="17208" xr:uid="{00000000-0005-0000-0000-000026470000}"/>
    <cellStyle name="Percentuale 50 2 3" xfId="19028" xr:uid="{00000000-0005-0000-0000-000027470000}"/>
    <cellStyle name="Percentuale 50 3" xfId="17209" xr:uid="{00000000-0005-0000-0000-000028470000}"/>
    <cellStyle name="Percentuale 50 3 2" xfId="17210" xr:uid="{00000000-0005-0000-0000-000029470000}"/>
    <cellStyle name="Percentuale 50 3 2 2" xfId="19030" xr:uid="{00000000-0005-0000-0000-00002A470000}"/>
    <cellStyle name="Percentuale 50 3 3" xfId="17211" xr:uid="{00000000-0005-0000-0000-00002B470000}"/>
    <cellStyle name="Percentuale 50 3 3 2" xfId="17212" xr:uid="{00000000-0005-0000-0000-00002C470000}"/>
    <cellStyle name="Percentuale 50 3 4" xfId="17213" xr:uid="{00000000-0005-0000-0000-00002D470000}"/>
    <cellStyle name="Percentuale 50 3 5" xfId="19029" xr:uid="{00000000-0005-0000-0000-00002E470000}"/>
    <cellStyle name="Percentuale 50 4" xfId="17214" xr:uid="{00000000-0005-0000-0000-00002F470000}"/>
    <cellStyle name="Percentuale 50 4 2" xfId="17215" xr:uid="{00000000-0005-0000-0000-000030470000}"/>
    <cellStyle name="Percentuale 50 4 2 2" xfId="17216" xr:uid="{00000000-0005-0000-0000-000031470000}"/>
    <cellStyle name="Percentuale 50 4 3" xfId="17217" xr:uid="{00000000-0005-0000-0000-000032470000}"/>
    <cellStyle name="Percentuale 50 4 4" xfId="17218" xr:uid="{00000000-0005-0000-0000-000033470000}"/>
    <cellStyle name="Percentuale 50 4 5" xfId="19031" xr:uid="{00000000-0005-0000-0000-000034470000}"/>
    <cellStyle name="Percentuale 50 5" xfId="17219" xr:uid="{00000000-0005-0000-0000-000035470000}"/>
    <cellStyle name="Percentuale 50 5 2" xfId="19032" xr:uid="{00000000-0005-0000-0000-000036470000}"/>
    <cellStyle name="Percentuale 50 6" xfId="17220" xr:uid="{00000000-0005-0000-0000-000037470000}"/>
    <cellStyle name="Percentuale 50 7" xfId="19027" xr:uid="{00000000-0005-0000-0000-000038470000}"/>
    <cellStyle name="Percentuale 51" xfId="17221" xr:uid="{00000000-0005-0000-0000-000039470000}"/>
    <cellStyle name="Percentuale 51 2" xfId="17222" xr:uid="{00000000-0005-0000-0000-00003A470000}"/>
    <cellStyle name="Percentuale 51 2 2" xfId="17223" xr:uid="{00000000-0005-0000-0000-00003B470000}"/>
    <cellStyle name="Percentuale 51 2 3" xfId="19034" xr:uid="{00000000-0005-0000-0000-00003C470000}"/>
    <cellStyle name="Percentuale 51 3" xfId="17224" xr:uid="{00000000-0005-0000-0000-00003D470000}"/>
    <cellStyle name="Percentuale 51 3 2" xfId="17225" xr:uid="{00000000-0005-0000-0000-00003E470000}"/>
    <cellStyle name="Percentuale 51 3 2 2" xfId="19036" xr:uid="{00000000-0005-0000-0000-00003F470000}"/>
    <cellStyle name="Percentuale 51 3 3" xfId="17226" xr:uid="{00000000-0005-0000-0000-000040470000}"/>
    <cellStyle name="Percentuale 51 3 3 2" xfId="17227" xr:uid="{00000000-0005-0000-0000-000041470000}"/>
    <cellStyle name="Percentuale 51 3 4" xfId="17228" xr:uid="{00000000-0005-0000-0000-000042470000}"/>
    <cellStyle name="Percentuale 51 3 5" xfId="19035" xr:uid="{00000000-0005-0000-0000-000043470000}"/>
    <cellStyle name="Percentuale 51 4" xfId="17229" xr:uid="{00000000-0005-0000-0000-000044470000}"/>
    <cellStyle name="Percentuale 51 4 2" xfId="17230" xr:uid="{00000000-0005-0000-0000-000045470000}"/>
    <cellStyle name="Percentuale 51 4 2 2" xfId="17231" xr:uid="{00000000-0005-0000-0000-000046470000}"/>
    <cellStyle name="Percentuale 51 4 3" xfId="17232" xr:uid="{00000000-0005-0000-0000-000047470000}"/>
    <cellStyle name="Percentuale 51 4 4" xfId="17233" xr:uid="{00000000-0005-0000-0000-000048470000}"/>
    <cellStyle name="Percentuale 51 4 5" xfId="19037" xr:uid="{00000000-0005-0000-0000-000049470000}"/>
    <cellStyle name="Percentuale 51 5" xfId="17234" xr:uid="{00000000-0005-0000-0000-00004A470000}"/>
    <cellStyle name="Percentuale 51 5 2" xfId="19038" xr:uid="{00000000-0005-0000-0000-00004B470000}"/>
    <cellStyle name="Percentuale 51 6" xfId="17235" xr:uid="{00000000-0005-0000-0000-00004C470000}"/>
    <cellStyle name="Percentuale 51 7" xfId="19033" xr:uid="{00000000-0005-0000-0000-00004D470000}"/>
    <cellStyle name="Percentuale 52" xfId="17236" xr:uid="{00000000-0005-0000-0000-00004E470000}"/>
    <cellStyle name="Percentuale 52 2" xfId="17237" xr:uid="{00000000-0005-0000-0000-00004F470000}"/>
    <cellStyle name="Percentuale 52 2 2" xfId="17238" xr:uid="{00000000-0005-0000-0000-000050470000}"/>
    <cellStyle name="Percentuale 52 2 3" xfId="19040" xr:uid="{00000000-0005-0000-0000-000051470000}"/>
    <cellStyle name="Percentuale 52 3" xfId="17239" xr:uid="{00000000-0005-0000-0000-000052470000}"/>
    <cellStyle name="Percentuale 52 3 2" xfId="17240" xr:uid="{00000000-0005-0000-0000-000053470000}"/>
    <cellStyle name="Percentuale 52 3 2 2" xfId="19042" xr:uid="{00000000-0005-0000-0000-000054470000}"/>
    <cellStyle name="Percentuale 52 3 3" xfId="17241" xr:uid="{00000000-0005-0000-0000-000055470000}"/>
    <cellStyle name="Percentuale 52 3 3 2" xfId="17242" xr:uid="{00000000-0005-0000-0000-000056470000}"/>
    <cellStyle name="Percentuale 52 3 4" xfId="17243" xr:uid="{00000000-0005-0000-0000-000057470000}"/>
    <cellStyle name="Percentuale 52 3 5" xfId="19041" xr:uid="{00000000-0005-0000-0000-000058470000}"/>
    <cellStyle name="Percentuale 52 4" xfId="17244" xr:uid="{00000000-0005-0000-0000-000059470000}"/>
    <cellStyle name="Percentuale 52 4 2" xfId="17245" xr:uid="{00000000-0005-0000-0000-00005A470000}"/>
    <cellStyle name="Percentuale 52 4 2 2" xfId="17246" xr:uid="{00000000-0005-0000-0000-00005B470000}"/>
    <cellStyle name="Percentuale 52 4 3" xfId="17247" xr:uid="{00000000-0005-0000-0000-00005C470000}"/>
    <cellStyle name="Percentuale 52 4 4" xfId="17248" xr:uid="{00000000-0005-0000-0000-00005D470000}"/>
    <cellStyle name="Percentuale 52 4 5" xfId="19043" xr:uid="{00000000-0005-0000-0000-00005E470000}"/>
    <cellStyle name="Percentuale 52 5" xfId="17249" xr:uid="{00000000-0005-0000-0000-00005F470000}"/>
    <cellStyle name="Percentuale 52 5 2" xfId="19044" xr:uid="{00000000-0005-0000-0000-000060470000}"/>
    <cellStyle name="Percentuale 52 6" xfId="17250" xr:uid="{00000000-0005-0000-0000-000061470000}"/>
    <cellStyle name="Percentuale 52 7" xfId="19039" xr:uid="{00000000-0005-0000-0000-000062470000}"/>
    <cellStyle name="Percentuale 53" xfId="17251" xr:uid="{00000000-0005-0000-0000-000063470000}"/>
    <cellStyle name="Percentuale 53 2" xfId="17252" xr:uid="{00000000-0005-0000-0000-000064470000}"/>
    <cellStyle name="Percentuale 53 2 2" xfId="17253" xr:uid="{00000000-0005-0000-0000-000065470000}"/>
    <cellStyle name="Percentuale 53 2 3" xfId="19046" xr:uid="{00000000-0005-0000-0000-000066470000}"/>
    <cellStyle name="Percentuale 53 3" xfId="17254" xr:uid="{00000000-0005-0000-0000-000067470000}"/>
    <cellStyle name="Percentuale 53 3 2" xfId="17255" xr:uid="{00000000-0005-0000-0000-000068470000}"/>
    <cellStyle name="Percentuale 53 3 2 2" xfId="19048" xr:uid="{00000000-0005-0000-0000-000069470000}"/>
    <cellStyle name="Percentuale 53 3 3" xfId="17256" xr:uid="{00000000-0005-0000-0000-00006A470000}"/>
    <cellStyle name="Percentuale 53 3 3 2" xfId="17257" xr:uid="{00000000-0005-0000-0000-00006B470000}"/>
    <cellStyle name="Percentuale 53 3 4" xfId="17258" xr:uid="{00000000-0005-0000-0000-00006C470000}"/>
    <cellStyle name="Percentuale 53 3 5" xfId="19047" xr:uid="{00000000-0005-0000-0000-00006D470000}"/>
    <cellStyle name="Percentuale 53 4" xfId="17259" xr:uid="{00000000-0005-0000-0000-00006E470000}"/>
    <cellStyle name="Percentuale 53 4 2" xfId="17260" xr:uid="{00000000-0005-0000-0000-00006F470000}"/>
    <cellStyle name="Percentuale 53 4 2 2" xfId="17261" xr:uid="{00000000-0005-0000-0000-000070470000}"/>
    <cellStyle name="Percentuale 53 4 3" xfId="17262" xr:uid="{00000000-0005-0000-0000-000071470000}"/>
    <cellStyle name="Percentuale 53 4 4" xfId="17263" xr:uid="{00000000-0005-0000-0000-000072470000}"/>
    <cellStyle name="Percentuale 53 4 5" xfId="19049" xr:uid="{00000000-0005-0000-0000-000073470000}"/>
    <cellStyle name="Percentuale 53 5" xfId="17264" xr:uid="{00000000-0005-0000-0000-000074470000}"/>
    <cellStyle name="Percentuale 53 5 2" xfId="19050" xr:uid="{00000000-0005-0000-0000-000075470000}"/>
    <cellStyle name="Percentuale 53 6" xfId="17265" xr:uid="{00000000-0005-0000-0000-000076470000}"/>
    <cellStyle name="Percentuale 53 7" xfId="19045" xr:uid="{00000000-0005-0000-0000-000077470000}"/>
    <cellStyle name="Percentuale 54" xfId="17266" xr:uid="{00000000-0005-0000-0000-000078470000}"/>
    <cellStyle name="Percentuale 54 2" xfId="17267" xr:uid="{00000000-0005-0000-0000-000079470000}"/>
    <cellStyle name="Percentuale 54 2 2" xfId="17268" xr:uid="{00000000-0005-0000-0000-00007A470000}"/>
    <cellStyle name="Percentuale 54 2 3" xfId="19052" xr:uid="{00000000-0005-0000-0000-00007B470000}"/>
    <cellStyle name="Percentuale 54 3" xfId="17269" xr:uid="{00000000-0005-0000-0000-00007C470000}"/>
    <cellStyle name="Percentuale 54 3 2" xfId="17270" xr:uid="{00000000-0005-0000-0000-00007D470000}"/>
    <cellStyle name="Percentuale 54 3 2 2" xfId="19054" xr:uid="{00000000-0005-0000-0000-00007E470000}"/>
    <cellStyle name="Percentuale 54 3 3" xfId="17271" xr:uid="{00000000-0005-0000-0000-00007F470000}"/>
    <cellStyle name="Percentuale 54 3 3 2" xfId="17272" xr:uid="{00000000-0005-0000-0000-000080470000}"/>
    <cellStyle name="Percentuale 54 3 4" xfId="17273" xr:uid="{00000000-0005-0000-0000-000081470000}"/>
    <cellStyle name="Percentuale 54 3 5" xfId="19053" xr:uid="{00000000-0005-0000-0000-000082470000}"/>
    <cellStyle name="Percentuale 54 4" xfId="17274" xr:uid="{00000000-0005-0000-0000-000083470000}"/>
    <cellStyle name="Percentuale 54 4 2" xfId="17275" xr:uid="{00000000-0005-0000-0000-000084470000}"/>
    <cellStyle name="Percentuale 54 4 2 2" xfId="17276" xr:uid="{00000000-0005-0000-0000-000085470000}"/>
    <cellStyle name="Percentuale 54 4 3" xfId="17277" xr:uid="{00000000-0005-0000-0000-000086470000}"/>
    <cellStyle name="Percentuale 54 4 4" xfId="17278" xr:uid="{00000000-0005-0000-0000-000087470000}"/>
    <cellStyle name="Percentuale 54 4 5" xfId="19055" xr:uid="{00000000-0005-0000-0000-000088470000}"/>
    <cellStyle name="Percentuale 54 5" xfId="17279" xr:uid="{00000000-0005-0000-0000-000089470000}"/>
    <cellStyle name="Percentuale 54 5 2" xfId="19056" xr:uid="{00000000-0005-0000-0000-00008A470000}"/>
    <cellStyle name="Percentuale 54 6" xfId="17280" xr:uid="{00000000-0005-0000-0000-00008B470000}"/>
    <cellStyle name="Percentuale 54 7" xfId="19051" xr:uid="{00000000-0005-0000-0000-00008C470000}"/>
    <cellStyle name="Percentuale 55" xfId="17281" xr:uid="{00000000-0005-0000-0000-00008D470000}"/>
    <cellStyle name="Percentuale 55 2" xfId="17282" xr:uid="{00000000-0005-0000-0000-00008E470000}"/>
    <cellStyle name="Percentuale 55 2 2" xfId="17283" xr:uid="{00000000-0005-0000-0000-00008F470000}"/>
    <cellStyle name="Percentuale 55 2 3" xfId="19058" xr:uid="{00000000-0005-0000-0000-000090470000}"/>
    <cellStyle name="Percentuale 55 3" xfId="17284" xr:uid="{00000000-0005-0000-0000-000091470000}"/>
    <cellStyle name="Percentuale 55 3 2" xfId="17285" xr:uid="{00000000-0005-0000-0000-000092470000}"/>
    <cellStyle name="Percentuale 55 3 2 2" xfId="19060" xr:uid="{00000000-0005-0000-0000-000093470000}"/>
    <cellStyle name="Percentuale 55 3 3" xfId="17286" xr:uid="{00000000-0005-0000-0000-000094470000}"/>
    <cellStyle name="Percentuale 55 3 3 2" xfId="17287" xr:uid="{00000000-0005-0000-0000-000095470000}"/>
    <cellStyle name="Percentuale 55 3 4" xfId="17288" xr:uid="{00000000-0005-0000-0000-000096470000}"/>
    <cellStyle name="Percentuale 55 3 5" xfId="19059" xr:uid="{00000000-0005-0000-0000-000097470000}"/>
    <cellStyle name="Percentuale 55 4" xfId="17289" xr:uid="{00000000-0005-0000-0000-000098470000}"/>
    <cellStyle name="Percentuale 55 4 2" xfId="17290" xr:uid="{00000000-0005-0000-0000-000099470000}"/>
    <cellStyle name="Percentuale 55 4 2 2" xfId="17291" xr:uid="{00000000-0005-0000-0000-00009A470000}"/>
    <cellStyle name="Percentuale 55 4 3" xfId="17292" xr:uid="{00000000-0005-0000-0000-00009B470000}"/>
    <cellStyle name="Percentuale 55 4 4" xfId="17293" xr:uid="{00000000-0005-0000-0000-00009C470000}"/>
    <cellStyle name="Percentuale 55 4 5" xfId="19061" xr:uid="{00000000-0005-0000-0000-00009D470000}"/>
    <cellStyle name="Percentuale 55 5" xfId="17294" xr:uid="{00000000-0005-0000-0000-00009E470000}"/>
    <cellStyle name="Percentuale 55 5 2" xfId="19062" xr:uid="{00000000-0005-0000-0000-00009F470000}"/>
    <cellStyle name="Percentuale 55 6" xfId="17295" xr:uid="{00000000-0005-0000-0000-0000A0470000}"/>
    <cellStyle name="Percentuale 55 7" xfId="19057" xr:uid="{00000000-0005-0000-0000-0000A1470000}"/>
    <cellStyle name="Percentuale 56" xfId="17296" xr:uid="{00000000-0005-0000-0000-0000A2470000}"/>
    <cellStyle name="Percentuale 56 2" xfId="17297" xr:uid="{00000000-0005-0000-0000-0000A3470000}"/>
    <cellStyle name="Percentuale 56 2 2" xfId="17298" xr:uid="{00000000-0005-0000-0000-0000A4470000}"/>
    <cellStyle name="Percentuale 56 2 3" xfId="19064" xr:uid="{00000000-0005-0000-0000-0000A5470000}"/>
    <cellStyle name="Percentuale 56 3" xfId="17299" xr:uid="{00000000-0005-0000-0000-0000A6470000}"/>
    <cellStyle name="Percentuale 56 3 2" xfId="17300" xr:uid="{00000000-0005-0000-0000-0000A7470000}"/>
    <cellStyle name="Percentuale 56 3 2 2" xfId="19066" xr:uid="{00000000-0005-0000-0000-0000A8470000}"/>
    <cellStyle name="Percentuale 56 3 3" xfId="17301" xr:uid="{00000000-0005-0000-0000-0000A9470000}"/>
    <cellStyle name="Percentuale 56 3 3 2" xfId="17302" xr:uid="{00000000-0005-0000-0000-0000AA470000}"/>
    <cellStyle name="Percentuale 56 3 4" xfId="17303" xr:uid="{00000000-0005-0000-0000-0000AB470000}"/>
    <cellStyle name="Percentuale 56 3 5" xfId="19065" xr:uid="{00000000-0005-0000-0000-0000AC470000}"/>
    <cellStyle name="Percentuale 56 4" xfId="17304" xr:uid="{00000000-0005-0000-0000-0000AD470000}"/>
    <cellStyle name="Percentuale 56 4 2" xfId="17305" xr:uid="{00000000-0005-0000-0000-0000AE470000}"/>
    <cellStyle name="Percentuale 56 4 2 2" xfId="17306" xr:uid="{00000000-0005-0000-0000-0000AF470000}"/>
    <cellStyle name="Percentuale 56 4 3" xfId="17307" xr:uid="{00000000-0005-0000-0000-0000B0470000}"/>
    <cellStyle name="Percentuale 56 4 4" xfId="17308" xr:uid="{00000000-0005-0000-0000-0000B1470000}"/>
    <cellStyle name="Percentuale 56 4 5" xfId="19067" xr:uid="{00000000-0005-0000-0000-0000B2470000}"/>
    <cellStyle name="Percentuale 56 5" xfId="17309" xr:uid="{00000000-0005-0000-0000-0000B3470000}"/>
    <cellStyle name="Percentuale 56 5 2" xfId="19068" xr:uid="{00000000-0005-0000-0000-0000B4470000}"/>
    <cellStyle name="Percentuale 56 6" xfId="17310" xr:uid="{00000000-0005-0000-0000-0000B5470000}"/>
    <cellStyle name="Percentuale 56 7" xfId="19063" xr:uid="{00000000-0005-0000-0000-0000B6470000}"/>
    <cellStyle name="Percentuale 57" xfId="17311" xr:uid="{00000000-0005-0000-0000-0000B7470000}"/>
    <cellStyle name="Percentuale 57 2" xfId="17312" xr:uid="{00000000-0005-0000-0000-0000B8470000}"/>
    <cellStyle name="Percentuale 57 2 2" xfId="17313" xr:uid="{00000000-0005-0000-0000-0000B9470000}"/>
    <cellStyle name="Percentuale 57 2 3" xfId="19070" xr:uid="{00000000-0005-0000-0000-0000BA470000}"/>
    <cellStyle name="Percentuale 57 3" xfId="17314" xr:uid="{00000000-0005-0000-0000-0000BB470000}"/>
    <cellStyle name="Percentuale 57 3 2" xfId="17315" xr:uid="{00000000-0005-0000-0000-0000BC470000}"/>
    <cellStyle name="Percentuale 57 3 2 2" xfId="19072" xr:uid="{00000000-0005-0000-0000-0000BD470000}"/>
    <cellStyle name="Percentuale 57 3 3" xfId="17316" xr:uid="{00000000-0005-0000-0000-0000BE470000}"/>
    <cellStyle name="Percentuale 57 3 3 2" xfId="17317" xr:uid="{00000000-0005-0000-0000-0000BF470000}"/>
    <cellStyle name="Percentuale 57 3 4" xfId="17318" xr:uid="{00000000-0005-0000-0000-0000C0470000}"/>
    <cellStyle name="Percentuale 57 3 5" xfId="19071" xr:uid="{00000000-0005-0000-0000-0000C1470000}"/>
    <cellStyle name="Percentuale 57 4" xfId="17319" xr:uid="{00000000-0005-0000-0000-0000C2470000}"/>
    <cellStyle name="Percentuale 57 4 2" xfId="17320" xr:uid="{00000000-0005-0000-0000-0000C3470000}"/>
    <cellStyle name="Percentuale 57 4 2 2" xfId="17321" xr:uid="{00000000-0005-0000-0000-0000C4470000}"/>
    <cellStyle name="Percentuale 57 4 3" xfId="17322" xr:uid="{00000000-0005-0000-0000-0000C5470000}"/>
    <cellStyle name="Percentuale 57 4 4" xfId="17323" xr:uid="{00000000-0005-0000-0000-0000C6470000}"/>
    <cellStyle name="Percentuale 57 4 5" xfId="19073" xr:uid="{00000000-0005-0000-0000-0000C7470000}"/>
    <cellStyle name="Percentuale 57 5" xfId="17324" xr:uid="{00000000-0005-0000-0000-0000C8470000}"/>
    <cellStyle name="Percentuale 57 5 2" xfId="19074" xr:uid="{00000000-0005-0000-0000-0000C9470000}"/>
    <cellStyle name="Percentuale 57 6" xfId="17325" xr:uid="{00000000-0005-0000-0000-0000CA470000}"/>
    <cellStyle name="Percentuale 57 7" xfId="19069" xr:uid="{00000000-0005-0000-0000-0000CB470000}"/>
    <cellStyle name="Percentuale 58" xfId="17326" xr:uid="{00000000-0005-0000-0000-0000CC470000}"/>
    <cellStyle name="Percentuale 58 2" xfId="17327" xr:uid="{00000000-0005-0000-0000-0000CD470000}"/>
    <cellStyle name="Percentuale 58 2 2" xfId="17328" xr:uid="{00000000-0005-0000-0000-0000CE470000}"/>
    <cellStyle name="Percentuale 58 2 3" xfId="19076" xr:uid="{00000000-0005-0000-0000-0000CF470000}"/>
    <cellStyle name="Percentuale 58 3" xfId="17329" xr:uid="{00000000-0005-0000-0000-0000D0470000}"/>
    <cellStyle name="Percentuale 58 3 2" xfId="17330" xr:uid="{00000000-0005-0000-0000-0000D1470000}"/>
    <cellStyle name="Percentuale 58 3 2 2" xfId="19078" xr:uid="{00000000-0005-0000-0000-0000D2470000}"/>
    <cellStyle name="Percentuale 58 3 3" xfId="17331" xr:uid="{00000000-0005-0000-0000-0000D3470000}"/>
    <cellStyle name="Percentuale 58 3 3 2" xfId="17332" xr:uid="{00000000-0005-0000-0000-0000D4470000}"/>
    <cellStyle name="Percentuale 58 3 4" xfId="17333" xr:uid="{00000000-0005-0000-0000-0000D5470000}"/>
    <cellStyle name="Percentuale 58 3 5" xfId="19077" xr:uid="{00000000-0005-0000-0000-0000D6470000}"/>
    <cellStyle name="Percentuale 58 4" xfId="17334" xr:uid="{00000000-0005-0000-0000-0000D7470000}"/>
    <cellStyle name="Percentuale 58 4 2" xfId="17335" xr:uid="{00000000-0005-0000-0000-0000D8470000}"/>
    <cellStyle name="Percentuale 58 4 2 2" xfId="17336" xr:uid="{00000000-0005-0000-0000-0000D9470000}"/>
    <cellStyle name="Percentuale 58 4 3" xfId="17337" xr:uid="{00000000-0005-0000-0000-0000DA470000}"/>
    <cellStyle name="Percentuale 58 4 4" xfId="17338" xr:uid="{00000000-0005-0000-0000-0000DB470000}"/>
    <cellStyle name="Percentuale 58 4 5" xfId="19079" xr:uid="{00000000-0005-0000-0000-0000DC470000}"/>
    <cellStyle name="Percentuale 58 5" xfId="17339" xr:uid="{00000000-0005-0000-0000-0000DD470000}"/>
    <cellStyle name="Percentuale 58 5 2" xfId="19080" xr:uid="{00000000-0005-0000-0000-0000DE470000}"/>
    <cellStyle name="Percentuale 58 6" xfId="17340" xr:uid="{00000000-0005-0000-0000-0000DF470000}"/>
    <cellStyle name="Percentuale 58 7" xfId="19075" xr:uid="{00000000-0005-0000-0000-0000E0470000}"/>
    <cellStyle name="Percentuale 59" xfId="17341" xr:uid="{00000000-0005-0000-0000-0000E1470000}"/>
    <cellStyle name="Percentuale 59 2" xfId="17342" xr:uid="{00000000-0005-0000-0000-0000E2470000}"/>
    <cellStyle name="Percentuale 59 2 2" xfId="17343" xr:uid="{00000000-0005-0000-0000-0000E3470000}"/>
    <cellStyle name="Percentuale 59 2 3" xfId="19082" xr:uid="{00000000-0005-0000-0000-0000E4470000}"/>
    <cellStyle name="Percentuale 59 3" xfId="17344" xr:uid="{00000000-0005-0000-0000-0000E5470000}"/>
    <cellStyle name="Percentuale 59 3 2" xfId="17345" xr:uid="{00000000-0005-0000-0000-0000E6470000}"/>
    <cellStyle name="Percentuale 59 3 2 2" xfId="19084" xr:uid="{00000000-0005-0000-0000-0000E7470000}"/>
    <cellStyle name="Percentuale 59 3 3" xfId="17346" xr:uid="{00000000-0005-0000-0000-0000E8470000}"/>
    <cellStyle name="Percentuale 59 3 3 2" xfId="17347" xr:uid="{00000000-0005-0000-0000-0000E9470000}"/>
    <cellStyle name="Percentuale 59 3 4" xfId="17348" xr:uid="{00000000-0005-0000-0000-0000EA470000}"/>
    <cellStyle name="Percentuale 59 3 5" xfId="19083" xr:uid="{00000000-0005-0000-0000-0000EB470000}"/>
    <cellStyle name="Percentuale 59 4" xfId="17349" xr:uid="{00000000-0005-0000-0000-0000EC470000}"/>
    <cellStyle name="Percentuale 59 4 2" xfId="17350" xr:uid="{00000000-0005-0000-0000-0000ED470000}"/>
    <cellStyle name="Percentuale 59 4 2 2" xfId="17351" xr:uid="{00000000-0005-0000-0000-0000EE470000}"/>
    <cellStyle name="Percentuale 59 4 3" xfId="17352" xr:uid="{00000000-0005-0000-0000-0000EF470000}"/>
    <cellStyle name="Percentuale 59 4 4" xfId="17353" xr:uid="{00000000-0005-0000-0000-0000F0470000}"/>
    <cellStyle name="Percentuale 59 4 5" xfId="19085" xr:uid="{00000000-0005-0000-0000-0000F1470000}"/>
    <cellStyle name="Percentuale 59 5" xfId="17354" xr:uid="{00000000-0005-0000-0000-0000F2470000}"/>
    <cellStyle name="Percentuale 59 5 2" xfId="19086" xr:uid="{00000000-0005-0000-0000-0000F3470000}"/>
    <cellStyle name="Percentuale 59 6" xfId="17355" xr:uid="{00000000-0005-0000-0000-0000F4470000}"/>
    <cellStyle name="Percentuale 59 7" xfId="19081" xr:uid="{00000000-0005-0000-0000-0000F5470000}"/>
    <cellStyle name="Percentuale 6" xfId="17356" xr:uid="{00000000-0005-0000-0000-0000F6470000}"/>
    <cellStyle name="Percentuale 6 2" xfId="17357" xr:uid="{00000000-0005-0000-0000-0000F7470000}"/>
    <cellStyle name="Percentuale 6 2 2" xfId="17358" xr:uid="{00000000-0005-0000-0000-0000F8470000}"/>
    <cellStyle name="Percentuale 6 2 3" xfId="19088" xr:uid="{00000000-0005-0000-0000-0000F9470000}"/>
    <cellStyle name="Percentuale 6 3" xfId="17359" xr:uid="{00000000-0005-0000-0000-0000FA470000}"/>
    <cellStyle name="Percentuale 6 3 2" xfId="17360" xr:uid="{00000000-0005-0000-0000-0000FB470000}"/>
    <cellStyle name="Percentuale 6 3 2 2" xfId="19090" xr:uid="{00000000-0005-0000-0000-0000FC470000}"/>
    <cellStyle name="Percentuale 6 3 3" xfId="17361" xr:uid="{00000000-0005-0000-0000-0000FD470000}"/>
    <cellStyle name="Percentuale 6 3 3 2" xfId="17362" xr:uid="{00000000-0005-0000-0000-0000FE470000}"/>
    <cellStyle name="Percentuale 6 3 4" xfId="17363" xr:uid="{00000000-0005-0000-0000-0000FF470000}"/>
    <cellStyle name="Percentuale 6 3 5" xfId="19089" xr:uid="{00000000-0005-0000-0000-000000480000}"/>
    <cellStyle name="Percentuale 6 4" xfId="17364" xr:uid="{00000000-0005-0000-0000-000001480000}"/>
    <cellStyle name="Percentuale 6 4 2" xfId="17365" xr:uid="{00000000-0005-0000-0000-000002480000}"/>
    <cellStyle name="Percentuale 6 4 2 2" xfId="17366" xr:uid="{00000000-0005-0000-0000-000003480000}"/>
    <cellStyle name="Percentuale 6 4 3" xfId="17367" xr:uid="{00000000-0005-0000-0000-000004480000}"/>
    <cellStyle name="Percentuale 6 4 4" xfId="17368" xr:uid="{00000000-0005-0000-0000-000005480000}"/>
    <cellStyle name="Percentuale 6 4 5" xfId="19091" xr:uid="{00000000-0005-0000-0000-000006480000}"/>
    <cellStyle name="Percentuale 6 5" xfId="17369" xr:uid="{00000000-0005-0000-0000-000007480000}"/>
    <cellStyle name="Percentuale 6 5 2" xfId="19092" xr:uid="{00000000-0005-0000-0000-000008480000}"/>
    <cellStyle name="Percentuale 6 6" xfId="17370" xr:uid="{00000000-0005-0000-0000-000009480000}"/>
    <cellStyle name="Percentuale 6 7" xfId="19087" xr:uid="{00000000-0005-0000-0000-00000A480000}"/>
    <cellStyle name="Percentuale 60" xfId="17371" xr:uid="{00000000-0005-0000-0000-00000B480000}"/>
    <cellStyle name="Percentuale 60 2" xfId="17372" xr:uid="{00000000-0005-0000-0000-00000C480000}"/>
    <cellStyle name="Percentuale 60 2 2" xfId="17373" xr:uid="{00000000-0005-0000-0000-00000D480000}"/>
    <cellStyle name="Percentuale 60 2 3" xfId="19094" xr:uid="{00000000-0005-0000-0000-00000E480000}"/>
    <cellStyle name="Percentuale 60 3" xfId="17374" xr:uid="{00000000-0005-0000-0000-00000F480000}"/>
    <cellStyle name="Percentuale 60 3 2" xfId="17375" xr:uid="{00000000-0005-0000-0000-000010480000}"/>
    <cellStyle name="Percentuale 60 3 2 2" xfId="19096" xr:uid="{00000000-0005-0000-0000-000011480000}"/>
    <cellStyle name="Percentuale 60 3 3" xfId="17376" xr:uid="{00000000-0005-0000-0000-000012480000}"/>
    <cellStyle name="Percentuale 60 3 3 2" xfId="17377" xr:uid="{00000000-0005-0000-0000-000013480000}"/>
    <cellStyle name="Percentuale 60 3 4" xfId="17378" xr:uid="{00000000-0005-0000-0000-000014480000}"/>
    <cellStyle name="Percentuale 60 3 5" xfId="19095" xr:uid="{00000000-0005-0000-0000-000015480000}"/>
    <cellStyle name="Percentuale 60 4" xfId="17379" xr:uid="{00000000-0005-0000-0000-000016480000}"/>
    <cellStyle name="Percentuale 60 4 2" xfId="17380" xr:uid="{00000000-0005-0000-0000-000017480000}"/>
    <cellStyle name="Percentuale 60 4 2 2" xfId="17381" xr:uid="{00000000-0005-0000-0000-000018480000}"/>
    <cellStyle name="Percentuale 60 4 3" xfId="17382" xr:uid="{00000000-0005-0000-0000-000019480000}"/>
    <cellStyle name="Percentuale 60 4 4" xfId="17383" xr:uid="{00000000-0005-0000-0000-00001A480000}"/>
    <cellStyle name="Percentuale 60 4 5" xfId="19097" xr:uid="{00000000-0005-0000-0000-00001B480000}"/>
    <cellStyle name="Percentuale 60 5" xfId="17384" xr:uid="{00000000-0005-0000-0000-00001C480000}"/>
    <cellStyle name="Percentuale 60 5 2" xfId="19098" xr:uid="{00000000-0005-0000-0000-00001D480000}"/>
    <cellStyle name="Percentuale 60 6" xfId="17385" xr:uid="{00000000-0005-0000-0000-00001E480000}"/>
    <cellStyle name="Percentuale 60 7" xfId="19093" xr:uid="{00000000-0005-0000-0000-00001F480000}"/>
    <cellStyle name="Percentuale 61" xfId="17386" xr:uid="{00000000-0005-0000-0000-000020480000}"/>
    <cellStyle name="Percentuale 61 2" xfId="17387" xr:uid="{00000000-0005-0000-0000-000021480000}"/>
    <cellStyle name="Percentuale 61 2 2" xfId="17388" xr:uid="{00000000-0005-0000-0000-000022480000}"/>
    <cellStyle name="Percentuale 61 2 3" xfId="19100" xr:uid="{00000000-0005-0000-0000-000023480000}"/>
    <cellStyle name="Percentuale 61 3" xfId="17389" xr:uid="{00000000-0005-0000-0000-000024480000}"/>
    <cellStyle name="Percentuale 61 3 2" xfId="17390" xr:uid="{00000000-0005-0000-0000-000025480000}"/>
    <cellStyle name="Percentuale 61 3 2 2" xfId="19102" xr:uid="{00000000-0005-0000-0000-000026480000}"/>
    <cellStyle name="Percentuale 61 3 3" xfId="17391" xr:uid="{00000000-0005-0000-0000-000027480000}"/>
    <cellStyle name="Percentuale 61 3 3 2" xfId="17392" xr:uid="{00000000-0005-0000-0000-000028480000}"/>
    <cellStyle name="Percentuale 61 3 4" xfId="17393" xr:uid="{00000000-0005-0000-0000-000029480000}"/>
    <cellStyle name="Percentuale 61 3 5" xfId="19101" xr:uid="{00000000-0005-0000-0000-00002A480000}"/>
    <cellStyle name="Percentuale 61 4" xfId="17394" xr:uid="{00000000-0005-0000-0000-00002B480000}"/>
    <cellStyle name="Percentuale 61 4 2" xfId="17395" xr:uid="{00000000-0005-0000-0000-00002C480000}"/>
    <cellStyle name="Percentuale 61 4 2 2" xfId="17396" xr:uid="{00000000-0005-0000-0000-00002D480000}"/>
    <cellStyle name="Percentuale 61 4 3" xfId="17397" xr:uid="{00000000-0005-0000-0000-00002E480000}"/>
    <cellStyle name="Percentuale 61 4 4" xfId="17398" xr:uid="{00000000-0005-0000-0000-00002F480000}"/>
    <cellStyle name="Percentuale 61 4 5" xfId="19103" xr:uid="{00000000-0005-0000-0000-000030480000}"/>
    <cellStyle name="Percentuale 61 5" xfId="17399" xr:uid="{00000000-0005-0000-0000-000031480000}"/>
    <cellStyle name="Percentuale 61 5 2" xfId="19104" xr:uid="{00000000-0005-0000-0000-000032480000}"/>
    <cellStyle name="Percentuale 61 6" xfId="17400" xr:uid="{00000000-0005-0000-0000-000033480000}"/>
    <cellStyle name="Percentuale 61 7" xfId="19099" xr:uid="{00000000-0005-0000-0000-000034480000}"/>
    <cellStyle name="Percentuale 62" xfId="17401" xr:uid="{00000000-0005-0000-0000-000035480000}"/>
    <cellStyle name="Percentuale 62 2" xfId="17402" xr:uid="{00000000-0005-0000-0000-000036480000}"/>
    <cellStyle name="Percentuale 62 3" xfId="19105" xr:uid="{00000000-0005-0000-0000-000037480000}"/>
    <cellStyle name="Percentuale 63" xfId="17403" xr:uid="{00000000-0005-0000-0000-000038480000}"/>
    <cellStyle name="Percentuale 63 2" xfId="17404" xr:uid="{00000000-0005-0000-0000-000039480000}"/>
    <cellStyle name="Percentuale 63 3" xfId="19106" xr:uid="{00000000-0005-0000-0000-00003A480000}"/>
    <cellStyle name="Percentuale 64" xfId="17405" xr:uid="{00000000-0005-0000-0000-00003B480000}"/>
    <cellStyle name="Percentuale 64 2" xfId="17406" xr:uid="{00000000-0005-0000-0000-00003C480000}"/>
    <cellStyle name="Percentuale 64 3" xfId="19107" xr:uid="{00000000-0005-0000-0000-00003D480000}"/>
    <cellStyle name="Percentuale 65" xfId="17407" xr:uid="{00000000-0005-0000-0000-00003E480000}"/>
    <cellStyle name="Percentuale 65 2" xfId="17408" xr:uid="{00000000-0005-0000-0000-00003F480000}"/>
    <cellStyle name="Percentuale 65 3" xfId="19108" xr:uid="{00000000-0005-0000-0000-000040480000}"/>
    <cellStyle name="Percentuale 66" xfId="17409" xr:uid="{00000000-0005-0000-0000-000041480000}"/>
    <cellStyle name="Percentuale 66 2" xfId="17410" xr:uid="{00000000-0005-0000-0000-000042480000}"/>
    <cellStyle name="Percentuale 66 3" xfId="19109" xr:uid="{00000000-0005-0000-0000-000043480000}"/>
    <cellStyle name="Percentuale 67" xfId="17411" xr:uid="{00000000-0005-0000-0000-000044480000}"/>
    <cellStyle name="Percentuale 67 2" xfId="17412" xr:uid="{00000000-0005-0000-0000-000045480000}"/>
    <cellStyle name="Percentuale 67 3" xfId="19110" xr:uid="{00000000-0005-0000-0000-000046480000}"/>
    <cellStyle name="Percentuale 68" xfId="17413" xr:uid="{00000000-0005-0000-0000-000047480000}"/>
    <cellStyle name="Percentuale 68 2" xfId="17414" xr:uid="{00000000-0005-0000-0000-000048480000}"/>
    <cellStyle name="Percentuale 68 2 2" xfId="17415" xr:uid="{00000000-0005-0000-0000-000049480000}"/>
    <cellStyle name="Percentuale 68 2 3" xfId="19112" xr:uid="{00000000-0005-0000-0000-00004A480000}"/>
    <cellStyle name="Percentuale 68 3" xfId="17416" xr:uid="{00000000-0005-0000-0000-00004B480000}"/>
    <cellStyle name="Percentuale 68 3 2" xfId="17417" xr:uid="{00000000-0005-0000-0000-00004C480000}"/>
    <cellStyle name="Percentuale 68 3 2 2" xfId="19114" xr:uid="{00000000-0005-0000-0000-00004D480000}"/>
    <cellStyle name="Percentuale 68 3 3" xfId="17418" xr:uid="{00000000-0005-0000-0000-00004E480000}"/>
    <cellStyle name="Percentuale 68 3 3 2" xfId="17419" xr:uid="{00000000-0005-0000-0000-00004F480000}"/>
    <cellStyle name="Percentuale 68 3 4" xfId="17420" xr:uid="{00000000-0005-0000-0000-000050480000}"/>
    <cellStyle name="Percentuale 68 3 5" xfId="19113" xr:uid="{00000000-0005-0000-0000-000051480000}"/>
    <cellStyle name="Percentuale 68 4" xfId="17421" xr:uid="{00000000-0005-0000-0000-000052480000}"/>
    <cellStyle name="Percentuale 68 4 2" xfId="17422" xr:uid="{00000000-0005-0000-0000-000053480000}"/>
    <cellStyle name="Percentuale 68 4 2 2" xfId="17423" xr:uid="{00000000-0005-0000-0000-000054480000}"/>
    <cellStyle name="Percentuale 68 4 3" xfId="17424" xr:uid="{00000000-0005-0000-0000-000055480000}"/>
    <cellStyle name="Percentuale 68 4 4" xfId="17425" xr:uid="{00000000-0005-0000-0000-000056480000}"/>
    <cellStyle name="Percentuale 68 4 5" xfId="19115" xr:uid="{00000000-0005-0000-0000-000057480000}"/>
    <cellStyle name="Percentuale 68 5" xfId="17426" xr:uid="{00000000-0005-0000-0000-000058480000}"/>
    <cellStyle name="Percentuale 68 5 2" xfId="19116" xr:uid="{00000000-0005-0000-0000-000059480000}"/>
    <cellStyle name="Percentuale 68 6" xfId="17427" xr:uid="{00000000-0005-0000-0000-00005A480000}"/>
    <cellStyle name="Percentuale 68 7" xfId="19111" xr:uid="{00000000-0005-0000-0000-00005B480000}"/>
    <cellStyle name="Percentuale 69" xfId="17428" xr:uid="{00000000-0005-0000-0000-00005C480000}"/>
    <cellStyle name="Percentuale 69 2" xfId="17429" xr:uid="{00000000-0005-0000-0000-00005D480000}"/>
    <cellStyle name="Percentuale 69 2 2" xfId="17430" xr:uid="{00000000-0005-0000-0000-00005E480000}"/>
    <cellStyle name="Percentuale 69 2 3" xfId="19118" xr:uid="{00000000-0005-0000-0000-00005F480000}"/>
    <cellStyle name="Percentuale 69 3" xfId="17431" xr:uid="{00000000-0005-0000-0000-000060480000}"/>
    <cellStyle name="Percentuale 69 3 2" xfId="17432" xr:uid="{00000000-0005-0000-0000-000061480000}"/>
    <cellStyle name="Percentuale 69 3 2 2" xfId="19120" xr:uid="{00000000-0005-0000-0000-000062480000}"/>
    <cellStyle name="Percentuale 69 3 3" xfId="17433" xr:uid="{00000000-0005-0000-0000-000063480000}"/>
    <cellStyle name="Percentuale 69 3 3 2" xfId="17434" xr:uid="{00000000-0005-0000-0000-000064480000}"/>
    <cellStyle name="Percentuale 69 3 4" xfId="17435" xr:uid="{00000000-0005-0000-0000-000065480000}"/>
    <cellStyle name="Percentuale 69 3 5" xfId="19119" xr:uid="{00000000-0005-0000-0000-000066480000}"/>
    <cellStyle name="Percentuale 69 4" xfId="17436" xr:uid="{00000000-0005-0000-0000-000067480000}"/>
    <cellStyle name="Percentuale 69 4 2" xfId="17437" xr:uid="{00000000-0005-0000-0000-000068480000}"/>
    <cellStyle name="Percentuale 69 4 2 2" xfId="17438" xr:uid="{00000000-0005-0000-0000-000069480000}"/>
    <cellStyle name="Percentuale 69 4 3" xfId="17439" xr:uid="{00000000-0005-0000-0000-00006A480000}"/>
    <cellStyle name="Percentuale 69 4 4" xfId="17440" xr:uid="{00000000-0005-0000-0000-00006B480000}"/>
    <cellStyle name="Percentuale 69 4 5" xfId="19121" xr:uid="{00000000-0005-0000-0000-00006C480000}"/>
    <cellStyle name="Percentuale 69 5" xfId="17441" xr:uid="{00000000-0005-0000-0000-00006D480000}"/>
    <cellStyle name="Percentuale 69 5 2" xfId="19122" xr:uid="{00000000-0005-0000-0000-00006E480000}"/>
    <cellStyle name="Percentuale 69 6" xfId="17442" xr:uid="{00000000-0005-0000-0000-00006F480000}"/>
    <cellStyle name="Percentuale 69 7" xfId="19117" xr:uid="{00000000-0005-0000-0000-000070480000}"/>
    <cellStyle name="Percentuale 7" xfId="17443" xr:uid="{00000000-0005-0000-0000-000071480000}"/>
    <cellStyle name="Percentuale 7 2" xfId="17444" xr:uid="{00000000-0005-0000-0000-000072480000}"/>
    <cellStyle name="Percentuale 7 2 2" xfId="17445" xr:uid="{00000000-0005-0000-0000-000073480000}"/>
    <cellStyle name="Percentuale 7 2 3" xfId="19124" xr:uid="{00000000-0005-0000-0000-000074480000}"/>
    <cellStyle name="Percentuale 7 3" xfId="17446" xr:uid="{00000000-0005-0000-0000-000075480000}"/>
    <cellStyle name="Percentuale 7 3 2" xfId="17447" xr:uid="{00000000-0005-0000-0000-000076480000}"/>
    <cellStyle name="Percentuale 7 3 2 2" xfId="19126" xr:uid="{00000000-0005-0000-0000-000077480000}"/>
    <cellStyle name="Percentuale 7 3 3" xfId="17448" xr:uid="{00000000-0005-0000-0000-000078480000}"/>
    <cellStyle name="Percentuale 7 3 3 2" xfId="17449" xr:uid="{00000000-0005-0000-0000-000079480000}"/>
    <cellStyle name="Percentuale 7 3 4" xfId="17450" xr:uid="{00000000-0005-0000-0000-00007A480000}"/>
    <cellStyle name="Percentuale 7 3 5" xfId="19125" xr:uid="{00000000-0005-0000-0000-00007B480000}"/>
    <cellStyle name="Percentuale 7 4" xfId="17451" xr:uid="{00000000-0005-0000-0000-00007C480000}"/>
    <cellStyle name="Percentuale 7 4 2" xfId="17452" xr:uid="{00000000-0005-0000-0000-00007D480000}"/>
    <cellStyle name="Percentuale 7 4 2 2" xfId="17453" xr:uid="{00000000-0005-0000-0000-00007E480000}"/>
    <cellStyle name="Percentuale 7 4 3" xfId="17454" xr:uid="{00000000-0005-0000-0000-00007F480000}"/>
    <cellStyle name="Percentuale 7 4 4" xfId="17455" xr:uid="{00000000-0005-0000-0000-000080480000}"/>
    <cellStyle name="Percentuale 7 4 5" xfId="19127" xr:uid="{00000000-0005-0000-0000-000081480000}"/>
    <cellStyle name="Percentuale 7 5" xfId="17456" xr:uid="{00000000-0005-0000-0000-000082480000}"/>
    <cellStyle name="Percentuale 7 5 2" xfId="19128" xr:uid="{00000000-0005-0000-0000-000083480000}"/>
    <cellStyle name="Percentuale 7 6" xfId="17457" xr:uid="{00000000-0005-0000-0000-000084480000}"/>
    <cellStyle name="Percentuale 7 7" xfId="19123" xr:uid="{00000000-0005-0000-0000-000085480000}"/>
    <cellStyle name="Percentuale 8" xfId="17458" xr:uid="{00000000-0005-0000-0000-000086480000}"/>
    <cellStyle name="Percentuale 8 2" xfId="17459" xr:uid="{00000000-0005-0000-0000-000087480000}"/>
    <cellStyle name="Percentuale 8 2 2" xfId="17460" xr:uid="{00000000-0005-0000-0000-000088480000}"/>
    <cellStyle name="Percentuale 8 2 3" xfId="19130" xr:uid="{00000000-0005-0000-0000-000089480000}"/>
    <cellStyle name="Percentuale 8 3" xfId="17461" xr:uid="{00000000-0005-0000-0000-00008A480000}"/>
    <cellStyle name="Percentuale 8 3 2" xfId="17462" xr:uid="{00000000-0005-0000-0000-00008B480000}"/>
    <cellStyle name="Percentuale 8 3 2 2" xfId="19132" xr:uid="{00000000-0005-0000-0000-00008C480000}"/>
    <cellStyle name="Percentuale 8 3 3" xfId="17463" xr:uid="{00000000-0005-0000-0000-00008D480000}"/>
    <cellStyle name="Percentuale 8 3 3 2" xfId="17464" xr:uid="{00000000-0005-0000-0000-00008E480000}"/>
    <cellStyle name="Percentuale 8 3 4" xfId="17465" xr:uid="{00000000-0005-0000-0000-00008F480000}"/>
    <cellStyle name="Percentuale 8 3 5" xfId="19131" xr:uid="{00000000-0005-0000-0000-000090480000}"/>
    <cellStyle name="Percentuale 8 4" xfId="17466" xr:uid="{00000000-0005-0000-0000-000091480000}"/>
    <cellStyle name="Percentuale 8 4 2" xfId="17467" xr:uid="{00000000-0005-0000-0000-000092480000}"/>
    <cellStyle name="Percentuale 8 4 2 2" xfId="17468" xr:uid="{00000000-0005-0000-0000-000093480000}"/>
    <cellStyle name="Percentuale 8 4 3" xfId="17469" xr:uid="{00000000-0005-0000-0000-000094480000}"/>
    <cellStyle name="Percentuale 8 4 4" xfId="17470" xr:uid="{00000000-0005-0000-0000-000095480000}"/>
    <cellStyle name="Percentuale 8 4 5" xfId="19133" xr:uid="{00000000-0005-0000-0000-000096480000}"/>
    <cellStyle name="Percentuale 8 5" xfId="17471" xr:uid="{00000000-0005-0000-0000-000097480000}"/>
    <cellStyle name="Percentuale 8 5 2" xfId="19134" xr:uid="{00000000-0005-0000-0000-000098480000}"/>
    <cellStyle name="Percentuale 8 6" xfId="17472" xr:uid="{00000000-0005-0000-0000-000099480000}"/>
    <cellStyle name="Percentuale 8 7" xfId="19129" xr:uid="{00000000-0005-0000-0000-00009A480000}"/>
    <cellStyle name="Percentuale 9" xfId="17473" xr:uid="{00000000-0005-0000-0000-00009B480000}"/>
    <cellStyle name="Percentuale 9 2" xfId="17474" xr:uid="{00000000-0005-0000-0000-00009C480000}"/>
    <cellStyle name="Percentuale 9 2 2" xfId="17475" xr:uid="{00000000-0005-0000-0000-00009D480000}"/>
    <cellStyle name="Percentuale 9 2 3" xfId="19136" xr:uid="{00000000-0005-0000-0000-00009E480000}"/>
    <cellStyle name="Percentuale 9 3" xfId="17476" xr:uid="{00000000-0005-0000-0000-00009F480000}"/>
    <cellStyle name="Percentuale 9 3 2" xfId="17477" xr:uid="{00000000-0005-0000-0000-0000A0480000}"/>
    <cellStyle name="Percentuale 9 3 2 2" xfId="19138" xr:uid="{00000000-0005-0000-0000-0000A1480000}"/>
    <cellStyle name="Percentuale 9 3 3" xfId="17478" xr:uid="{00000000-0005-0000-0000-0000A2480000}"/>
    <cellStyle name="Percentuale 9 3 3 2" xfId="17479" xr:uid="{00000000-0005-0000-0000-0000A3480000}"/>
    <cellStyle name="Percentuale 9 3 4" xfId="17480" xr:uid="{00000000-0005-0000-0000-0000A4480000}"/>
    <cellStyle name="Percentuale 9 3 5" xfId="19137" xr:uid="{00000000-0005-0000-0000-0000A5480000}"/>
    <cellStyle name="Percentuale 9 4" xfId="17481" xr:uid="{00000000-0005-0000-0000-0000A6480000}"/>
    <cellStyle name="Percentuale 9 4 2" xfId="17482" xr:uid="{00000000-0005-0000-0000-0000A7480000}"/>
    <cellStyle name="Percentuale 9 4 2 2" xfId="17483" xr:uid="{00000000-0005-0000-0000-0000A8480000}"/>
    <cellStyle name="Percentuale 9 4 3" xfId="17484" xr:uid="{00000000-0005-0000-0000-0000A9480000}"/>
    <cellStyle name="Percentuale 9 4 4" xfId="17485" xr:uid="{00000000-0005-0000-0000-0000AA480000}"/>
    <cellStyle name="Percentuale 9 4 5" xfId="19139" xr:uid="{00000000-0005-0000-0000-0000AB480000}"/>
    <cellStyle name="Percentuale 9 5" xfId="17486" xr:uid="{00000000-0005-0000-0000-0000AC480000}"/>
    <cellStyle name="Percentuale 9 5 2" xfId="19140" xr:uid="{00000000-0005-0000-0000-0000AD480000}"/>
    <cellStyle name="Percentuale 9 6" xfId="17487" xr:uid="{00000000-0005-0000-0000-0000AE480000}"/>
    <cellStyle name="Percentuale 9 7" xfId="19135" xr:uid="{00000000-0005-0000-0000-0000AF480000}"/>
    <cellStyle name="Preliminary data" xfId="17488" xr:uid="{00000000-0005-0000-0000-0000B0480000}"/>
    <cellStyle name="Procent 10" xfId="17489" xr:uid="{00000000-0005-0000-0000-0000B1480000}"/>
    <cellStyle name="Procent 10 2" xfId="17490" xr:uid="{00000000-0005-0000-0000-0000B2480000}"/>
    <cellStyle name="Procent 10 2 2" xfId="17491" xr:uid="{00000000-0005-0000-0000-0000B3480000}"/>
    <cellStyle name="Procent 10 2 2 2" xfId="17492" xr:uid="{00000000-0005-0000-0000-0000B4480000}"/>
    <cellStyle name="Procent 10 2 3" xfId="17493" xr:uid="{00000000-0005-0000-0000-0000B5480000}"/>
    <cellStyle name="Procent 10 3" xfId="17494" xr:uid="{00000000-0005-0000-0000-0000B6480000}"/>
    <cellStyle name="Procent 10 3 2" xfId="17495" xr:uid="{00000000-0005-0000-0000-0000B7480000}"/>
    <cellStyle name="Procent 10 3 2 2" xfId="17496" xr:uid="{00000000-0005-0000-0000-0000B8480000}"/>
    <cellStyle name="Procent 10 3 3" xfId="17497" xr:uid="{00000000-0005-0000-0000-0000B9480000}"/>
    <cellStyle name="Procent 10 4" xfId="17498" xr:uid="{00000000-0005-0000-0000-0000BA480000}"/>
    <cellStyle name="Procent 10 4 2" xfId="17499" xr:uid="{00000000-0005-0000-0000-0000BB480000}"/>
    <cellStyle name="Procent 10 4 2 2" xfId="17500" xr:uid="{00000000-0005-0000-0000-0000BC480000}"/>
    <cellStyle name="Procent 10 4 3" xfId="17501" xr:uid="{00000000-0005-0000-0000-0000BD480000}"/>
    <cellStyle name="Procent 10 5" xfId="17502" xr:uid="{00000000-0005-0000-0000-0000BE480000}"/>
    <cellStyle name="Procent 10 5 2" xfId="17503" xr:uid="{00000000-0005-0000-0000-0000BF480000}"/>
    <cellStyle name="Procent 10 6" xfId="17504" xr:uid="{00000000-0005-0000-0000-0000C0480000}"/>
    <cellStyle name="Procent 11" xfId="17505" xr:uid="{00000000-0005-0000-0000-0000C1480000}"/>
    <cellStyle name="Procent 11 2" xfId="17506" xr:uid="{00000000-0005-0000-0000-0000C2480000}"/>
    <cellStyle name="Procent 11 2 2" xfId="17507" xr:uid="{00000000-0005-0000-0000-0000C3480000}"/>
    <cellStyle name="Procent 11 3" xfId="17508" xr:uid="{00000000-0005-0000-0000-0000C4480000}"/>
    <cellStyle name="Procent 12" xfId="17509" xr:uid="{00000000-0005-0000-0000-0000C5480000}"/>
    <cellStyle name="Procent 12 2" xfId="17510" xr:uid="{00000000-0005-0000-0000-0000C6480000}"/>
    <cellStyle name="Procent 12 2 2" xfId="17511" xr:uid="{00000000-0005-0000-0000-0000C7480000}"/>
    <cellStyle name="Procent 12 3" xfId="17512" xr:uid="{00000000-0005-0000-0000-0000C8480000}"/>
    <cellStyle name="Procent 13" xfId="17513" xr:uid="{00000000-0005-0000-0000-0000C9480000}"/>
    <cellStyle name="Procent 2" xfId="17514" xr:uid="{00000000-0005-0000-0000-0000CA480000}"/>
    <cellStyle name="Procent 2 10" xfId="17515" xr:uid="{00000000-0005-0000-0000-0000CB480000}"/>
    <cellStyle name="Procent 2 10 2" xfId="17516" xr:uid="{00000000-0005-0000-0000-0000CC480000}"/>
    <cellStyle name="Procent 2 10 2 2" xfId="17517" xr:uid="{00000000-0005-0000-0000-0000CD480000}"/>
    <cellStyle name="Procent 2 10 2 2 2" xfId="17518" xr:uid="{00000000-0005-0000-0000-0000CE480000}"/>
    <cellStyle name="Procent 2 10 2 3" xfId="17519" xr:uid="{00000000-0005-0000-0000-0000CF480000}"/>
    <cellStyle name="Procent 2 10 3" xfId="17520" xr:uid="{00000000-0005-0000-0000-0000D0480000}"/>
    <cellStyle name="Procent 2 10 3 2" xfId="17521" xr:uid="{00000000-0005-0000-0000-0000D1480000}"/>
    <cellStyle name="Procent 2 10 4" xfId="17522" xr:uid="{00000000-0005-0000-0000-0000D2480000}"/>
    <cellStyle name="Procent 2 11" xfId="17523" xr:uid="{00000000-0005-0000-0000-0000D3480000}"/>
    <cellStyle name="Procent 2 11 2" xfId="17524" xr:uid="{00000000-0005-0000-0000-0000D4480000}"/>
    <cellStyle name="Procent 2 11 2 2" xfId="17525" xr:uid="{00000000-0005-0000-0000-0000D5480000}"/>
    <cellStyle name="Procent 2 11 3" xfId="17526" xr:uid="{00000000-0005-0000-0000-0000D6480000}"/>
    <cellStyle name="Procent 2 12" xfId="17527" xr:uid="{00000000-0005-0000-0000-0000D7480000}"/>
    <cellStyle name="Procent 2 12 2" xfId="17528" xr:uid="{00000000-0005-0000-0000-0000D8480000}"/>
    <cellStyle name="Procent 2 12 2 2" xfId="17529" xr:uid="{00000000-0005-0000-0000-0000D9480000}"/>
    <cellStyle name="Procent 2 12 3" xfId="17530" xr:uid="{00000000-0005-0000-0000-0000DA480000}"/>
    <cellStyle name="Procent 2 13" xfId="17531" xr:uid="{00000000-0005-0000-0000-0000DB480000}"/>
    <cellStyle name="Procent 2 13 2" xfId="17532" xr:uid="{00000000-0005-0000-0000-0000DC480000}"/>
    <cellStyle name="Procent 2 13 2 2" xfId="17533" xr:uid="{00000000-0005-0000-0000-0000DD480000}"/>
    <cellStyle name="Procent 2 13 3" xfId="17534" xr:uid="{00000000-0005-0000-0000-0000DE480000}"/>
    <cellStyle name="Procent 2 14" xfId="17535" xr:uid="{00000000-0005-0000-0000-0000DF480000}"/>
    <cellStyle name="Procent 2 14 2" xfId="17536" xr:uid="{00000000-0005-0000-0000-0000E0480000}"/>
    <cellStyle name="Procent 2 14 2 2" xfId="17537" xr:uid="{00000000-0005-0000-0000-0000E1480000}"/>
    <cellStyle name="Procent 2 14 3" xfId="17538" xr:uid="{00000000-0005-0000-0000-0000E2480000}"/>
    <cellStyle name="Procent 2 15" xfId="17539" xr:uid="{00000000-0005-0000-0000-0000E3480000}"/>
    <cellStyle name="Procent 2 15 2" xfId="17540" xr:uid="{00000000-0005-0000-0000-0000E4480000}"/>
    <cellStyle name="Procent 2 16" xfId="17541" xr:uid="{00000000-0005-0000-0000-0000E5480000}"/>
    <cellStyle name="Procent 2 16 2" xfId="17542" xr:uid="{00000000-0005-0000-0000-0000E6480000}"/>
    <cellStyle name="Procent 2 17" xfId="17543" xr:uid="{00000000-0005-0000-0000-0000E7480000}"/>
    <cellStyle name="Procent 2 2" xfId="17544" xr:uid="{00000000-0005-0000-0000-0000E8480000}"/>
    <cellStyle name="Procent 2 2 10" xfId="17545" xr:uid="{00000000-0005-0000-0000-0000E9480000}"/>
    <cellStyle name="Procent 2 2 11" xfId="17546" xr:uid="{00000000-0005-0000-0000-0000EA480000}"/>
    <cellStyle name="Procent 2 2 12" xfId="17547" xr:uid="{00000000-0005-0000-0000-0000EB480000}"/>
    <cellStyle name="Procent 2 2 13" xfId="17548" xr:uid="{00000000-0005-0000-0000-0000EC480000}"/>
    <cellStyle name="Procent 2 2 2" xfId="17549" xr:uid="{00000000-0005-0000-0000-0000ED480000}"/>
    <cellStyle name="Procent 2 2 2 2" xfId="17550" xr:uid="{00000000-0005-0000-0000-0000EE480000}"/>
    <cellStyle name="Procent 2 2 2 2 2" xfId="17551" xr:uid="{00000000-0005-0000-0000-0000EF480000}"/>
    <cellStyle name="Procent 2 2 2 2 2 2" xfId="17552" xr:uid="{00000000-0005-0000-0000-0000F0480000}"/>
    <cellStyle name="Procent 2 2 2 2 3" xfId="17553" xr:uid="{00000000-0005-0000-0000-0000F1480000}"/>
    <cellStyle name="Procent 2 2 2 3" xfId="17554" xr:uid="{00000000-0005-0000-0000-0000F2480000}"/>
    <cellStyle name="Procent 2 2 2 3 2" xfId="17555" xr:uid="{00000000-0005-0000-0000-0000F3480000}"/>
    <cellStyle name="Procent 2 2 2 3 2 2" xfId="17556" xr:uid="{00000000-0005-0000-0000-0000F4480000}"/>
    <cellStyle name="Procent 2 2 2 3 3" xfId="17557" xr:uid="{00000000-0005-0000-0000-0000F5480000}"/>
    <cellStyle name="Procent 2 2 2 4" xfId="17558" xr:uid="{00000000-0005-0000-0000-0000F6480000}"/>
    <cellStyle name="Procent 2 2 2 4 2" xfId="17559" xr:uid="{00000000-0005-0000-0000-0000F7480000}"/>
    <cellStyle name="Procent 2 2 2 4 2 2" xfId="17560" xr:uid="{00000000-0005-0000-0000-0000F8480000}"/>
    <cellStyle name="Procent 2 2 2 4 3" xfId="17561" xr:uid="{00000000-0005-0000-0000-0000F9480000}"/>
    <cellStyle name="Procent 2 2 2 5" xfId="17562" xr:uid="{00000000-0005-0000-0000-0000FA480000}"/>
    <cellStyle name="Procent 2 2 2 5 2" xfId="17563" xr:uid="{00000000-0005-0000-0000-0000FB480000}"/>
    <cellStyle name="Procent 2 2 2 5 2 2" xfId="17564" xr:uid="{00000000-0005-0000-0000-0000FC480000}"/>
    <cellStyle name="Procent 2 2 2 5 3" xfId="17565" xr:uid="{00000000-0005-0000-0000-0000FD480000}"/>
    <cellStyle name="Procent 2 2 2 6" xfId="17566" xr:uid="{00000000-0005-0000-0000-0000FE480000}"/>
    <cellStyle name="Procent 2 2 2 6 2" xfId="17567" xr:uid="{00000000-0005-0000-0000-0000FF480000}"/>
    <cellStyle name="Procent 2 2 2 7" xfId="17568" xr:uid="{00000000-0005-0000-0000-000000490000}"/>
    <cellStyle name="Procent 2 2 3" xfId="17569" xr:uid="{00000000-0005-0000-0000-000001490000}"/>
    <cellStyle name="Procent 2 2 3 2" xfId="17570" xr:uid="{00000000-0005-0000-0000-000002490000}"/>
    <cellStyle name="Procent 2 2 3 2 2" xfId="17571" xr:uid="{00000000-0005-0000-0000-000003490000}"/>
    <cellStyle name="Procent 2 2 3 2 2 2" xfId="17572" xr:uid="{00000000-0005-0000-0000-000004490000}"/>
    <cellStyle name="Procent 2 2 3 2 3" xfId="17573" xr:uid="{00000000-0005-0000-0000-000005490000}"/>
    <cellStyle name="Procent 2 2 3 3" xfId="17574" xr:uid="{00000000-0005-0000-0000-000006490000}"/>
    <cellStyle name="Procent 2 2 3 3 2" xfId="17575" xr:uid="{00000000-0005-0000-0000-000007490000}"/>
    <cellStyle name="Procent 2 2 3 4" xfId="17576" xr:uid="{00000000-0005-0000-0000-000008490000}"/>
    <cellStyle name="Procent 2 2 4" xfId="17577" xr:uid="{00000000-0005-0000-0000-000009490000}"/>
    <cellStyle name="Procent 2 2 4 2" xfId="17578" xr:uid="{00000000-0005-0000-0000-00000A490000}"/>
    <cellStyle name="Procent 2 2 4 2 2" xfId="17579" xr:uid="{00000000-0005-0000-0000-00000B490000}"/>
    <cellStyle name="Procent 2 2 4 3" xfId="17580" xr:uid="{00000000-0005-0000-0000-00000C490000}"/>
    <cellStyle name="Procent 2 2 5" xfId="17581" xr:uid="{00000000-0005-0000-0000-00000D490000}"/>
    <cellStyle name="Procent 2 2 5 2" xfId="17582" xr:uid="{00000000-0005-0000-0000-00000E490000}"/>
    <cellStyle name="Procent 2 2 5 2 2" xfId="17583" xr:uid="{00000000-0005-0000-0000-00000F490000}"/>
    <cellStyle name="Procent 2 2 5 3" xfId="17584" xr:uid="{00000000-0005-0000-0000-000010490000}"/>
    <cellStyle name="Procent 2 2 6" xfId="17585" xr:uid="{00000000-0005-0000-0000-000011490000}"/>
    <cellStyle name="Procent 2 2 6 2" xfId="17586" xr:uid="{00000000-0005-0000-0000-000012490000}"/>
    <cellStyle name="Procent 2 2 6 2 2" xfId="17587" xr:uid="{00000000-0005-0000-0000-000013490000}"/>
    <cellStyle name="Procent 2 2 6 3" xfId="17588" xr:uid="{00000000-0005-0000-0000-000014490000}"/>
    <cellStyle name="Procent 2 2 7" xfId="17589" xr:uid="{00000000-0005-0000-0000-000015490000}"/>
    <cellStyle name="Procent 2 2 7 2" xfId="17590" xr:uid="{00000000-0005-0000-0000-000016490000}"/>
    <cellStyle name="Procent 2 2 7 2 2" xfId="17591" xr:uid="{00000000-0005-0000-0000-000017490000}"/>
    <cellStyle name="Procent 2 2 7 3" xfId="17592" xr:uid="{00000000-0005-0000-0000-000018490000}"/>
    <cellStyle name="Procent 2 2 8" xfId="17593" xr:uid="{00000000-0005-0000-0000-000019490000}"/>
    <cellStyle name="Procent 2 2 8 2" xfId="17594" xr:uid="{00000000-0005-0000-0000-00001A490000}"/>
    <cellStyle name="Procent 2 2 9" xfId="17595" xr:uid="{00000000-0005-0000-0000-00001B490000}"/>
    <cellStyle name="Procent 2 2 9 2" xfId="17596" xr:uid="{00000000-0005-0000-0000-00001C490000}"/>
    <cellStyle name="Procent 2 3" xfId="17597" xr:uid="{00000000-0005-0000-0000-00001D490000}"/>
    <cellStyle name="Procent 2 3 10" xfId="17598" xr:uid="{00000000-0005-0000-0000-00001E490000}"/>
    <cellStyle name="Procent 2 3 2" xfId="17599" xr:uid="{00000000-0005-0000-0000-00001F490000}"/>
    <cellStyle name="Procent 2 3 2 2" xfId="17600" xr:uid="{00000000-0005-0000-0000-000020490000}"/>
    <cellStyle name="Procent 2 3 2 2 2" xfId="17601" xr:uid="{00000000-0005-0000-0000-000021490000}"/>
    <cellStyle name="Procent 2 3 2 2 2 2" xfId="17602" xr:uid="{00000000-0005-0000-0000-000022490000}"/>
    <cellStyle name="Procent 2 3 2 2 3" xfId="17603" xr:uid="{00000000-0005-0000-0000-000023490000}"/>
    <cellStyle name="Procent 2 3 2 3" xfId="17604" xr:uid="{00000000-0005-0000-0000-000024490000}"/>
    <cellStyle name="Procent 2 3 2 3 2" xfId="17605" xr:uid="{00000000-0005-0000-0000-000025490000}"/>
    <cellStyle name="Procent 2 3 2 3 2 2" xfId="17606" xr:uid="{00000000-0005-0000-0000-000026490000}"/>
    <cellStyle name="Procent 2 3 2 3 3" xfId="17607" xr:uid="{00000000-0005-0000-0000-000027490000}"/>
    <cellStyle name="Procent 2 3 2 4" xfId="17608" xr:uid="{00000000-0005-0000-0000-000028490000}"/>
    <cellStyle name="Procent 2 3 2 4 2" xfId="17609" xr:uid="{00000000-0005-0000-0000-000029490000}"/>
    <cellStyle name="Procent 2 3 2 5" xfId="17610" xr:uid="{00000000-0005-0000-0000-00002A490000}"/>
    <cellStyle name="Procent 2 3 3" xfId="17611" xr:uid="{00000000-0005-0000-0000-00002B490000}"/>
    <cellStyle name="Procent 2 3 3 2" xfId="17612" xr:uid="{00000000-0005-0000-0000-00002C490000}"/>
    <cellStyle name="Procent 2 3 3 2 2" xfId="17613" xr:uid="{00000000-0005-0000-0000-00002D490000}"/>
    <cellStyle name="Procent 2 3 3 3" xfId="17614" xr:uid="{00000000-0005-0000-0000-00002E490000}"/>
    <cellStyle name="Procent 2 3 4" xfId="17615" xr:uid="{00000000-0005-0000-0000-00002F490000}"/>
    <cellStyle name="Procent 2 3 4 2" xfId="17616" xr:uid="{00000000-0005-0000-0000-000030490000}"/>
    <cellStyle name="Procent 2 3 4 2 2" xfId="17617" xr:uid="{00000000-0005-0000-0000-000031490000}"/>
    <cellStyle name="Procent 2 3 4 3" xfId="17618" xr:uid="{00000000-0005-0000-0000-000032490000}"/>
    <cellStyle name="Procent 2 3 5" xfId="17619" xr:uid="{00000000-0005-0000-0000-000033490000}"/>
    <cellStyle name="Procent 2 3 5 2" xfId="17620" xr:uid="{00000000-0005-0000-0000-000034490000}"/>
    <cellStyle name="Procent 2 3 5 2 2" xfId="17621" xr:uid="{00000000-0005-0000-0000-000035490000}"/>
    <cellStyle name="Procent 2 3 5 3" xfId="17622" xr:uid="{00000000-0005-0000-0000-000036490000}"/>
    <cellStyle name="Procent 2 3 6" xfId="17623" xr:uid="{00000000-0005-0000-0000-000037490000}"/>
    <cellStyle name="Procent 2 3 6 2" xfId="17624" xr:uid="{00000000-0005-0000-0000-000038490000}"/>
    <cellStyle name="Procent 2 3 6 2 2" xfId="17625" xr:uid="{00000000-0005-0000-0000-000039490000}"/>
    <cellStyle name="Procent 2 3 6 3" xfId="17626" xr:uid="{00000000-0005-0000-0000-00003A490000}"/>
    <cellStyle name="Procent 2 3 7" xfId="17627" xr:uid="{00000000-0005-0000-0000-00003B490000}"/>
    <cellStyle name="Procent 2 3 7 2" xfId="17628" xr:uid="{00000000-0005-0000-0000-00003C490000}"/>
    <cellStyle name="Procent 2 3 7 2 2" xfId="17629" xr:uid="{00000000-0005-0000-0000-00003D490000}"/>
    <cellStyle name="Procent 2 3 7 3" xfId="17630" xr:uid="{00000000-0005-0000-0000-00003E490000}"/>
    <cellStyle name="Procent 2 3 8" xfId="17631" xr:uid="{00000000-0005-0000-0000-00003F490000}"/>
    <cellStyle name="Procent 2 3 8 2" xfId="17632" xr:uid="{00000000-0005-0000-0000-000040490000}"/>
    <cellStyle name="Procent 2 3 9" xfId="17633" xr:uid="{00000000-0005-0000-0000-000041490000}"/>
    <cellStyle name="Procent 2 4" xfId="17634" xr:uid="{00000000-0005-0000-0000-000042490000}"/>
    <cellStyle name="Procent 2 4 2" xfId="17635" xr:uid="{00000000-0005-0000-0000-000043490000}"/>
    <cellStyle name="Procent 2 4 2 2" xfId="17636" xr:uid="{00000000-0005-0000-0000-000044490000}"/>
    <cellStyle name="Procent 2 4 2 2 2" xfId="17637" xr:uid="{00000000-0005-0000-0000-000045490000}"/>
    <cellStyle name="Procent 2 4 2 2 2 2" xfId="17638" xr:uid="{00000000-0005-0000-0000-000046490000}"/>
    <cellStyle name="Procent 2 4 2 2 3" xfId="17639" xr:uid="{00000000-0005-0000-0000-000047490000}"/>
    <cellStyle name="Procent 2 4 2 3" xfId="17640" xr:uid="{00000000-0005-0000-0000-000048490000}"/>
    <cellStyle name="Procent 2 4 2 3 2" xfId="17641" xr:uid="{00000000-0005-0000-0000-000049490000}"/>
    <cellStyle name="Procent 2 4 2 3 2 2" xfId="17642" xr:uid="{00000000-0005-0000-0000-00004A490000}"/>
    <cellStyle name="Procent 2 4 2 3 3" xfId="17643" xr:uid="{00000000-0005-0000-0000-00004B490000}"/>
    <cellStyle name="Procent 2 4 2 4" xfId="17644" xr:uid="{00000000-0005-0000-0000-00004C490000}"/>
    <cellStyle name="Procent 2 4 2 4 2" xfId="17645" xr:uid="{00000000-0005-0000-0000-00004D490000}"/>
    <cellStyle name="Procent 2 4 2 5" xfId="17646" xr:uid="{00000000-0005-0000-0000-00004E490000}"/>
    <cellStyle name="Procent 2 4 3" xfId="17647" xr:uid="{00000000-0005-0000-0000-00004F490000}"/>
    <cellStyle name="Procent 2 4 3 2" xfId="17648" xr:uid="{00000000-0005-0000-0000-000050490000}"/>
    <cellStyle name="Procent 2 4 3 2 2" xfId="17649" xr:uid="{00000000-0005-0000-0000-000051490000}"/>
    <cellStyle name="Procent 2 4 3 3" xfId="17650" xr:uid="{00000000-0005-0000-0000-000052490000}"/>
    <cellStyle name="Procent 2 4 4" xfId="17651" xr:uid="{00000000-0005-0000-0000-000053490000}"/>
    <cellStyle name="Procent 2 4 4 2" xfId="17652" xr:uid="{00000000-0005-0000-0000-000054490000}"/>
    <cellStyle name="Procent 2 4 4 2 2" xfId="17653" xr:uid="{00000000-0005-0000-0000-000055490000}"/>
    <cellStyle name="Procent 2 4 4 3" xfId="17654" xr:uid="{00000000-0005-0000-0000-000056490000}"/>
    <cellStyle name="Procent 2 4 5" xfId="17655" xr:uid="{00000000-0005-0000-0000-000057490000}"/>
    <cellStyle name="Procent 2 4 5 2" xfId="17656" xr:uid="{00000000-0005-0000-0000-000058490000}"/>
    <cellStyle name="Procent 2 4 5 2 2" xfId="17657" xr:uid="{00000000-0005-0000-0000-000059490000}"/>
    <cellStyle name="Procent 2 4 5 3" xfId="17658" xr:uid="{00000000-0005-0000-0000-00005A490000}"/>
    <cellStyle name="Procent 2 4 6" xfId="17659" xr:uid="{00000000-0005-0000-0000-00005B490000}"/>
    <cellStyle name="Procent 2 4 6 2" xfId="17660" xr:uid="{00000000-0005-0000-0000-00005C490000}"/>
    <cellStyle name="Procent 2 4 6 2 2" xfId="17661" xr:uid="{00000000-0005-0000-0000-00005D490000}"/>
    <cellStyle name="Procent 2 4 6 3" xfId="17662" xr:uid="{00000000-0005-0000-0000-00005E490000}"/>
    <cellStyle name="Procent 2 4 7" xfId="17663" xr:uid="{00000000-0005-0000-0000-00005F490000}"/>
    <cellStyle name="Procent 2 4 7 2" xfId="17664" xr:uid="{00000000-0005-0000-0000-000060490000}"/>
    <cellStyle name="Procent 2 4 7 2 2" xfId="17665" xr:uid="{00000000-0005-0000-0000-000061490000}"/>
    <cellStyle name="Procent 2 4 7 3" xfId="17666" xr:uid="{00000000-0005-0000-0000-000062490000}"/>
    <cellStyle name="Procent 2 4 8" xfId="17667" xr:uid="{00000000-0005-0000-0000-000063490000}"/>
    <cellStyle name="Procent 2 4 8 2" xfId="17668" xr:uid="{00000000-0005-0000-0000-000064490000}"/>
    <cellStyle name="Procent 2 4 9" xfId="17669" xr:uid="{00000000-0005-0000-0000-000065490000}"/>
    <cellStyle name="Procent 2 5" xfId="17670" xr:uid="{00000000-0005-0000-0000-000066490000}"/>
    <cellStyle name="Procent 2 5 2" xfId="17671" xr:uid="{00000000-0005-0000-0000-000067490000}"/>
    <cellStyle name="Procent 2 5 2 2" xfId="17672" xr:uid="{00000000-0005-0000-0000-000068490000}"/>
    <cellStyle name="Procent 2 5 2 2 2" xfId="17673" xr:uid="{00000000-0005-0000-0000-000069490000}"/>
    <cellStyle name="Procent 2 5 2 2 2 2" xfId="17674" xr:uid="{00000000-0005-0000-0000-00006A490000}"/>
    <cellStyle name="Procent 2 5 2 2 3" xfId="17675" xr:uid="{00000000-0005-0000-0000-00006B490000}"/>
    <cellStyle name="Procent 2 5 2 3" xfId="17676" xr:uid="{00000000-0005-0000-0000-00006C490000}"/>
    <cellStyle name="Procent 2 5 2 3 2" xfId="17677" xr:uid="{00000000-0005-0000-0000-00006D490000}"/>
    <cellStyle name="Procent 2 5 2 3 2 2" xfId="17678" xr:uid="{00000000-0005-0000-0000-00006E490000}"/>
    <cellStyle name="Procent 2 5 2 3 3" xfId="17679" xr:uid="{00000000-0005-0000-0000-00006F490000}"/>
    <cellStyle name="Procent 2 5 2 4" xfId="17680" xr:uid="{00000000-0005-0000-0000-000070490000}"/>
    <cellStyle name="Procent 2 5 2 4 2" xfId="17681" xr:uid="{00000000-0005-0000-0000-000071490000}"/>
    <cellStyle name="Procent 2 5 2 5" xfId="17682" xr:uid="{00000000-0005-0000-0000-000072490000}"/>
    <cellStyle name="Procent 2 5 3" xfId="17683" xr:uid="{00000000-0005-0000-0000-000073490000}"/>
    <cellStyle name="Procent 2 5 3 2" xfId="17684" xr:uid="{00000000-0005-0000-0000-000074490000}"/>
    <cellStyle name="Procent 2 5 3 2 2" xfId="17685" xr:uid="{00000000-0005-0000-0000-000075490000}"/>
    <cellStyle name="Procent 2 5 3 3" xfId="17686" xr:uid="{00000000-0005-0000-0000-000076490000}"/>
    <cellStyle name="Procent 2 5 4" xfId="17687" xr:uid="{00000000-0005-0000-0000-000077490000}"/>
    <cellStyle name="Procent 2 5 4 2" xfId="17688" xr:uid="{00000000-0005-0000-0000-000078490000}"/>
    <cellStyle name="Procent 2 5 4 2 2" xfId="17689" xr:uid="{00000000-0005-0000-0000-000079490000}"/>
    <cellStyle name="Procent 2 5 4 3" xfId="17690" xr:uid="{00000000-0005-0000-0000-00007A490000}"/>
    <cellStyle name="Procent 2 5 5" xfId="17691" xr:uid="{00000000-0005-0000-0000-00007B490000}"/>
    <cellStyle name="Procent 2 5 5 2" xfId="17692" xr:uid="{00000000-0005-0000-0000-00007C490000}"/>
    <cellStyle name="Procent 2 5 5 2 2" xfId="17693" xr:uid="{00000000-0005-0000-0000-00007D490000}"/>
    <cellStyle name="Procent 2 5 5 3" xfId="17694" xr:uid="{00000000-0005-0000-0000-00007E490000}"/>
    <cellStyle name="Procent 2 5 6" xfId="17695" xr:uid="{00000000-0005-0000-0000-00007F490000}"/>
    <cellStyle name="Procent 2 5 6 2" xfId="17696" xr:uid="{00000000-0005-0000-0000-000080490000}"/>
    <cellStyle name="Procent 2 5 6 2 2" xfId="17697" xr:uid="{00000000-0005-0000-0000-000081490000}"/>
    <cellStyle name="Procent 2 5 6 3" xfId="17698" xr:uid="{00000000-0005-0000-0000-000082490000}"/>
    <cellStyle name="Procent 2 6" xfId="17699" xr:uid="{00000000-0005-0000-0000-000083490000}"/>
    <cellStyle name="Procent 2 6 2" xfId="17700" xr:uid="{00000000-0005-0000-0000-000084490000}"/>
    <cellStyle name="Procent 2 6 2 2" xfId="17701" xr:uid="{00000000-0005-0000-0000-000085490000}"/>
    <cellStyle name="Procent 2 6 2 2 2" xfId="17702" xr:uid="{00000000-0005-0000-0000-000086490000}"/>
    <cellStyle name="Procent 2 6 2 2 2 2" xfId="17703" xr:uid="{00000000-0005-0000-0000-000087490000}"/>
    <cellStyle name="Procent 2 6 2 2 3" xfId="17704" xr:uid="{00000000-0005-0000-0000-000088490000}"/>
    <cellStyle name="Procent 2 6 2 3" xfId="17705" xr:uid="{00000000-0005-0000-0000-000089490000}"/>
    <cellStyle name="Procent 2 6 2 3 2" xfId="17706" xr:uid="{00000000-0005-0000-0000-00008A490000}"/>
    <cellStyle name="Procent 2 6 2 3 2 2" xfId="17707" xr:uid="{00000000-0005-0000-0000-00008B490000}"/>
    <cellStyle name="Procent 2 6 2 3 3" xfId="17708" xr:uid="{00000000-0005-0000-0000-00008C490000}"/>
    <cellStyle name="Procent 2 6 2 4" xfId="17709" xr:uid="{00000000-0005-0000-0000-00008D490000}"/>
    <cellStyle name="Procent 2 6 2 4 2" xfId="17710" xr:uid="{00000000-0005-0000-0000-00008E490000}"/>
    <cellStyle name="Procent 2 6 2 5" xfId="17711" xr:uid="{00000000-0005-0000-0000-00008F490000}"/>
    <cellStyle name="Procent 2 6 3" xfId="17712" xr:uid="{00000000-0005-0000-0000-000090490000}"/>
    <cellStyle name="Procent 2 6 3 2" xfId="17713" xr:uid="{00000000-0005-0000-0000-000091490000}"/>
    <cellStyle name="Procent 2 6 3 2 2" xfId="17714" xr:uid="{00000000-0005-0000-0000-000092490000}"/>
    <cellStyle name="Procent 2 6 3 3" xfId="17715" xr:uid="{00000000-0005-0000-0000-000093490000}"/>
    <cellStyle name="Procent 2 6 4" xfId="17716" xr:uid="{00000000-0005-0000-0000-000094490000}"/>
    <cellStyle name="Procent 2 6 4 2" xfId="17717" xr:uid="{00000000-0005-0000-0000-000095490000}"/>
    <cellStyle name="Procent 2 6 4 2 2" xfId="17718" xr:uid="{00000000-0005-0000-0000-000096490000}"/>
    <cellStyle name="Procent 2 6 4 3" xfId="17719" xr:uid="{00000000-0005-0000-0000-000097490000}"/>
    <cellStyle name="Procent 2 6 5" xfId="17720" xr:uid="{00000000-0005-0000-0000-000098490000}"/>
    <cellStyle name="Procent 2 6 5 2" xfId="17721" xr:uid="{00000000-0005-0000-0000-000099490000}"/>
    <cellStyle name="Procent 2 6 5 2 2" xfId="17722" xr:uid="{00000000-0005-0000-0000-00009A490000}"/>
    <cellStyle name="Procent 2 6 5 3" xfId="17723" xr:uid="{00000000-0005-0000-0000-00009B490000}"/>
    <cellStyle name="Procent 2 6 6" xfId="17724" xr:uid="{00000000-0005-0000-0000-00009C490000}"/>
    <cellStyle name="Procent 2 6 6 2" xfId="17725" xr:uid="{00000000-0005-0000-0000-00009D490000}"/>
    <cellStyle name="Procent 2 6 7" xfId="17726" xr:uid="{00000000-0005-0000-0000-00009E490000}"/>
    <cellStyle name="Procent 2 7" xfId="17727" xr:uid="{00000000-0005-0000-0000-00009F490000}"/>
    <cellStyle name="Procent 2 7 2" xfId="17728" xr:uid="{00000000-0005-0000-0000-0000A0490000}"/>
    <cellStyle name="Procent 2 7 2 2" xfId="17729" xr:uid="{00000000-0005-0000-0000-0000A1490000}"/>
    <cellStyle name="Procent 2 7 2 2 2" xfId="17730" xr:uid="{00000000-0005-0000-0000-0000A2490000}"/>
    <cellStyle name="Procent 2 7 2 2 2 2" xfId="17731" xr:uid="{00000000-0005-0000-0000-0000A3490000}"/>
    <cellStyle name="Procent 2 7 2 2 3" xfId="17732" xr:uid="{00000000-0005-0000-0000-0000A4490000}"/>
    <cellStyle name="Procent 2 7 2 3" xfId="17733" xr:uid="{00000000-0005-0000-0000-0000A5490000}"/>
    <cellStyle name="Procent 2 7 2 3 2" xfId="17734" xr:uid="{00000000-0005-0000-0000-0000A6490000}"/>
    <cellStyle name="Procent 2 7 2 3 2 2" xfId="17735" xr:uid="{00000000-0005-0000-0000-0000A7490000}"/>
    <cellStyle name="Procent 2 7 2 3 3" xfId="17736" xr:uid="{00000000-0005-0000-0000-0000A8490000}"/>
    <cellStyle name="Procent 2 7 2 4" xfId="17737" xr:uid="{00000000-0005-0000-0000-0000A9490000}"/>
    <cellStyle name="Procent 2 7 2 4 2" xfId="17738" xr:uid="{00000000-0005-0000-0000-0000AA490000}"/>
    <cellStyle name="Procent 2 7 2 5" xfId="17739" xr:uid="{00000000-0005-0000-0000-0000AB490000}"/>
    <cellStyle name="Procent 2 7 3" xfId="17740" xr:uid="{00000000-0005-0000-0000-0000AC490000}"/>
    <cellStyle name="Procent 2 7 3 2" xfId="17741" xr:uid="{00000000-0005-0000-0000-0000AD490000}"/>
    <cellStyle name="Procent 2 7 3 2 2" xfId="17742" xr:uid="{00000000-0005-0000-0000-0000AE490000}"/>
    <cellStyle name="Procent 2 7 3 3" xfId="17743" xr:uid="{00000000-0005-0000-0000-0000AF490000}"/>
    <cellStyle name="Procent 2 7 4" xfId="17744" xr:uid="{00000000-0005-0000-0000-0000B0490000}"/>
    <cellStyle name="Procent 2 7 4 2" xfId="17745" xr:uid="{00000000-0005-0000-0000-0000B1490000}"/>
    <cellStyle name="Procent 2 7 4 2 2" xfId="17746" xr:uid="{00000000-0005-0000-0000-0000B2490000}"/>
    <cellStyle name="Procent 2 7 4 3" xfId="17747" xr:uid="{00000000-0005-0000-0000-0000B3490000}"/>
    <cellStyle name="Procent 2 7 5" xfId="17748" xr:uid="{00000000-0005-0000-0000-0000B4490000}"/>
    <cellStyle name="Procent 2 7 5 2" xfId="17749" xr:uid="{00000000-0005-0000-0000-0000B5490000}"/>
    <cellStyle name="Procent 2 7 5 2 2" xfId="17750" xr:uid="{00000000-0005-0000-0000-0000B6490000}"/>
    <cellStyle name="Procent 2 7 5 3" xfId="17751" xr:uid="{00000000-0005-0000-0000-0000B7490000}"/>
    <cellStyle name="Procent 2 7 6" xfId="17752" xr:uid="{00000000-0005-0000-0000-0000B8490000}"/>
    <cellStyle name="Procent 2 7 6 2" xfId="17753" xr:uid="{00000000-0005-0000-0000-0000B9490000}"/>
    <cellStyle name="Procent 2 7 7" xfId="17754" xr:uid="{00000000-0005-0000-0000-0000BA490000}"/>
    <cellStyle name="Procent 2 8" xfId="17755" xr:uid="{00000000-0005-0000-0000-0000BB490000}"/>
    <cellStyle name="Procent 2 8 2" xfId="17756" xr:uid="{00000000-0005-0000-0000-0000BC490000}"/>
    <cellStyle name="Procent 2 8 2 2" xfId="17757" xr:uid="{00000000-0005-0000-0000-0000BD490000}"/>
    <cellStyle name="Procent 2 8 2 2 2" xfId="17758" xr:uid="{00000000-0005-0000-0000-0000BE490000}"/>
    <cellStyle name="Procent 2 8 2 2 2 2" xfId="17759" xr:uid="{00000000-0005-0000-0000-0000BF490000}"/>
    <cellStyle name="Procent 2 8 2 2 3" xfId="17760" xr:uid="{00000000-0005-0000-0000-0000C0490000}"/>
    <cellStyle name="Procent 2 8 2 3" xfId="17761" xr:uid="{00000000-0005-0000-0000-0000C1490000}"/>
    <cellStyle name="Procent 2 8 2 3 2" xfId="17762" xr:uid="{00000000-0005-0000-0000-0000C2490000}"/>
    <cellStyle name="Procent 2 8 2 3 2 2" xfId="17763" xr:uid="{00000000-0005-0000-0000-0000C3490000}"/>
    <cellStyle name="Procent 2 8 2 3 3" xfId="17764" xr:uid="{00000000-0005-0000-0000-0000C4490000}"/>
    <cellStyle name="Procent 2 8 2 4" xfId="17765" xr:uid="{00000000-0005-0000-0000-0000C5490000}"/>
    <cellStyle name="Procent 2 8 2 4 2" xfId="17766" xr:uid="{00000000-0005-0000-0000-0000C6490000}"/>
    <cellStyle name="Procent 2 8 2 5" xfId="17767" xr:uid="{00000000-0005-0000-0000-0000C7490000}"/>
    <cellStyle name="Procent 2 8 3" xfId="17768" xr:uid="{00000000-0005-0000-0000-0000C8490000}"/>
    <cellStyle name="Procent 2 8 3 2" xfId="17769" xr:uid="{00000000-0005-0000-0000-0000C9490000}"/>
    <cellStyle name="Procent 2 8 3 2 2" xfId="17770" xr:uid="{00000000-0005-0000-0000-0000CA490000}"/>
    <cellStyle name="Procent 2 8 3 3" xfId="17771" xr:uid="{00000000-0005-0000-0000-0000CB490000}"/>
    <cellStyle name="Procent 2 8 4" xfId="17772" xr:uid="{00000000-0005-0000-0000-0000CC490000}"/>
    <cellStyle name="Procent 2 8 4 2" xfId="17773" xr:uid="{00000000-0005-0000-0000-0000CD490000}"/>
    <cellStyle name="Procent 2 8 4 2 2" xfId="17774" xr:uid="{00000000-0005-0000-0000-0000CE490000}"/>
    <cellStyle name="Procent 2 8 4 3" xfId="17775" xr:uid="{00000000-0005-0000-0000-0000CF490000}"/>
    <cellStyle name="Procent 2 8 5" xfId="17776" xr:uid="{00000000-0005-0000-0000-0000D0490000}"/>
    <cellStyle name="Procent 2 8 5 2" xfId="17777" xr:uid="{00000000-0005-0000-0000-0000D1490000}"/>
    <cellStyle name="Procent 2 8 5 2 2" xfId="17778" xr:uid="{00000000-0005-0000-0000-0000D2490000}"/>
    <cellStyle name="Procent 2 8 5 3" xfId="17779" xr:uid="{00000000-0005-0000-0000-0000D3490000}"/>
    <cellStyle name="Procent 2 8 6" xfId="17780" xr:uid="{00000000-0005-0000-0000-0000D4490000}"/>
    <cellStyle name="Procent 2 8 6 2" xfId="17781" xr:uid="{00000000-0005-0000-0000-0000D5490000}"/>
    <cellStyle name="Procent 2 8 7" xfId="17782" xr:uid="{00000000-0005-0000-0000-0000D6490000}"/>
    <cellStyle name="Procent 2 9" xfId="17783" xr:uid="{00000000-0005-0000-0000-0000D7490000}"/>
    <cellStyle name="Procent 2 9 2" xfId="17784" xr:uid="{00000000-0005-0000-0000-0000D8490000}"/>
    <cellStyle name="Procent 2 9 2 2" xfId="17785" xr:uid="{00000000-0005-0000-0000-0000D9490000}"/>
    <cellStyle name="Procent 2 9 2 2 2" xfId="17786" xr:uid="{00000000-0005-0000-0000-0000DA490000}"/>
    <cellStyle name="Procent 2 9 2 3" xfId="17787" xr:uid="{00000000-0005-0000-0000-0000DB490000}"/>
    <cellStyle name="Procent 2 9 3" xfId="17788" xr:uid="{00000000-0005-0000-0000-0000DC490000}"/>
    <cellStyle name="Procent 2 9 3 2" xfId="17789" xr:uid="{00000000-0005-0000-0000-0000DD490000}"/>
    <cellStyle name="Procent 2 9 3 2 2" xfId="17790" xr:uid="{00000000-0005-0000-0000-0000DE490000}"/>
    <cellStyle name="Procent 2 9 3 3" xfId="17791" xr:uid="{00000000-0005-0000-0000-0000DF490000}"/>
    <cellStyle name="Procent 2 9 4" xfId="17792" xr:uid="{00000000-0005-0000-0000-0000E0490000}"/>
    <cellStyle name="Procent 2 9 4 2" xfId="17793" xr:uid="{00000000-0005-0000-0000-0000E1490000}"/>
    <cellStyle name="Procent 2 9 5" xfId="17794" xr:uid="{00000000-0005-0000-0000-0000E2490000}"/>
    <cellStyle name="Procent 3" xfId="17795" xr:uid="{00000000-0005-0000-0000-0000E3490000}"/>
    <cellStyle name="Procent 3 2" xfId="17796" xr:uid="{00000000-0005-0000-0000-0000E4490000}"/>
    <cellStyle name="Procent 3 2 2" xfId="17797" xr:uid="{00000000-0005-0000-0000-0000E5490000}"/>
    <cellStyle name="Procent 3 2 2 2" xfId="17798" xr:uid="{00000000-0005-0000-0000-0000E6490000}"/>
    <cellStyle name="Procent 3 2 2 2 2" xfId="17799" xr:uid="{00000000-0005-0000-0000-0000E7490000}"/>
    <cellStyle name="Procent 3 2 2 3" xfId="17800" xr:uid="{00000000-0005-0000-0000-0000E8490000}"/>
    <cellStyle name="Procent 3 2 3" xfId="17801" xr:uid="{00000000-0005-0000-0000-0000E9490000}"/>
    <cellStyle name="Procent 3 2 3 2" xfId="17802" xr:uid="{00000000-0005-0000-0000-0000EA490000}"/>
    <cellStyle name="Procent 3 2 3 2 2" xfId="17803" xr:uid="{00000000-0005-0000-0000-0000EB490000}"/>
    <cellStyle name="Procent 3 2 3 3" xfId="17804" xr:uid="{00000000-0005-0000-0000-0000EC490000}"/>
    <cellStyle name="Procent 3 2 4" xfId="17805" xr:uid="{00000000-0005-0000-0000-0000ED490000}"/>
    <cellStyle name="Procent 3 2 4 2" xfId="17806" xr:uid="{00000000-0005-0000-0000-0000EE490000}"/>
    <cellStyle name="Procent 3 2 5" xfId="17807" xr:uid="{00000000-0005-0000-0000-0000EF490000}"/>
    <cellStyle name="Procent 3 2 5 2" xfId="17808" xr:uid="{00000000-0005-0000-0000-0000F0490000}"/>
    <cellStyle name="Procent 3 3" xfId="17809" xr:uid="{00000000-0005-0000-0000-0000F1490000}"/>
    <cellStyle name="Procent 3 3 2" xfId="17810" xr:uid="{00000000-0005-0000-0000-0000F2490000}"/>
    <cellStyle name="Procent 3 3 2 2" xfId="17811" xr:uid="{00000000-0005-0000-0000-0000F3490000}"/>
    <cellStyle name="Procent 3 3 3" xfId="17812" xr:uid="{00000000-0005-0000-0000-0000F4490000}"/>
    <cellStyle name="Procent 3 3 4" xfId="17813" xr:uid="{00000000-0005-0000-0000-0000F5490000}"/>
    <cellStyle name="Procent 3 4" xfId="17814" xr:uid="{00000000-0005-0000-0000-0000F6490000}"/>
    <cellStyle name="Procent 3 4 2" xfId="17815" xr:uid="{00000000-0005-0000-0000-0000F7490000}"/>
    <cellStyle name="Procent 3 4 2 2" xfId="17816" xr:uid="{00000000-0005-0000-0000-0000F8490000}"/>
    <cellStyle name="Procent 3 4 3" xfId="17817" xr:uid="{00000000-0005-0000-0000-0000F9490000}"/>
    <cellStyle name="Procent 3 5" xfId="17818" xr:uid="{00000000-0005-0000-0000-0000FA490000}"/>
    <cellStyle name="Procent 3 6" xfId="17819" xr:uid="{00000000-0005-0000-0000-0000FB490000}"/>
    <cellStyle name="Procent 3 6 2" xfId="17820" xr:uid="{00000000-0005-0000-0000-0000FC490000}"/>
    <cellStyle name="Procent 3 7" xfId="17821" xr:uid="{00000000-0005-0000-0000-0000FD490000}"/>
    <cellStyle name="Procent 3 7 2" xfId="17822" xr:uid="{00000000-0005-0000-0000-0000FE490000}"/>
    <cellStyle name="Procent 3 8" xfId="17823" xr:uid="{00000000-0005-0000-0000-0000FF490000}"/>
    <cellStyle name="Procent 3 9" xfId="17824" xr:uid="{00000000-0005-0000-0000-0000004A0000}"/>
    <cellStyle name="Procent 4" xfId="17825" xr:uid="{00000000-0005-0000-0000-0000014A0000}"/>
    <cellStyle name="Procent 4 10" xfId="17826" xr:uid="{00000000-0005-0000-0000-0000024A0000}"/>
    <cellStyle name="Procent 4 2" xfId="17827" xr:uid="{00000000-0005-0000-0000-0000034A0000}"/>
    <cellStyle name="Procent 4 2 2" xfId="17828" xr:uid="{00000000-0005-0000-0000-0000044A0000}"/>
    <cellStyle name="Procent 4 2 2 2" xfId="17829" xr:uid="{00000000-0005-0000-0000-0000054A0000}"/>
    <cellStyle name="Procent 4 2 2 2 2" xfId="17830" xr:uid="{00000000-0005-0000-0000-0000064A0000}"/>
    <cellStyle name="Procent 4 2 2 3" xfId="17831" xr:uid="{00000000-0005-0000-0000-0000074A0000}"/>
    <cellStyle name="Procent 4 2 2 3 2" xfId="17832" xr:uid="{00000000-0005-0000-0000-0000084A0000}"/>
    <cellStyle name="Procent 4 2 2 4" xfId="17833" xr:uid="{00000000-0005-0000-0000-0000094A0000}"/>
    <cellStyle name="Procent 4 2 3" xfId="17834" xr:uid="{00000000-0005-0000-0000-00000A4A0000}"/>
    <cellStyle name="Procent 4 2 3 2" xfId="17835" xr:uid="{00000000-0005-0000-0000-00000B4A0000}"/>
    <cellStyle name="Procent 4 2 3 2 2" xfId="17836" xr:uid="{00000000-0005-0000-0000-00000C4A0000}"/>
    <cellStyle name="Procent 4 2 3 3" xfId="17837" xr:uid="{00000000-0005-0000-0000-00000D4A0000}"/>
    <cellStyle name="Procent 4 2 4" xfId="17838" xr:uid="{00000000-0005-0000-0000-00000E4A0000}"/>
    <cellStyle name="Procent 4 2 4 2" xfId="17839" xr:uid="{00000000-0005-0000-0000-00000F4A0000}"/>
    <cellStyle name="Procent 4 2 5" xfId="17840" xr:uid="{00000000-0005-0000-0000-0000104A0000}"/>
    <cellStyle name="Procent 4 2 5 2" xfId="17841" xr:uid="{00000000-0005-0000-0000-0000114A0000}"/>
    <cellStyle name="Procent 4 2 6" xfId="17842" xr:uid="{00000000-0005-0000-0000-0000124A0000}"/>
    <cellStyle name="Procent 4 2 7" xfId="17843" xr:uid="{00000000-0005-0000-0000-0000134A0000}"/>
    <cellStyle name="Procent 4 2 8" xfId="17844" xr:uid="{00000000-0005-0000-0000-0000144A0000}"/>
    <cellStyle name="Procent 4 3" xfId="17845" xr:uid="{00000000-0005-0000-0000-0000154A0000}"/>
    <cellStyle name="Procent 4 3 2" xfId="17846" xr:uid="{00000000-0005-0000-0000-0000164A0000}"/>
    <cellStyle name="Procent 4 3 2 2" xfId="17847" xr:uid="{00000000-0005-0000-0000-0000174A0000}"/>
    <cellStyle name="Procent 4 3 3" xfId="17848" xr:uid="{00000000-0005-0000-0000-0000184A0000}"/>
    <cellStyle name="Procent 4 3 3 2" xfId="17849" xr:uid="{00000000-0005-0000-0000-0000194A0000}"/>
    <cellStyle name="Procent 4 3 4" xfId="17850" xr:uid="{00000000-0005-0000-0000-00001A4A0000}"/>
    <cellStyle name="Procent 4 4" xfId="17851" xr:uid="{00000000-0005-0000-0000-00001B4A0000}"/>
    <cellStyle name="Procent 4 4 2" xfId="17852" xr:uid="{00000000-0005-0000-0000-00001C4A0000}"/>
    <cellStyle name="Procent 4 4 2 2" xfId="17853" xr:uid="{00000000-0005-0000-0000-00001D4A0000}"/>
    <cellStyle name="Procent 4 4 3" xfId="17854" xr:uid="{00000000-0005-0000-0000-00001E4A0000}"/>
    <cellStyle name="Procent 4 5" xfId="17855" xr:uid="{00000000-0005-0000-0000-00001F4A0000}"/>
    <cellStyle name="Procent 4 5 2" xfId="17856" xr:uid="{00000000-0005-0000-0000-0000204A0000}"/>
    <cellStyle name="Procent 4 5 2 2" xfId="17857" xr:uid="{00000000-0005-0000-0000-0000214A0000}"/>
    <cellStyle name="Procent 4 5 3" xfId="17858" xr:uid="{00000000-0005-0000-0000-0000224A0000}"/>
    <cellStyle name="Procent 4 6" xfId="17859" xr:uid="{00000000-0005-0000-0000-0000234A0000}"/>
    <cellStyle name="Procent 4 6 2" xfId="17860" xr:uid="{00000000-0005-0000-0000-0000244A0000}"/>
    <cellStyle name="Procent 4 7" xfId="17861" xr:uid="{00000000-0005-0000-0000-0000254A0000}"/>
    <cellStyle name="Procent 4 7 2" xfId="17862" xr:uid="{00000000-0005-0000-0000-0000264A0000}"/>
    <cellStyle name="Procent 4 8" xfId="17863" xr:uid="{00000000-0005-0000-0000-0000274A0000}"/>
    <cellStyle name="Procent 4 9" xfId="17864" xr:uid="{00000000-0005-0000-0000-0000284A0000}"/>
    <cellStyle name="Procent 5" xfId="17865" xr:uid="{00000000-0005-0000-0000-0000294A0000}"/>
    <cellStyle name="Procent 5 2" xfId="17866" xr:uid="{00000000-0005-0000-0000-00002A4A0000}"/>
    <cellStyle name="Procent 5 2 2" xfId="17867" xr:uid="{00000000-0005-0000-0000-00002B4A0000}"/>
    <cellStyle name="Procent 5 2 2 2" xfId="17868" xr:uid="{00000000-0005-0000-0000-00002C4A0000}"/>
    <cellStyle name="Procent 5 2 2 2 2" xfId="17869" xr:uid="{00000000-0005-0000-0000-00002D4A0000}"/>
    <cellStyle name="Procent 5 2 2 3" xfId="17870" xr:uid="{00000000-0005-0000-0000-00002E4A0000}"/>
    <cellStyle name="Procent 5 2 3" xfId="17871" xr:uid="{00000000-0005-0000-0000-00002F4A0000}"/>
    <cellStyle name="Procent 5 2 3 2" xfId="17872" xr:uid="{00000000-0005-0000-0000-0000304A0000}"/>
    <cellStyle name="Procent 5 2 3 2 2" xfId="17873" xr:uid="{00000000-0005-0000-0000-0000314A0000}"/>
    <cellStyle name="Procent 5 2 3 3" xfId="17874" xr:uid="{00000000-0005-0000-0000-0000324A0000}"/>
    <cellStyle name="Procent 5 2 4" xfId="17875" xr:uid="{00000000-0005-0000-0000-0000334A0000}"/>
    <cellStyle name="Procent 5 2 4 2" xfId="17876" xr:uid="{00000000-0005-0000-0000-0000344A0000}"/>
    <cellStyle name="Procent 5 2 5" xfId="17877" xr:uid="{00000000-0005-0000-0000-0000354A0000}"/>
    <cellStyle name="Procent 5 3" xfId="17878" xr:uid="{00000000-0005-0000-0000-0000364A0000}"/>
    <cellStyle name="Procent 5 3 2" xfId="17879" xr:uid="{00000000-0005-0000-0000-0000374A0000}"/>
    <cellStyle name="Procent 5 3 2 2" xfId="17880" xr:uid="{00000000-0005-0000-0000-0000384A0000}"/>
    <cellStyle name="Procent 5 3 3" xfId="17881" xr:uid="{00000000-0005-0000-0000-0000394A0000}"/>
    <cellStyle name="Procent 5 4" xfId="17882" xr:uid="{00000000-0005-0000-0000-00003A4A0000}"/>
    <cellStyle name="Procent 5 4 2" xfId="17883" xr:uid="{00000000-0005-0000-0000-00003B4A0000}"/>
    <cellStyle name="Procent 5 4 2 2" xfId="17884" xr:uid="{00000000-0005-0000-0000-00003C4A0000}"/>
    <cellStyle name="Procent 5 4 3" xfId="17885" xr:uid="{00000000-0005-0000-0000-00003D4A0000}"/>
    <cellStyle name="Procent 5 5" xfId="17886" xr:uid="{00000000-0005-0000-0000-00003E4A0000}"/>
    <cellStyle name="Procent 5 5 2" xfId="17887" xr:uid="{00000000-0005-0000-0000-00003F4A0000}"/>
    <cellStyle name="Procent 5 5 2 2" xfId="17888" xr:uid="{00000000-0005-0000-0000-0000404A0000}"/>
    <cellStyle name="Procent 5 5 3" xfId="17889" xr:uid="{00000000-0005-0000-0000-0000414A0000}"/>
    <cellStyle name="Procent 5 6" xfId="17890" xr:uid="{00000000-0005-0000-0000-0000424A0000}"/>
    <cellStyle name="Procent 5 6 2" xfId="17891" xr:uid="{00000000-0005-0000-0000-0000434A0000}"/>
    <cellStyle name="Procent 5 7" xfId="17892" xr:uid="{00000000-0005-0000-0000-0000444A0000}"/>
    <cellStyle name="Procent 5 7 2" xfId="17893" xr:uid="{00000000-0005-0000-0000-0000454A0000}"/>
    <cellStyle name="Procent 5 8" xfId="17894" xr:uid="{00000000-0005-0000-0000-0000464A0000}"/>
    <cellStyle name="Procent 5 9" xfId="17895" xr:uid="{00000000-0005-0000-0000-0000474A0000}"/>
    <cellStyle name="Procent 6" xfId="17896" xr:uid="{00000000-0005-0000-0000-0000484A0000}"/>
    <cellStyle name="Procent 6 2" xfId="17897" xr:uid="{00000000-0005-0000-0000-0000494A0000}"/>
    <cellStyle name="Procent 6 2 2" xfId="17898" xr:uid="{00000000-0005-0000-0000-00004A4A0000}"/>
    <cellStyle name="Procent 6 2 2 2" xfId="17899" xr:uid="{00000000-0005-0000-0000-00004B4A0000}"/>
    <cellStyle name="Procent 6 2 2 2 2" xfId="17900" xr:uid="{00000000-0005-0000-0000-00004C4A0000}"/>
    <cellStyle name="Procent 6 2 2 3" xfId="17901" xr:uid="{00000000-0005-0000-0000-00004D4A0000}"/>
    <cellStyle name="Procent 6 2 3" xfId="17902" xr:uid="{00000000-0005-0000-0000-00004E4A0000}"/>
    <cellStyle name="Procent 6 2 3 2" xfId="17903" xr:uid="{00000000-0005-0000-0000-00004F4A0000}"/>
    <cellStyle name="Procent 6 2 3 2 2" xfId="17904" xr:uid="{00000000-0005-0000-0000-0000504A0000}"/>
    <cellStyle name="Procent 6 2 3 3" xfId="17905" xr:uid="{00000000-0005-0000-0000-0000514A0000}"/>
    <cellStyle name="Procent 6 2 4" xfId="17906" xr:uid="{00000000-0005-0000-0000-0000524A0000}"/>
    <cellStyle name="Procent 6 2 4 2" xfId="17907" xr:uid="{00000000-0005-0000-0000-0000534A0000}"/>
    <cellStyle name="Procent 6 2 5" xfId="17908" xr:uid="{00000000-0005-0000-0000-0000544A0000}"/>
    <cellStyle name="Procent 6 3" xfId="17909" xr:uid="{00000000-0005-0000-0000-0000554A0000}"/>
    <cellStyle name="Procent 6 3 2" xfId="17910" xr:uid="{00000000-0005-0000-0000-0000564A0000}"/>
    <cellStyle name="Procent 6 3 2 2" xfId="17911" xr:uid="{00000000-0005-0000-0000-0000574A0000}"/>
    <cellStyle name="Procent 6 3 3" xfId="17912" xr:uid="{00000000-0005-0000-0000-0000584A0000}"/>
    <cellStyle name="Procent 6 4" xfId="17913" xr:uid="{00000000-0005-0000-0000-0000594A0000}"/>
    <cellStyle name="Procent 6 4 2" xfId="17914" xr:uid="{00000000-0005-0000-0000-00005A4A0000}"/>
    <cellStyle name="Procent 6 4 2 2" xfId="17915" xr:uid="{00000000-0005-0000-0000-00005B4A0000}"/>
    <cellStyle name="Procent 6 4 3" xfId="17916" xr:uid="{00000000-0005-0000-0000-00005C4A0000}"/>
    <cellStyle name="Procent 6 5" xfId="17917" xr:uid="{00000000-0005-0000-0000-00005D4A0000}"/>
    <cellStyle name="Procent 6 5 2" xfId="17918" xr:uid="{00000000-0005-0000-0000-00005E4A0000}"/>
    <cellStyle name="Procent 6 5 2 2" xfId="17919" xr:uid="{00000000-0005-0000-0000-00005F4A0000}"/>
    <cellStyle name="Procent 6 5 3" xfId="17920" xr:uid="{00000000-0005-0000-0000-0000604A0000}"/>
    <cellStyle name="Procent 6 6" xfId="17921" xr:uid="{00000000-0005-0000-0000-0000614A0000}"/>
    <cellStyle name="Procent 6 6 2" xfId="17922" xr:uid="{00000000-0005-0000-0000-0000624A0000}"/>
    <cellStyle name="Procent 6 7" xfId="17923" xr:uid="{00000000-0005-0000-0000-0000634A0000}"/>
    <cellStyle name="Procent 7" xfId="17924" xr:uid="{00000000-0005-0000-0000-0000644A0000}"/>
    <cellStyle name="Procent 7 2" xfId="17925" xr:uid="{00000000-0005-0000-0000-0000654A0000}"/>
    <cellStyle name="Procent 7 2 2" xfId="17926" xr:uid="{00000000-0005-0000-0000-0000664A0000}"/>
    <cellStyle name="Procent 7 2 2 2" xfId="17927" xr:uid="{00000000-0005-0000-0000-0000674A0000}"/>
    <cellStyle name="Procent 7 2 2 2 2" xfId="17928" xr:uid="{00000000-0005-0000-0000-0000684A0000}"/>
    <cellStyle name="Procent 7 2 2 3" xfId="17929" xr:uid="{00000000-0005-0000-0000-0000694A0000}"/>
    <cellStyle name="Procent 7 2 3" xfId="17930" xr:uid="{00000000-0005-0000-0000-00006A4A0000}"/>
    <cellStyle name="Procent 7 2 3 2" xfId="17931" xr:uid="{00000000-0005-0000-0000-00006B4A0000}"/>
    <cellStyle name="Procent 7 2 3 2 2" xfId="17932" xr:uid="{00000000-0005-0000-0000-00006C4A0000}"/>
    <cellStyle name="Procent 7 2 3 3" xfId="17933" xr:uid="{00000000-0005-0000-0000-00006D4A0000}"/>
    <cellStyle name="Procent 7 2 4" xfId="17934" xr:uid="{00000000-0005-0000-0000-00006E4A0000}"/>
    <cellStyle name="Procent 7 2 4 2" xfId="17935" xr:uid="{00000000-0005-0000-0000-00006F4A0000}"/>
    <cellStyle name="Procent 7 2 5" xfId="17936" xr:uid="{00000000-0005-0000-0000-0000704A0000}"/>
    <cellStyle name="Procent 7 3" xfId="17937" xr:uid="{00000000-0005-0000-0000-0000714A0000}"/>
    <cellStyle name="Procent 7 3 2" xfId="17938" xr:uid="{00000000-0005-0000-0000-0000724A0000}"/>
    <cellStyle name="Procent 7 3 2 2" xfId="17939" xr:uid="{00000000-0005-0000-0000-0000734A0000}"/>
    <cellStyle name="Procent 7 3 3" xfId="17940" xr:uid="{00000000-0005-0000-0000-0000744A0000}"/>
    <cellStyle name="Procent 7 4" xfId="17941" xr:uid="{00000000-0005-0000-0000-0000754A0000}"/>
    <cellStyle name="Procent 7 4 2" xfId="17942" xr:uid="{00000000-0005-0000-0000-0000764A0000}"/>
    <cellStyle name="Procent 7 4 2 2" xfId="17943" xr:uid="{00000000-0005-0000-0000-0000774A0000}"/>
    <cellStyle name="Procent 7 4 3" xfId="17944" xr:uid="{00000000-0005-0000-0000-0000784A0000}"/>
    <cellStyle name="Procent 7 5" xfId="17945" xr:uid="{00000000-0005-0000-0000-0000794A0000}"/>
    <cellStyle name="Procent 7 5 2" xfId="17946" xr:uid="{00000000-0005-0000-0000-00007A4A0000}"/>
    <cellStyle name="Procent 7 5 2 2" xfId="17947" xr:uid="{00000000-0005-0000-0000-00007B4A0000}"/>
    <cellStyle name="Procent 7 5 3" xfId="17948" xr:uid="{00000000-0005-0000-0000-00007C4A0000}"/>
    <cellStyle name="Procent 7 6" xfId="17949" xr:uid="{00000000-0005-0000-0000-00007D4A0000}"/>
    <cellStyle name="Procent 7 6 2" xfId="17950" xr:uid="{00000000-0005-0000-0000-00007E4A0000}"/>
    <cellStyle name="Procent 7 7" xfId="17951" xr:uid="{00000000-0005-0000-0000-00007F4A0000}"/>
    <cellStyle name="Procent 8" xfId="17952" xr:uid="{00000000-0005-0000-0000-0000804A0000}"/>
    <cellStyle name="Procent 8 2" xfId="17953" xr:uid="{00000000-0005-0000-0000-0000814A0000}"/>
    <cellStyle name="Procent 8 2 2" xfId="17954" xr:uid="{00000000-0005-0000-0000-0000824A0000}"/>
    <cellStyle name="Procent 8 2 2 2" xfId="17955" xr:uid="{00000000-0005-0000-0000-0000834A0000}"/>
    <cellStyle name="Procent 8 2 2 2 2" xfId="17956" xr:uid="{00000000-0005-0000-0000-0000844A0000}"/>
    <cellStyle name="Procent 8 2 2 3" xfId="17957" xr:uid="{00000000-0005-0000-0000-0000854A0000}"/>
    <cellStyle name="Procent 8 2 3" xfId="17958" xr:uid="{00000000-0005-0000-0000-0000864A0000}"/>
    <cellStyle name="Procent 8 2 3 2" xfId="17959" xr:uid="{00000000-0005-0000-0000-0000874A0000}"/>
    <cellStyle name="Procent 8 2 3 2 2" xfId="17960" xr:uid="{00000000-0005-0000-0000-0000884A0000}"/>
    <cellStyle name="Procent 8 2 3 3" xfId="17961" xr:uid="{00000000-0005-0000-0000-0000894A0000}"/>
    <cellStyle name="Procent 8 2 4" xfId="17962" xr:uid="{00000000-0005-0000-0000-00008A4A0000}"/>
    <cellStyle name="Procent 8 2 4 2" xfId="17963" xr:uid="{00000000-0005-0000-0000-00008B4A0000}"/>
    <cellStyle name="Procent 8 2 5" xfId="17964" xr:uid="{00000000-0005-0000-0000-00008C4A0000}"/>
    <cellStyle name="Procent 8 3" xfId="17965" xr:uid="{00000000-0005-0000-0000-00008D4A0000}"/>
    <cellStyle name="Procent 8 3 2" xfId="17966" xr:uid="{00000000-0005-0000-0000-00008E4A0000}"/>
    <cellStyle name="Procent 8 3 2 2" xfId="17967" xr:uid="{00000000-0005-0000-0000-00008F4A0000}"/>
    <cellStyle name="Procent 8 3 3" xfId="17968" xr:uid="{00000000-0005-0000-0000-0000904A0000}"/>
    <cellStyle name="Procent 8 4" xfId="17969" xr:uid="{00000000-0005-0000-0000-0000914A0000}"/>
    <cellStyle name="Procent 8 4 2" xfId="17970" xr:uid="{00000000-0005-0000-0000-0000924A0000}"/>
    <cellStyle name="Procent 8 4 2 2" xfId="17971" xr:uid="{00000000-0005-0000-0000-0000934A0000}"/>
    <cellStyle name="Procent 8 4 3" xfId="17972" xr:uid="{00000000-0005-0000-0000-0000944A0000}"/>
    <cellStyle name="Procent 8 5" xfId="17973" xr:uid="{00000000-0005-0000-0000-0000954A0000}"/>
    <cellStyle name="Procent 8 5 2" xfId="17974" xr:uid="{00000000-0005-0000-0000-0000964A0000}"/>
    <cellStyle name="Procent 8 6" xfId="17975" xr:uid="{00000000-0005-0000-0000-0000974A0000}"/>
    <cellStyle name="Procent 9" xfId="17976" xr:uid="{00000000-0005-0000-0000-0000984A0000}"/>
    <cellStyle name="Procent 9 2" xfId="17977" xr:uid="{00000000-0005-0000-0000-0000994A0000}"/>
    <cellStyle name="Procent 9 2 2" xfId="17978" xr:uid="{00000000-0005-0000-0000-00009A4A0000}"/>
    <cellStyle name="Procent 9 2 2 2" xfId="17979" xr:uid="{00000000-0005-0000-0000-00009B4A0000}"/>
    <cellStyle name="Procent 9 2 3" xfId="17980" xr:uid="{00000000-0005-0000-0000-00009C4A0000}"/>
    <cellStyle name="Procent 9 3" xfId="17981" xr:uid="{00000000-0005-0000-0000-00009D4A0000}"/>
    <cellStyle name="Procent 9 3 2" xfId="17982" xr:uid="{00000000-0005-0000-0000-00009E4A0000}"/>
    <cellStyle name="Procent 9 3 2 2" xfId="17983" xr:uid="{00000000-0005-0000-0000-00009F4A0000}"/>
    <cellStyle name="Procent 9 3 3" xfId="17984" xr:uid="{00000000-0005-0000-0000-0000A04A0000}"/>
    <cellStyle name="Procent 9 4" xfId="17985" xr:uid="{00000000-0005-0000-0000-0000A14A0000}"/>
    <cellStyle name="Procent 9 4 2" xfId="17986" xr:uid="{00000000-0005-0000-0000-0000A24A0000}"/>
    <cellStyle name="Procent 9 5" xfId="17987" xr:uid="{00000000-0005-0000-0000-0000A34A0000}"/>
    <cellStyle name="Standard_FI00EU01" xfId="17988" xr:uid="{00000000-0005-0000-0000-0000A44A0000}"/>
    <cellStyle name="Testo avviso" xfId="17989" xr:uid="{00000000-0005-0000-0000-0000A54A0000}"/>
    <cellStyle name="Testo avviso 2" xfId="19141" xr:uid="{00000000-0005-0000-0000-0000A64A0000}"/>
    <cellStyle name="Testo descrittivo" xfId="17990" xr:uid="{00000000-0005-0000-0000-0000A74A0000}"/>
    <cellStyle name="Testo descrittivo 2" xfId="19142" xr:uid="{00000000-0005-0000-0000-0000A84A0000}"/>
    <cellStyle name="Text" xfId="17991" xr:uid="{00000000-0005-0000-0000-0000A94A0000}"/>
    <cellStyle name="Titel 2" xfId="17992" xr:uid="{00000000-0005-0000-0000-0000AA4A0000}"/>
    <cellStyle name="Title 2" xfId="17993" xr:uid="{00000000-0005-0000-0000-0000AB4A0000}"/>
    <cellStyle name="Title 2 2" xfId="17994" xr:uid="{00000000-0005-0000-0000-0000AC4A0000}"/>
    <cellStyle name="Title 3" xfId="17995" xr:uid="{00000000-0005-0000-0000-0000AD4A0000}"/>
    <cellStyle name="Titolo" xfId="17996" xr:uid="{00000000-0005-0000-0000-0000AE4A0000}"/>
    <cellStyle name="Titolo 1" xfId="17997" xr:uid="{00000000-0005-0000-0000-0000AF4A0000}"/>
    <cellStyle name="Titolo 1 2" xfId="19144" xr:uid="{00000000-0005-0000-0000-0000B04A0000}"/>
    <cellStyle name="Titolo 2" xfId="17998" xr:uid="{00000000-0005-0000-0000-0000B14A0000}"/>
    <cellStyle name="Titolo 2 2" xfId="19145" xr:uid="{00000000-0005-0000-0000-0000B24A0000}"/>
    <cellStyle name="Titolo 3" xfId="17999" xr:uid="{00000000-0005-0000-0000-0000B34A0000}"/>
    <cellStyle name="Titolo 3 2" xfId="18000" xr:uid="{00000000-0005-0000-0000-0000B44A0000}"/>
    <cellStyle name="Titolo 3 3" xfId="19146" xr:uid="{00000000-0005-0000-0000-0000B54A0000}"/>
    <cellStyle name="Titolo 4" xfId="18001" xr:uid="{00000000-0005-0000-0000-0000B64A0000}"/>
    <cellStyle name="Titolo 4 2" xfId="19147" xr:uid="{00000000-0005-0000-0000-0000B74A0000}"/>
    <cellStyle name="Titolo 5" xfId="19143" xr:uid="{00000000-0005-0000-0000-0000B84A0000}"/>
    <cellStyle name="Total" xfId="18002" builtinId="25" customBuiltin="1"/>
    <cellStyle name="Total 2" xfId="18003" xr:uid="{00000000-0005-0000-0000-0000BA4A0000}"/>
    <cellStyle name="Total 2 2" xfId="18004" xr:uid="{00000000-0005-0000-0000-0000BB4A0000}"/>
    <cellStyle name="Totale" xfId="18005" xr:uid="{00000000-0005-0000-0000-0000BC4A0000}"/>
    <cellStyle name="Totale 2" xfId="18006" xr:uid="{00000000-0005-0000-0000-0000BD4A0000}"/>
    <cellStyle name="Totale 3" xfId="18007" xr:uid="{00000000-0005-0000-0000-0000BE4A0000}"/>
    <cellStyle name="Totale 4" xfId="18008" xr:uid="{00000000-0005-0000-0000-0000BF4A0000}"/>
    <cellStyle name="Totale 5" xfId="18009" xr:uid="{00000000-0005-0000-0000-0000C04A0000}"/>
    <cellStyle name="Totale 6" xfId="18010" xr:uid="{00000000-0005-0000-0000-0000C14A0000}"/>
    <cellStyle name="Totale 7" xfId="18011" xr:uid="{00000000-0005-0000-0000-0000C24A0000}"/>
    <cellStyle name="Totale 8" xfId="19148" xr:uid="{00000000-0005-0000-0000-0000C34A0000}"/>
    <cellStyle name="Udgår måske?" xfId="18012" xr:uid="{00000000-0005-0000-0000-0000C44A0000}"/>
    <cellStyle name="Ugyldig 2" xfId="18013" xr:uid="{00000000-0005-0000-0000-0000C54A0000}"/>
    <cellStyle name="Uncertain" xfId="18014" xr:uid="{00000000-0005-0000-0000-0000C64A0000}"/>
    <cellStyle name="Usikre tal" xfId="18015" xr:uid="{00000000-0005-0000-0000-0000C74A0000}"/>
    <cellStyle name="Valore non valido" xfId="18016" xr:uid="{00000000-0005-0000-0000-0000C84A0000}"/>
    <cellStyle name="Valore non valido 2" xfId="19149" xr:uid="{00000000-0005-0000-0000-0000C94A0000}"/>
    <cellStyle name="Valore valido" xfId="18017" xr:uid="{00000000-0005-0000-0000-0000CA4A0000}"/>
    <cellStyle name="Valore valido 2" xfId="19150" xr:uid="{00000000-0005-0000-0000-0000CB4A0000}"/>
    <cellStyle name="Warning Text" xfId="18018" builtinId="11" customBuiltin="1"/>
    <cellStyle name="Warning Text 2" xfId="18019" xr:uid="{00000000-0005-0000-0000-0000CD4A0000}"/>
    <cellStyle name="X08_Total Oil" xfId="18020" xr:uid="{00000000-0005-0000-0000-0000CE4A0000}"/>
    <cellStyle name="X12_Total Figs 1 dec" xfId="18021" xr:uid="{00000000-0005-0000-0000-0000CF4A0000}"/>
    <cellStyle name="Year" xfId="18022" xr:uid="{00000000-0005-0000-0000-0000D04A0000}"/>
    <cellStyle name="Years" xfId="18023" xr:uid="{00000000-0005-0000-0000-0000D14A0000}"/>
    <cellStyle name="Обычный_CRF2002 (1)" xfId="18024" xr:uid="{00000000-0005-0000-0000-0000D24A0000}"/>
  </cellStyles>
  <dxfs count="2">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3.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4.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emf"/><Relationship Id="rId4" Type="http://schemas.openxmlformats.org/officeDocument/2006/relationships/image" Target="../media/image18.emf"/></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7.png"/><Relationship Id="rId1" Type="http://schemas.openxmlformats.org/officeDocument/2006/relationships/image" Target="../media/image20.jpeg"/><Relationship Id="rId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8</xdr:col>
      <xdr:colOff>111442</xdr:colOff>
      <xdr:row>10</xdr:row>
      <xdr:rowOff>36195</xdr:rowOff>
    </xdr:from>
    <xdr:to>
      <xdr:col>12</xdr:col>
      <xdr:colOff>459105</xdr:colOff>
      <xdr:row>14</xdr:row>
      <xdr:rowOff>135255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379017" y="1960245"/>
          <a:ext cx="4071938"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twoCellAnchor>
    <xdr:from>
      <xdr:col>10</xdr:col>
      <xdr:colOff>175260</xdr:colOff>
      <xdr:row>29</xdr:row>
      <xdr:rowOff>99060</xdr:rowOff>
    </xdr:from>
    <xdr:to>
      <xdr:col>15</xdr:col>
      <xdr:colOff>236220</xdr:colOff>
      <xdr:row>35</xdr:row>
      <xdr:rowOff>121920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473440" y="2674620"/>
          <a:ext cx="30403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gas delivered by g</a:t>
          </a:r>
          <a:r>
            <a:rPr lang="en-GB" sz="1100"/>
            <a:t>as stations in Denmark</a:t>
          </a:r>
          <a:r>
            <a:rPr lang="en-GB" sz="1100" baseline="0"/>
            <a:t> in 2015 is assigned to the sum of blending technologies. In this way, only when the required gas for vehicles is higher than the stock, additional capacity will be built (at a cost equal to the investment cost).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378143</xdr:colOff>
      <xdr:row>4</xdr:row>
      <xdr:rowOff>953</xdr:rowOff>
    </xdr:from>
    <xdr:to>
      <xdr:col>12</xdr:col>
      <xdr:colOff>248603</xdr:colOff>
      <xdr:row>9</xdr:row>
      <xdr:rowOff>69533</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645343" y="762953"/>
          <a:ext cx="2918460" cy="1021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7</xdr:col>
      <xdr:colOff>381000</xdr:colOff>
      <xdr:row>10</xdr:row>
      <xdr:rowOff>137160</xdr:rowOff>
    </xdr:from>
    <xdr:to>
      <xdr:col>12</xdr:col>
      <xdr:colOff>251460</xdr:colOff>
      <xdr:row>18</xdr:row>
      <xdr:rowOff>7620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648200" y="2042160"/>
          <a:ext cx="2918460"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23</xdr:row>
      <xdr:rowOff>0</xdr:rowOff>
    </xdr:from>
    <xdr:to>
      <xdr:col>30</xdr:col>
      <xdr:colOff>117634</xdr:colOff>
      <xdr:row>33</xdr:row>
      <xdr:rowOff>152400</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0" y="4438650"/>
          <a:ext cx="5604034" cy="2057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388620</xdr:colOff>
      <xdr:row>23</xdr:row>
      <xdr:rowOff>19050</xdr:rowOff>
    </xdr:from>
    <xdr:to>
      <xdr:col>39</xdr:col>
      <xdr:colOff>437674</xdr:colOff>
      <xdr:row>33</xdr:row>
      <xdr:rowOff>105728</xdr:rowOff>
    </xdr:to>
    <xdr:pic>
      <xdr:nvPicPr>
        <xdr:cNvPr id="3" name="Picture 6">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87770" y="4457700"/>
          <a:ext cx="5535454" cy="199167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20955</xdr:colOff>
      <xdr:row>22</xdr:row>
      <xdr:rowOff>180023</xdr:rowOff>
    </xdr:from>
    <xdr:to>
      <xdr:col>48</xdr:col>
      <xdr:colOff>329089</xdr:colOff>
      <xdr:row>33</xdr:row>
      <xdr:rowOff>126683</xdr:rowOff>
    </xdr:to>
    <xdr:pic>
      <xdr:nvPicPr>
        <xdr:cNvPr id="4" name="Picture 7">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416105" y="4428173"/>
          <a:ext cx="5565934" cy="20421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245745</xdr:colOff>
      <xdr:row>22</xdr:row>
      <xdr:rowOff>107633</xdr:rowOff>
    </xdr:from>
    <xdr:to>
      <xdr:col>58</xdr:col>
      <xdr:colOff>119539</xdr:colOff>
      <xdr:row>33</xdr:row>
      <xdr:rowOff>31433</xdr:rowOff>
    </xdr:to>
    <xdr:pic>
      <xdr:nvPicPr>
        <xdr:cNvPr id="5" name="Picture 8">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27295" y="4355783"/>
          <a:ext cx="5360194" cy="2019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7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7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7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7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7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7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7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7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7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7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7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7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7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7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7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7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8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8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8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8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33</xdr:col>
      <xdr:colOff>607060</xdr:colOff>
      <xdr:row>50</xdr:row>
      <xdr:rowOff>20320</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twoCellAnchor editAs="oneCell">
    <xdr:from>
      <xdr:col>21</xdr:col>
      <xdr:colOff>0</xdr:colOff>
      <xdr:row>26</xdr:row>
      <xdr:rowOff>0</xdr:rowOff>
    </xdr:from>
    <xdr:to>
      <xdr:col>28</xdr:col>
      <xdr:colOff>361371</xdr:colOff>
      <xdr:row>55</xdr:row>
      <xdr:rowOff>67909</xdr:rowOff>
    </xdr:to>
    <xdr:pic>
      <xdr:nvPicPr>
        <xdr:cNvPr id="5" name="Picture 4">
          <a:extLst>
            <a:ext uri="{FF2B5EF4-FFF2-40B4-BE49-F238E27FC236}">
              <a16:creationId xmlns:a16="http://schemas.microsoft.com/office/drawing/2014/main" id="{3B640996-5A75-4D0C-A236-D75508BF2593}"/>
            </a:ext>
          </a:extLst>
        </xdr:cNvPr>
        <xdr:cNvPicPr>
          <a:picLocks noChangeAspect="1"/>
        </xdr:cNvPicPr>
      </xdr:nvPicPr>
      <xdr:blipFill>
        <a:blip xmlns:r="http://schemas.openxmlformats.org/officeDocument/2006/relationships" r:embed="rId4"/>
        <a:stretch>
          <a:fillRect/>
        </a:stretch>
      </xdr:blipFill>
      <xdr:spPr>
        <a:xfrm>
          <a:off x="17922240" y="4754880"/>
          <a:ext cx="4628571" cy="53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
  <sheetViews>
    <sheetView workbookViewId="0">
      <selection activeCell="E13" sqref="E13"/>
    </sheetView>
  </sheetViews>
  <sheetFormatPr defaultRowHeight="14.4"/>
  <cols>
    <col min="1" max="1" width="11.44140625" customWidth="1"/>
    <col min="2" max="2" width="15.5546875" customWidth="1"/>
    <col min="3" max="3" width="13.6640625" customWidth="1"/>
    <col min="4" max="4" width="19.6640625" customWidth="1"/>
    <col min="5" max="5" width="60.109375" customWidth="1"/>
  </cols>
  <sheetData>
    <row r="3" spans="1:5">
      <c r="A3" s="8" t="s">
        <v>246</v>
      </c>
      <c r="B3" s="8" t="s">
        <v>247</v>
      </c>
      <c r="C3" s="8" t="s">
        <v>248</v>
      </c>
      <c r="D3" s="8" t="s">
        <v>249</v>
      </c>
      <c r="E3" s="8" t="s">
        <v>250</v>
      </c>
    </row>
    <row r="4" spans="1:5" s="88" customFormat="1">
      <c r="A4" s="89">
        <v>43437</v>
      </c>
      <c r="B4" s="88" t="s">
        <v>259</v>
      </c>
      <c r="C4" s="88" t="s">
        <v>295</v>
      </c>
      <c r="D4" s="88" t="str">
        <f>ADDRESS(ROW(Fill!B2),COLUMN(Fill!B2),4,1)</f>
        <v>B2</v>
      </c>
      <c r="E4" s="88" t="s">
        <v>296</v>
      </c>
    </row>
    <row r="5" spans="1:5" s="88" customFormat="1">
      <c r="A5" s="89">
        <v>43151</v>
      </c>
      <c r="B5" s="88" t="s">
        <v>259</v>
      </c>
      <c r="C5" s="88" t="s">
        <v>226</v>
      </c>
      <c r="D5" s="88" t="e">
        <f>ADDRESS(ROW(#REF!),COLUMN(#REF!),4,1)</f>
        <v>#REF!</v>
      </c>
      <c r="E5" s="88" t="s">
        <v>258</v>
      </c>
    </row>
    <row r="6" spans="1:5" s="88" customFormat="1">
      <c r="A6" s="89">
        <v>43144</v>
      </c>
      <c r="B6" s="88" t="s">
        <v>255</v>
      </c>
      <c r="C6" s="88" t="s">
        <v>226</v>
      </c>
      <c r="D6" s="88" t="e">
        <f>ADDRESS(ROW(#REF!),COLUMN(#REF!),4,1)</f>
        <v>#REF!</v>
      </c>
      <c r="E6" s="88" t="s">
        <v>256</v>
      </c>
    </row>
    <row r="7" spans="1:5" s="88" customFormat="1">
      <c r="A7" s="89">
        <v>43144</v>
      </c>
      <c r="B7" s="88" t="s">
        <v>255</v>
      </c>
      <c r="C7" s="88" t="s">
        <v>225</v>
      </c>
      <c r="D7" s="88" t="str">
        <f>ADDRESS(ROW('INS Gas'!C30),COLUMN('INS Gas'!C30),4,1)</f>
        <v>C30</v>
      </c>
      <c r="E7" s="88" t="s">
        <v>252</v>
      </c>
    </row>
    <row r="8" spans="1:5" s="88" customFormat="1">
      <c r="A8" s="89">
        <v>43143</v>
      </c>
      <c r="B8" s="88" t="s">
        <v>251</v>
      </c>
      <c r="C8" s="88" t="s">
        <v>225</v>
      </c>
      <c r="D8" s="88" t="str">
        <f>ADDRESS(ROW('INS Gas'!C6),COLUMN('INS Gas'!C6),4,1)</f>
        <v>C6</v>
      </c>
      <c r="E8" s="88" t="s">
        <v>253</v>
      </c>
    </row>
    <row r="9" spans="1:5" s="88" customFormat="1">
      <c r="A9" s="89">
        <v>43143</v>
      </c>
      <c r="B9" s="88" t="s">
        <v>251</v>
      </c>
      <c r="C9" s="88" t="s">
        <v>226</v>
      </c>
      <c r="D9" s="88" t="e">
        <f>ADDRESS(ROW(#REF!),COLUMN(#REF!),4,1)&amp;","&amp;ADDRESS(ROW(#REF!),COLUMN(#REF!),4,1)</f>
        <v>#REF!</v>
      </c>
      <c r="E9" s="88" t="s">
        <v>252</v>
      </c>
    </row>
    <row r="10" spans="1:5" s="88" customFormat="1">
      <c r="A10" s="89">
        <v>43143</v>
      </c>
      <c r="B10" s="88" t="s">
        <v>251</v>
      </c>
      <c r="C10" s="88" t="s">
        <v>225</v>
      </c>
      <c r="D10" s="88" t="e">
        <f>ADDRESS(ROW('INS Gas'!#REF!),COLUMN('INS Gas'!#REF!),4,1)&amp;","&amp;ADDRESS(ROW('INS Gas'!#REF!),COLUMN('INS Gas'!#REF!),4,1)</f>
        <v>#REF!</v>
      </c>
      <c r="E10" s="88" t="s">
        <v>252</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46"/>
  <sheetViews>
    <sheetView zoomScale="80" zoomScaleNormal="80" workbookViewId="0">
      <selection activeCell="Q8" sqref="Q8"/>
    </sheetView>
  </sheetViews>
  <sheetFormatPr defaultRowHeight="14.4"/>
  <cols>
    <col min="2" max="2" width="12" bestFit="1" customWidth="1"/>
    <col min="3" max="3" width="11" bestFit="1" customWidth="1"/>
    <col min="4" max="4" width="10.6640625" customWidth="1"/>
    <col min="5" max="5" width="12" bestFit="1" customWidth="1"/>
    <col min="6" max="6" width="12.44140625" bestFit="1" customWidth="1"/>
    <col min="18" max="18" width="12" bestFit="1" customWidth="1"/>
    <col min="19" max="19" width="28.33203125" bestFit="1" customWidth="1"/>
    <col min="25" max="26" width="12" bestFit="1" customWidth="1"/>
    <col min="31" max="31" width="20" bestFit="1" customWidth="1"/>
    <col min="36" max="36" width="26.109375" customWidth="1"/>
    <col min="37" max="37" width="13.44140625" bestFit="1" customWidth="1"/>
  </cols>
  <sheetData>
    <row r="1" spans="2:39" ht="18">
      <c r="B1" s="18" t="s">
        <v>103</v>
      </c>
    </row>
    <row r="2" spans="2:39">
      <c r="B2" s="8" t="s">
        <v>207</v>
      </c>
      <c r="G2" t="s">
        <v>128</v>
      </c>
      <c r="H2" t="s">
        <v>171</v>
      </c>
    </row>
    <row r="3" spans="2:39">
      <c r="B3" s="9"/>
      <c r="C3" s="9"/>
      <c r="D3" s="9"/>
      <c r="E3" s="9"/>
    </row>
    <row r="4" spans="2:39">
      <c r="B4" s="27" t="s">
        <v>160</v>
      </c>
      <c r="C4" s="9"/>
      <c r="D4" s="9"/>
      <c r="E4" s="9"/>
      <c r="R4" t="s">
        <v>128</v>
      </c>
      <c r="S4" t="s">
        <v>129</v>
      </c>
    </row>
    <row r="5" spans="2:39">
      <c r="B5" s="26" t="s">
        <v>159</v>
      </c>
      <c r="C5" s="9"/>
      <c r="D5" s="9"/>
      <c r="E5" s="9"/>
      <c r="R5" s="8" t="s">
        <v>110</v>
      </c>
    </row>
    <row r="6" spans="2:39">
      <c r="B6" s="20">
        <v>32.4</v>
      </c>
      <c r="C6" s="9"/>
      <c r="D6" s="9"/>
      <c r="E6" s="9"/>
    </row>
    <row r="7" spans="2:39">
      <c r="B7" s="21">
        <v>8</v>
      </c>
      <c r="C7" s="9"/>
      <c r="D7" s="9"/>
      <c r="E7" s="9"/>
      <c r="T7" t="s">
        <v>111</v>
      </c>
      <c r="U7" t="s">
        <v>112</v>
      </c>
      <c r="V7" t="s">
        <v>113</v>
      </c>
      <c r="X7" t="s">
        <v>119</v>
      </c>
      <c r="Y7" t="s">
        <v>109</v>
      </c>
      <c r="Z7" t="s">
        <v>120</v>
      </c>
      <c r="AA7" t="s">
        <v>108</v>
      </c>
    </row>
    <row r="8" spans="2:39">
      <c r="B8" s="21">
        <v>12</v>
      </c>
      <c r="C8" s="9"/>
      <c r="D8" s="9"/>
      <c r="E8" s="9"/>
      <c r="R8" t="s">
        <v>114</v>
      </c>
      <c r="S8" s="23" t="s">
        <v>115</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116</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165</v>
      </c>
    </row>
    <row r="11" spans="2:39">
      <c r="B11" s="22">
        <v>8.6</v>
      </c>
      <c r="C11" s="9"/>
      <c r="D11" s="9"/>
      <c r="E11" s="9"/>
    </row>
    <row r="12" spans="2:39">
      <c r="B12" s="23">
        <f>SUM(B6:B11)</f>
        <v>94.8</v>
      </c>
      <c r="C12" s="24">
        <f>B12*B21*10^6</f>
        <v>5214000000</v>
      </c>
      <c r="D12" s="25">
        <f>C12/10^9</f>
        <v>5.2140000000000004</v>
      </c>
      <c r="E12" s="6">
        <f>D12*365</f>
        <v>1903.1100000000001</v>
      </c>
      <c r="F12" s="3" t="s">
        <v>157</v>
      </c>
    </row>
    <row r="13" spans="2:39">
      <c r="B13" s="4" t="s">
        <v>124</v>
      </c>
      <c r="C13" s="11" t="s">
        <v>123</v>
      </c>
      <c r="D13" s="5" t="s">
        <v>121</v>
      </c>
      <c r="E13" s="4" t="s">
        <v>122</v>
      </c>
      <c r="F13" s="5"/>
    </row>
    <row r="14" spans="2:39">
      <c r="B14" s="19" t="s">
        <v>170</v>
      </c>
      <c r="R14" s="8" t="s">
        <v>169</v>
      </c>
      <c r="AA14" s="8" t="s">
        <v>175</v>
      </c>
      <c r="AJ14" t="s">
        <v>128</v>
      </c>
      <c r="AK14" t="s">
        <v>198</v>
      </c>
    </row>
    <row r="15" spans="2:39" ht="17.399999999999999">
      <c r="R15" t="s">
        <v>128</v>
      </c>
      <c r="S15" t="s">
        <v>134</v>
      </c>
      <c r="AA15" t="s">
        <v>128</v>
      </c>
      <c r="AB15" t="s">
        <v>134</v>
      </c>
      <c r="AE15" t="s">
        <v>176</v>
      </c>
      <c r="AF15">
        <v>10</v>
      </c>
      <c r="AJ15" s="34" t="s">
        <v>190</v>
      </c>
      <c r="AK15" s="35"/>
      <c r="AL15" s="35"/>
      <c r="AM15" s="35"/>
    </row>
    <row r="16" spans="2:39">
      <c r="AA16" t="s">
        <v>128</v>
      </c>
      <c r="AB16" t="s">
        <v>177</v>
      </c>
      <c r="AE16" t="s">
        <v>176</v>
      </c>
      <c r="AF16">
        <v>16</v>
      </c>
      <c r="AJ16" s="36" t="s">
        <v>178</v>
      </c>
      <c r="AK16" s="35"/>
      <c r="AL16" s="35"/>
      <c r="AM16" s="35"/>
    </row>
    <row r="17" spans="2:41">
      <c r="B17" s="8" t="s">
        <v>158</v>
      </c>
      <c r="AJ17" s="35"/>
      <c r="AK17" s="35"/>
      <c r="AL17" s="37" t="s">
        <v>113</v>
      </c>
      <c r="AM17" s="37" t="s">
        <v>179</v>
      </c>
    </row>
    <row r="18" spans="2:41">
      <c r="B18" s="2">
        <v>15.2</v>
      </c>
      <c r="C18" s="3" t="s">
        <v>104</v>
      </c>
      <c r="D18" t="s">
        <v>105</v>
      </c>
      <c r="AJ18" s="37" t="s">
        <v>180</v>
      </c>
      <c r="AK18" s="37" t="s">
        <v>181</v>
      </c>
      <c r="AL18" s="39">
        <f>SUM(AL19:AL26)</f>
        <v>58</v>
      </c>
      <c r="AM18" s="39">
        <f>SUM(AM19:AM26)</f>
        <v>58</v>
      </c>
    </row>
    <row r="19" spans="2:41">
      <c r="B19" s="2">
        <v>1</v>
      </c>
      <c r="C19" s="3" t="s">
        <v>106</v>
      </c>
      <c r="D19" t="s">
        <v>163</v>
      </c>
      <c r="AJ19" s="35"/>
      <c r="AK19" s="37" t="s">
        <v>182</v>
      </c>
      <c r="AL19" s="38">
        <v>32</v>
      </c>
      <c r="AM19" s="38">
        <v>34</v>
      </c>
    </row>
    <row r="20" spans="2:41">
      <c r="B20" s="4">
        <f>3.6*10^6</f>
        <v>3600000</v>
      </c>
      <c r="C20" s="5" t="s">
        <v>107</v>
      </c>
      <c r="D20" t="s">
        <v>163</v>
      </c>
      <c r="AJ20" s="35"/>
      <c r="AK20" s="37" t="s">
        <v>183</v>
      </c>
      <c r="AL20" s="38">
        <v>2</v>
      </c>
      <c r="AM20" s="38">
        <v>2</v>
      </c>
    </row>
    <row r="21" spans="2:41">
      <c r="B21" s="14">
        <v>55</v>
      </c>
      <c r="C21" s="15" t="s">
        <v>117</v>
      </c>
      <c r="D21" t="s">
        <v>161</v>
      </c>
      <c r="AJ21" s="35"/>
      <c r="AK21" s="37" t="s">
        <v>184</v>
      </c>
      <c r="AL21" s="38">
        <v>1</v>
      </c>
      <c r="AM21" s="38">
        <v>1</v>
      </c>
    </row>
    <row r="22" spans="2:41">
      <c r="B22" s="4">
        <v>0.83</v>
      </c>
      <c r="C22" s="5" t="s">
        <v>118</v>
      </c>
      <c r="D22" t="s">
        <v>162</v>
      </c>
      <c r="AJ22" s="35"/>
      <c r="AK22" s="37" t="s">
        <v>185</v>
      </c>
      <c r="AL22" s="38">
        <v>3</v>
      </c>
      <c r="AM22" s="38">
        <v>3</v>
      </c>
    </row>
    <row r="23" spans="2:41">
      <c r="AJ23" s="35"/>
      <c r="AK23" s="37" t="s">
        <v>186</v>
      </c>
      <c r="AL23" s="38">
        <v>8</v>
      </c>
      <c r="AM23" s="38">
        <v>3</v>
      </c>
    </row>
    <row r="24" spans="2:41">
      <c r="AJ24" s="35"/>
      <c r="AK24" s="37" t="s">
        <v>187</v>
      </c>
      <c r="AL24" s="38">
        <v>5</v>
      </c>
      <c r="AM24" s="38">
        <v>6</v>
      </c>
    </row>
    <row r="25" spans="2:41">
      <c r="AJ25" s="35"/>
      <c r="AK25" s="37" t="s">
        <v>188</v>
      </c>
      <c r="AL25" s="38">
        <v>1</v>
      </c>
      <c r="AM25" s="38">
        <v>1</v>
      </c>
    </row>
    <row r="26" spans="2:41">
      <c r="AJ26" s="35"/>
      <c r="AK26" s="37" t="s">
        <v>189</v>
      </c>
      <c r="AL26" s="38">
        <v>6</v>
      </c>
      <c r="AM26" s="38">
        <v>8</v>
      </c>
    </row>
    <row r="27" spans="2:41">
      <c r="B27" s="8" t="s">
        <v>164</v>
      </c>
      <c r="AJ27" s="35"/>
    </row>
    <row r="28" spans="2:41" ht="17.399999999999999">
      <c r="B28" s="2" t="s">
        <v>125</v>
      </c>
      <c r="C28" s="3" t="s">
        <v>126</v>
      </c>
      <c r="D28" s="20" t="s">
        <v>122</v>
      </c>
      <c r="P28" s="20" t="s">
        <v>172</v>
      </c>
      <c r="AJ28" s="34" t="s">
        <v>197</v>
      </c>
      <c r="AK28" s="35"/>
      <c r="AL28" s="35"/>
      <c r="AM28" s="35"/>
      <c r="AN28" s="35"/>
      <c r="AO28" s="35"/>
    </row>
    <row r="29" spans="2:41">
      <c r="B29" s="4">
        <f>SUM(P29:P32)*365*10^6</f>
        <v>10767500000</v>
      </c>
      <c r="C29" s="5">
        <f>B29*B21</f>
        <v>592212500000</v>
      </c>
      <c r="D29" s="33">
        <f>C29/10^9</f>
        <v>592.21249999999998</v>
      </c>
      <c r="P29" s="21">
        <v>10.3</v>
      </c>
      <c r="AJ29" s="36" t="s">
        <v>178</v>
      </c>
      <c r="AK29" s="35"/>
      <c r="AL29" s="35"/>
      <c r="AM29" s="35"/>
      <c r="AN29" s="35"/>
      <c r="AO29" s="35"/>
    </row>
    <row r="30" spans="2:41">
      <c r="B30" s="26" t="s">
        <v>168</v>
      </c>
      <c r="C30" s="9"/>
      <c r="E30" s="9"/>
      <c r="P30" s="21">
        <v>8</v>
      </c>
      <c r="AJ30" s="35"/>
      <c r="AK30" s="35"/>
      <c r="AL30" s="37" t="s">
        <v>111</v>
      </c>
      <c r="AM30" s="37" t="s">
        <v>112</v>
      </c>
      <c r="AN30" s="37" t="s">
        <v>113</v>
      </c>
      <c r="AO30" s="37" t="s">
        <v>179</v>
      </c>
    </row>
    <row r="31" spans="2:41">
      <c r="B31" s="9"/>
      <c r="C31" s="9"/>
      <c r="E31" s="9"/>
      <c r="P31" s="21">
        <v>8.1999999999999993</v>
      </c>
      <c r="AJ31" s="37" t="s">
        <v>180</v>
      </c>
      <c r="AK31" s="37" t="s">
        <v>181</v>
      </c>
      <c r="AL31" s="39">
        <v>16</v>
      </c>
      <c r="AM31" s="39">
        <v>20</v>
      </c>
      <c r="AN31" s="39">
        <v>51</v>
      </c>
      <c r="AO31" s="39">
        <v>63</v>
      </c>
    </row>
    <row r="32" spans="2:41">
      <c r="P32" s="22">
        <v>3</v>
      </c>
      <c r="AJ32" s="35"/>
      <c r="AK32" s="37" t="s">
        <v>191</v>
      </c>
      <c r="AL32" s="38">
        <v>0</v>
      </c>
      <c r="AM32" s="38">
        <v>0</v>
      </c>
      <c r="AN32" s="38">
        <v>0</v>
      </c>
      <c r="AO32" s="38">
        <v>0</v>
      </c>
    </row>
    <row r="33" spans="2:41">
      <c r="AJ33" s="35"/>
      <c r="AK33" s="37" t="s">
        <v>192</v>
      </c>
      <c r="AL33" s="38">
        <v>0</v>
      </c>
      <c r="AM33" s="38">
        <v>0</v>
      </c>
      <c r="AN33" s="38">
        <v>0</v>
      </c>
      <c r="AO33" s="38">
        <v>0</v>
      </c>
    </row>
    <row r="34" spans="2:41">
      <c r="AJ34" s="35"/>
      <c r="AK34" s="37" t="s">
        <v>193</v>
      </c>
      <c r="AL34" s="38">
        <v>0</v>
      </c>
      <c r="AM34" s="38">
        <v>1</v>
      </c>
      <c r="AN34" s="38">
        <v>4</v>
      </c>
      <c r="AO34" s="38">
        <v>5</v>
      </c>
    </row>
    <row r="35" spans="2:41">
      <c r="AJ35" s="35"/>
      <c r="AK35" s="37" t="s">
        <v>194</v>
      </c>
      <c r="AL35" s="38">
        <v>9</v>
      </c>
      <c r="AM35" s="38">
        <v>10</v>
      </c>
      <c r="AN35" s="38">
        <v>17</v>
      </c>
      <c r="AO35" s="38">
        <v>21</v>
      </c>
    </row>
    <row r="36" spans="2:41">
      <c r="AJ36" s="35"/>
      <c r="AK36" s="37" t="s">
        <v>195</v>
      </c>
      <c r="AL36" s="38">
        <v>5</v>
      </c>
      <c r="AM36" s="38">
        <v>6</v>
      </c>
      <c r="AN36" s="38">
        <v>18</v>
      </c>
      <c r="AO36" s="38">
        <v>24</v>
      </c>
    </row>
    <row r="37" spans="2:41">
      <c r="AJ37" s="35"/>
      <c r="AK37" s="37" t="s">
        <v>196</v>
      </c>
      <c r="AL37" s="38">
        <v>2</v>
      </c>
      <c r="AM37" s="38">
        <v>3</v>
      </c>
      <c r="AN37" s="38">
        <v>12</v>
      </c>
      <c r="AO37" s="38">
        <v>13</v>
      </c>
    </row>
    <row r="39" spans="2:41">
      <c r="AJ39" t="s">
        <v>199</v>
      </c>
      <c r="AK39" s="32">
        <f>AN31+AL18</f>
        <v>109</v>
      </c>
    </row>
    <row r="40" spans="2:41">
      <c r="AJ40" t="s">
        <v>200</v>
      </c>
      <c r="AK40">
        <v>18000</v>
      </c>
      <c r="AL40" t="s">
        <v>241</v>
      </c>
    </row>
    <row r="41" spans="2:41">
      <c r="AJ41" t="s">
        <v>202</v>
      </c>
      <c r="AK41">
        <v>1.53</v>
      </c>
      <c r="AL41" t="s">
        <v>201</v>
      </c>
    </row>
    <row r="43" spans="2:41">
      <c r="B43" s="8" t="s">
        <v>166</v>
      </c>
      <c r="AJ43" t="s">
        <v>203</v>
      </c>
      <c r="AK43">
        <f>AK39*AK40*AK41</f>
        <v>3001860</v>
      </c>
    </row>
    <row r="44" spans="2:41">
      <c r="B44" s="2" t="s">
        <v>125</v>
      </c>
      <c r="C44" s="3" t="s">
        <v>126</v>
      </c>
      <c r="D44" s="2" t="s">
        <v>122</v>
      </c>
      <c r="E44" s="3"/>
      <c r="AJ44" t="s">
        <v>206</v>
      </c>
      <c r="AK44" s="32">
        <f>AK43*10^-9</f>
        <v>3.0018600000000003E-3</v>
      </c>
    </row>
    <row r="45" spans="2:41">
      <c r="B45" s="4">
        <f>5*10^9</f>
        <v>5000000000</v>
      </c>
      <c r="C45" s="5">
        <f>B45*B21</f>
        <v>275000000000</v>
      </c>
      <c r="D45" s="7">
        <f>C45/10^9</f>
        <v>275</v>
      </c>
      <c r="E45" s="5" t="s">
        <v>127</v>
      </c>
      <c r="AJ45" t="s">
        <v>204</v>
      </c>
      <c r="AK45">
        <f>AK43/AF16</f>
        <v>187616.25</v>
      </c>
    </row>
    <row r="46" spans="2:41">
      <c r="B46" s="19" t="s">
        <v>167</v>
      </c>
      <c r="AJ46" t="s">
        <v>205</v>
      </c>
      <c r="AK46" s="32">
        <f>AK45*10^-9</f>
        <v>1.8761625000000002E-4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U65"/>
  <sheetViews>
    <sheetView topLeftCell="K9" workbookViewId="0">
      <selection activeCell="R38" sqref="R38"/>
    </sheetView>
  </sheetViews>
  <sheetFormatPr defaultRowHeight="14.4"/>
  <cols>
    <col min="1" max="1" width="13.5546875" customWidth="1"/>
    <col min="2" max="2" width="32.44140625" customWidth="1"/>
    <col min="3" max="8" width="8.6640625" customWidth="1"/>
    <col min="10" max="11" width="12" bestFit="1" customWidth="1"/>
    <col min="12" max="12" width="30.33203125" customWidth="1"/>
    <col min="13" max="13" width="14" customWidth="1"/>
    <col min="14" max="14" width="9.5546875" bestFit="1" customWidth="1"/>
    <col min="15" max="15" width="17" bestFit="1" customWidth="1"/>
    <col min="16" max="17" width="12" bestFit="1" customWidth="1"/>
  </cols>
  <sheetData>
    <row r="2" spans="2:15">
      <c r="B2" s="8" t="s">
        <v>155</v>
      </c>
      <c r="L2" s="8" t="s">
        <v>132</v>
      </c>
      <c r="M2" t="s">
        <v>130</v>
      </c>
    </row>
    <row r="3" spans="2:15">
      <c r="M3" s="12" t="s">
        <v>145</v>
      </c>
      <c r="N3" s="12" t="s">
        <v>147</v>
      </c>
      <c r="O3" s="12" t="s">
        <v>146</v>
      </c>
    </row>
    <row r="4" spans="2:15">
      <c r="L4" s="2" t="s">
        <v>131</v>
      </c>
      <c r="M4" s="2">
        <f>23+9+71+21+78+8+3+293+6</f>
        <v>512</v>
      </c>
      <c r="N4" s="10">
        <f>23+9+71+21+78+8</f>
        <v>210</v>
      </c>
      <c r="O4" s="3">
        <f>293+3+6</f>
        <v>302</v>
      </c>
    </row>
    <row r="5" spans="2:15">
      <c r="L5" s="4" t="s">
        <v>133</v>
      </c>
      <c r="M5" s="4">
        <f>11+6+8+43+66+128+3+2</f>
        <v>267</v>
      </c>
      <c r="N5" s="11">
        <f>8+6+43+11+66</f>
        <v>134</v>
      </c>
      <c r="O5" s="5">
        <f>128+3+2</f>
        <v>133</v>
      </c>
    </row>
    <row r="22" spans="12:20">
      <c r="T22" s="41" t="s">
        <v>135</v>
      </c>
    </row>
    <row r="23" spans="12:20">
      <c r="L23" t="s">
        <v>22</v>
      </c>
    </row>
    <row r="25" spans="12:20">
      <c r="L25" s="13" t="s">
        <v>136</v>
      </c>
      <c r="M25" s="140" t="s">
        <v>144</v>
      </c>
      <c r="N25" s="140"/>
    </row>
    <row r="26" spans="12:20">
      <c r="L26" s="2"/>
      <c r="M26" s="10" t="s">
        <v>137</v>
      </c>
      <c r="N26" s="3" t="s">
        <v>138</v>
      </c>
      <c r="O26" t="s">
        <v>128</v>
      </c>
      <c r="S26" s="85">
        <v>1</v>
      </c>
      <c r="T26" s="86" t="s">
        <v>106</v>
      </c>
    </row>
    <row r="27" spans="12:20">
      <c r="L27" s="14" t="s">
        <v>139</v>
      </c>
      <c r="M27" s="9">
        <v>11</v>
      </c>
      <c r="N27" s="15">
        <v>50</v>
      </c>
      <c r="O27" t="s">
        <v>148</v>
      </c>
      <c r="S27" s="83">
        <f>3.6*10^6</f>
        <v>3600000</v>
      </c>
      <c r="T27" s="84" t="s">
        <v>107</v>
      </c>
    </row>
    <row r="28" spans="12:20">
      <c r="L28" s="14" t="s">
        <v>151</v>
      </c>
      <c r="M28" s="9">
        <v>52</v>
      </c>
      <c r="N28" s="15">
        <v>52</v>
      </c>
      <c r="O28" t="s">
        <v>149</v>
      </c>
    </row>
    <row r="29" spans="12:20">
      <c r="L29" s="14" t="s">
        <v>140</v>
      </c>
      <c r="M29" s="9">
        <v>107</v>
      </c>
      <c r="N29" s="15">
        <v>10</v>
      </c>
      <c r="O29" t="s">
        <v>149</v>
      </c>
    </row>
    <row r="30" spans="12:20">
      <c r="L30" s="14" t="s">
        <v>141</v>
      </c>
      <c r="M30" s="9">
        <v>20</v>
      </c>
      <c r="N30" s="15">
        <f>M30/2</f>
        <v>10</v>
      </c>
      <c r="O30" t="s">
        <v>365</v>
      </c>
      <c r="Q30">
        <f>8760*M30*M27</f>
        <v>1927200</v>
      </c>
      <c r="R30" s="76">
        <f>8760*N30*N27</f>
        <v>4380000</v>
      </c>
    </row>
    <row r="31" spans="12:20">
      <c r="L31" s="14" t="s">
        <v>142</v>
      </c>
      <c r="M31" s="9">
        <v>30</v>
      </c>
      <c r="N31" s="15">
        <v>30</v>
      </c>
      <c r="O31" s="76" t="s">
        <v>149</v>
      </c>
      <c r="R31" s="76"/>
    </row>
    <row r="32" spans="12:20">
      <c r="L32" s="14" t="s">
        <v>143</v>
      </c>
      <c r="M32" s="9">
        <f>M4-M5</f>
        <v>245</v>
      </c>
      <c r="N32" s="15">
        <f>M5</f>
        <v>267</v>
      </c>
      <c r="O32" t="s">
        <v>150</v>
      </c>
      <c r="Q32">
        <f>Q30*S27/10^15</f>
        <v>6.9379200000000002E-3</v>
      </c>
      <c r="R32" s="76">
        <f>R30*S27/10^15</f>
        <v>1.5768000000000001E-2</v>
      </c>
      <c r="S32" t="s">
        <v>360</v>
      </c>
    </row>
    <row r="33" spans="12:21">
      <c r="L33" s="14"/>
      <c r="M33" s="9"/>
      <c r="N33" s="15"/>
    </row>
    <row r="34" spans="12:21">
      <c r="L34" s="14" t="s">
        <v>152</v>
      </c>
      <c r="M34" s="9">
        <f>M32*M31*M28</f>
        <v>382200</v>
      </c>
      <c r="N34" s="15">
        <f>N32*N31*N28</f>
        <v>416520</v>
      </c>
      <c r="Q34">
        <f>Q32*1000000</f>
        <v>6937.92</v>
      </c>
      <c r="R34" s="76">
        <f>R32*1000000</f>
        <v>15768</v>
      </c>
      <c r="S34" t="s">
        <v>361</v>
      </c>
      <c r="U34" s="76"/>
    </row>
    <row r="35" spans="12:21">
      <c r="L35" s="14" t="s">
        <v>153</v>
      </c>
      <c r="M35" s="9">
        <f>M34*S27/10^15</f>
        <v>1.3759200000000001E-3</v>
      </c>
      <c r="N35" s="15">
        <f>N34*S27/10^15</f>
        <v>1.499472E-3</v>
      </c>
      <c r="Q35">
        <f>16000*0.3*3.6/1000</f>
        <v>17.28</v>
      </c>
      <c r="R35" s="76">
        <f>16000*0.3*3.6/1000</f>
        <v>17.28</v>
      </c>
      <c r="S35" t="s">
        <v>362</v>
      </c>
    </row>
    <row r="36" spans="12:21">
      <c r="L36" s="4" t="s">
        <v>154</v>
      </c>
      <c r="M36" s="16">
        <f>M35+N35</f>
        <v>2.8753920000000001E-3</v>
      </c>
      <c r="N36" s="5"/>
      <c r="Q36">
        <f>Q34/Q35</f>
        <v>401.5</v>
      </c>
      <c r="R36" s="76">
        <f>R34/R35</f>
        <v>912.49999999999989</v>
      </c>
      <c r="S36" t="s">
        <v>363</v>
      </c>
    </row>
    <row r="37" spans="12:21">
      <c r="L37" s="17" t="s">
        <v>156</v>
      </c>
    </row>
    <row r="38" spans="12:21">
      <c r="Q38">
        <f>2500000/Q36</f>
        <v>6226.6500622665008</v>
      </c>
      <c r="R38" s="76">
        <f>2500000/R36</f>
        <v>2739.7260273972606</v>
      </c>
      <c r="S38" t="s">
        <v>364</v>
      </c>
    </row>
    <row r="39" spans="12:21">
      <c r="L39" s="13" t="s">
        <v>5</v>
      </c>
      <c r="M39" s="140" t="s">
        <v>144</v>
      </c>
      <c r="N39" s="140"/>
      <c r="O39" s="67"/>
    </row>
    <row r="40" spans="12:21">
      <c r="L40" s="2"/>
      <c r="M40" s="74" t="s">
        <v>137</v>
      </c>
      <c r="N40" s="3" t="s">
        <v>138</v>
      </c>
      <c r="O40" s="67" t="s">
        <v>128</v>
      </c>
    </row>
    <row r="41" spans="12:21">
      <c r="L41" s="14" t="s">
        <v>139</v>
      </c>
      <c r="M41" s="73">
        <v>11</v>
      </c>
      <c r="N41" s="15">
        <v>50</v>
      </c>
      <c r="O41" s="67" t="s">
        <v>148</v>
      </c>
    </row>
    <row r="42" spans="12:21">
      <c r="L42" s="14" t="s">
        <v>151</v>
      </c>
      <c r="M42" s="73">
        <v>52</v>
      </c>
      <c r="N42" s="15">
        <v>52</v>
      </c>
      <c r="O42" s="67" t="s">
        <v>149</v>
      </c>
    </row>
    <row r="43" spans="12:21">
      <c r="L43" s="14" t="s">
        <v>140</v>
      </c>
      <c r="M43" s="73">
        <v>107</v>
      </c>
      <c r="N43" s="15">
        <v>10</v>
      </c>
      <c r="O43" s="67" t="s">
        <v>149</v>
      </c>
    </row>
    <row r="44" spans="12:21">
      <c r="L44" s="14" t="s">
        <v>141</v>
      </c>
      <c r="M44" s="73">
        <v>54</v>
      </c>
      <c r="N44" s="15">
        <v>27</v>
      </c>
      <c r="O44" s="67" t="str">
        <f>O43</f>
        <v>IEA (2013)</v>
      </c>
    </row>
    <row r="45" spans="12:21">
      <c r="L45" s="14" t="s">
        <v>142</v>
      </c>
      <c r="M45" s="73">
        <v>30</v>
      </c>
      <c r="N45" s="15">
        <v>30</v>
      </c>
      <c r="O45" s="67" t="str">
        <f>O44</f>
        <v>IEA (2013)</v>
      </c>
    </row>
    <row r="46" spans="12:21">
      <c r="L46" s="14" t="s">
        <v>143</v>
      </c>
      <c r="M46" s="73">
        <f>O4-O5</f>
        <v>169</v>
      </c>
      <c r="N46" s="15">
        <f>O5</f>
        <v>133</v>
      </c>
      <c r="O46" s="67" t="s">
        <v>150</v>
      </c>
    </row>
    <row r="47" spans="12:21">
      <c r="L47" s="14"/>
      <c r="M47" s="73"/>
      <c r="N47" s="15"/>
      <c r="O47" s="67"/>
    </row>
    <row r="48" spans="12:21">
      <c r="L48" s="14" t="s">
        <v>152</v>
      </c>
      <c r="M48" s="73">
        <f>M46*M45*M42</f>
        <v>263640</v>
      </c>
      <c r="N48" s="15">
        <f>N46*N45*N42</f>
        <v>207480</v>
      </c>
      <c r="O48" s="67"/>
    </row>
    <row r="49" spans="1:15">
      <c r="L49" s="14" t="s">
        <v>153</v>
      </c>
      <c r="M49" s="73">
        <f>M48*S27/10^15</f>
        <v>9.4910399999999998E-4</v>
      </c>
      <c r="N49" s="15">
        <f>N48*S27/10^15</f>
        <v>7.46928E-4</v>
      </c>
      <c r="O49" s="67"/>
    </row>
    <row r="50" spans="1:15">
      <c r="L50" s="4" t="s">
        <v>154</v>
      </c>
      <c r="M50" s="16">
        <f>M49+N49</f>
        <v>1.6960320000000001E-3</v>
      </c>
      <c r="N50" s="5"/>
      <c r="O50" s="67"/>
    </row>
    <row r="51" spans="1:15">
      <c r="A51" s="41" t="s">
        <v>242</v>
      </c>
      <c r="B51" s="41"/>
      <c r="L51" s="17" t="s">
        <v>156</v>
      </c>
      <c r="M51" s="67"/>
      <c r="N51" s="67"/>
      <c r="O51" s="67"/>
    </row>
    <row r="53" spans="1:15">
      <c r="L53" s="13" t="s">
        <v>4</v>
      </c>
      <c r="M53" s="140" t="s">
        <v>144</v>
      </c>
      <c r="N53" s="140"/>
      <c r="O53" s="67"/>
    </row>
    <row r="54" spans="1:15">
      <c r="L54" s="2"/>
      <c r="M54" s="74" t="s">
        <v>137</v>
      </c>
      <c r="N54" s="3" t="s">
        <v>138</v>
      </c>
      <c r="O54" s="67" t="s">
        <v>128</v>
      </c>
    </row>
    <row r="55" spans="1:15">
      <c r="L55" s="14" t="s">
        <v>139</v>
      </c>
      <c r="M55" s="73">
        <v>11</v>
      </c>
      <c r="N55" s="15">
        <v>50</v>
      </c>
      <c r="O55" s="67" t="s">
        <v>148</v>
      </c>
    </row>
    <row r="56" spans="1:15">
      <c r="L56" s="14" t="s">
        <v>151</v>
      </c>
      <c r="M56" s="73">
        <v>52</v>
      </c>
      <c r="N56" s="15">
        <v>52</v>
      </c>
      <c r="O56" s="67" t="s">
        <v>149</v>
      </c>
    </row>
    <row r="57" spans="1:15">
      <c r="L57" s="14" t="s">
        <v>140</v>
      </c>
      <c r="M57" s="73">
        <v>107</v>
      </c>
      <c r="N57" s="15">
        <v>10</v>
      </c>
      <c r="O57" s="67" t="s">
        <v>149</v>
      </c>
    </row>
    <row r="58" spans="1:15">
      <c r="L58" s="14" t="s">
        <v>141</v>
      </c>
      <c r="M58" s="73">
        <v>54</v>
      </c>
      <c r="N58" s="15">
        <v>27</v>
      </c>
      <c r="O58" s="67" t="str">
        <f>O57</f>
        <v>IEA (2013)</v>
      </c>
    </row>
    <row r="59" spans="1:15">
      <c r="L59" s="14" t="s">
        <v>142</v>
      </c>
      <c r="M59" s="73">
        <v>30</v>
      </c>
      <c r="N59" s="15">
        <v>30</v>
      </c>
      <c r="O59" s="67" t="str">
        <f>O58</f>
        <v>IEA (2013)</v>
      </c>
    </row>
    <row r="60" spans="1:15">
      <c r="L60" s="14" t="s">
        <v>143</v>
      </c>
      <c r="M60" s="73">
        <f>N4-N5</f>
        <v>76</v>
      </c>
      <c r="N60" s="15">
        <f>N5</f>
        <v>134</v>
      </c>
      <c r="O60" s="67" t="s">
        <v>150</v>
      </c>
    </row>
    <row r="61" spans="1:15">
      <c r="L61" s="14"/>
      <c r="M61" s="73"/>
      <c r="N61" s="15"/>
      <c r="O61" s="67"/>
    </row>
    <row r="62" spans="1:15">
      <c r="L62" s="14" t="s">
        <v>152</v>
      </c>
      <c r="M62" s="73">
        <f>M60*M59*M56</f>
        <v>118560</v>
      </c>
      <c r="N62" s="15">
        <f>N60*N59*N56</f>
        <v>209040</v>
      </c>
      <c r="O62" s="67"/>
    </row>
    <row r="63" spans="1:15">
      <c r="L63" s="14" t="s">
        <v>153</v>
      </c>
      <c r="M63" s="73">
        <f>M62*S27/10^15</f>
        <v>4.26816E-4</v>
      </c>
      <c r="N63" s="15">
        <f>N62*S27/10^15</f>
        <v>7.5254399999999996E-4</v>
      </c>
      <c r="O63" s="67"/>
    </row>
    <row r="64" spans="1:15">
      <c r="L64" s="4" t="s">
        <v>154</v>
      </c>
      <c r="M64" s="16">
        <f>M63+N63</f>
        <v>1.17936E-3</v>
      </c>
      <c r="N64" s="5"/>
      <c r="O64" s="67"/>
    </row>
    <row r="65" spans="12:15">
      <c r="L65" s="17" t="s">
        <v>156</v>
      </c>
      <c r="M65" s="67"/>
      <c r="N65" s="67"/>
      <c r="O65" s="67"/>
    </row>
  </sheetData>
  <mergeCells count="3">
    <mergeCell ref="M25:N25"/>
    <mergeCell ref="M39:N39"/>
    <mergeCell ref="M53:N53"/>
  </mergeCells>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5"/>
  <sheetViews>
    <sheetView workbookViewId="0">
      <selection activeCell="L11" sqref="L11"/>
    </sheetView>
  </sheetViews>
  <sheetFormatPr defaultRowHeight="14.4"/>
  <sheetData>
    <row r="2" spans="2:3" ht="18">
      <c r="B2" s="18" t="s">
        <v>173</v>
      </c>
    </row>
    <row r="4" spans="2:3">
      <c r="B4" t="s">
        <v>128</v>
      </c>
      <c r="C4" t="s">
        <v>171</v>
      </c>
    </row>
    <row r="5" spans="2:3">
      <c r="B5" t="s">
        <v>174</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21"/>
  <sheetViews>
    <sheetView workbookViewId="0">
      <selection activeCell="O8" sqref="O8"/>
    </sheetView>
  </sheetViews>
  <sheetFormatPr defaultRowHeight="14.4"/>
  <cols>
    <col min="3" max="3" width="20.44140625" bestFit="1" customWidth="1"/>
  </cols>
  <sheetData>
    <row r="3" spans="3:9" ht="15" thickBot="1"/>
    <row r="4" spans="3:9" ht="14.4" customHeight="1">
      <c r="C4" s="125" t="s">
        <v>243</v>
      </c>
      <c r="D4" s="126"/>
      <c r="E4" s="126"/>
      <c r="F4" s="126"/>
      <c r="G4" s="126"/>
      <c r="H4" s="126"/>
      <c r="I4" s="127"/>
    </row>
    <row r="5" spans="3:9">
      <c r="C5" s="128"/>
      <c r="D5" s="129"/>
      <c r="E5" s="129"/>
      <c r="F5" s="129"/>
      <c r="G5" s="129"/>
      <c r="H5" s="129"/>
      <c r="I5" s="130"/>
    </row>
    <row r="6" spans="3:9">
      <c r="C6" s="128"/>
      <c r="D6" s="129"/>
      <c r="E6" s="129"/>
      <c r="F6" s="129"/>
      <c r="G6" s="129"/>
      <c r="H6" s="129"/>
      <c r="I6" s="130"/>
    </row>
    <row r="7" spans="3:9">
      <c r="C7" s="128"/>
      <c r="D7" s="129"/>
      <c r="E7" s="129"/>
      <c r="F7" s="129"/>
      <c r="G7" s="129"/>
      <c r="H7" s="129"/>
      <c r="I7" s="130"/>
    </row>
    <row r="8" spans="3:9">
      <c r="C8" s="128"/>
      <c r="D8" s="129"/>
      <c r="E8" s="129"/>
      <c r="F8" s="129"/>
      <c r="G8" s="129"/>
      <c r="H8" s="129"/>
      <c r="I8" s="130"/>
    </row>
    <row r="9" spans="3:9">
      <c r="C9" s="128"/>
      <c r="D9" s="129"/>
      <c r="E9" s="129"/>
      <c r="F9" s="129"/>
      <c r="G9" s="129"/>
      <c r="H9" s="129"/>
      <c r="I9" s="130"/>
    </row>
    <row r="10" spans="3:9" ht="15" thickBot="1">
      <c r="C10" s="131"/>
      <c r="D10" s="132"/>
      <c r="E10" s="132"/>
      <c r="F10" s="132"/>
      <c r="G10" s="132"/>
      <c r="H10" s="132"/>
      <c r="I10" s="133"/>
    </row>
    <row r="11" spans="3:9">
      <c r="C11" s="40"/>
      <c r="D11" s="40"/>
      <c r="E11" s="40"/>
      <c r="F11" s="40"/>
      <c r="G11" s="40"/>
      <c r="H11" s="40"/>
      <c r="I11" s="40"/>
    </row>
    <row r="12" spans="3:9">
      <c r="C12" s="40"/>
      <c r="D12" s="40"/>
      <c r="E12" s="40"/>
      <c r="F12" s="40"/>
      <c r="G12" s="40"/>
      <c r="H12" s="40"/>
      <c r="I12" s="40"/>
    </row>
    <row r="14" spans="3:9">
      <c r="C14" s="64" t="s">
        <v>213</v>
      </c>
      <c r="D14" s="8" t="s">
        <v>214</v>
      </c>
    </row>
    <row r="15" spans="3:9" s="67" customFormat="1">
      <c r="C15" s="60" t="s">
        <v>225</v>
      </c>
      <c r="D15" s="75" t="s">
        <v>227</v>
      </c>
    </row>
    <row r="16" spans="3:9" s="1" customFormat="1">
      <c r="C16" s="59" t="s">
        <v>226</v>
      </c>
      <c r="D16" s="75" t="s">
        <v>228</v>
      </c>
    </row>
    <row r="17" spans="3:4">
      <c r="C17" s="63" t="s">
        <v>208</v>
      </c>
      <c r="D17" t="s">
        <v>215</v>
      </c>
    </row>
    <row r="18" spans="3:4">
      <c r="C18" s="62" t="s">
        <v>209</v>
      </c>
      <c r="D18" t="s">
        <v>216</v>
      </c>
    </row>
    <row r="19" spans="3:4">
      <c r="C19" s="62" t="s">
        <v>210</v>
      </c>
      <c r="D19" t="s">
        <v>217</v>
      </c>
    </row>
    <row r="20" spans="3:4">
      <c r="C20" s="62" t="s">
        <v>211</v>
      </c>
      <c r="D20" t="s">
        <v>218</v>
      </c>
    </row>
    <row r="21" spans="3:4">
      <c r="C21" s="61" t="s">
        <v>212</v>
      </c>
      <c r="D21" t="s">
        <v>219</v>
      </c>
    </row>
  </sheetData>
  <mergeCells count="1">
    <mergeCell ref="C4:I10"/>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7"/>
  <sheetViews>
    <sheetView workbookViewId="0">
      <selection activeCell="I11" sqref="I11"/>
    </sheetView>
  </sheetViews>
  <sheetFormatPr defaultColWidth="9.109375" defaultRowHeight="14.4"/>
  <cols>
    <col min="1" max="1" width="9.109375" style="76"/>
    <col min="2" max="2" width="25.6640625" style="76" bestFit="1" customWidth="1"/>
    <col min="3" max="3" width="23.6640625" style="76" bestFit="1" customWidth="1"/>
    <col min="4" max="9" width="9.109375" style="76"/>
    <col min="10" max="10" width="27.88671875" style="76" bestFit="1" customWidth="1"/>
    <col min="11" max="16384" width="9.109375" style="76"/>
  </cols>
  <sheetData>
    <row r="2" spans="2:10">
      <c r="B2" s="68" t="s">
        <v>281</v>
      </c>
      <c r="C2" s="105"/>
      <c r="D2" s="105"/>
      <c r="E2" s="105"/>
      <c r="F2" s="105"/>
      <c r="G2" s="105"/>
      <c r="H2" s="105"/>
      <c r="I2" s="105"/>
      <c r="J2" s="105"/>
    </row>
    <row r="3" spans="2:10">
      <c r="B3" s="104" t="s">
        <v>280</v>
      </c>
      <c r="C3" s="104" t="s">
        <v>279</v>
      </c>
      <c r="D3" s="102" t="s">
        <v>278</v>
      </c>
      <c r="E3" s="102" t="s">
        <v>234</v>
      </c>
      <c r="F3" s="102" t="s">
        <v>2</v>
      </c>
      <c r="G3" s="102" t="s">
        <v>0</v>
      </c>
      <c r="H3" s="103" t="s">
        <v>5</v>
      </c>
      <c r="I3" s="103" t="s">
        <v>4</v>
      </c>
      <c r="J3" s="102" t="s">
        <v>1</v>
      </c>
    </row>
    <row r="4" spans="2:10">
      <c r="B4" s="76" t="s">
        <v>268</v>
      </c>
      <c r="C4" s="99" t="s">
        <v>282</v>
      </c>
      <c r="D4" s="98" t="s">
        <v>277</v>
      </c>
      <c r="E4" s="98" t="s">
        <v>277</v>
      </c>
      <c r="F4" s="98" t="s">
        <v>266</v>
      </c>
      <c r="G4" s="98">
        <v>2010</v>
      </c>
      <c r="H4" s="97">
        <v>1.55433630550322</v>
      </c>
      <c r="I4" s="97">
        <v>1.55433630550322</v>
      </c>
      <c r="J4" s="76" t="s">
        <v>276</v>
      </c>
    </row>
    <row r="5" spans="2:10">
      <c r="B5" s="76" t="s">
        <v>268</v>
      </c>
      <c r="C5" s="99" t="s">
        <v>282</v>
      </c>
      <c r="F5" s="98" t="s">
        <v>266</v>
      </c>
      <c r="G5" s="76">
        <v>2010</v>
      </c>
      <c r="H5" s="101">
        <v>11.473503672166</v>
      </c>
      <c r="I5" s="101">
        <v>11.473503672166</v>
      </c>
      <c r="J5" s="76" t="s">
        <v>275</v>
      </c>
    </row>
    <row r="6" spans="2:10">
      <c r="B6" s="73" t="s">
        <v>268</v>
      </c>
      <c r="C6" s="99" t="s">
        <v>282</v>
      </c>
      <c r="D6" s="73"/>
      <c r="E6" s="73"/>
      <c r="F6" s="98" t="s">
        <v>266</v>
      </c>
      <c r="G6" s="73">
        <v>2010</v>
      </c>
      <c r="H6" s="101">
        <v>10.155032123534699</v>
      </c>
      <c r="I6" s="101">
        <v>10.155032123534699</v>
      </c>
      <c r="J6" s="76" t="s">
        <v>274</v>
      </c>
    </row>
    <row r="7" spans="2:10">
      <c r="B7" s="73" t="s">
        <v>268</v>
      </c>
      <c r="C7" s="99" t="s">
        <v>282</v>
      </c>
      <c r="D7" s="73"/>
      <c r="E7" s="73"/>
      <c r="F7" s="98" t="s">
        <v>266</v>
      </c>
      <c r="G7" s="73">
        <v>2010</v>
      </c>
      <c r="H7" s="101">
        <v>1.0495495495495499</v>
      </c>
      <c r="I7" s="101">
        <v>1.0495495495495499</v>
      </c>
      <c r="J7" s="76" t="s">
        <v>273</v>
      </c>
    </row>
    <row r="8" spans="2:10">
      <c r="B8" s="73" t="s">
        <v>268</v>
      </c>
      <c r="C8" s="99" t="s">
        <v>282</v>
      </c>
      <c r="D8" s="73"/>
      <c r="E8" s="73"/>
      <c r="F8" s="98" t="s">
        <v>266</v>
      </c>
      <c r="G8" s="73">
        <v>2010</v>
      </c>
      <c r="H8" s="101">
        <v>1</v>
      </c>
      <c r="I8" s="101">
        <v>1</v>
      </c>
      <c r="J8" s="76" t="s">
        <v>272</v>
      </c>
    </row>
    <row r="9" spans="2:10">
      <c r="B9" s="73" t="s">
        <v>268</v>
      </c>
      <c r="C9" s="99" t="s">
        <v>282</v>
      </c>
      <c r="D9" s="73"/>
      <c r="E9" s="73"/>
      <c r="F9" s="98" t="s">
        <v>266</v>
      </c>
      <c r="G9" s="73">
        <v>2010</v>
      </c>
      <c r="H9" s="97">
        <v>97.157828390868502</v>
      </c>
      <c r="I9" s="97">
        <v>56.862513286380398</v>
      </c>
      <c r="J9" s="76" t="s">
        <v>271</v>
      </c>
    </row>
    <row r="10" spans="2:10">
      <c r="B10" s="73" t="s">
        <v>268</v>
      </c>
      <c r="C10" s="99" t="s">
        <v>282</v>
      </c>
      <c r="D10" s="73"/>
      <c r="E10" s="73"/>
      <c r="F10" s="98" t="s">
        <v>266</v>
      </c>
      <c r="G10" s="73">
        <v>2010</v>
      </c>
      <c r="H10" s="101">
        <v>87.8920058473946</v>
      </c>
      <c r="I10" s="101">
        <v>87.8920058473946</v>
      </c>
      <c r="J10" s="76" t="s">
        <v>270</v>
      </c>
    </row>
    <row r="11" spans="2:10">
      <c r="B11" s="73" t="s">
        <v>268</v>
      </c>
      <c r="C11" s="99" t="s">
        <v>282</v>
      </c>
      <c r="D11" s="73"/>
      <c r="E11" s="73"/>
      <c r="F11" s="98" t="s">
        <v>266</v>
      </c>
      <c r="G11" s="73">
        <v>2010</v>
      </c>
      <c r="H11" s="101">
        <v>51.752757477682003</v>
      </c>
      <c r="I11" s="101">
        <v>49.575000000000003</v>
      </c>
      <c r="J11" s="76" t="s">
        <v>269</v>
      </c>
    </row>
    <row r="12" spans="2:10">
      <c r="B12" s="73" t="s">
        <v>268</v>
      </c>
      <c r="C12" s="99" t="s">
        <v>282</v>
      </c>
      <c r="D12" s="73"/>
      <c r="E12" s="73"/>
      <c r="F12" s="98" t="s">
        <v>266</v>
      </c>
      <c r="G12" s="73">
        <v>2010</v>
      </c>
      <c r="H12" s="101">
        <v>1</v>
      </c>
      <c r="I12" s="101">
        <v>1</v>
      </c>
      <c r="J12" s="76" t="s">
        <v>265</v>
      </c>
    </row>
    <row r="13" spans="2:10">
      <c r="C13" s="99"/>
    </row>
    <row r="17" spans="2:10">
      <c r="B17" s="68" t="s">
        <v>281</v>
      </c>
      <c r="C17" s="105"/>
      <c r="D17" s="105"/>
      <c r="E17" s="105"/>
      <c r="F17" s="105"/>
      <c r="G17" s="105"/>
      <c r="H17" s="105"/>
      <c r="I17" s="105"/>
      <c r="J17" s="105"/>
    </row>
    <row r="18" spans="2:10">
      <c r="B18" s="104" t="s">
        <v>280</v>
      </c>
      <c r="C18" s="104" t="s">
        <v>279</v>
      </c>
      <c r="D18" s="102" t="s">
        <v>278</v>
      </c>
      <c r="E18" s="102" t="s">
        <v>234</v>
      </c>
      <c r="F18" s="102" t="s">
        <v>2</v>
      </c>
      <c r="G18" s="102" t="s">
        <v>0</v>
      </c>
      <c r="H18" s="103" t="s">
        <v>5</v>
      </c>
      <c r="I18" s="103" t="s">
        <v>4</v>
      </c>
      <c r="J18" s="102" t="s">
        <v>1</v>
      </c>
    </row>
    <row r="19" spans="2:10">
      <c r="B19" s="76" t="s">
        <v>268</v>
      </c>
      <c r="C19" s="99" t="s">
        <v>267</v>
      </c>
      <c r="D19" s="98" t="s">
        <v>277</v>
      </c>
      <c r="E19" s="98" t="s">
        <v>277</v>
      </c>
      <c r="F19" s="98" t="s">
        <v>266</v>
      </c>
      <c r="G19" s="98">
        <v>2010</v>
      </c>
      <c r="H19" s="100"/>
      <c r="I19" s="100"/>
      <c r="J19" s="76" t="s">
        <v>276</v>
      </c>
    </row>
    <row r="20" spans="2:10">
      <c r="B20" s="76" t="s">
        <v>268</v>
      </c>
      <c r="C20" s="99" t="s">
        <v>267</v>
      </c>
      <c r="F20" s="98" t="s">
        <v>266</v>
      </c>
      <c r="G20" s="76">
        <v>2010</v>
      </c>
      <c r="H20" s="100"/>
      <c r="I20" s="100"/>
      <c r="J20" s="76" t="s">
        <v>275</v>
      </c>
    </row>
    <row r="21" spans="2:10">
      <c r="B21" s="73" t="s">
        <v>268</v>
      </c>
      <c r="C21" s="99" t="s">
        <v>267</v>
      </c>
      <c r="D21" s="73"/>
      <c r="E21" s="73"/>
      <c r="F21" s="98" t="s">
        <v>266</v>
      </c>
      <c r="G21" s="73">
        <v>2010</v>
      </c>
      <c r="H21" s="100"/>
      <c r="I21" s="100"/>
      <c r="J21" s="76" t="s">
        <v>274</v>
      </c>
    </row>
    <row r="22" spans="2:10">
      <c r="B22" s="73" t="s">
        <v>268</v>
      </c>
      <c r="C22" s="99" t="s">
        <v>267</v>
      </c>
      <c r="D22" s="73"/>
      <c r="E22" s="73"/>
      <c r="F22" s="98" t="s">
        <v>266</v>
      </c>
      <c r="G22" s="73">
        <v>2010</v>
      </c>
      <c r="H22" s="100"/>
      <c r="I22" s="100"/>
      <c r="J22" s="76" t="s">
        <v>273</v>
      </c>
    </row>
    <row r="23" spans="2:10">
      <c r="B23" s="73" t="s">
        <v>268</v>
      </c>
      <c r="C23" s="99" t="s">
        <v>267</v>
      </c>
      <c r="D23" s="73"/>
      <c r="E23" s="73"/>
      <c r="F23" s="98" t="s">
        <v>266</v>
      </c>
      <c r="G23" s="73">
        <v>2010</v>
      </c>
      <c r="H23" s="100"/>
      <c r="I23" s="100"/>
      <c r="J23" s="76" t="s">
        <v>272</v>
      </c>
    </row>
    <row r="24" spans="2:10">
      <c r="B24" s="73" t="s">
        <v>268</v>
      </c>
      <c r="C24" s="99" t="s">
        <v>267</v>
      </c>
      <c r="D24" s="73"/>
      <c r="E24" s="73"/>
      <c r="F24" s="98" t="s">
        <v>266</v>
      </c>
      <c r="G24" s="73">
        <v>2010</v>
      </c>
      <c r="H24" s="100"/>
      <c r="I24" s="100"/>
      <c r="J24" s="76" t="s">
        <v>271</v>
      </c>
    </row>
    <row r="25" spans="2:10">
      <c r="B25" s="73" t="s">
        <v>268</v>
      </c>
      <c r="C25" s="99" t="s">
        <v>267</v>
      </c>
      <c r="D25" s="73"/>
      <c r="E25" s="73"/>
      <c r="F25" s="98" t="s">
        <v>266</v>
      </c>
      <c r="G25" s="73">
        <v>2010</v>
      </c>
      <c r="H25" s="100"/>
      <c r="I25" s="100"/>
      <c r="J25" s="76" t="s">
        <v>270</v>
      </c>
    </row>
    <row r="26" spans="2:10">
      <c r="B26" s="73" t="s">
        <v>268</v>
      </c>
      <c r="C26" s="99" t="s">
        <v>267</v>
      </c>
      <c r="D26" s="73"/>
      <c r="E26" s="73"/>
      <c r="F26" s="98" t="s">
        <v>266</v>
      </c>
      <c r="G26" s="73">
        <v>2010</v>
      </c>
      <c r="H26" s="100"/>
      <c r="I26" s="100"/>
      <c r="J26" s="76" t="s">
        <v>269</v>
      </c>
    </row>
    <row r="27" spans="2:10">
      <c r="B27" s="73" t="s">
        <v>268</v>
      </c>
      <c r="C27" s="99" t="s">
        <v>267</v>
      </c>
      <c r="D27" s="73"/>
      <c r="E27" s="73"/>
      <c r="F27" s="98" t="s">
        <v>266</v>
      </c>
      <c r="G27" s="73">
        <v>2010</v>
      </c>
      <c r="H27" s="100"/>
      <c r="I27" s="100"/>
      <c r="J27" s="76" t="s">
        <v>265</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37"/>
  <sheetViews>
    <sheetView workbookViewId="0">
      <selection activeCell="D19" sqref="D19"/>
    </sheetView>
  </sheetViews>
  <sheetFormatPr defaultColWidth="9.109375" defaultRowHeight="14.4"/>
  <cols>
    <col min="1" max="1" width="9.109375" style="76"/>
    <col min="2" max="2" width="14.109375" style="76" bestFit="1" customWidth="1"/>
    <col min="3" max="3" width="27.88671875" style="76" bestFit="1" customWidth="1"/>
    <col min="4" max="4" width="12.88671875" style="76" customWidth="1"/>
    <col min="5" max="5" width="13" style="76" customWidth="1"/>
    <col min="6" max="6" width="14.6640625" style="76" customWidth="1"/>
    <col min="7" max="7" width="13.6640625" style="76" bestFit="1" customWidth="1"/>
    <col min="8" max="8" width="8.6640625" style="76" bestFit="1" customWidth="1"/>
    <col min="9" max="10" width="8.44140625" style="76" bestFit="1" customWidth="1"/>
    <col min="11" max="13" width="9.109375" style="76"/>
    <col min="14" max="14" width="12" style="76" bestFit="1" customWidth="1"/>
    <col min="15" max="16384" width="9.109375" style="76"/>
  </cols>
  <sheetData>
    <row r="2" spans="2:16">
      <c r="B2" s="68" t="s">
        <v>294</v>
      </c>
    </row>
    <row r="3" spans="2:16" ht="15" thickBot="1">
      <c r="B3" s="70" t="s">
        <v>2</v>
      </c>
      <c r="C3" s="72" t="s">
        <v>293</v>
      </c>
      <c r="D3" s="110" t="s">
        <v>292</v>
      </c>
      <c r="E3" s="71" t="s">
        <v>5</v>
      </c>
      <c r="F3" s="71" t="s">
        <v>4</v>
      </c>
    </row>
    <row r="4" spans="2:16">
      <c r="C4" s="76" t="s">
        <v>291</v>
      </c>
      <c r="D4" s="112" t="s">
        <v>290</v>
      </c>
      <c r="E4" s="76" t="s">
        <v>285</v>
      </c>
      <c r="F4" s="76" t="s">
        <v>285</v>
      </c>
    </row>
    <row r="5" spans="2:16">
      <c r="C5" s="76" t="s">
        <v>271</v>
      </c>
      <c r="D5" s="111" t="s">
        <v>289</v>
      </c>
      <c r="E5" s="76" t="s">
        <v>285</v>
      </c>
      <c r="F5" s="76" t="s">
        <v>285</v>
      </c>
    </row>
    <row r="6" spans="2:16">
      <c r="C6" s="76" t="s">
        <v>270</v>
      </c>
      <c r="D6" s="111" t="s">
        <v>288</v>
      </c>
      <c r="E6" s="76" t="s">
        <v>285</v>
      </c>
      <c r="F6" s="76" t="s">
        <v>285</v>
      </c>
    </row>
    <row r="7" spans="2:16">
      <c r="C7" s="76" t="s">
        <v>269</v>
      </c>
      <c r="D7" s="111" t="s">
        <v>287</v>
      </c>
      <c r="E7" s="76" t="s">
        <v>285</v>
      </c>
      <c r="F7" s="76" t="s">
        <v>285</v>
      </c>
    </row>
    <row r="8" spans="2:16">
      <c r="C8" s="76" t="s">
        <v>265</v>
      </c>
      <c r="D8" s="111" t="s">
        <v>286</v>
      </c>
      <c r="E8" s="76" t="s">
        <v>285</v>
      </c>
      <c r="F8" s="76" t="s">
        <v>285</v>
      </c>
    </row>
    <row r="11" spans="2:16">
      <c r="C11" s="108"/>
    </row>
    <row r="13" spans="2:16">
      <c r="B13" s="68" t="s">
        <v>3</v>
      </c>
      <c r="F13" s="69"/>
    </row>
    <row r="14" spans="2:16" ht="15" thickBot="1">
      <c r="B14" s="70" t="s">
        <v>2</v>
      </c>
      <c r="C14" s="70" t="s">
        <v>0</v>
      </c>
      <c r="D14" s="71" t="s">
        <v>5</v>
      </c>
      <c r="E14" s="71" t="s">
        <v>4</v>
      </c>
      <c r="F14" s="72" t="s">
        <v>1</v>
      </c>
      <c r="G14" s="110" t="s">
        <v>284</v>
      </c>
    </row>
    <row r="15" spans="2:16">
      <c r="B15" s="75" t="s">
        <v>283</v>
      </c>
      <c r="C15" s="75">
        <v>2010</v>
      </c>
      <c r="D15" s="107">
        <f>Fill!H4</f>
        <v>1.55433630550322</v>
      </c>
      <c r="E15" s="107">
        <f>Fill!I4</f>
        <v>1.55433630550322</v>
      </c>
      <c r="F15" s="106" t="str">
        <f>Fill!J4</f>
        <v>TPCA*</v>
      </c>
      <c r="G15" s="75" t="str">
        <f>$D$4</f>
        <v>INFROAD</v>
      </c>
      <c r="H15" s="75"/>
      <c r="I15" s="75"/>
      <c r="N15" s="109"/>
      <c r="O15" s="109"/>
      <c r="P15" s="108"/>
    </row>
    <row r="16" spans="2:16">
      <c r="B16" s="75" t="s">
        <v>283</v>
      </c>
      <c r="C16" s="75">
        <v>2010</v>
      </c>
      <c r="D16" s="107">
        <f>Fill!H5</f>
        <v>11.473503672166</v>
      </c>
      <c r="E16" s="107">
        <f>Fill!I5</f>
        <v>11.473503672166</v>
      </c>
      <c r="F16" s="106" t="str">
        <f>Fill!J5</f>
        <v>TPBU*</v>
      </c>
      <c r="G16" s="75" t="str">
        <f>$D$4</f>
        <v>INFROAD</v>
      </c>
      <c r="H16" s="75"/>
      <c r="I16" s="75"/>
    </row>
    <row r="17" spans="2:9">
      <c r="B17" s="75" t="s">
        <v>283</v>
      </c>
      <c r="C17" s="75">
        <v>2010</v>
      </c>
      <c r="D17" s="107">
        <f>Fill!H6</f>
        <v>10.155032123534699</v>
      </c>
      <c r="E17" s="107">
        <f>Fill!I6</f>
        <v>10.155032123534699</v>
      </c>
      <c r="F17" s="106" t="str">
        <f>Fill!J6</f>
        <v>TPCO*</v>
      </c>
      <c r="G17" s="75" t="str">
        <f>$D$4</f>
        <v>INFROAD</v>
      </c>
      <c r="H17" s="75"/>
      <c r="I17" s="75"/>
    </row>
    <row r="18" spans="2:9">
      <c r="B18" s="75" t="s">
        <v>283</v>
      </c>
      <c r="C18" s="75">
        <v>2010</v>
      </c>
      <c r="D18" s="107">
        <f>Fill!H7</f>
        <v>1.0495495495495499</v>
      </c>
      <c r="E18" s="107">
        <f>Fill!I7</f>
        <v>1.0495495495495499</v>
      </c>
      <c r="F18" s="106" t="str">
        <f>Fill!J7</f>
        <v>TPMT*</v>
      </c>
      <c r="G18" s="75" t="str">
        <f>$D$4</f>
        <v>INFROAD</v>
      </c>
      <c r="H18" s="75"/>
      <c r="I18" s="75"/>
    </row>
    <row r="19" spans="2:9">
      <c r="B19" s="75" t="s">
        <v>283</v>
      </c>
      <c r="C19" s="75">
        <v>2010</v>
      </c>
      <c r="D19" s="107">
        <f>Fill!H8</f>
        <v>1</v>
      </c>
      <c r="E19" s="107">
        <f>Fill!I8</f>
        <v>1</v>
      </c>
      <c r="F19" s="106" t="str">
        <f>Fill!J8</f>
        <v>TPMP*</v>
      </c>
      <c r="G19" s="75" t="str">
        <f>$D$4</f>
        <v>INFROAD</v>
      </c>
      <c r="H19" s="75"/>
      <c r="I19" s="75"/>
    </row>
    <row r="20" spans="2:9">
      <c r="B20" s="75" t="s">
        <v>283</v>
      </c>
      <c r="C20" s="75">
        <v>2010</v>
      </c>
      <c r="D20" s="107">
        <f>Fill!H9</f>
        <v>97.157828390868502</v>
      </c>
      <c r="E20" s="107">
        <f>Fill!I9</f>
        <v>56.862513286380398</v>
      </c>
      <c r="F20" s="106" t="str">
        <f>Fill!J9</f>
        <v>TPRO*</v>
      </c>
      <c r="G20" s="75" t="str">
        <f>D5</f>
        <v>INFTRAIN</v>
      </c>
      <c r="H20" s="75"/>
      <c r="I20" s="75"/>
    </row>
    <row r="21" spans="2:9">
      <c r="B21" s="75" t="s">
        <v>283</v>
      </c>
      <c r="C21" s="75">
        <v>2010</v>
      </c>
      <c r="D21" s="107">
        <f>Fill!H10</f>
        <v>87.8920058473946</v>
      </c>
      <c r="E21" s="107">
        <f>Fill!I10</f>
        <v>87.8920058473946</v>
      </c>
      <c r="F21" s="106" t="str">
        <f>Fill!J10</f>
        <v>TPRS*</v>
      </c>
      <c r="G21" s="75" t="str">
        <f>D6</f>
        <v>INFSTRAIN</v>
      </c>
      <c r="H21" s="75"/>
      <c r="I21" s="75"/>
    </row>
    <row r="22" spans="2:9">
      <c r="B22" s="75" t="s">
        <v>283</v>
      </c>
      <c r="C22" s="75">
        <v>2010</v>
      </c>
      <c r="D22" s="107">
        <f>Fill!H11</f>
        <v>51.752757477682003</v>
      </c>
      <c r="E22" s="107">
        <f>Fill!I11</f>
        <v>49.575000000000003</v>
      </c>
      <c r="F22" s="106" t="str">
        <f>Fill!J11</f>
        <v>TPRM*</v>
      </c>
      <c r="G22" s="75" t="str">
        <f>D7</f>
        <v>INFMETRO</v>
      </c>
      <c r="H22" s="75"/>
      <c r="I22" s="75"/>
    </row>
    <row r="23" spans="2:9">
      <c r="B23" s="75" t="s">
        <v>283</v>
      </c>
      <c r="C23" s="75">
        <v>2010</v>
      </c>
      <c r="D23" s="107">
        <f>Fill!H12</f>
        <v>1</v>
      </c>
      <c r="E23" s="107">
        <f>Fill!I12</f>
        <v>1</v>
      </c>
      <c r="F23" s="106" t="str">
        <f>Fill!J12</f>
        <v>TPBI*</v>
      </c>
      <c r="G23" s="75" t="str">
        <f>D8</f>
        <v>INFBIKE</v>
      </c>
      <c r="H23" s="75"/>
      <c r="I23" s="75"/>
    </row>
    <row r="24" spans="2:9">
      <c r="B24" s="75"/>
      <c r="C24" s="75"/>
      <c r="D24" s="75"/>
      <c r="E24" s="75"/>
      <c r="F24" s="75"/>
      <c r="G24" s="75"/>
      <c r="H24" s="75"/>
      <c r="I24" s="75"/>
    </row>
    <row r="25" spans="2:9">
      <c r="B25" s="75"/>
      <c r="C25" s="75"/>
      <c r="D25" s="75"/>
      <c r="E25" s="75"/>
      <c r="F25" s="75"/>
      <c r="G25" s="75"/>
      <c r="H25" s="75"/>
      <c r="I25" s="75"/>
    </row>
    <row r="26" spans="2:9">
      <c r="B26" s="75"/>
      <c r="C26" s="75"/>
      <c r="D26" s="75"/>
      <c r="E26" s="75"/>
      <c r="F26" s="75"/>
      <c r="G26" s="75"/>
      <c r="H26" s="75"/>
      <c r="I26" s="75"/>
    </row>
    <row r="27" spans="2:9">
      <c r="B27" s="75"/>
      <c r="C27" s="75"/>
      <c r="D27" s="75"/>
      <c r="E27" s="75"/>
      <c r="F27" s="75"/>
      <c r="G27" s="75"/>
      <c r="H27" s="75"/>
      <c r="I27" s="75"/>
    </row>
    <row r="28" spans="2:9">
      <c r="B28" s="75"/>
      <c r="C28" s="75"/>
      <c r="D28" s="75"/>
      <c r="E28" s="75"/>
      <c r="F28" s="75"/>
      <c r="G28" s="75"/>
      <c r="H28" s="75"/>
      <c r="I28" s="75"/>
    </row>
    <row r="29" spans="2:9">
      <c r="B29" s="75"/>
      <c r="C29" s="75"/>
      <c r="D29" s="75"/>
      <c r="E29" s="75"/>
      <c r="F29" s="75"/>
      <c r="G29" s="75"/>
      <c r="H29" s="75"/>
      <c r="I29" s="75"/>
    </row>
    <row r="30" spans="2:9">
      <c r="B30" s="75"/>
      <c r="C30" s="75"/>
      <c r="D30" s="75"/>
      <c r="E30" s="75"/>
      <c r="F30" s="75"/>
      <c r="G30" s="75"/>
      <c r="H30" s="75"/>
      <c r="I30" s="75"/>
    </row>
    <row r="31" spans="2:9">
      <c r="B31" s="75"/>
      <c r="C31" s="75"/>
      <c r="D31" s="75"/>
      <c r="E31" s="75"/>
      <c r="F31" s="75"/>
      <c r="G31" s="75"/>
      <c r="H31" s="75"/>
      <c r="I31" s="75"/>
    </row>
    <row r="32" spans="2:9">
      <c r="B32" s="75"/>
      <c r="C32" s="75"/>
      <c r="D32" s="75"/>
      <c r="E32" s="75"/>
      <c r="F32" s="75"/>
      <c r="G32" s="75"/>
      <c r="H32" s="75"/>
      <c r="I32" s="75"/>
    </row>
    <row r="33" spans="2:9">
      <c r="B33" s="75"/>
      <c r="C33" s="75"/>
      <c r="D33" s="75"/>
      <c r="E33" s="75"/>
      <c r="F33" s="75"/>
      <c r="G33" s="75"/>
      <c r="H33" s="75"/>
      <c r="I33" s="75"/>
    </row>
    <row r="34" spans="2:9">
      <c r="B34" s="75"/>
      <c r="C34" s="75"/>
      <c r="D34" s="75"/>
      <c r="E34" s="75"/>
      <c r="F34" s="75"/>
      <c r="G34" s="75"/>
      <c r="H34" s="75"/>
      <c r="I34" s="75"/>
    </row>
    <row r="35" spans="2:9">
      <c r="B35" s="75"/>
      <c r="C35" s="75"/>
      <c r="D35" s="75"/>
      <c r="E35" s="75"/>
      <c r="F35" s="75"/>
      <c r="G35" s="75"/>
      <c r="H35" s="75"/>
      <c r="I35" s="75"/>
    </row>
    <row r="36" spans="2:9">
      <c r="B36" s="75"/>
      <c r="C36" s="75"/>
      <c r="D36" s="75"/>
      <c r="E36" s="75"/>
      <c r="F36" s="75"/>
      <c r="G36" s="75"/>
      <c r="H36" s="75"/>
      <c r="I36" s="75"/>
    </row>
    <row r="37" spans="2:9">
      <c r="B37" s="75"/>
      <c r="C37" s="75"/>
      <c r="D37" s="75"/>
      <c r="E37" s="75"/>
      <c r="F37" s="75"/>
      <c r="G37" s="75"/>
      <c r="H37" s="75"/>
      <c r="I37" s="75"/>
    </row>
  </sheetData>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D40"/>
  <sheetViews>
    <sheetView workbookViewId="0">
      <selection activeCell="E22" sqref="E22"/>
    </sheetView>
  </sheetViews>
  <sheetFormatPr defaultRowHeight="14.4"/>
  <cols>
    <col min="2" max="2" width="19" customWidth="1"/>
    <col min="3" max="3" width="23" bestFit="1" customWidth="1"/>
    <col min="4" max="4" width="28" bestFit="1" customWidth="1"/>
    <col min="5" max="5" width="10.33203125" bestFit="1" customWidth="1"/>
    <col min="6" max="6" width="11.5546875" bestFit="1" customWidth="1"/>
    <col min="7" max="7" width="10.6640625" bestFit="1" customWidth="1"/>
    <col min="8" max="8" width="12.44140625" bestFit="1" customWidth="1"/>
    <col min="9" max="9" width="12.5546875" bestFit="1" customWidth="1"/>
    <col min="10" max="10" width="24.44140625" bestFit="1" customWidth="1"/>
    <col min="11" max="11" width="10.44140625" bestFit="1" customWidth="1"/>
    <col min="12" max="13" width="8.44140625" bestFit="1" customWidth="1"/>
    <col min="14" max="14" width="7.5546875" bestFit="1" customWidth="1"/>
    <col min="15" max="15" width="15.44140625" bestFit="1" customWidth="1"/>
    <col min="16" max="16" width="15.5546875" customWidth="1"/>
    <col min="17" max="17" width="10.109375" bestFit="1" customWidth="1"/>
    <col min="18" max="18" width="11.33203125" customWidth="1"/>
  </cols>
  <sheetData>
    <row r="3" spans="1:30" ht="15" thickBot="1"/>
    <row r="5" spans="1:30">
      <c r="A5" s="76"/>
      <c r="B5" s="68" t="s">
        <v>3</v>
      </c>
      <c r="C5" s="76"/>
      <c r="D5" s="76"/>
      <c r="E5" s="69"/>
      <c r="F5" s="76"/>
      <c r="G5" s="76"/>
      <c r="H5" s="76"/>
      <c r="I5" s="76"/>
      <c r="J5" s="76"/>
      <c r="K5" s="76"/>
      <c r="P5" t="s">
        <v>349</v>
      </c>
    </row>
    <row r="6" spans="1:30" ht="15" thickBot="1">
      <c r="A6" s="76"/>
      <c r="B6" s="70" t="s">
        <v>2</v>
      </c>
      <c r="C6" s="70" t="s">
        <v>0</v>
      </c>
      <c r="D6" s="72" t="s">
        <v>1</v>
      </c>
      <c r="E6" s="72" t="s">
        <v>224</v>
      </c>
      <c r="F6" s="71" t="s">
        <v>5</v>
      </c>
      <c r="G6" s="71" t="s">
        <v>4</v>
      </c>
      <c r="H6" s="76"/>
      <c r="I6" s="76"/>
      <c r="J6" s="76"/>
      <c r="K6" s="76"/>
      <c r="P6" t="s">
        <v>311</v>
      </c>
      <c r="Q6" t="s">
        <v>312</v>
      </c>
      <c r="R6" t="s">
        <v>313</v>
      </c>
      <c r="S6" t="s">
        <v>224</v>
      </c>
      <c r="T6" t="s">
        <v>314</v>
      </c>
      <c r="U6" t="s">
        <v>315</v>
      </c>
      <c r="V6" t="s">
        <v>316</v>
      </c>
      <c r="W6" t="s">
        <v>317</v>
      </c>
      <c r="X6" t="s">
        <v>318</v>
      </c>
      <c r="Y6" t="s">
        <v>319</v>
      </c>
      <c r="Z6" t="s">
        <v>220</v>
      </c>
      <c r="AA6" t="s">
        <v>320</v>
      </c>
      <c r="AB6" t="s">
        <v>321</v>
      </c>
      <c r="AC6" t="s">
        <v>322</v>
      </c>
      <c r="AD6" t="s">
        <v>323</v>
      </c>
    </row>
    <row r="7" spans="1:30" s="67" customFormat="1">
      <c r="A7" s="76"/>
      <c r="B7" s="66" t="s">
        <v>221</v>
      </c>
      <c r="C7" s="65"/>
      <c r="D7" s="65"/>
      <c r="E7" s="66" t="s">
        <v>223</v>
      </c>
      <c r="F7" s="66" t="s">
        <v>222</v>
      </c>
      <c r="G7" s="66" t="s">
        <v>222</v>
      </c>
      <c r="H7" s="76"/>
      <c r="I7" s="76"/>
      <c r="J7" s="76"/>
      <c r="K7" s="76"/>
      <c r="P7" s="67" t="s">
        <v>324</v>
      </c>
      <c r="U7" s="67" t="s">
        <v>325</v>
      </c>
      <c r="V7" s="67" t="s">
        <v>326</v>
      </c>
      <c r="W7" s="67" t="s">
        <v>326</v>
      </c>
      <c r="X7" s="67" t="s">
        <v>326</v>
      </c>
      <c r="Z7" s="67" t="s">
        <v>327</v>
      </c>
      <c r="AA7" s="67" t="s">
        <v>328</v>
      </c>
      <c r="AB7" s="67" t="s">
        <v>329</v>
      </c>
      <c r="AD7" s="67" t="s">
        <v>329</v>
      </c>
    </row>
    <row r="8" spans="1:30">
      <c r="A8" s="76"/>
      <c r="B8" t="s">
        <v>220</v>
      </c>
      <c r="D8" t="s">
        <v>354</v>
      </c>
      <c r="E8" t="s">
        <v>333</v>
      </c>
      <c r="F8" s="76">
        <f>Z9</f>
        <v>147.83000000000001</v>
      </c>
      <c r="G8" s="76">
        <f>F8</f>
        <v>147.83000000000001</v>
      </c>
      <c r="H8" s="76"/>
      <c r="I8" s="76"/>
      <c r="J8" s="76"/>
      <c r="K8" s="76"/>
      <c r="P8" t="s">
        <v>330</v>
      </c>
      <c r="Q8" t="s">
        <v>331</v>
      </c>
      <c r="R8" t="s">
        <v>332</v>
      </c>
      <c r="S8" t="s">
        <v>333</v>
      </c>
      <c r="T8">
        <v>1</v>
      </c>
      <c r="U8">
        <v>1</v>
      </c>
      <c r="V8">
        <v>0.5</v>
      </c>
      <c r="W8">
        <v>0.75</v>
      </c>
      <c r="X8">
        <v>0.9</v>
      </c>
      <c r="Y8">
        <v>20</v>
      </c>
      <c r="Z8">
        <v>181.52099999999999</v>
      </c>
      <c r="AA8">
        <v>20.8413</v>
      </c>
      <c r="AB8">
        <v>2.7639</v>
      </c>
      <c r="AC8">
        <v>2020</v>
      </c>
      <c r="AD8">
        <v>9.83</v>
      </c>
    </row>
    <row r="9" spans="1:30">
      <c r="A9" s="76"/>
      <c r="B9" t="s">
        <v>320</v>
      </c>
      <c r="D9" s="76" t="s">
        <v>354</v>
      </c>
      <c r="E9" s="76" t="s">
        <v>333</v>
      </c>
      <c r="F9">
        <f>AA9</f>
        <v>2.3199999999999998</v>
      </c>
      <c r="G9" s="76">
        <f t="shared" ref="G9:G25" si="0">F9</f>
        <v>2.3199999999999998</v>
      </c>
      <c r="O9" t="s">
        <v>350</v>
      </c>
      <c r="P9" t="s">
        <v>334</v>
      </c>
      <c r="Q9" t="s">
        <v>331</v>
      </c>
      <c r="R9" t="s">
        <v>335</v>
      </c>
      <c r="S9" t="s">
        <v>333</v>
      </c>
      <c r="T9">
        <v>1</v>
      </c>
      <c r="U9">
        <v>1</v>
      </c>
      <c r="V9">
        <v>0.5</v>
      </c>
      <c r="W9">
        <v>0.6</v>
      </c>
      <c r="X9">
        <v>0.75</v>
      </c>
      <c r="Y9">
        <v>20</v>
      </c>
      <c r="Z9">
        <v>147.83000000000001</v>
      </c>
      <c r="AA9">
        <v>2.3199999999999998</v>
      </c>
      <c r="AB9">
        <v>9.19</v>
      </c>
      <c r="AC9">
        <v>2020</v>
      </c>
      <c r="AD9">
        <v>0</v>
      </c>
    </row>
    <row r="10" spans="1:30">
      <c r="A10" s="76"/>
      <c r="B10" t="s">
        <v>321</v>
      </c>
      <c r="D10" s="76" t="s">
        <v>354</v>
      </c>
      <c r="E10" s="76" t="s">
        <v>333</v>
      </c>
      <c r="F10">
        <f>AB9</f>
        <v>9.19</v>
      </c>
      <c r="G10" s="76">
        <f t="shared" si="0"/>
        <v>9.19</v>
      </c>
      <c r="H10" s="76"/>
      <c r="I10" s="76"/>
      <c r="J10" s="76"/>
      <c r="K10" s="76"/>
      <c r="P10" t="s">
        <v>336</v>
      </c>
      <c r="Q10" t="s">
        <v>331</v>
      </c>
      <c r="R10" t="s">
        <v>337</v>
      </c>
      <c r="S10" t="s">
        <v>333</v>
      </c>
      <c r="T10">
        <v>1</v>
      </c>
      <c r="U10">
        <v>1</v>
      </c>
      <c r="V10">
        <v>0.5</v>
      </c>
      <c r="W10">
        <v>0.6</v>
      </c>
      <c r="X10">
        <v>0.9</v>
      </c>
      <c r="Y10">
        <v>20</v>
      </c>
      <c r="Z10">
        <v>248.3775</v>
      </c>
      <c r="AA10">
        <v>20.8413</v>
      </c>
      <c r="AB10">
        <v>2.7639</v>
      </c>
      <c r="AC10">
        <v>2020</v>
      </c>
      <c r="AD10">
        <v>9.83</v>
      </c>
    </row>
    <row r="11" spans="1:30">
      <c r="A11" s="76"/>
      <c r="B11" s="76" t="s">
        <v>352</v>
      </c>
      <c r="C11" s="76">
        <v>2020</v>
      </c>
      <c r="D11" s="76" t="s">
        <v>354</v>
      </c>
      <c r="E11" s="76" t="s">
        <v>333</v>
      </c>
      <c r="F11" s="76">
        <f>V9</f>
        <v>0.5</v>
      </c>
      <c r="G11" s="76">
        <f t="shared" si="0"/>
        <v>0.5</v>
      </c>
      <c r="H11" s="76"/>
      <c r="I11" s="76"/>
      <c r="J11" s="76"/>
      <c r="K11" s="76"/>
      <c r="P11" t="s">
        <v>338</v>
      </c>
      <c r="Q11" t="s">
        <v>339</v>
      </c>
      <c r="R11" t="s">
        <v>340</v>
      </c>
      <c r="S11" t="s">
        <v>333</v>
      </c>
      <c r="T11">
        <v>1</v>
      </c>
      <c r="U11">
        <v>1</v>
      </c>
      <c r="V11">
        <v>0.5</v>
      </c>
      <c r="W11">
        <v>0.6</v>
      </c>
      <c r="X11">
        <v>0.9</v>
      </c>
      <c r="Y11">
        <v>20</v>
      </c>
      <c r="Z11">
        <v>52.74</v>
      </c>
      <c r="AA11">
        <v>12.47</v>
      </c>
      <c r="AB11">
        <v>0.82</v>
      </c>
      <c r="AC11">
        <v>2020</v>
      </c>
      <c r="AD11">
        <v>18.25</v>
      </c>
    </row>
    <row r="12" spans="1:30" s="76" customFormat="1">
      <c r="B12" s="76" t="s">
        <v>352</v>
      </c>
      <c r="C12" s="76">
        <v>2030</v>
      </c>
      <c r="D12" s="76" t="s">
        <v>354</v>
      </c>
      <c r="E12" s="76" t="s">
        <v>333</v>
      </c>
      <c r="F12" s="76">
        <f>W9</f>
        <v>0.6</v>
      </c>
      <c r="G12" s="76">
        <f t="shared" si="0"/>
        <v>0.6</v>
      </c>
      <c r="P12" s="76" t="s">
        <v>341</v>
      </c>
      <c r="Q12" s="76" t="s">
        <v>339</v>
      </c>
      <c r="R12" s="76" t="s">
        <v>340</v>
      </c>
      <c r="S12" s="76" t="s">
        <v>333</v>
      </c>
      <c r="T12" s="76">
        <v>1</v>
      </c>
      <c r="U12" s="76">
        <v>1</v>
      </c>
      <c r="V12" s="76">
        <v>0.5</v>
      </c>
      <c r="W12" s="76">
        <v>0.6</v>
      </c>
      <c r="X12" s="76">
        <v>0.9</v>
      </c>
      <c r="Y12" s="76">
        <v>20</v>
      </c>
      <c r="Z12" s="76">
        <v>115.26</v>
      </c>
      <c r="AA12" s="76">
        <v>23.38</v>
      </c>
      <c r="AB12" s="76">
        <v>5.9</v>
      </c>
      <c r="AC12" s="76">
        <v>2020</v>
      </c>
      <c r="AD12" s="76">
        <v>18.25</v>
      </c>
    </row>
    <row r="13" spans="1:30" s="76" customFormat="1">
      <c r="B13" s="76" t="s">
        <v>352</v>
      </c>
      <c r="C13" s="76">
        <v>2050</v>
      </c>
      <c r="D13" s="76" t="s">
        <v>354</v>
      </c>
      <c r="E13" s="76" t="s">
        <v>333</v>
      </c>
      <c r="F13" s="76">
        <f>X9</f>
        <v>0.75</v>
      </c>
      <c r="G13" s="76">
        <f t="shared" si="0"/>
        <v>0.75</v>
      </c>
      <c r="O13" s="76" t="s">
        <v>351</v>
      </c>
      <c r="P13" s="76" t="s">
        <v>342</v>
      </c>
      <c r="Q13" s="76" t="s">
        <v>339</v>
      </c>
      <c r="R13" s="76" t="s">
        <v>343</v>
      </c>
      <c r="S13" s="76" t="s">
        <v>333</v>
      </c>
      <c r="T13" s="76">
        <v>1</v>
      </c>
      <c r="U13" s="76">
        <v>1</v>
      </c>
      <c r="V13" s="76">
        <v>0.75</v>
      </c>
      <c r="W13" s="76">
        <v>0.8</v>
      </c>
      <c r="X13" s="76">
        <v>0.9</v>
      </c>
      <c r="Y13" s="76">
        <v>20</v>
      </c>
      <c r="Z13" s="76">
        <v>10.28</v>
      </c>
      <c r="AC13" s="76">
        <v>2020</v>
      </c>
    </row>
    <row r="14" spans="1:30" s="76" customFormat="1">
      <c r="B14" s="76" t="s">
        <v>319</v>
      </c>
      <c r="D14" s="76" t="s">
        <v>354</v>
      </c>
      <c r="E14" s="76" t="s">
        <v>333</v>
      </c>
      <c r="F14" s="76">
        <f>Y9</f>
        <v>20</v>
      </c>
      <c r="G14" s="76">
        <f t="shared" si="0"/>
        <v>20</v>
      </c>
      <c r="P14" s="76" t="s">
        <v>344</v>
      </c>
      <c r="Q14" s="76" t="s">
        <v>339</v>
      </c>
      <c r="R14" s="76" t="s">
        <v>345</v>
      </c>
      <c r="S14" s="76" t="s">
        <v>333</v>
      </c>
      <c r="T14" s="76">
        <v>1</v>
      </c>
      <c r="U14" s="76">
        <v>1</v>
      </c>
      <c r="V14" s="76">
        <v>0.75</v>
      </c>
      <c r="W14" s="76">
        <v>0.8</v>
      </c>
      <c r="X14" s="76">
        <v>0.9</v>
      </c>
      <c r="Y14" s="76">
        <v>20</v>
      </c>
      <c r="Z14" s="76">
        <v>7.3</v>
      </c>
      <c r="AC14" s="76">
        <v>2020</v>
      </c>
    </row>
    <row r="15" spans="1:30" s="76" customFormat="1">
      <c r="B15" s="76" t="s">
        <v>220</v>
      </c>
      <c r="D15" s="76" t="s">
        <v>310</v>
      </c>
      <c r="E15" s="76" t="s">
        <v>333</v>
      </c>
      <c r="F15" s="76">
        <f>Z13</f>
        <v>10.28</v>
      </c>
      <c r="G15" s="76">
        <f>F15</f>
        <v>10.28</v>
      </c>
      <c r="P15" s="76" t="s">
        <v>346</v>
      </c>
      <c r="Q15" s="76" t="s">
        <v>347</v>
      </c>
      <c r="R15" s="76" t="s">
        <v>348</v>
      </c>
      <c r="S15" s="76" t="s">
        <v>333</v>
      </c>
      <c r="T15" s="76">
        <v>1</v>
      </c>
      <c r="U15" s="76">
        <v>1</v>
      </c>
      <c r="V15" s="76">
        <v>0.5</v>
      </c>
      <c r="W15" s="76">
        <v>0.6</v>
      </c>
      <c r="X15" s="76">
        <v>0.9</v>
      </c>
      <c r="Y15" s="76">
        <v>30</v>
      </c>
      <c r="Z15" s="76">
        <v>1457</v>
      </c>
      <c r="AA15" s="76">
        <v>86</v>
      </c>
      <c r="AC15" s="76">
        <v>2020</v>
      </c>
    </row>
    <row r="16" spans="1:30" s="76" customFormat="1">
      <c r="B16" s="76" t="s">
        <v>352</v>
      </c>
      <c r="C16" s="76">
        <v>2020</v>
      </c>
      <c r="D16" s="76" t="s">
        <v>310</v>
      </c>
      <c r="E16" s="76" t="s">
        <v>333</v>
      </c>
      <c r="F16" s="76">
        <f>V13</f>
        <v>0.75</v>
      </c>
      <c r="G16" s="76">
        <f t="shared" si="0"/>
        <v>0.75</v>
      </c>
    </row>
    <row r="17" spans="1:13" s="76" customFormat="1">
      <c r="B17" s="76" t="s">
        <v>352</v>
      </c>
      <c r="C17" s="76">
        <v>2030</v>
      </c>
      <c r="D17" s="76" t="s">
        <v>310</v>
      </c>
      <c r="E17" s="76" t="s">
        <v>333</v>
      </c>
      <c r="F17" s="76">
        <f>W13</f>
        <v>0.8</v>
      </c>
      <c r="G17" s="76">
        <f t="shared" si="0"/>
        <v>0.8</v>
      </c>
    </row>
    <row r="18" spans="1:13" s="76" customFormat="1">
      <c r="A18"/>
      <c r="B18" s="76" t="s">
        <v>352</v>
      </c>
      <c r="C18" s="76">
        <v>2050</v>
      </c>
      <c r="D18" s="76" t="s">
        <v>310</v>
      </c>
      <c r="E18" s="76" t="s">
        <v>333</v>
      </c>
      <c r="F18" s="76">
        <f>X13</f>
        <v>0.9</v>
      </c>
      <c r="G18" s="76">
        <f t="shared" si="0"/>
        <v>0.9</v>
      </c>
      <c r="H18"/>
      <c r="I18"/>
      <c r="J18"/>
      <c r="K18"/>
    </row>
    <row r="19" spans="1:13" s="76" customFormat="1">
      <c r="A19"/>
      <c r="B19" s="76" t="s">
        <v>319</v>
      </c>
      <c r="C19"/>
      <c r="D19" s="76" t="s">
        <v>310</v>
      </c>
      <c r="E19" s="76" t="s">
        <v>333</v>
      </c>
      <c r="F19" s="76">
        <f>Y13</f>
        <v>20</v>
      </c>
      <c r="G19" s="76">
        <f t="shared" si="0"/>
        <v>20</v>
      </c>
    </row>
    <row r="20" spans="1:13" s="76" customFormat="1">
      <c r="B20" s="76" t="s">
        <v>220</v>
      </c>
      <c r="D20" s="76" t="s">
        <v>355</v>
      </c>
      <c r="E20" s="76" t="s">
        <v>333</v>
      </c>
      <c r="F20" s="76">
        <f>Z15</f>
        <v>1457</v>
      </c>
      <c r="G20" s="76">
        <f t="shared" si="0"/>
        <v>1457</v>
      </c>
    </row>
    <row r="21" spans="1:13" s="76" customFormat="1">
      <c r="B21" s="76" t="s">
        <v>320</v>
      </c>
      <c r="D21" s="76" t="s">
        <v>355</v>
      </c>
      <c r="E21" s="76" t="s">
        <v>333</v>
      </c>
      <c r="F21" s="76">
        <f>AA15</f>
        <v>86</v>
      </c>
      <c r="G21" s="76">
        <f t="shared" si="0"/>
        <v>86</v>
      </c>
    </row>
    <row r="22" spans="1:13" s="76" customFormat="1">
      <c r="A22"/>
      <c r="B22" s="76" t="s">
        <v>352</v>
      </c>
      <c r="C22" s="76">
        <v>2020</v>
      </c>
      <c r="D22" s="76" t="s">
        <v>355</v>
      </c>
      <c r="E22" s="76" t="s">
        <v>333</v>
      </c>
      <c r="F22" s="76">
        <f>V15</f>
        <v>0.5</v>
      </c>
      <c r="G22" s="76">
        <f t="shared" si="0"/>
        <v>0.5</v>
      </c>
    </row>
    <row r="23" spans="1:13" s="76" customFormat="1">
      <c r="A23"/>
      <c r="B23" s="76" t="s">
        <v>352</v>
      </c>
      <c r="C23" s="76">
        <v>2030</v>
      </c>
      <c r="D23" s="76" t="s">
        <v>355</v>
      </c>
      <c r="E23" s="76" t="s">
        <v>333</v>
      </c>
      <c r="F23" s="76">
        <f>W15</f>
        <v>0.6</v>
      </c>
      <c r="G23" s="76">
        <f t="shared" si="0"/>
        <v>0.6</v>
      </c>
      <c r="K23"/>
    </row>
    <row r="24" spans="1:13" s="76" customFormat="1">
      <c r="A24"/>
      <c r="B24" s="76" t="s">
        <v>352</v>
      </c>
      <c r="C24" s="76">
        <v>2050</v>
      </c>
      <c r="D24" s="76" t="s">
        <v>355</v>
      </c>
      <c r="E24" s="76" t="s">
        <v>333</v>
      </c>
      <c r="F24" s="76">
        <f>X15</f>
        <v>0.9</v>
      </c>
      <c r="G24" s="76">
        <f t="shared" si="0"/>
        <v>0.9</v>
      </c>
    </row>
    <row r="25" spans="1:13" s="76" customFormat="1">
      <c r="A25"/>
      <c r="B25" s="76" t="s">
        <v>319</v>
      </c>
      <c r="D25" s="76" t="s">
        <v>355</v>
      </c>
      <c r="E25" s="76" t="s">
        <v>333</v>
      </c>
      <c r="F25" s="76">
        <f>Y15</f>
        <v>30</v>
      </c>
      <c r="G25" s="76">
        <f t="shared" si="0"/>
        <v>30</v>
      </c>
    </row>
    <row r="26" spans="1:13" s="76" customFormat="1">
      <c r="A26"/>
    </row>
    <row r="27" spans="1:13" s="76" customFormat="1">
      <c r="A27"/>
    </row>
    <row r="28" spans="1:13">
      <c r="B28" s="76"/>
      <c r="C28" s="76"/>
      <c r="D28" s="76"/>
      <c r="E28" s="76"/>
      <c r="F28" s="76"/>
      <c r="G28" s="76"/>
      <c r="H28" s="76"/>
      <c r="I28" s="76"/>
      <c r="J28" s="76"/>
    </row>
    <row r="29" spans="1:13">
      <c r="B29" s="76" t="s">
        <v>231</v>
      </c>
      <c r="C29" s="76"/>
      <c r="D29" s="76"/>
      <c r="E29" s="76"/>
      <c r="G29" s="76"/>
      <c r="H29" s="76"/>
      <c r="I29" s="76"/>
      <c r="J29" s="76"/>
      <c r="L29" s="76"/>
      <c r="M29" s="76"/>
    </row>
    <row r="30" spans="1:13">
      <c r="B30" s="76"/>
      <c r="C30" s="77" t="s">
        <v>254</v>
      </c>
      <c r="D30" s="76"/>
      <c r="E30" s="76"/>
      <c r="G30" s="76"/>
      <c r="H30" s="76"/>
      <c r="I30" s="76"/>
      <c r="J30" s="76"/>
      <c r="L30" s="76"/>
      <c r="M30" s="76"/>
    </row>
    <row r="31" spans="1:13">
      <c r="B31" s="76"/>
      <c r="C31" s="77" t="s">
        <v>232</v>
      </c>
      <c r="D31" s="76"/>
      <c r="E31" s="76"/>
      <c r="G31" s="76"/>
      <c r="H31" s="76"/>
      <c r="I31" s="76"/>
      <c r="L31" s="76"/>
      <c r="M31" s="76"/>
    </row>
    <row r="32" spans="1:13">
      <c r="B32" s="76"/>
      <c r="C32" s="76"/>
      <c r="D32" s="76"/>
      <c r="E32" s="68" t="s">
        <v>239</v>
      </c>
      <c r="F32" s="68"/>
      <c r="G32" s="76"/>
      <c r="H32" s="76"/>
      <c r="I32" s="76"/>
    </row>
    <row r="33" spans="2:16" ht="15" thickBot="1">
      <c r="B33" s="78" t="s">
        <v>233</v>
      </c>
      <c r="C33" s="79" t="s">
        <v>1</v>
      </c>
      <c r="D33" s="80" t="s">
        <v>0</v>
      </c>
      <c r="E33" s="80" t="s">
        <v>234</v>
      </c>
      <c r="F33" s="81" t="s">
        <v>244</v>
      </c>
      <c r="G33" s="82" t="s">
        <v>235</v>
      </c>
      <c r="H33" s="82" t="s">
        <v>238</v>
      </c>
      <c r="I33" s="78" t="s">
        <v>236</v>
      </c>
    </row>
    <row r="34" spans="2:16">
      <c r="B34" t="s">
        <v>257</v>
      </c>
      <c r="C34" s="76" t="s">
        <v>245</v>
      </c>
      <c r="D34">
        <v>2010</v>
      </c>
      <c r="E34" t="s">
        <v>240</v>
      </c>
      <c r="F34">
        <v>1</v>
      </c>
      <c r="G34">
        <f>'Stock gas'!AK44</f>
        <v>3.0018600000000003E-3</v>
      </c>
      <c r="H34" s="76">
        <v>4</v>
      </c>
      <c r="I34" t="s">
        <v>237</v>
      </c>
    </row>
    <row r="38" spans="2:16">
      <c r="N38" s="76"/>
      <c r="O38" s="76"/>
      <c r="P38" s="76"/>
    </row>
    <row r="39" spans="2:16">
      <c r="N39" s="76"/>
      <c r="O39" s="76"/>
      <c r="P39" s="76"/>
    </row>
    <row r="40" spans="2:16">
      <c r="N40" s="76"/>
      <c r="O40" s="76"/>
      <c r="P40" s="7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I34"/>
  <sheetViews>
    <sheetView topLeftCell="A5" workbookViewId="0">
      <selection activeCell="R25" sqref="R25"/>
    </sheetView>
  </sheetViews>
  <sheetFormatPr defaultColWidth="9.109375" defaultRowHeight="14.4"/>
  <cols>
    <col min="1" max="3" width="9.109375" style="76"/>
    <col min="4" max="4" width="13.6640625" style="76" bestFit="1" customWidth="1"/>
    <col min="5" max="5" width="7.33203125" style="76" bestFit="1" customWidth="1"/>
    <col min="6" max="7" width="10" style="76" bestFit="1" customWidth="1"/>
    <col min="8" max="16384" width="9.109375" style="76"/>
  </cols>
  <sheetData>
    <row r="4" spans="2:7">
      <c r="B4" s="68" t="s">
        <v>3</v>
      </c>
      <c r="E4" s="69"/>
    </row>
    <row r="5" spans="2:7" ht="15" thickBot="1">
      <c r="B5" s="70" t="s">
        <v>2</v>
      </c>
      <c r="C5" s="70" t="s">
        <v>0</v>
      </c>
      <c r="D5" s="72" t="s">
        <v>1</v>
      </c>
      <c r="E5" s="72" t="s">
        <v>224</v>
      </c>
      <c r="F5" s="71" t="s">
        <v>5</v>
      </c>
      <c r="G5" s="71" t="s">
        <v>4</v>
      </c>
    </row>
    <row r="6" spans="2:7">
      <c r="B6" s="66" t="s">
        <v>221</v>
      </c>
      <c r="C6" s="65"/>
      <c r="D6" s="65"/>
      <c r="E6" s="66" t="s">
        <v>223</v>
      </c>
      <c r="F6" s="66" t="s">
        <v>222</v>
      </c>
      <c r="G6" s="66" t="s">
        <v>222</v>
      </c>
    </row>
    <row r="7" spans="2:7">
      <c r="B7" s="76" t="s">
        <v>220</v>
      </c>
      <c r="C7" s="76">
        <v>2015</v>
      </c>
      <c r="D7" s="76" t="s">
        <v>260</v>
      </c>
      <c r="E7" s="76" t="s">
        <v>353</v>
      </c>
      <c r="F7" s="87">
        <f>'Infrastructure cost data'!$H$26</f>
        <v>2024.958625400187</v>
      </c>
      <c r="G7" s="87">
        <f>'Infrastructure cost data'!$H$26</f>
        <v>2024.958625400187</v>
      </c>
    </row>
    <row r="8" spans="2:7">
      <c r="B8" s="76" t="s">
        <v>220</v>
      </c>
      <c r="C8" s="76">
        <v>2020</v>
      </c>
      <c r="D8" s="76" t="s">
        <v>260</v>
      </c>
      <c r="E8" s="76" t="s">
        <v>353</v>
      </c>
      <c r="F8" s="87">
        <f>'Infrastructure cost data'!$I$26</f>
        <v>1168.7680656672219</v>
      </c>
      <c r="G8" s="87">
        <f>'Infrastructure cost data'!$I$26</f>
        <v>1168.7680656672219</v>
      </c>
    </row>
    <row r="9" spans="2:7">
      <c r="B9" s="76" t="s">
        <v>220</v>
      </c>
      <c r="C9" s="76">
        <v>2035</v>
      </c>
      <c r="D9" s="76" t="s">
        <v>260</v>
      </c>
      <c r="E9" s="76" t="s">
        <v>353</v>
      </c>
      <c r="F9" s="87">
        <f>'Infrastructure cost data'!$J$26</f>
        <v>693.1066435933526</v>
      </c>
      <c r="G9" s="87">
        <f>'Infrastructure cost data'!$J$26</f>
        <v>693.1066435933526</v>
      </c>
    </row>
    <row r="11" spans="2:7">
      <c r="B11" s="68" t="s">
        <v>3</v>
      </c>
      <c r="E11" s="69"/>
    </row>
    <row r="12" spans="2:7" ht="15" thickBot="1">
      <c r="B12" s="70" t="s">
        <v>2</v>
      </c>
      <c r="C12" s="70" t="s">
        <v>0</v>
      </c>
      <c r="D12" s="72" t="s">
        <v>1</v>
      </c>
      <c r="E12" s="72" t="s">
        <v>224</v>
      </c>
      <c r="F12" s="71" t="s">
        <v>5</v>
      </c>
      <c r="G12" s="71" t="s">
        <v>4</v>
      </c>
    </row>
    <row r="13" spans="2:7">
      <c r="B13" s="66" t="s">
        <v>221</v>
      </c>
      <c r="C13" s="65"/>
      <c r="D13" s="65"/>
      <c r="E13" s="66" t="s">
        <v>223</v>
      </c>
      <c r="F13" s="66" t="s">
        <v>222</v>
      </c>
      <c r="G13" s="66" t="s">
        <v>222</v>
      </c>
    </row>
    <row r="14" spans="2:7">
      <c r="B14" s="76" t="s">
        <v>220</v>
      </c>
      <c r="C14" s="76">
        <v>2015</v>
      </c>
      <c r="D14" s="76" t="s">
        <v>229</v>
      </c>
      <c r="E14" s="76" t="s">
        <v>353</v>
      </c>
      <c r="F14" s="87">
        <f>AVERAGE('Infrastructure cost data'!$H$27:$H$28)</f>
        <v>1352.2374713242857</v>
      </c>
      <c r="G14" s="87">
        <f>AVERAGE('Infrastructure cost data'!$H$27:$H$28)</f>
        <v>1352.2374713242857</v>
      </c>
    </row>
    <row r="15" spans="2:7">
      <c r="B15" s="76" t="s">
        <v>220</v>
      </c>
      <c r="C15" s="76">
        <v>2020</v>
      </c>
      <c r="D15" s="76" t="s">
        <v>229</v>
      </c>
      <c r="E15" s="76" t="s">
        <v>353</v>
      </c>
      <c r="F15" s="87">
        <f>AVERAGE('Infrastructure cost data'!$I$27:$I$28)</f>
        <v>665.92599090341719</v>
      </c>
      <c r="G15" s="87">
        <f>AVERAGE('Infrastructure cost data'!$I$27:$I$28)</f>
        <v>665.92599090341719</v>
      </c>
    </row>
    <row r="16" spans="2:7">
      <c r="B16" s="76" t="s">
        <v>220</v>
      </c>
      <c r="C16" s="76">
        <v>2035</v>
      </c>
      <c r="D16" s="76" t="s">
        <v>229</v>
      </c>
      <c r="E16" s="76" t="s">
        <v>353</v>
      </c>
      <c r="F16" s="87">
        <f>AVERAGE('Infrastructure cost data'!$J$27:$J$28)</f>
        <v>176.67424248458008</v>
      </c>
      <c r="G16" s="87">
        <f>AVERAGE('Infrastructure cost data'!$J$27:$J$28)</f>
        <v>176.67424248458008</v>
      </c>
    </row>
    <row r="33" spans="9:9">
      <c r="I33" s="90"/>
    </row>
    <row r="34" spans="9:9">
      <c r="I34" s="90"/>
    </row>
  </sheetData>
  <conditionalFormatting sqref="A1:XFD10 I11:XFD14 A15:A22 H15:XFD22 B11:G16 A23:XFD1048576">
    <cfRule type="cellIs" dxfId="1" priority="1" stopIfTrue="1" operator="notEqual">
      <formula>INDIRECT("Dummy_for_Comparison6!"&amp;ADDRESS(ROW(),COLUMN()))</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8065-B658-4F15-9335-843B68113852}">
  <dimension ref="B3:L28"/>
  <sheetViews>
    <sheetView tabSelected="1" topLeftCell="A5" workbookViewId="0">
      <selection activeCell="J23" sqref="J23"/>
    </sheetView>
  </sheetViews>
  <sheetFormatPr defaultRowHeight="14.4"/>
  <cols>
    <col min="5" max="5" width="16.88671875" bestFit="1" customWidth="1"/>
    <col min="7" max="7" width="19.33203125" customWidth="1"/>
  </cols>
  <sheetData>
    <row r="3" spans="2:7">
      <c r="B3" t="s">
        <v>366</v>
      </c>
    </row>
    <row r="7" spans="2:7">
      <c r="B7" t="s">
        <v>367</v>
      </c>
    </row>
    <row r="10" spans="2:7">
      <c r="B10" t="s">
        <v>370</v>
      </c>
    </row>
    <row r="12" spans="2:7">
      <c r="B12">
        <v>4000</v>
      </c>
      <c r="C12" t="s">
        <v>368</v>
      </c>
    </row>
    <row r="13" spans="2:7">
      <c r="B13">
        <v>7500</v>
      </c>
      <c r="C13" t="s">
        <v>28</v>
      </c>
    </row>
    <row r="14" spans="2:7">
      <c r="B14" s="76">
        <v>850000</v>
      </c>
      <c r="C14" s="76" t="s">
        <v>369</v>
      </c>
    </row>
    <row r="15" spans="2:7">
      <c r="F15" t="s">
        <v>377</v>
      </c>
    </row>
    <row r="16" spans="2:7">
      <c r="B16" t="s">
        <v>371</v>
      </c>
      <c r="F16">
        <v>2030</v>
      </c>
      <c r="G16" s="76">
        <v>2050</v>
      </c>
    </row>
    <row r="17" spans="2:12">
      <c r="E17" t="s">
        <v>378</v>
      </c>
      <c r="F17">
        <f>SUM(G25:G28)/1000</f>
        <v>7.0690440655725491</v>
      </c>
      <c r="G17">
        <f>SUM(K25:K28)/1000</f>
        <v>15.612031497313541</v>
      </c>
      <c r="L17" t="s">
        <v>373</v>
      </c>
    </row>
    <row r="18" spans="2:12">
      <c r="B18">
        <f>B12/1000000</f>
        <v>4.0000000000000001E-3</v>
      </c>
      <c r="C18" t="str">
        <f>C12</f>
        <v>Public charging</v>
      </c>
      <c r="E18" s="76" t="s">
        <v>368</v>
      </c>
      <c r="F18">
        <f>B18*$F$17</f>
        <v>2.8276176262290197E-2</v>
      </c>
      <c r="G18" s="76">
        <f>B18*$G$17</f>
        <v>6.2448125989254165E-2</v>
      </c>
      <c r="L18" s="124">
        <v>0.1</v>
      </c>
    </row>
    <row r="19" spans="2:12">
      <c r="B19" s="76">
        <f>B13/1000000</f>
        <v>7.4999999999999997E-3</v>
      </c>
      <c r="C19" s="76" t="str">
        <f>C13</f>
        <v>Fast charging</v>
      </c>
      <c r="E19" s="76" t="s">
        <v>28</v>
      </c>
      <c r="F19" s="76">
        <f>B19*$F$17</f>
        <v>5.3017830491794114E-2</v>
      </c>
      <c r="G19" s="76">
        <f t="shared" ref="G19:G20" si="0">B19*$G$17</f>
        <v>0.11709023622985155</v>
      </c>
      <c r="L19" s="124">
        <v>0.15</v>
      </c>
    </row>
    <row r="20" spans="2:12">
      <c r="B20" s="76">
        <f>B14/1000000</f>
        <v>0.85</v>
      </c>
      <c r="C20" s="76" t="str">
        <f>C14</f>
        <v>Home charging</v>
      </c>
      <c r="E20" s="76" t="s">
        <v>369</v>
      </c>
      <c r="F20" s="76">
        <f>B20*$F$17</f>
        <v>6.0086874557366663</v>
      </c>
      <c r="G20" s="76">
        <f t="shared" si="0"/>
        <v>13.27022677271651</v>
      </c>
      <c r="L20" s="124">
        <v>0.75</v>
      </c>
    </row>
    <row r="22" spans="2:12">
      <c r="F22" t="s">
        <v>143</v>
      </c>
    </row>
    <row r="24" spans="2:12">
      <c r="D24" s="76">
        <v>2015</v>
      </c>
      <c r="E24" s="76">
        <v>2020</v>
      </c>
      <c r="F24" s="76">
        <v>2025</v>
      </c>
      <c r="G24" s="76">
        <v>2030</v>
      </c>
      <c r="H24" s="76">
        <v>2035</v>
      </c>
      <c r="I24" s="76">
        <v>2040</v>
      </c>
      <c r="J24" s="76">
        <v>2045</v>
      </c>
      <c r="K24" s="76">
        <v>2050</v>
      </c>
    </row>
    <row r="25" spans="2:12">
      <c r="B25" s="76" t="s">
        <v>374</v>
      </c>
      <c r="C25" s="76" t="s">
        <v>372</v>
      </c>
      <c r="D25" s="76">
        <v>100.2569863954818</v>
      </c>
      <c r="E25" s="76">
        <v>389.80389995641178</v>
      </c>
      <c r="F25" s="76">
        <v>1441.4615365028344</v>
      </c>
      <c r="G25" s="76">
        <v>3278.9355787758404</v>
      </c>
      <c r="H25" s="76">
        <v>8010.5740640341774</v>
      </c>
      <c r="I25" s="76">
        <v>11613.881042296522</v>
      </c>
      <c r="J25" s="76">
        <v>14391.17677432643</v>
      </c>
      <c r="K25" s="76">
        <v>15497.3810427923</v>
      </c>
    </row>
    <row r="26" spans="2:12">
      <c r="B26" s="76" t="s">
        <v>374</v>
      </c>
      <c r="C26" s="76" t="s">
        <v>375</v>
      </c>
      <c r="D26" s="76"/>
      <c r="E26" s="76">
        <v>250.61640268305283</v>
      </c>
      <c r="F26" s="76">
        <v>1950.777835174571</v>
      </c>
      <c r="G26" s="76">
        <v>3683.6891463645647</v>
      </c>
      <c r="H26" s="76">
        <v>3527.052989758477</v>
      </c>
      <c r="I26" s="76">
        <v>2120.2448904262415</v>
      </c>
      <c r="J26" s="76">
        <v>378.02408184633009</v>
      </c>
      <c r="K26" s="76">
        <v>114.65045452124124</v>
      </c>
    </row>
    <row r="27" spans="2:12">
      <c r="B27" s="76" t="s">
        <v>376</v>
      </c>
      <c r="C27" s="76" t="s">
        <v>372</v>
      </c>
      <c r="D27" s="76"/>
      <c r="E27" s="76"/>
      <c r="F27" s="76">
        <v>10.060627617518801</v>
      </c>
      <c r="G27" s="76">
        <v>14.2677180070439</v>
      </c>
      <c r="H27" s="76">
        <v>14.2677180070439</v>
      </c>
      <c r="I27" s="76">
        <v>6.3800612988930103</v>
      </c>
      <c r="J27" s="76">
        <v>0.90867939626354899</v>
      </c>
      <c r="K27" s="76"/>
    </row>
    <row r="28" spans="2:12">
      <c r="B28" s="76" t="s">
        <v>376</v>
      </c>
      <c r="C28" s="76" t="s">
        <v>375</v>
      </c>
      <c r="D28" s="76"/>
      <c r="E28" s="76">
        <v>3.04</v>
      </c>
      <c r="F28" s="76">
        <v>43.634201629032901</v>
      </c>
      <c r="G28" s="76">
        <v>92.151622425099404</v>
      </c>
      <c r="H28" s="76">
        <v>89.768224758036894</v>
      </c>
      <c r="I28" s="76">
        <v>57.285265366250371</v>
      </c>
      <c r="J28" s="76">
        <v>10.479161737765899</v>
      </c>
      <c r="K28" s="7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Q47"/>
  <sheetViews>
    <sheetView topLeftCell="AE13" workbookViewId="0">
      <selection activeCell="AJ52" sqref="AJ52"/>
    </sheetView>
  </sheetViews>
  <sheetFormatPr defaultColWidth="9.109375" defaultRowHeight="14.4"/>
  <cols>
    <col min="1" max="1" width="9.109375" style="76"/>
    <col min="2" max="2" width="25.33203125" style="76" customWidth="1"/>
    <col min="3" max="3" width="29.109375" style="76" customWidth="1"/>
    <col min="4" max="4" width="23.6640625" style="76" bestFit="1" customWidth="1"/>
    <col min="5" max="5" width="18.88671875" style="76" bestFit="1" customWidth="1"/>
    <col min="6" max="6" width="23.6640625" style="76" bestFit="1" customWidth="1"/>
    <col min="7" max="7" width="22" style="76" bestFit="1" customWidth="1"/>
    <col min="8" max="8" width="31.5546875" style="76" customWidth="1"/>
    <col min="9" max="9" width="13.6640625" style="76" bestFit="1" customWidth="1"/>
    <col min="10" max="10" width="30.5546875" style="76" customWidth="1"/>
    <col min="11" max="13" width="9.109375" style="76"/>
    <col min="14" max="14" width="25.88671875" style="76" bestFit="1" customWidth="1"/>
    <col min="15" max="15" width="19" style="76" bestFit="1" customWidth="1"/>
    <col min="16" max="16" width="19.33203125" style="76" bestFit="1" customWidth="1"/>
    <col min="17" max="17" width="12.44140625" style="76" bestFit="1" customWidth="1"/>
    <col min="18" max="18" width="19" style="76" bestFit="1" customWidth="1"/>
    <col min="19" max="19" width="19.33203125" style="76" bestFit="1" customWidth="1"/>
    <col min="20" max="20" width="12.44140625" style="76" bestFit="1" customWidth="1"/>
    <col min="21" max="40" width="9.109375" style="76"/>
    <col min="41" max="42" width="12" style="76" bestFit="1" customWidth="1"/>
    <col min="43" max="16384" width="9.109375" style="76"/>
  </cols>
  <sheetData>
    <row r="2" spans="2:13" ht="18">
      <c r="B2" s="18" t="s">
        <v>97</v>
      </c>
    </row>
    <row r="4" spans="2:13">
      <c r="B4" s="76" t="s">
        <v>6</v>
      </c>
      <c r="C4" s="76" t="s">
        <v>7</v>
      </c>
    </row>
    <row r="5" spans="2:13">
      <c r="C5" s="76" t="s">
        <v>8</v>
      </c>
    </row>
    <row r="6" spans="2:13">
      <c r="C6" s="76" t="s">
        <v>71</v>
      </c>
    </row>
    <row r="9" spans="2:13">
      <c r="B9" s="8" t="s">
        <v>17</v>
      </c>
      <c r="H9" s="8" t="s">
        <v>35</v>
      </c>
    </row>
    <row r="10" spans="2:13">
      <c r="C10" s="134" t="s">
        <v>18</v>
      </c>
      <c r="D10" s="135"/>
      <c r="E10" s="135" t="s">
        <v>19</v>
      </c>
      <c r="F10" s="136"/>
      <c r="H10" s="12" t="s">
        <v>15</v>
      </c>
      <c r="I10" s="25">
        <v>2020</v>
      </c>
      <c r="J10" s="12">
        <v>2050</v>
      </c>
      <c r="M10" s="76" t="s">
        <v>102</v>
      </c>
    </row>
    <row r="11" spans="2:13">
      <c r="B11" s="20" t="s">
        <v>15</v>
      </c>
      <c r="C11" s="12" t="s">
        <v>20</v>
      </c>
      <c r="D11" s="12" t="s">
        <v>21</v>
      </c>
      <c r="E11" s="12" t="s">
        <v>20</v>
      </c>
      <c r="F11" s="12" t="s">
        <v>21</v>
      </c>
      <c r="H11" s="21" t="s">
        <v>34</v>
      </c>
      <c r="I11" s="15">
        <v>0.64</v>
      </c>
      <c r="J11" s="20">
        <v>0.64</v>
      </c>
      <c r="M11" s="19" t="s">
        <v>70</v>
      </c>
    </row>
    <row r="12" spans="2:13">
      <c r="B12" s="21" t="s">
        <v>10</v>
      </c>
      <c r="C12" s="73">
        <v>6.8000000000000005E-2</v>
      </c>
      <c r="D12" s="73">
        <v>7.4999999999999997E-2</v>
      </c>
      <c r="E12" s="73">
        <v>6.0999999999999999E-2</v>
      </c>
      <c r="F12" s="15">
        <f>0.068</f>
        <v>6.8000000000000005E-2</v>
      </c>
      <c r="H12" s="21" t="s">
        <v>38</v>
      </c>
      <c r="I12" s="15">
        <v>2.64</v>
      </c>
      <c r="J12" s="21">
        <v>2.36</v>
      </c>
    </row>
    <row r="13" spans="2:13">
      <c r="B13" s="21" t="s">
        <v>11</v>
      </c>
      <c r="C13" s="73">
        <v>0.11</v>
      </c>
      <c r="D13" s="73">
        <v>0.121</v>
      </c>
      <c r="E13" s="73">
        <v>9.9000000000000005E-2</v>
      </c>
      <c r="F13" s="15">
        <v>0.109</v>
      </c>
      <c r="H13" s="21" t="s">
        <v>36</v>
      </c>
      <c r="I13" s="15">
        <v>9.65</v>
      </c>
      <c r="J13" s="21">
        <v>3.67</v>
      </c>
    </row>
    <row r="14" spans="2:13">
      <c r="B14" s="21" t="s">
        <v>12</v>
      </c>
      <c r="C14" s="73">
        <v>7.9000000000000001E-2</v>
      </c>
      <c r="D14" s="73">
        <v>8.6999999999999994E-2</v>
      </c>
      <c r="E14" s="73">
        <v>7.0999999999999994E-2</v>
      </c>
      <c r="F14" s="15">
        <v>7.8E-2</v>
      </c>
      <c r="H14" s="22" t="s">
        <v>37</v>
      </c>
      <c r="I14" s="93">
        <v>11.87</v>
      </c>
      <c r="J14" s="22">
        <v>7.31</v>
      </c>
    </row>
    <row r="15" spans="2:13">
      <c r="B15" s="21" t="s">
        <v>13</v>
      </c>
      <c r="C15" s="73">
        <v>4.5229999999999997</v>
      </c>
      <c r="D15" s="73">
        <v>4.5229999999999997</v>
      </c>
      <c r="E15" s="73">
        <v>1.32</v>
      </c>
      <c r="F15" s="15">
        <v>1.32</v>
      </c>
      <c r="H15" s="19" t="s">
        <v>32</v>
      </c>
    </row>
    <row r="16" spans="2:13">
      <c r="B16" s="22" t="s">
        <v>14</v>
      </c>
      <c r="C16" s="92">
        <v>10.996</v>
      </c>
      <c r="D16" s="92">
        <v>10.996</v>
      </c>
      <c r="E16" s="92">
        <v>6.4749999999999996</v>
      </c>
      <c r="F16" s="93">
        <v>6.4749999999999996</v>
      </c>
      <c r="H16" s="19" t="s">
        <v>33</v>
      </c>
    </row>
    <row r="17" spans="2:23">
      <c r="B17" s="19" t="s">
        <v>22</v>
      </c>
    </row>
    <row r="19" spans="2:23" ht="15" thickBot="1">
      <c r="B19" s="42"/>
      <c r="C19" s="42"/>
      <c r="D19" s="42"/>
      <c r="E19" s="42"/>
      <c r="F19" s="42"/>
      <c r="G19" s="42"/>
      <c r="H19" s="42"/>
      <c r="I19" s="42"/>
      <c r="J19" s="42"/>
      <c r="K19" s="42"/>
      <c r="L19" s="42"/>
      <c r="M19" s="42"/>
      <c r="N19" s="42"/>
      <c r="O19" s="42"/>
      <c r="P19" s="42"/>
      <c r="Q19" s="42"/>
      <c r="R19" s="42"/>
      <c r="S19" s="42"/>
      <c r="T19" s="42"/>
      <c r="U19" s="42"/>
      <c r="V19" s="42"/>
      <c r="W19" s="42"/>
    </row>
    <row r="20" spans="2:23">
      <c r="B20" s="73"/>
      <c r="C20" s="73"/>
      <c r="D20" s="73"/>
      <c r="E20" s="73"/>
      <c r="F20" s="73"/>
      <c r="G20" s="73"/>
      <c r="H20" s="73"/>
      <c r="I20" s="73"/>
      <c r="J20" s="73"/>
      <c r="K20" s="73"/>
      <c r="L20" s="73"/>
      <c r="M20" s="73"/>
      <c r="N20" s="73"/>
      <c r="O20" s="73"/>
      <c r="P20" s="73"/>
      <c r="Q20" s="73"/>
      <c r="R20" s="73"/>
      <c r="S20" s="73"/>
      <c r="T20" s="73"/>
      <c r="U20" s="73"/>
      <c r="V20" s="73"/>
      <c r="W20" s="73"/>
    </row>
    <row r="21" spans="2:23">
      <c r="B21" s="8"/>
    </row>
    <row r="24" spans="2:23">
      <c r="D24" s="141" t="s">
        <v>304</v>
      </c>
      <c r="E24" s="142"/>
      <c r="F24" s="143"/>
      <c r="H24" s="76" t="s">
        <v>306</v>
      </c>
      <c r="N24" s="94"/>
      <c r="O24" s="137" t="s">
        <v>27</v>
      </c>
      <c r="P24" s="137"/>
      <c r="Q24" s="137"/>
      <c r="R24" s="137" t="s">
        <v>26</v>
      </c>
      <c r="S24" s="137"/>
      <c r="T24" s="137"/>
    </row>
    <row r="25" spans="2:23">
      <c r="D25" s="94">
        <v>2015</v>
      </c>
      <c r="E25" s="95">
        <v>2020</v>
      </c>
      <c r="F25" s="96">
        <v>2035</v>
      </c>
      <c r="H25" s="141" t="s">
        <v>303</v>
      </c>
      <c r="I25" s="142"/>
      <c r="J25" s="143"/>
      <c r="N25" s="20" t="s">
        <v>23</v>
      </c>
      <c r="O25" s="25" t="s">
        <v>30</v>
      </c>
      <c r="P25" s="12" t="s">
        <v>29</v>
      </c>
      <c r="Q25" s="12" t="s">
        <v>28</v>
      </c>
      <c r="R25" s="12" t="s">
        <v>30</v>
      </c>
      <c r="S25" s="12" t="s">
        <v>29</v>
      </c>
      <c r="T25" s="12" t="s">
        <v>28</v>
      </c>
    </row>
    <row r="26" spans="2:23">
      <c r="C26" s="20" t="s">
        <v>302</v>
      </c>
      <c r="D26" s="94">
        <v>149</v>
      </c>
      <c r="E26" s="95">
        <v>86</v>
      </c>
      <c r="F26" s="96">
        <v>51</v>
      </c>
      <c r="H26" s="122">
        <f t="shared" ref="H26:J28" si="0">PV(0.04,20,-D26)</f>
        <v>2024.958625400187</v>
      </c>
      <c r="I26" s="121">
        <f t="shared" si="0"/>
        <v>1168.7680656672219</v>
      </c>
      <c r="J26" s="120">
        <f t="shared" si="0"/>
        <v>693.1066435933526</v>
      </c>
      <c r="N26" s="21" t="s">
        <v>24</v>
      </c>
      <c r="O26" s="73">
        <v>650</v>
      </c>
      <c r="P26" s="73">
        <v>6600</v>
      </c>
      <c r="Q26" s="73">
        <v>33000</v>
      </c>
      <c r="R26" s="73">
        <v>460</v>
      </c>
      <c r="S26" s="73">
        <v>5500</v>
      </c>
      <c r="T26" s="15">
        <v>24000</v>
      </c>
    </row>
    <row r="27" spans="2:23">
      <c r="C27" s="21" t="s">
        <v>301</v>
      </c>
      <c r="D27" s="14">
        <v>122</v>
      </c>
      <c r="E27" s="73">
        <v>57</v>
      </c>
      <c r="F27" s="15">
        <v>15</v>
      </c>
      <c r="H27" s="119">
        <f t="shared" si="0"/>
        <v>1658.0198140860591</v>
      </c>
      <c r="I27" s="118">
        <f t="shared" si="0"/>
        <v>774.64860166315873</v>
      </c>
      <c r="J27" s="117">
        <f t="shared" si="0"/>
        <v>203.85489517451546</v>
      </c>
      <c r="N27" s="21" t="s">
        <v>25</v>
      </c>
      <c r="O27" s="73">
        <v>85</v>
      </c>
      <c r="P27" s="73">
        <v>870</v>
      </c>
      <c r="Q27" s="73">
        <v>4300</v>
      </c>
      <c r="R27" s="73">
        <v>60</v>
      </c>
      <c r="S27" s="73">
        <v>720</v>
      </c>
      <c r="T27" s="15">
        <v>3200</v>
      </c>
    </row>
    <row r="28" spans="2:23">
      <c r="C28" s="22" t="s">
        <v>300</v>
      </c>
      <c r="D28" s="91">
        <v>77</v>
      </c>
      <c r="E28" s="92">
        <v>41</v>
      </c>
      <c r="F28" s="93">
        <v>11</v>
      </c>
      <c r="H28" s="116">
        <f t="shared" si="0"/>
        <v>1046.4551285625125</v>
      </c>
      <c r="I28" s="115">
        <f t="shared" si="0"/>
        <v>557.20338014367564</v>
      </c>
      <c r="J28" s="114">
        <f t="shared" si="0"/>
        <v>149.49358979464469</v>
      </c>
      <c r="N28" s="22" t="s">
        <v>31</v>
      </c>
      <c r="O28" s="138">
        <v>11.1</v>
      </c>
      <c r="P28" s="138"/>
      <c r="Q28" s="138"/>
      <c r="R28" s="138">
        <v>6.57</v>
      </c>
      <c r="S28" s="138"/>
      <c r="T28" s="139"/>
    </row>
    <row r="29" spans="2:23">
      <c r="N29" s="19" t="s">
        <v>22</v>
      </c>
    </row>
    <row r="30" spans="2:23">
      <c r="C30" s="19" t="s">
        <v>230</v>
      </c>
      <c r="H30" s="140" t="s">
        <v>308</v>
      </c>
      <c r="I30" s="140"/>
      <c r="J30" s="140"/>
    </row>
    <row r="31" spans="2:23">
      <c r="C31" s="58" t="s">
        <v>309</v>
      </c>
      <c r="G31" s="76" t="s">
        <v>307</v>
      </c>
      <c r="H31" s="76">
        <f>H26*$D$37</f>
        <v>22254.295293148054</v>
      </c>
      <c r="I31" s="76">
        <f t="shared" ref="I31:J31" si="1">I26*$D$37</f>
        <v>12844.761041682768</v>
      </c>
      <c r="J31" s="76">
        <f t="shared" si="1"/>
        <v>7617.242013090945</v>
      </c>
      <c r="N31" s="123" t="s">
        <v>305</v>
      </c>
    </row>
    <row r="32" spans="2:23">
      <c r="G32" s="76" t="s">
        <v>298</v>
      </c>
      <c r="H32" s="76">
        <f>H27*$C$37</f>
        <v>34475.205994291427</v>
      </c>
      <c r="I32" s="76">
        <f t="shared" ref="I32:J32" si="2">I27*$C$37</f>
        <v>16107.268374382058</v>
      </c>
      <c r="J32" s="76">
        <f t="shared" si="2"/>
        <v>4238.7548353637003</v>
      </c>
    </row>
    <row r="33" spans="2:43">
      <c r="B33" s="76" t="s">
        <v>299</v>
      </c>
      <c r="C33" s="76" t="s">
        <v>298</v>
      </c>
      <c r="D33" s="76" t="s">
        <v>297</v>
      </c>
      <c r="G33" s="76" t="s">
        <v>299</v>
      </c>
      <c r="H33" s="76">
        <f>H28*$B$37</f>
        <v>164816.68274859572</v>
      </c>
      <c r="I33" s="76">
        <f t="shared" ref="I33:J33" si="3">I28*$B$37</f>
        <v>87759.532372628921</v>
      </c>
      <c r="J33" s="76">
        <f t="shared" si="3"/>
        <v>23545.240392656538</v>
      </c>
    </row>
    <row r="34" spans="2:43">
      <c r="B34" s="76">
        <v>50000</v>
      </c>
      <c r="C34" s="76">
        <v>17400</v>
      </c>
      <c r="D34" s="76">
        <f>15700</f>
        <v>15700</v>
      </c>
      <c r="E34" s="76" t="s">
        <v>261</v>
      </c>
    </row>
    <row r="35" spans="2:43">
      <c r="B35" s="76">
        <v>3150</v>
      </c>
      <c r="C35" s="76">
        <v>1195</v>
      </c>
      <c r="D35" s="76">
        <v>700</v>
      </c>
      <c r="E35" s="76" t="s">
        <v>263</v>
      </c>
    </row>
    <row r="36" spans="2:43">
      <c r="B36" s="76">
        <f>B35*B34</f>
        <v>157500000</v>
      </c>
      <c r="C36" s="76">
        <f>C35*C34</f>
        <v>20793000</v>
      </c>
      <c r="D36" s="76">
        <f>D35*D34</f>
        <v>10990000</v>
      </c>
      <c r="E36" s="76" t="s">
        <v>264</v>
      </c>
    </row>
    <row r="37" spans="2:43">
      <c r="B37" s="73">
        <f>B36/1000000</f>
        <v>157.5</v>
      </c>
      <c r="C37" s="73">
        <f>C36/1000000</f>
        <v>20.792999999999999</v>
      </c>
      <c r="D37" s="73">
        <f>D36/1000000</f>
        <v>10.99</v>
      </c>
      <c r="E37" s="73" t="s">
        <v>262</v>
      </c>
      <c r="F37" s="73"/>
      <c r="G37" s="73"/>
      <c r="H37" s="73"/>
      <c r="I37" s="73"/>
      <c r="J37" s="73"/>
      <c r="K37" s="73"/>
      <c r="L37" s="73"/>
      <c r="M37" s="73"/>
      <c r="N37" s="73"/>
      <c r="O37" s="73"/>
      <c r="P37" s="73"/>
      <c r="Q37" s="73"/>
      <c r="R37" s="73"/>
      <c r="S37" s="73"/>
      <c r="T37" s="73"/>
      <c r="U37" s="73"/>
      <c r="V37" s="73"/>
      <c r="W37" s="73"/>
      <c r="X37" s="73"/>
      <c r="Y37" s="73"/>
    </row>
    <row r="39" spans="2:43">
      <c r="AO39" t="s">
        <v>357</v>
      </c>
      <c r="AP39" t="s">
        <v>138</v>
      </c>
      <c r="AQ39"/>
    </row>
    <row r="40" spans="2:43" ht="15" thickBot="1">
      <c r="B40" s="42"/>
      <c r="C40" s="42"/>
      <c r="D40" s="42"/>
      <c r="E40" s="42"/>
      <c r="F40" s="42"/>
      <c r="G40" s="42"/>
      <c r="H40" s="42"/>
      <c r="I40" s="42"/>
      <c r="J40" s="42"/>
      <c r="K40" s="42"/>
      <c r="L40" s="42"/>
      <c r="M40" s="42"/>
      <c r="N40" s="42"/>
      <c r="O40" s="42"/>
      <c r="P40" s="42"/>
      <c r="Q40" s="42"/>
      <c r="R40" s="42"/>
      <c r="S40" s="42"/>
      <c r="T40" s="42"/>
      <c r="U40" s="42"/>
      <c r="V40" s="42"/>
      <c r="W40" s="42"/>
      <c r="AO40">
        <f>'Stock electricity'!M35/'Stock electricity'!M32</f>
        <v>5.6160000000000001E-6</v>
      </c>
      <c r="AP40" s="76">
        <f>'Stock electricity'!N35/'Stock electricity'!N32</f>
        <v>5.6160000000000001E-6</v>
      </c>
      <c r="AQ40" t="s">
        <v>356</v>
      </c>
    </row>
    <row r="41" spans="2:43">
      <c r="AO41" s="76">
        <f>AO40*1000000</f>
        <v>5.6159999999999997</v>
      </c>
      <c r="AP41" s="76">
        <f>AP40*1000000</f>
        <v>5.6159999999999997</v>
      </c>
      <c r="AQ41" t="s">
        <v>358</v>
      </c>
    </row>
    <row r="42" spans="2:43">
      <c r="B42" s="8" t="s">
        <v>101</v>
      </c>
      <c r="AO42" s="76">
        <f>AO41/3.6</f>
        <v>1.5599999999999998</v>
      </c>
      <c r="AP42" s="76">
        <f>AP41/3.6</f>
        <v>1.5599999999999998</v>
      </c>
      <c r="AQ42" s="76" t="s">
        <v>359</v>
      </c>
    </row>
    <row r="44" spans="2:43">
      <c r="C44" s="23">
        <v>2015</v>
      </c>
      <c r="D44" s="24">
        <v>2020</v>
      </c>
      <c r="E44" s="25">
        <v>2035</v>
      </c>
      <c r="G44" s="113"/>
    </row>
    <row r="45" spans="2:43">
      <c r="B45" s="20" t="s">
        <v>98</v>
      </c>
      <c r="C45" s="50">
        <v>135</v>
      </c>
      <c r="D45" s="50">
        <v>88</v>
      </c>
      <c r="E45" s="57">
        <v>21</v>
      </c>
    </row>
    <row r="46" spans="2:43">
      <c r="B46" s="22" t="s">
        <v>99</v>
      </c>
      <c r="C46" s="47">
        <v>122</v>
      </c>
      <c r="D46" s="47">
        <v>64</v>
      </c>
      <c r="E46" s="56">
        <v>17</v>
      </c>
    </row>
    <row r="47" spans="2:43">
      <c r="B47" s="19" t="s">
        <v>100</v>
      </c>
    </row>
  </sheetData>
  <mergeCells count="9">
    <mergeCell ref="H30:J30"/>
    <mergeCell ref="H25:J25"/>
    <mergeCell ref="D24:F24"/>
    <mergeCell ref="C10:D10"/>
    <mergeCell ref="E10:F10"/>
    <mergeCell ref="O24:Q24"/>
    <mergeCell ref="R24:T24"/>
    <mergeCell ref="O28:Q28"/>
    <mergeCell ref="R28:T28"/>
  </mergeCells>
  <conditionalFormatting sqref="A1:XFD29 A31:F31 A30:H30 K30:XFD30 H31:XFD31 A32:XFD1048576">
    <cfRule type="cellIs" dxfId="0" priority="1" stopIfTrue="1" operator="notEqual">
      <formula>INDIRECT("Dummy_for_Comparison7!"&amp;ADDRESS(ROW(),COLUMN()))</formula>
    </cfRule>
  </conditionalFormatting>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40"/>
  <sheetViews>
    <sheetView zoomScale="80" zoomScaleNormal="80" workbookViewId="0">
      <selection activeCell="E50" sqref="E50"/>
    </sheetView>
  </sheetViews>
  <sheetFormatPr defaultRowHeight="14.4"/>
  <cols>
    <col min="3" max="3" width="37.109375" customWidth="1"/>
    <col min="4" max="4" width="48.33203125" bestFit="1" customWidth="1"/>
    <col min="5" max="5" width="38" customWidth="1"/>
    <col min="6" max="6" width="35.88671875" customWidth="1"/>
    <col min="7" max="7" width="37.88671875" bestFit="1" customWidth="1"/>
    <col min="8" max="8" width="17.5546875" bestFit="1" customWidth="1"/>
    <col min="9" max="9" width="25.33203125" bestFit="1" customWidth="1"/>
    <col min="10" max="10" width="13.6640625" bestFit="1" customWidth="1"/>
    <col min="11" max="11" width="23.6640625" bestFit="1" customWidth="1"/>
    <col min="12" max="14" width="23.6640625" customWidth="1"/>
  </cols>
  <sheetData>
    <row r="2" spans="2:11" ht="18">
      <c r="B2" s="18" t="s">
        <v>96</v>
      </c>
    </row>
    <row r="4" spans="2:11">
      <c r="B4" t="s">
        <v>6</v>
      </c>
      <c r="C4" t="s">
        <v>7</v>
      </c>
    </row>
    <row r="5" spans="2:11">
      <c r="C5" t="s">
        <v>8</v>
      </c>
    </row>
    <row r="6" spans="2:11">
      <c r="C6" t="s">
        <v>9</v>
      </c>
    </row>
    <row r="7" spans="2:11">
      <c r="C7" t="s">
        <v>71</v>
      </c>
    </row>
    <row r="16" spans="2:11">
      <c r="C16" s="2"/>
      <c r="D16" s="144" t="s">
        <v>18</v>
      </c>
      <c r="E16" s="144"/>
      <c r="F16" s="144" t="s">
        <v>19</v>
      </c>
      <c r="G16" s="144"/>
      <c r="H16" s="144" t="s">
        <v>18</v>
      </c>
      <c r="I16" s="144"/>
      <c r="J16" s="144" t="s">
        <v>19</v>
      </c>
      <c r="K16" s="144"/>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41" t="s">
        <v>20</v>
      </c>
      <c r="E23" s="142"/>
      <c r="F23" s="142"/>
      <c r="G23" s="143"/>
      <c r="H23" s="141" t="s">
        <v>21</v>
      </c>
      <c r="I23" s="142"/>
      <c r="J23" s="142"/>
      <c r="K23" s="143"/>
    </row>
    <row r="24" spans="3:16">
      <c r="C24" s="19" t="s">
        <v>22</v>
      </c>
    </row>
    <row r="25" spans="3:16" s="1" customFormat="1">
      <c r="C25" s="19"/>
    </row>
    <row r="26" spans="3:16">
      <c r="C26" s="2"/>
      <c r="D26" s="137" t="s">
        <v>27</v>
      </c>
      <c r="E26" s="137"/>
      <c r="F26" s="137"/>
      <c r="G26" s="137" t="s">
        <v>26</v>
      </c>
      <c r="H26" s="137"/>
      <c r="I26" s="137"/>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38">
        <v>11.1</v>
      </c>
      <c r="E30" s="138"/>
      <c r="F30" s="138"/>
      <c r="G30" s="138">
        <v>6.57</v>
      </c>
      <c r="H30" s="138"/>
      <c r="I30" s="139"/>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5" thickBot="1">
      <c r="C106" s="42"/>
      <c r="D106" s="42"/>
      <c r="E106" s="42"/>
      <c r="F106" s="42"/>
      <c r="G106" s="42"/>
    </row>
    <row r="108" spans="3:7" ht="15.6">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D30:F30"/>
    <mergeCell ref="G30:I30"/>
    <mergeCell ref="D16:E16"/>
    <mergeCell ref="H16:I16"/>
    <mergeCell ref="F16:G16"/>
    <mergeCell ref="J16:K16"/>
    <mergeCell ref="D23:G23"/>
    <mergeCell ref="H23:K23"/>
    <mergeCell ref="D26:F26"/>
    <mergeCell ref="G26:I26"/>
  </mergeCells>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vt:lpstr>
      <vt:lpstr>Intro</vt:lpstr>
      <vt:lpstr>Fill</vt:lpstr>
      <vt:lpstr>Input</vt:lpstr>
      <vt:lpstr>INS Gas</vt:lpstr>
      <vt:lpstr>INS Electricity</vt:lpstr>
      <vt:lpstr>Number of charging stations ca</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2021-10-07T08:31:26Z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926845729351043</vt:r8>
  </property>
</Properties>
</file>