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s\Dev\RP-MAT1\Excel\Vaja1\"/>
    </mc:Choice>
  </mc:AlternateContent>
  <xr:revisionPtr revIDLastSave="0" documentId="8_{9AF03830-5DD1-4DBC-95C9-0916E0358153}" xr6:coauthVersionLast="45" xr6:coauthVersionMax="45" xr10:uidLastSave="{00000000-0000-0000-0000-000000000000}"/>
  <bookViews>
    <workbookView xWindow="3120" yWindow="3120" windowWidth="28800" windowHeight="15435" firstSheet="2" activeTab="7" xr2:uid="{3A269811-451E-4B42-BC90-44F2007B38B9}"/>
  </bookViews>
  <sheets>
    <sheet name="Skladišče" sheetId="1" r:id="rId1"/>
    <sheet name="Obresti" sheetId="2" r:id="rId2"/>
    <sheet name="Barva" sheetId="3" r:id="rId3"/>
    <sheet name="Padavine" sheetId="4" r:id="rId4"/>
    <sheet name="Množenje" sheetId="5" r:id="rId5"/>
    <sheet name="Kovine" sheetId="6" r:id="rId6"/>
    <sheet name="Prebivalci" sheetId="7" r:id="rId7"/>
    <sheet name="Pti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C5" i="8"/>
  <c r="D4" i="8"/>
  <c r="E4" i="8"/>
  <c r="F4" i="8"/>
  <c r="G4" i="8"/>
  <c r="C4" i="8"/>
  <c r="H3" i="8"/>
  <c r="E5" i="7"/>
  <c r="F5" i="7"/>
  <c r="G5" i="7"/>
  <c r="H5" i="7"/>
  <c r="I5" i="7"/>
  <c r="J5" i="7"/>
  <c r="K5" i="7"/>
  <c r="L5" i="7"/>
  <c r="M5" i="7"/>
  <c r="D5" i="7"/>
  <c r="C4" i="5"/>
  <c r="D4" i="5"/>
  <c r="E4" i="5"/>
  <c r="F4" i="5"/>
  <c r="G4" i="5"/>
  <c r="H4" i="5"/>
  <c r="I4" i="5"/>
  <c r="J4" i="5"/>
  <c r="K4" i="5"/>
  <c r="L4" i="5"/>
  <c r="C5" i="5"/>
  <c r="D5" i="5"/>
  <c r="E5" i="5"/>
  <c r="F5" i="5"/>
  <c r="G5" i="5"/>
  <c r="H5" i="5"/>
  <c r="I5" i="5"/>
  <c r="J5" i="5"/>
  <c r="K5" i="5"/>
  <c r="L5" i="5"/>
  <c r="C6" i="5"/>
  <c r="D6" i="5"/>
  <c r="E6" i="5"/>
  <c r="F6" i="5"/>
  <c r="G6" i="5"/>
  <c r="H6" i="5"/>
  <c r="I6" i="5"/>
  <c r="J6" i="5"/>
  <c r="K6" i="5"/>
  <c r="L6" i="5"/>
  <c r="C7" i="5"/>
  <c r="D7" i="5"/>
  <c r="E7" i="5"/>
  <c r="F7" i="5"/>
  <c r="G7" i="5"/>
  <c r="H7" i="5"/>
  <c r="I7" i="5"/>
  <c r="J7" i="5"/>
  <c r="K7" i="5"/>
  <c r="L7" i="5"/>
  <c r="C8" i="5"/>
  <c r="D8" i="5"/>
  <c r="E8" i="5"/>
  <c r="F8" i="5"/>
  <c r="G8" i="5"/>
  <c r="H8" i="5"/>
  <c r="I8" i="5"/>
  <c r="J8" i="5"/>
  <c r="K8" i="5"/>
  <c r="L8" i="5"/>
  <c r="C9" i="5"/>
  <c r="D9" i="5"/>
  <c r="E9" i="5"/>
  <c r="F9" i="5"/>
  <c r="G9" i="5"/>
  <c r="H9" i="5"/>
  <c r="I9" i="5"/>
  <c r="J9" i="5"/>
  <c r="K9" i="5"/>
  <c r="L9" i="5"/>
  <c r="C10" i="5"/>
  <c r="D10" i="5"/>
  <c r="E10" i="5"/>
  <c r="F10" i="5"/>
  <c r="G10" i="5"/>
  <c r="H10" i="5"/>
  <c r="I10" i="5"/>
  <c r="J10" i="5"/>
  <c r="K10" i="5"/>
  <c r="L10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D3" i="5"/>
  <c r="E3" i="5"/>
  <c r="F3" i="5"/>
  <c r="G3" i="5"/>
  <c r="H3" i="5"/>
  <c r="I3" i="5"/>
  <c r="J3" i="5"/>
  <c r="K3" i="5"/>
  <c r="L3" i="5"/>
  <c r="C3" i="5"/>
  <c r="E13" i="4"/>
  <c r="E12" i="4"/>
  <c r="E11" i="4"/>
  <c r="H8" i="4"/>
  <c r="G8" i="4"/>
  <c r="F8" i="4"/>
  <c r="E8" i="4"/>
  <c r="D8" i="4"/>
  <c r="C8" i="4"/>
  <c r="D4" i="4"/>
  <c r="E4" i="4"/>
  <c r="F4" i="4"/>
  <c r="G4" i="4"/>
  <c r="H4" i="4"/>
  <c r="C4" i="4"/>
  <c r="E10" i="4"/>
  <c r="C9" i="3"/>
  <c r="C8" i="3"/>
  <c r="C5" i="2"/>
  <c r="C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4" i="2"/>
  <c r="E11" i="1"/>
  <c r="E6" i="1"/>
  <c r="E7" i="1"/>
  <c r="E8" i="1"/>
  <c r="E9" i="1"/>
  <c r="E10" i="1"/>
  <c r="E5" i="1"/>
  <c r="D3" i="1"/>
</calcChain>
</file>

<file path=xl/sharedStrings.xml><?xml version="1.0" encoding="utf-8"?>
<sst xmlns="http://schemas.openxmlformats.org/spreadsheetml/2006/main" count="117" uniqueCount="73">
  <si>
    <t>Stanje v skladišču</t>
  </si>
  <si>
    <t>Datum:</t>
  </si>
  <si>
    <t>Proizvod</t>
  </si>
  <si>
    <t>Količina</t>
  </si>
  <si>
    <t>Cena</t>
  </si>
  <si>
    <t>Vrednost</t>
  </si>
  <si>
    <t>Stol</t>
  </si>
  <si>
    <t>Miza</t>
  </si>
  <si>
    <t>Omara A</t>
  </si>
  <si>
    <t>Omara B</t>
  </si>
  <si>
    <t>Omara C</t>
  </si>
  <si>
    <t>Preproga</t>
  </si>
  <si>
    <t>Skupna vrednost zalog:</t>
  </si>
  <si>
    <t>Leto</t>
  </si>
  <si>
    <t>Stanje</t>
  </si>
  <si>
    <t>Barvanje sobe</t>
  </si>
  <si>
    <t>Širina sobe</t>
  </si>
  <si>
    <t>Dolžina sobe</t>
  </si>
  <si>
    <t>Višina sobe</t>
  </si>
  <si>
    <t>Cena barve za kg</t>
  </si>
  <si>
    <r>
      <t>Količina barve za m</t>
    </r>
    <r>
      <rPr>
        <vertAlign val="superscript"/>
        <sz val="11"/>
        <color theme="1"/>
        <rFont val="Calibri"/>
        <family val="2"/>
        <scheme val="minor"/>
      </rPr>
      <t>2</t>
    </r>
  </si>
  <si>
    <t>Površina</t>
  </si>
  <si>
    <t>Cena barve</t>
  </si>
  <si>
    <t>Mesec</t>
  </si>
  <si>
    <t>Padavine</t>
  </si>
  <si>
    <t>Delež</t>
  </si>
  <si>
    <t>jan</t>
  </si>
  <si>
    <t>mar</t>
  </si>
  <si>
    <t>feb</t>
  </si>
  <si>
    <t>apr</t>
  </si>
  <si>
    <t>maj</t>
  </si>
  <si>
    <t>jun</t>
  </si>
  <si>
    <t>jul</t>
  </si>
  <si>
    <t>avg</t>
  </si>
  <si>
    <t>sep</t>
  </si>
  <si>
    <t>okt</t>
  </si>
  <si>
    <t>nov</t>
  </si>
  <si>
    <t>dec</t>
  </si>
  <si>
    <t>Letna količina</t>
  </si>
  <si>
    <t>Največja mesečna količina</t>
  </si>
  <si>
    <t>Najmanjša mesečna količina</t>
  </si>
  <si>
    <t>Povprečna mesečna količina</t>
  </si>
  <si>
    <t>*</t>
  </si>
  <si>
    <t>Kovina</t>
  </si>
  <si>
    <t>Izkop v tonah</t>
  </si>
  <si>
    <t>Baker</t>
  </si>
  <si>
    <t>Cink</t>
  </si>
  <si>
    <t>Svinec</t>
  </si>
  <si>
    <t>Zlato</t>
  </si>
  <si>
    <t>Železo</t>
  </si>
  <si>
    <t>Starost</t>
  </si>
  <si>
    <t>Število preb.</t>
  </si>
  <si>
    <t>Moški</t>
  </si>
  <si>
    <t>Ženske</t>
  </si>
  <si>
    <t>0-5</t>
  </si>
  <si>
    <t>16-20</t>
  </si>
  <si>
    <t>21-30</t>
  </si>
  <si>
    <t>31-40</t>
  </si>
  <si>
    <t>41-50</t>
  </si>
  <si>
    <t>51-60</t>
  </si>
  <si>
    <t>nad 70</t>
  </si>
  <si>
    <t>6-10</t>
  </si>
  <si>
    <t>11-15</t>
  </si>
  <si>
    <t>61-7</t>
  </si>
  <si>
    <t>Vrsta</t>
  </si>
  <si>
    <t>Sinica</t>
  </si>
  <si>
    <t>Škorec</t>
  </si>
  <si>
    <t>Ščinkavec</t>
  </si>
  <si>
    <t>Vrabec</t>
  </si>
  <si>
    <t>Postovka</t>
  </si>
  <si>
    <t>Skupaj</t>
  </si>
  <si>
    <t>Število</t>
  </si>
  <si>
    <t>Ogroženost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</si>
</sst>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6" formatCode="0.00\ &quot;m&quot;"/>
    <numFmt numFmtId="167" formatCode="0.0\ &quot;kg&quot;"/>
    <numFmt numFmtId="170" formatCode="0.00\ &quot;m²&quot;"/>
    <numFmt numFmtId="171" formatCode="#,##0.00\ &quot;€&quot;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0" fillId="0" borderId="10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right" indent="1"/>
    </xf>
    <xf numFmtId="2" fontId="0" fillId="0" borderId="16" xfId="0" applyNumberFormat="1" applyBorder="1" applyAlignment="1">
      <alignment horizontal="right" indent="1"/>
    </xf>
    <xf numFmtId="0" fontId="0" fillId="0" borderId="18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right" indent="1"/>
    </xf>
    <xf numFmtId="2" fontId="0" fillId="0" borderId="19" xfId="0" applyNumberFormat="1" applyBorder="1" applyAlignment="1">
      <alignment horizontal="right" indent="1"/>
    </xf>
    <xf numFmtId="0" fontId="0" fillId="0" borderId="20" xfId="0" applyBorder="1"/>
    <xf numFmtId="0" fontId="0" fillId="0" borderId="21" xfId="0" applyBorder="1" applyAlignment="1">
      <alignment horizontal="center"/>
    </xf>
    <xf numFmtId="2" fontId="0" fillId="0" borderId="21" xfId="0" applyNumberFormat="1" applyBorder="1" applyAlignment="1">
      <alignment horizontal="right" indent="1"/>
    </xf>
    <xf numFmtId="2" fontId="0" fillId="0" borderId="22" xfId="0" applyNumberFormat="1" applyBorder="1" applyAlignment="1">
      <alignment horizontal="right" indent="1"/>
    </xf>
    <xf numFmtId="0" fontId="2" fillId="2" borderId="23" xfId="0" applyFont="1" applyFill="1" applyBorder="1"/>
    <xf numFmtId="0" fontId="2" fillId="2" borderId="24" xfId="0" applyFont="1" applyFill="1" applyBorder="1"/>
    <xf numFmtId="0" fontId="2" fillId="2" borderId="13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2" fontId="2" fillId="2" borderId="10" xfId="0" applyNumberFormat="1" applyFont="1" applyFill="1" applyBorder="1" applyAlignment="1">
      <alignment horizontal="right" indent="1"/>
    </xf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7" xfId="0" applyFont="1" applyBorder="1"/>
    <xf numFmtId="0" fontId="0" fillId="0" borderId="30" xfId="0" applyFont="1" applyBorder="1"/>
    <xf numFmtId="0" fontId="3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6" fontId="0" fillId="0" borderId="16" xfId="0" applyNumberFormat="1" applyBorder="1" applyAlignment="1">
      <alignment horizontal="right" indent="1"/>
    </xf>
    <xf numFmtId="166" fontId="0" fillId="0" borderId="19" xfId="0" applyNumberFormat="1" applyBorder="1" applyAlignment="1">
      <alignment horizontal="right" indent="1"/>
    </xf>
    <xf numFmtId="167" fontId="0" fillId="0" borderId="19" xfId="0" applyNumberFormat="1" applyBorder="1" applyAlignment="1">
      <alignment horizontal="right" indent="1"/>
    </xf>
    <xf numFmtId="171" fontId="0" fillId="0" borderId="31" xfId="1" applyNumberFormat="1" applyFont="1" applyBorder="1" applyAlignment="1">
      <alignment horizontal="right" indent="1"/>
    </xf>
    <xf numFmtId="0" fontId="2" fillId="3" borderId="29" xfId="0" applyFont="1" applyFill="1" applyBorder="1"/>
    <xf numFmtId="170" fontId="2" fillId="3" borderId="22" xfId="0" applyNumberFormat="1" applyFont="1" applyFill="1" applyBorder="1" applyAlignment="1">
      <alignment horizontal="right" indent="1"/>
    </xf>
    <xf numFmtId="0" fontId="2" fillId="3" borderId="8" xfId="0" applyFont="1" applyFill="1" applyBorder="1"/>
    <xf numFmtId="171" fontId="2" fillId="3" borderId="10" xfId="1" applyNumberFormat="1" applyFont="1" applyFill="1" applyBorder="1" applyAlignment="1">
      <alignment horizontal="right" inden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25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2" fillId="3" borderId="40" xfId="0" applyFont="1" applyFill="1" applyBorder="1"/>
    <xf numFmtId="0" fontId="2" fillId="3" borderId="4" xfId="0" applyFont="1" applyFill="1" applyBorder="1"/>
    <xf numFmtId="0" fontId="2" fillId="3" borderId="3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3" fontId="0" fillId="0" borderId="42" xfId="0" applyNumberFormat="1" applyBorder="1" applyAlignment="1">
      <alignment horizontal="center"/>
    </xf>
    <xf numFmtId="3" fontId="0" fillId="0" borderId="43" xfId="0" applyNumberFormat="1" applyBorder="1" applyAlignment="1">
      <alignment horizontal="center"/>
    </xf>
    <xf numFmtId="0" fontId="0" fillId="0" borderId="11" xfId="0" applyBorder="1"/>
    <xf numFmtId="0" fontId="0" fillId="0" borderId="37" xfId="0" applyBorder="1" applyAlignment="1">
      <alignment horizontal="center" vertical="center" textRotation="90" wrapText="1"/>
    </xf>
    <xf numFmtId="0" fontId="0" fillId="0" borderId="7" xfId="0" applyBorder="1"/>
    <xf numFmtId="0" fontId="0" fillId="0" borderId="3" xfId="0" applyBorder="1" applyAlignment="1">
      <alignment horizontal="center" vertical="center" textRotation="90" wrapText="1"/>
    </xf>
    <xf numFmtId="49" fontId="2" fillId="0" borderId="44" xfId="0" applyNumberFormat="1" applyFont="1" applyBorder="1" applyAlignment="1">
      <alignment horizontal="center"/>
    </xf>
    <xf numFmtId="49" fontId="2" fillId="0" borderId="45" xfId="0" applyNumberFormat="1" applyFont="1" applyBorder="1" applyAlignment="1">
      <alignment horizontal="center"/>
    </xf>
    <xf numFmtId="0" fontId="2" fillId="0" borderId="46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0" borderId="2" xfId="0" applyFont="1" applyBorder="1" applyAlignment="1">
      <alignment vertical="center"/>
    </xf>
    <xf numFmtId="49" fontId="2" fillId="0" borderId="48" xfId="0" applyNumberFormat="1" applyFont="1" applyBorder="1" applyAlignment="1">
      <alignment horizontal="center"/>
    </xf>
    <xf numFmtId="0" fontId="2" fillId="0" borderId="49" xfId="0" applyFont="1" applyBorder="1" applyAlignment="1">
      <alignment vertical="center"/>
    </xf>
    <xf numFmtId="0" fontId="0" fillId="0" borderId="5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0" fontId="0" fillId="0" borderId="36" xfId="2" applyNumberFormat="1" applyFont="1" applyBorder="1" applyAlignment="1">
      <alignment horizontal="center"/>
    </xf>
    <xf numFmtId="10" fontId="0" fillId="0" borderId="25" xfId="2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3" xfId="0" applyBorder="1" applyAlignment="1">
      <alignment horizontal="center"/>
    </xf>
    <xf numFmtId="0" fontId="2" fillId="4" borderId="60" xfId="0" applyFont="1" applyFill="1" applyBorder="1" applyAlignment="1">
      <alignment horizontal="left"/>
    </xf>
    <xf numFmtId="0" fontId="2" fillId="4" borderId="59" xfId="0" applyFont="1" applyFill="1" applyBorder="1" applyAlignment="1">
      <alignment horizontal="left"/>
    </xf>
    <xf numFmtId="0" fontId="2" fillId="4" borderId="57" xfId="0" applyFont="1" applyFill="1" applyBorder="1" applyAlignment="1">
      <alignment horizontal="left"/>
    </xf>
    <xf numFmtId="0" fontId="2" fillId="4" borderId="58" xfId="0" applyFont="1" applyFill="1" applyBorder="1" applyAlignment="1">
      <alignment horizontal="left"/>
    </xf>
    <xf numFmtId="0" fontId="2" fillId="4" borderId="46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  <xf numFmtId="0" fontId="2" fillId="4" borderId="62" xfId="0" applyFont="1" applyFill="1" applyBorder="1" applyAlignment="1">
      <alignment horizontal="center"/>
    </xf>
    <xf numFmtId="0" fontId="2" fillId="4" borderId="6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Padavine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(Padavine!$C$2:$H$2,Padavine!$C$6:$H$6)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avg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(Padavine!$C$3:$H$3,Padavine!$C$7:$H$7)</c:f>
              <c:numCache>
                <c:formatCode>General</c:formatCode>
                <c:ptCount val="12"/>
                <c:pt idx="0">
                  <c:v>120</c:v>
                </c:pt>
                <c:pt idx="1">
                  <c:v>45</c:v>
                </c:pt>
                <c:pt idx="2">
                  <c:v>60</c:v>
                </c:pt>
                <c:pt idx="3">
                  <c:v>210</c:v>
                </c:pt>
                <c:pt idx="4">
                  <c:v>160</c:v>
                </c:pt>
                <c:pt idx="5">
                  <c:v>35</c:v>
                </c:pt>
                <c:pt idx="6">
                  <c:v>20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8-404F-B7CD-FA9357718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5916736"/>
        <c:axId val="1101110080"/>
        <c:axId val="0"/>
      </c:bar3DChart>
      <c:catAx>
        <c:axId val="15159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110080"/>
        <c:crosses val="autoZero"/>
        <c:auto val="1"/>
        <c:lblAlgn val="ctr"/>
        <c:lblOffset val="100"/>
        <c:noMultiLvlLbl val="0"/>
      </c:catAx>
      <c:valAx>
        <c:axId val="11011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Padavine v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Izkop kovin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noFill/>
              </a:ln>
              <a:effectLst/>
              <a:sp3d/>
            </c:spPr>
          </c:dPt>
          <c:dPt>
            <c:idx val="4"/>
            <c:bubble3D val="0"/>
            <c:explosion val="8"/>
            <c:spPr>
              <a:solidFill>
                <a:schemeClr val="accent5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9DEB-48DD-8C6E-FCDB81A1DF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Cu</c:v>
              </c:pt>
              <c:pt idx="1">
                <c:v>Zn</c:v>
              </c:pt>
              <c:pt idx="2">
                <c:v>Pb</c:v>
              </c:pt>
              <c:pt idx="3">
                <c:v>Au</c:v>
              </c:pt>
              <c:pt idx="4">
                <c:v>Fe</c:v>
              </c:pt>
            </c:strLit>
          </c:cat>
          <c:val>
            <c:numRef>
              <c:f>Kovine!$C$3:$G$3</c:f>
              <c:numCache>
                <c:formatCode>#,##0</c:formatCode>
                <c:ptCount val="5"/>
                <c:pt idx="0">
                  <c:v>12000</c:v>
                </c:pt>
                <c:pt idx="1">
                  <c:v>11000</c:v>
                </c:pt>
                <c:pt idx="2">
                  <c:v>7000</c:v>
                </c:pt>
                <c:pt idx="3">
                  <c:v>2000</c:v>
                </c:pt>
                <c:pt idx="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B-48DD-8C6E-FCDB81A1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98434822786517"/>
          <c:y val="0.33935058117735284"/>
          <c:w val="8.4194084541388312E-2"/>
          <c:h val="0.40178852643419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Prebivalci</a:t>
            </a:r>
            <a:endParaRPr lang="en-US" b="1"/>
          </a:p>
        </c:rich>
      </c:tx>
      <c:layout>
        <c:manualLayout>
          <c:xMode val="edge"/>
          <c:yMode val="edge"/>
          <c:x val="0.43445621533347722"/>
          <c:y val="3.2037095363079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Prebivalci!$C$3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Prebivalci!$D$2:$M$2</c:f>
              <c:strCache>
                <c:ptCount val="1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21-30</c:v>
                </c:pt>
                <c:pt idx="5">
                  <c:v>31-40</c:v>
                </c:pt>
                <c:pt idx="6">
                  <c:v>41-50</c:v>
                </c:pt>
                <c:pt idx="7">
                  <c:v>51-60</c:v>
                </c:pt>
                <c:pt idx="8">
                  <c:v>61-7</c:v>
                </c:pt>
                <c:pt idx="9">
                  <c:v>nad 70</c:v>
                </c:pt>
              </c:strCache>
            </c:strRef>
          </c:cat>
          <c:val>
            <c:numRef>
              <c:f>Prebivalci!$D$3:$M$3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140</c:v>
                </c:pt>
                <c:pt idx="3">
                  <c:v>160</c:v>
                </c:pt>
                <c:pt idx="4">
                  <c:v>140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80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D-4555-8BC4-E61769EBC03A}"/>
            </c:ext>
          </c:extLst>
        </c:ser>
        <c:ser>
          <c:idx val="1"/>
          <c:order val="1"/>
          <c:tx>
            <c:strRef>
              <c:f>Prebivalci!$C$4</c:f>
              <c:strCache>
                <c:ptCount val="1"/>
                <c:pt idx="0">
                  <c:v>Ženske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Prebivalci!$D$2:$M$2</c:f>
              <c:strCache>
                <c:ptCount val="1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21-30</c:v>
                </c:pt>
                <c:pt idx="5">
                  <c:v>31-40</c:v>
                </c:pt>
                <c:pt idx="6">
                  <c:v>41-50</c:v>
                </c:pt>
                <c:pt idx="7">
                  <c:v>51-60</c:v>
                </c:pt>
                <c:pt idx="8">
                  <c:v>61-7</c:v>
                </c:pt>
                <c:pt idx="9">
                  <c:v>nad 70</c:v>
                </c:pt>
              </c:strCache>
            </c:strRef>
          </c:cat>
          <c:val>
            <c:numRef>
              <c:f>Prebivalci!$D$4:$M$4</c:f>
              <c:numCache>
                <c:formatCode>General</c:formatCode>
                <c:ptCount val="10"/>
                <c:pt idx="0">
                  <c:v>130</c:v>
                </c:pt>
                <c:pt idx="1">
                  <c:v>200</c:v>
                </c:pt>
                <c:pt idx="2">
                  <c:v>180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100</c:v>
                </c:pt>
                <c:pt idx="7">
                  <c:v>90</c:v>
                </c:pt>
                <c:pt idx="8">
                  <c:v>60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D-4555-8BC4-E61769EB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4198784"/>
        <c:axId val="1514609952"/>
      </c:barChart>
      <c:catAx>
        <c:axId val="160419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Starost v letih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609952"/>
        <c:crosses val="autoZero"/>
        <c:auto val="1"/>
        <c:lblAlgn val="ctr"/>
        <c:lblOffset val="100"/>
        <c:noMultiLvlLbl val="0"/>
      </c:catAx>
      <c:valAx>
        <c:axId val="15146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sl-SI" sz="1600" b="1"/>
              <a:t>Število ptic na opazovanem območju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explosion val="11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72-4A88-BAD8-56F2B9C214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Ptice!$C$2:$G$2</c:f>
              <c:strCache>
                <c:ptCount val="5"/>
                <c:pt idx="0">
                  <c:v>Sinica</c:v>
                </c:pt>
                <c:pt idx="1">
                  <c:v>Škorec</c:v>
                </c:pt>
                <c:pt idx="2">
                  <c:v>Ščinkavec</c:v>
                </c:pt>
                <c:pt idx="3">
                  <c:v>Vrabec</c:v>
                </c:pt>
                <c:pt idx="4">
                  <c:v>Postovka</c:v>
                </c:pt>
              </c:strCache>
            </c:strRef>
          </c:cat>
          <c:val>
            <c:numRef>
              <c:f>Ptice!$C$3:$G$3</c:f>
              <c:numCache>
                <c:formatCode>General</c:formatCode>
                <c:ptCount val="5"/>
                <c:pt idx="0">
                  <c:v>405</c:v>
                </c:pt>
                <c:pt idx="1">
                  <c:v>150</c:v>
                </c:pt>
                <c:pt idx="2">
                  <c:v>70</c:v>
                </c:pt>
                <c:pt idx="3">
                  <c:v>220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2-4A88-BAD8-56F2B9C2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7929804229017"/>
          <c:y val="0.3119048556430446"/>
          <c:w val="0.13671495608503484"/>
          <c:h val="0.43906496062992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A1067-438F-412F-B051-8879F3D91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</xdr:rowOff>
    </xdr:from>
    <xdr:to>
      <xdr:col>7</xdr:col>
      <xdr:colOff>0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BDF0E-EC17-42AF-8443-369545EA9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6</xdr:row>
      <xdr:rowOff>1</xdr:rowOff>
    </xdr:from>
    <xdr:to>
      <xdr:col>13</xdr:col>
      <xdr:colOff>0</xdr:colOff>
      <xdr:row>21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37F5D-A29F-41E0-A759-F8B666924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5EE48-B12B-48DF-97CE-63A60A369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86F0-1A1E-40CD-8A32-A82619FAF05A}">
  <dimension ref="B1:E11"/>
  <sheetViews>
    <sheetView workbookViewId="0">
      <selection activeCell="B12" sqref="B12"/>
    </sheetView>
  </sheetViews>
  <sheetFormatPr defaultRowHeight="15" x14ac:dyDescent="0.25"/>
  <cols>
    <col min="4" max="4" width="10.140625" bestFit="1" customWidth="1"/>
    <col min="5" max="5" width="9.7109375" bestFit="1" customWidth="1"/>
  </cols>
  <sheetData>
    <row r="1" spans="2:5" ht="15.75" thickBot="1" x14ac:dyDescent="0.3"/>
    <row r="2" spans="2:5" ht="18.75" x14ac:dyDescent="0.3">
      <c r="B2" s="2" t="s">
        <v>0</v>
      </c>
      <c r="C2" s="3"/>
      <c r="D2" s="3"/>
      <c r="E2" s="4"/>
    </row>
    <row r="3" spans="2:5" ht="15.75" thickBot="1" x14ac:dyDescent="0.3">
      <c r="B3" s="5"/>
      <c r="C3" s="6" t="s">
        <v>1</v>
      </c>
      <c r="D3" s="7">
        <f ca="1">TODAY()</f>
        <v>43792</v>
      </c>
      <c r="E3" s="8"/>
    </row>
    <row r="4" spans="2:5" ht="15.75" thickBot="1" x14ac:dyDescent="0.3">
      <c r="B4" s="21" t="s">
        <v>2</v>
      </c>
      <c r="C4" s="22" t="s">
        <v>3</v>
      </c>
      <c r="D4" s="22" t="s">
        <v>4</v>
      </c>
      <c r="E4" s="23" t="s">
        <v>5</v>
      </c>
    </row>
    <row r="5" spans="2:5" x14ac:dyDescent="0.25">
      <c r="B5" s="9" t="s">
        <v>6</v>
      </c>
      <c r="C5" s="10">
        <v>15</v>
      </c>
      <c r="D5" s="11">
        <v>14.85</v>
      </c>
      <c r="E5" s="12">
        <f>C5*D5</f>
        <v>222.75</v>
      </c>
    </row>
    <row r="6" spans="2:5" x14ac:dyDescent="0.25">
      <c r="B6" s="13" t="s">
        <v>7</v>
      </c>
      <c r="C6" s="14">
        <v>4</v>
      </c>
      <c r="D6" s="15">
        <v>47.3</v>
      </c>
      <c r="E6" s="16">
        <f t="shared" ref="E6:E10" si="0">C6*D6</f>
        <v>189.2</v>
      </c>
    </row>
    <row r="7" spans="2:5" x14ac:dyDescent="0.25">
      <c r="B7" s="13" t="s">
        <v>8</v>
      </c>
      <c r="C7" s="14">
        <v>2</v>
      </c>
      <c r="D7" s="15">
        <v>52.55</v>
      </c>
      <c r="E7" s="16">
        <f t="shared" si="0"/>
        <v>105.1</v>
      </c>
    </row>
    <row r="8" spans="2:5" x14ac:dyDescent="0.25">
      <c r="B8" s="13" t="s">
        <v>9</v>
      </c>
      <c r="C8" s="14">
        <v>6</v>
      </c>
      <c r="D8" s="15">
        <v>27.15</v>
      </c>
      <c r="E8" s="16">
        <f t="shared" si="0"/>
        <v>162.89999999999998</v>
      </c>
    </row>
    <row r="9" spans="2:5" x14ac:dyDescent="0.25">
      <c r="B9" s="13" t="s">
        <v>10</v>
      </c>
      <c r="C9" s="14">
        <v>3</v>
      </c>
      <c r="D9" s="15">
        <v>89.9</v>
      </c>
      <c r="E9" s="16">
        <f t="shared" si="0"/>
        <v>269.70000000000005</v>
      </c>
    </row>
    <row r="10" spans="2:5" x14ac:dyDescent="0.25">
      <c r="B10" s="17" t="s">
        <v>11</v>
      </c>
      <c r="C10" s="18">
        <v>12</v>
      </c>
      <c r="D10" s="19">
        <v>60</v>
      </c>
      <c r="E10" s="20">
        <f t="shared" si="0"/>
        <v>720</v>
      </c>
    </row>
    <row r="11" spans="2:5" ht="15.75" thickBot="1" x14ac:dyDescent="0.3">
      <c r="B11" s="24" t="s">
        <v>12</v>
      </c>
      <c r="C11" s="25"/>
      <c r="D11" s="25"/>
      <c r="E11" s="26">
        <f>SUM(E5:E10)</f>
        <v>1669.65</v>
      </c>
    </row>
  </sheetData>
  <mergeCells count="1">
    <mergeCell ref="B2:E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CE03-7E65-4BDE-9629-85B2037E7A78}">
  <dimension ref="B2:C38"/>
  <sheetViews>
    <sheetView workbookViewId="0">
      <selection activeCell="I30" sqref="I30"/>
    </sheetView>
  </sheetViews>
  <sheetFormatPr defaultRowHeight="15" x14ac:dyDescent="0.25"/>
  <cols>
    <col min="2" max="3" width="9.140625" style="1"/>
  </cols>
  <sheetData>
    <row r="2" spans="2:3" x14ac:dyDescent="0.25">
      <c r="B2" s="28" t="s">
        <v>13</v>
      </c>
      <c r="C2" s="28" t="s">
        <v>14</v>
      </c>
    </row>
    <row r="3" spans="2:3" x14ac:dyDescent="0.25">
      <c r="B3" s="1">
        <v>1972</v>
      </c>
      <c r="C3" s="29">
        <v>123.43</v>
      </c>
    </row>
    <row r="4" spans="2:3" x14ac:dyDescent="0.25">
      <c r="B4" s="1">
        <v>1973</v>
      </c>
      <c r="C4" s="29">
        <f>ROUND(C3*(1.0475),2)</f>
        <v>129.29</v>
      </c>
    </row>
    <row r="5" spans="2:3" x14ac:dyDescent="0.25">
      <c r="B5" s="1">
        <v>1974</v>
      </c>
      <c r="C5" s="29">
        <f t="shared" ref="C5:C38" si="0">ROUND(C4*(1.0475),2)</f>
        <v>135.43</v>
      </c>
    </row>
    <row r="6" spans="2:3" x14ac:dyDescent="0.25">
      <c r="B6" s="1">
        <v>1975</v>
      </c>
      <c r="C6" s="29">
        <f t="shared" si="0"/>
        <v>141.86000000000001</v>
      </c>
    </row>
    <row r="7" spans="2:3" x14ac:dyDescent="0.25">
      <c r="B7" s="1">
        <v>1976</v>
      </c>
      <c r="C7" s="29">
        <f t="shared" si="0"/>
        <v>148.6</v>
      </c>
    </row>
    <row r="8" spans="2:3" x14ac:dyDescent="0.25">
      <c r="B8" s="1">
        <v>1977</v>
      </c>
      <c r="C8" s="29">
        <f t="shared" si="0"/>
        <v>155.66</v>
      </c>
    </row>
    <row r="9" spans="2:3" x14ac:dyDescent="0.25">
      <c r="B9" s="1">
        <v>1978</v>
      </c>
      <c r="C9" s="29">
        <f t="shared" si="0"/>
        <v>163.05000000000001</v>
      </c>
    </row>
    <row r="10" spans="2:3" x14ac:dyDescent="0.25">
      <c r="B10" s="1">
        <v>1979</v>
      </c>
      <c r="C10" s="29">
        <f t="shared" si="0"/>
        <v>170.79</v>
      </c>
    </row>
    <row r="11" spans="2:3" x14ac:dyDescent="0.25">
      <c r="B11" s="1">
        <v>1980</v>
      </c>
      <c r="C11" s="29">
        <f t="shared" si="0"/>
        <v>178.9</v>
      </c>
    </row>
    <row r="12" spans="2:3" x14ac:dyDescent="0.25">
      <c r="B12" s="1">
        <v>1981</v>
      </c>
      <c r="C12" s="29">
        <f t="shared" si="0"/>
        <v>187.4</v>
      </c>
    </row>
    <row r="13" spans="2:3" x14ac:dyDescent="0.25">
      <c r="B13" s="1">
        <v>1982</v>
      </c>
      <c r="C13" s="29">
        <f t="shared" si="0"/>
        <v>196.3</v>
      </c>
    </row>
    <row r="14" spans="2:3" x14ac:dyDescent="0.25">
      <c r="B14" s="1">
        <v>1983</v>
      </c>
      <c r="C14" s="29">
        <f t="shared" si="0"/>
        <v>205.62</v>
      </c>
    </row>
    <row r="15" spans="2:3" x14ac:dyDescent="0.25">
      <c r="B15" s="1">
        <v>1984</v>
      </c>
      <c r="C15" s="29">
        <f t="shared" si="0"/>
        <v>215.39</v>
      </c>
    </row>
    <row r="16" spans="2:3" x14ac:dyDescent="0.25">
      <c r="B16" s="1">
        <v>1985</v>
      </c>
      <c r="C16" s="29">
        <f t="shared" si="0"/>
        <v>225.62</v>
      </c>
    </row>
    <row r="17" spans="2:3" x14ac:dyDescent="0.25">
      <c r="B17" s="1">
        <v>1986</v>
      </c>
      <c r="C17" s="29">
        <f t="shared" si="0"/>
        <v>236.34</v>
      </c>
    </row>
    <row r="18" spans="2:3" x14ac:dyDescent="0.25">
      <c r="B18" s="1">
        <v>1987</v>
      </c>
      <c r="C18" s="29">
        <f t="shared" si="0"/>
        <v>247.57</v>
      </c>
    </row>
    <row r="19" spans="2:3" x14ac:dyDescent="0.25">
      <c r="B19" s="1">
        <v>1988</v>
      </c>
      <c r="C19" s="29">
        <f t="shared" si="0"/>
        <v>259.33</v>
      </c>
    </row>
    <row r="20" spans="2:3" x14ac:dyDescent="0.25">
      <c r="B20" s="1">
        <v>1989</v>
      </c>
      <c r="C20" s="29">
        <f t="shared" si="0"/>
        <v>271.64999999999998</v>
      </c>
    </row>
    <row r="21" spans="2:3" x14ac:dyDescent="0.25">
      <c r="B21" s="1">
        <v>1990</v>
      </c>
      <c r="C21" s="29">
        <f t="shared" si="0"/>
        <v>284.55</v>
      </c>
    </row>
    <row r="22" spans="2:3" x14ac:dyDescent="0.25">
      <c r="B22" s="1">
        <v>1991</v>
      </c>
      <c r="C22" s="29">
        <f t="shared" si="0"/>
        <v>298.07</v>
      </c>
    </row>
    <row r="23" spans="2:3" x14ac:dyDescent="0.25">
      <c r="B23" s="1">
        <v>1992</v>
      </c>
      <c r="C23" s="29">
        <f t="shared" si="0"/>
        <v>312.23</v>
      </c>
    </row>
    <row r="24" spans="2:3" x14ac:dyDescent="0.25">
      <c r="B24" s="1">
        <v>1993</v>
      </c>
      <c r="C24" s="29">
        <f t="shared" si="0"/>
        <v>327.06</v>
      </c>
    </row>
    <row r="25" spans="2:3" x14ac:dyDescent="0.25">
      <c r="B25" s="1">
        <v>1994</v>
      </c>
      <c r="C25" s="29">
        <f t="shared" si="0"/>
        <v>342.6</v>
      </c>
    </row>
    <row r="26" spans="2:3" x14ac:dyDescent="0.25">
      <c r="B26" s="1">
        <v>1995</v>
      </c>
      <c r="C26" s="29">
        <f t="shared" si="0"/>
        <v>358.87</v>
      </c>
    </row>
    <row r="27" spans="2:3" x14ac:dyDescent="0.25">
      <c r="B27" s="1">
        <v>1996</v>
      </c>
      <c r="C27" s="29">
        <f t="shared" si="0"/>
        <v>375.92</v>
      </c>
    </row>
    <row r="28" spans="2:3" x14ac:dyDescent="0.25">
      <c r="B28" s="1">
        <v>1997</v>
      </c>
      <c r="C28" s="29">
        <f t="shared" si="0"/>
        <v>393.78</v>
      </c>
    </row>
    <row r="29" spans="2:3" x14ac:dyDescent="0.25">
      <c r="B29" s="1">
        <v>1998</v>
      </c>
      <c r="C29" s="29">
        <f t="shared" si="0"/>
        <v>412.48</v>
      </c>
    </row>
    <row r="30" spans="2:3" x14ac:dyDescent="0.25">
      <c r="B30" s="1">
        <v>1999</v>
      </c>
      <c r="C30" s="29">
        <f t="shared" si="0"/>
        <v>432.07</v>
      </c>
    </row>
    <row r="31" spans="2:3" x14ac:dyDescent="0.25">
      <c r="B31" s="1">
        <v>2000</v>
      </c>
      <c r="C31" s="29">
        <f t="shared" si="0"/>
        <v>452.59</v>
      </c>
    </row>
    <row r="32" spans="2:3" x14ac:dyDescent="0.25">
      <c r="B32" s="1">
        <v>2001</v>
      </c>
      <c r="C32" s="29">
        <f t="shared" si="0"/>
        <v>474.09</v>
      </c>
    </row>
    <row r="33" spans="2:3" x14ac:dyDescent="0.25">
      <c r="B33" s="1">
        <v>2002</v>
      </c>
      <c r="C33" s="29">
        <f t="shared" si="0"/>
        <v>496.61</v>
      </c>
    </row>
    <row r="34" spans="2:3" x14ac:dyDescent="0.25">
      <c r="B34" s="1">
        <v>2003</v>
      </c>
      <c r="C34" s="29">
        <f t="shared" si="0"/>
        <v>520.20000000000005</v>
      </c>
    </row>
    <row r="35" spans="2:3" x14ac:dyDescent="0.25">
      <c r="B35" s="1">
        <v>2004</v>
      </c>
      <c r="C35" s="29">
        <f t="shared" si="0"/>
        <v>544.91</v>
      </c>
    </row>
    <row r="36" spans="2:3" x14ac:dyDescent="0.25">
      <c r="B36" s="1">
        <v>2005</v>
      </c>
      <c r="C36" s="29">
        <f t="shared" si="0"/>
        <v>570.79</v>
      </c>
    </row>
    <row r="37" spans="2:3" x14ac:dyDescent="0.25">
      <c r="B37" s="1">
        <v>2006</v>
      </c>
      <c r="C37" s="29">
        <f t="shared" si="0"/>
        <v>597.9</v>
      </c>
    </row>
    <row r="38" spans="2:3" x14ac:dyDescent="0.25">
      <c r="B38" s="1">
        <v>2007</v>
      </c>
      <c r="C38" s="29">
        <f t="shared" si="0"/>
        <v>626.29999999999995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3842-282C-42C9-8705-BAE23A16C5AA}">
  <dimension ref="B1:C9"/>
  <sheetViews>
    <sheetView workbookViewId="0">
      <selection activeCell="H6" sqref="H6"/>
    </sheetView>
  </sheetViews>
  <sheetFormatPr defaultRowHeight="15" x14ac:dyDescent="0.25"/>
  <cols>
    <col min="2" max="2" width="18.85546875" bestFit="1" customWidth="1"/>
    <col min="3" max="3" width="9.7109375" bestFit="1" customWidth="1"/>
  </cols>
  <sheetData>
    <row r="1" spans="2:3" ht="15.75" thickBot="1" x14ac:dyDescent="0.3"/>
    <row r="2" spans="2:3" ht="19.5" thickBot="1" x14ac:dyDescent="0.35">
      <c r="B2" s="34" t="s">
        <v>15</v>
      </c>
      <c r="C2" s="35"/>
    </row>
    <row r="3" spans="2:3" x14ac:dyDescent="0.25">
      <c r="B3" s="30" t="s">
        <v>16</v>
      </c>
      <c r="C3" s="36">
        <v>4.1500000000000004</v>
      </c>
    </row>
    <row r="4" spans="2:3" x14ac:dyDescent="0.25">
      <c r="B4" s="31" t="s">
        <v>17</v>
      </c>
      <c r="C4" s="37">
        <v>3.3</v>
      </c>
    </row>
    <row r="5" spans="2:3" x14ac:dyDescent="0.25">
      <c r="B5" s="31" t="s">
        <v>18</v>
      </c>
      <c r="C5" s="37">
        <v>2.65</v>
      </c>
    </row>
    <row r="6" spans="2:3" ht="17.25" x14ac:dyDescent="0.25">
      <c r="B6" s="32" t="s">
        <v>20</v>
      </c>
      <c r="C6" s="38">
        <v>0.5</v>
      </c>
    </row>
    <row r="7" spans="2:3" ht="15.75" thickBot="1" x14ac:dyDescent="0.3">
      <c r="B7" s="33" t="s">
        <v>19</v>
      </c>
      <c r="C7" s="39">
        <v>1.1000000000000001</v>
      </c>
    </row>
    <row r="8" spans="2:3" x14ac:dyDescent="0.25">
      <c r="B8" s="40" t="s">
        <v>21</v>
      </c>
      <c r="C8" s="41">
        <f>2*(C3*C4 + C3*C5 + C4*C5) - C4*C3</f>
        <v>53.18</v>
      </c>
    </row>
    <row r="9" spans="2:3" ht="15.75" thickBot="1" x14ac:dyDescent="0.3">
      <c r="B9" s="42" t="s">
        <v>22</v>
      </c>
      <c r="C9" s="43">
        <f>C8*C7*C6</f>
        <v>29.249000000000002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684E-03A8-4E79-B728-9F22A75D0F4A}">
  <dimension ref="B2:H13"/>
  <sheetViews>
    <sheetView workbookViewId="0">
      <selection activeCell="M11" sqref="M11"/>
    </sheetView>
  </sheetViews>
  <sheetFormatPr defaultRowHeight="15" x14ac:dyDescent="0.25"/>
  <cols>
    <col min="3" max="8" width="9.140625" style="1"/>
  </cols>
  <sheetData>
    <row r="2" spans="2:8" x14ac:dyDescent="0.25">
      <c r="B2" s="44" t="s">
        <v>23</v>
      </c>
      <c r="C2" s="45" t="s">
        <v>26</v>
      </c>
      <c r="D2" s="45" t="s">
        <v>28</v>
      </c>
      <c r="E2" s="45" t="s">
        <v>27</v>
      </c>
      <c r="F2" s="45" t="s">
        <v>29</v>
      </c>
      <c r="G2" s="45" t="s">
        <v>30</v>
      </c>
      <c r="H2" s="45" t="s">
        <v>31</v>
      </c>
    </row>
    <row r="3" spans="2:8" x14ac:dyDescent="0.25">
      <c r="B3" s="44" t="s">
        <v>24</v>
      </c>
      <c r="C3" s="14">
        <v>120</v>
      </c>
      <c r="D3" s="14">
        <v>45</v>
      </c>
      <c r="E3" s="14">
        <v>60</v>
      </c>
      <c r="F3" s="14">
        <v>210</v>
      </c>
      <c r="G3" s="14">
        <v>160</v>
      </c>
      <c r="H3" s="14">
        <v>35</v>
      </c>
    </row>
    <row r="4" spans="2:8" x14ac:dyDescent="0.25">
      <c r="B4" s="44" t="s">
        <v>25</v>
      </c>
      <c r="C4" s="46">
        <f>C3/$E$10</f>
        <v>9.6774193548387094E-2</v>
      </c>
      <c r="D4" s="46">
        <f t="shared" ref="D4:H4" si="0">D3/$E$10</f>
        <v>3.6290322580645164E-2</v>
      </c>
      <c r="E4" s="46">
        <f t="shared" si="0"/>
        <v>4.8387096774193547E-2</v>
      </c>
      <c r="F4" s="46">
        <f t="shared" si="0"/>
        <v>0.16935483870967741</v>
      </c>
      <c r="G4" s="46">
        <f t="shared" si="0"/>
        <v>0.12903225806451613</v>
      </c>
      <c r="H4" s="46">
        <f t="shared" si="0"/>
        <v>2.8225806451612902E-2</v>
      </c>
    </row>
    <row r="5" spans="2:8" x14ac:dyDescent="0.25">
      <c r="B5" s="27"/>
    </row>
    <row r="6" spans="2:8" s="27" customFormat="1" x14ac:dyDescent="0.25">
      <c r="B6" s="44" t="s">
        <v>23</v>
      </c>
      <c r="C6" s="45" t="s">
        <v>32</v>
      </c>
      <c r="D6" s="45" t="s">
        <v>33</v>
      </c>
      <c r="E6" s="45" t="s">
        <v>34</v>
      </c>
      <c r="F6" s="45" t="s">
        <v>35</v>
      </c>
      <c r="G6" s="45" t="s">
        <v>36</v>
      </c>
      <c r="H6" s="45" t="s">
        <v>37</v>
      </c>
    </row>
    <row r="7" spans="2:8" x14ac:dyDescent="0.25">
      <c r="B7" s="44" t="s">
        <v>24</v>
      </c>
      <c r="C7" s="14">
        <v>20</v>
      </c>
      <c r="D7" s="14">
        <v>80</v>
      </c>
      <c r="E7" s="14">
        <v>100</v>
      </c>
      <c r="F7" s="14">
        <v>120</v>
      </c>
      <c r="G7" s="14">
        <v>90</v>
      </c>
      <c r="H7" s="14">
        <v>200</v>
      </c>
    </row>
    <row r="8" spans="2:8" x14ac:dyDescent="0.25">
      <c r="B8" s="44" t="s">
        <v>25</v>
      </c>
      <c r="C8" s="46">
        <f>C7/$E$10</f>
        <v>1.6129032258064516E-2</v>
      </c>
      <c r="D8" s="46">
        <f t="shared" ref="D8" si="1">D7/$E$10</f>
        <v>6.4516129032258063E-2</v>
      </c>
      <c r="E8" s="46">
        <f t="shared" ref="E8" si="2">E7/$E$10</f>
        <v>8.0645161290322578E-2</v>
      </c>
      <c r="F8" s="46">
        <f t="shared" ref="F8" si="3">F7/$E$10</f>
        <v>9.6774193548387094E-2</v>
      </c>
      <c r="G8" s="46">
        <f t="shared" ref="G8" si="4">G7/$E$10</f>
        <v>7.2580645161290328E-2</v>
      </c>
      <c r="H8" s="46">
        <f t="shared" ref="H8" si="5">H7/$E$10</f>
        <v>0.16129032258064516</v>
      </c>
    </row>
    <row r="10" spans="2:8" x14ac:dyDescent="0.25">
      <c r="B10" s="47" t="s">
        <v>38</v>
      </c>
      <c r="C10" s="47"/>
      <c r="D10" s="47"/>
      <c r="E10" s="48">
        <f>SUM(C3:H3,C7:H7)</f>
        <v>1240</v>
      </c>
    </row>
    <row r="11" spans="2:8" x14ac:dyDescent="0.25">
      <c r="B11" s="47" t="s">
        <v>39</v>
      </c>
      <c r="C11" s="47"/>
      <c r="D11" s="47"/>
      <c r="E11" s="48">
        <f>MAX(C3:H3,C7:H7)</f>
        <v>210</v>
      </c>
    </row>
    <row r="12" spans="2:8" x14ac:dyDescent="0.25">
      <c r="B12" s="47" t="s">
        <v>40</v>
      </c>
      <c r="C12" s="47"/>
      <c r="D12" s="47"/>
      <c r="E12" s="48">
        <f>MIN(C3:H3,C7:H7)</f>
        <v>20</v>
      </c>
    </row>
    <row r="13" spans="2:8" x14ac:dyDescent="0.25">
      <c r="B13" s="47" t="s">
        <v>41</v>
      </c>
      <c r="C13" s="47"/>
      <c r="D13" s="47"/>
      <c r="E13" s="48">
        <f>AVERAGE(C3:H3,C7:H7)</f>
        <v>103.33333333333333</v>
      </c>
    </row>
  </sheetData>
  <mergeCells count="4">
    <mergeCell ref="B10:D10"/>
    <mergeCell ref="B11:D11"/>
    <mergeCell ref="B12:D12"/>
    <mergeCell ref="B13:D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DA7D-669B-47D8-AEED-DC77D8DC3C85}">
  <dimension ref="B1:L12"/>
  <sheetViews>
    <sheetView workbookViewId="0">
      <selection activeCell="F20" sqref="F20"/>
    </sheetView>
  </sheetViews>
  <sheetFormatPr defaultRowHeight="15" x14ac:dyDescent="0.25"/>
  <cols>
    <col min="1" max="16384" width="9.140625" style="1"/>
  </cols>
  <sheetData>
    <row r="1" spans="2:12" ht="15.75" thickBot="1" x14ac:dyDescent="0.3"/>
    <row r="2" spans="2:12" ht="15.75" thickBot="1" x14ac:dyDescent="0.3">
      <c r="B2" s="54" t="s">
        <v>42</v>
      </c>
      <c r="C2" s="55">
        <v>1</v>
      </c>
      <c r="D2" s="56">
        <v>2</v>
      </c>
      <c r="E2" s="56">
        <v>3</v>
      </c>
      <c r="F2" s="56">
        <v>4</v>
      </c>
      <c r="G2" s="56">
        <v>5</v>
      </c>
      <c r="H2" s="56">
        <v>6</v>
      </c>
      <c r="I2" s="56">
        <v>7</v>
      </c>
      <c r="J2" s="56">
        <v>8</v>
      </c>
      <c r="K2" s="56">
        <v>9</v>
      </c>
      <c r="L2" s="57">
        <v>10</v>
      </c>
    </row>
    <row r="3" spans="2:12" x14ac:dyDescent="0.25">
      <c r="B3" s="52">
        <v>1</v>
      </c>
      <c r="C3" s="53">
        <f>C$2*$B3</f>
        <v>1</v>
      </c>
      <c r="D3" s="18">
        <f t="shared" ref="D3:L12" si="0">D$2*$B3</f>
        <v>2</v>
      </c>
      <c r="E3" s="18">
        <f t="shared" si="0"/>
        <v>3</v>
      </c>
      <c r="F3" s="18">
        <f t="shared" si="0"/>
        <v>4</v>
      </c>
      <c r="G3" s="18">
        <f t="shared" si="0"/>
        <v>5</v>
      </c>
      <c r="H3" s="18">
        <f t="shared" si="0"/>
        <v>6</v>
      </c>
      <c r="I3" s="18">
        <f t="shared" si="0"/>
        <v>7</v>
      </c>
      <c r="J3" s="18">
        <f t="shared" si="0"/>
        <v>8</v>
      </c>
      <c r="K3" s="18">
        <f t="shared" si="0"/>
        <v>9</v>
      </c>
      <c r="L3" s="58">
        <f t="shared" si="0"/>
        <v>10</v>
      </c>
    </row>
    <row r="4" spans="2:12" x14ac:dyDescent="0.25">
      <c r="B4" s="50">
        <v>2</v>
      </c>
      <c r="C4" s="49">
        <f t="shared" ref="C4:C12" si="1">C$2*$B4</f>
        <v>2</v>
      </c>
      <c r="D4" s="14">
        <f t="shared" si="0"/>
        <v>4</v>
      </c>
      <c r="E4" s="14">
        <f t="shared" si="0"/>
        <v>6</v>
      </c>
      <c r="F4" s="14">
        <f t="shared" si="0"/>
        <v>8</v>
      </c>
      <c r="G4" s="14">
        <f t="shared" si="0"/>
        <v>10</v>
      </c>
      <c r="H4" s="14">
        <f t="shared" si="0"/>
        <v>12</v>
      </c>
      <c r="I4" s="14">
        <f t="shared" si="0"/>
        <v>14</v>
      </c>
      <c r="J4" s="14">
        <f t="shared" si="0"/>
        <v>16</v>
      </c>
      <c r="K4" s="14">
        <f t="shared" si="0"/>
        <v>18</v>
      </c>
      <c r="L4" s="59">
        <f t="shared" si="0"/>
        <v>20</v>
      </c>
    </row>
    <row r="5" spans="2:12" x14ac:dyDescent="0.25">
      <c r="B5" s="50">
        <v>3</v>
      </c>
      <c r="C5" s="49">
        <f t="shared" si="1"/>
        <v>3</v>
      </c>
      <c r="D5" s="14">
        <f t="shared" si="0"/>
        <v>6</v>
      </c>
      <c r="E5" s="14">
        <f t="shared" si="0"/>
        <v>9</v>
      </c>
      <c r="F5" s="14">
        <f t="shared" si="0"/>
        <v>12</v>
      </c>
      <c r="G5" s="14">
        <f t="shared" si="0"/>
        <v>15</v>
      </c>
      <c r="H5" s="14">
        <f t="shared" si="0"/>
        <v>18</v>
      </c>
      <c r="I5" s="14">
        <f t="shared" si="0"/>
        <v>21</v>
      </c>
      <c r="J5" s="14">
        <f t="shared" si="0"/>
        <v>24</v>
      </c>
      <c r="K5" s="14">
        <f t="shared" si="0"/>
        <v>27</v>
      </c>
      <c r="L5" s="59">
        <f t="shared" si="0"/>
        <v>30</v>
      </c>
    </row>
    <row r="6" spans="2:12" x14ac:dyDescent="0.25">
      <c r="B6" s="50">
        <v>4</v>
      </c>
      <c r="C6" s="49">
        <f t="shared" si="1"/>
        <v>4</v>
      </c>
      <c r="D6" s="14">
        <f t="shared" si="0"/>
        <v>8</v>
      </c>
      <c r="E6" s="14">
        <f t="shared" si="0"/>
        <v>12</v>
      </c>
      <c r="F6" s="14">
        <f t="shared" si="0"/>
        <v>16</v>
      </c>
      <c r="G6" s="14">
        <f t="shared" si="0"/>
        <v>20</v>
      </c>
      <c r="H6" s="14">
        <f t="shared" si="0"/>
        <v>24</v>
      </c>
      <c r="I6" s="14">
        <f t="shared" si="0"/>
        <v>28</v>
      </c>
      <c r="J6" s="14">
        <f t="shared" si="0"/>
        <v>32</v>
      </c>
      <c r="K6" s="14">
        <f t="shared" si="0"/>
        <v>36</v>
      </c>
      <c r="L6" s="59">
        <f t="shared" si="0"/>
        <v>40</v>
      </c>
    </row>
    <row r="7" spans="2:12" x14ac:dyDescent="0.25">
      <c r="B7" s="50">
        <v>5</v>
      </c>
      <c r="C7" s="49">
        <f t="shared" si="1"/>
        <v>5</v>
      </c>
      <c r="D7" s="14">
        <f t="shared" si="0"/>
        <v>10</v>
      </c>
      <c r="E7" s="14">
        <f t="shared" si="0"/>
        <v>15</v>
      </c>
      <c r="F7" s="14">
        <f t="shared" si="0"/>
        <v>20</v>
      </c>
      <c r="G7" s="14">
        <f t="shared" si="0"/>
        <v>25</v>
      </c>
      <c r="H7" s="14">
        <f t="shared" si="0"/>
        <v>30</v>
      </c>
      <c r="I7" s="14">
        <f t="shared" si="0"/>
        <v>35</v>
      </c>
      <c r="J7" s="14">
        <f t="shared" si="0"/>
        <v>40</v>
      </c>
      <c r="K7" s="14">
        <f t="shared" si="0"/>
        <v>45</v>
      </c>
      <c r="L7" s="59">
        <f t="shared" si="0"/>
        <v>50</v>
      </c>
    </row>
    <row r="8" spans="2:12" x14ac:dyDescent="0.25">
      <c r="B8" s="50">
        <v>6</v>
      </c>
      <c r="C8" s="49">
        <f t="shared" si="1"/>
        <v>6</v>
      </c>
      <c r="D8" s="14">
        <f t="shared" si="0"/>
        <v>12</v>
      </c>
      <c r="E8" s="14">
        <f t="shared" si="0"/>
        <v>18</v>
      </c>
      <c r="F8" s="14">
        <f t="shared" si="0"/>
        <v>24</v>
      </c>
      <c r="G8" s="14">
        <f t="shared" si="0"/>
        <v>30</v>
      </c>
      <c r="H8" s="14">
        <f t="shared" si="0"/>
        <v>36</v>
      </c>
      <c r="I8" s="14">
        <f t="shared" si="0"/>
        <v>42</v>
      </c>
      <c r="J8" s="14">
        <f t="shared" si="0"/>
        <v>48</v>
      </c>
      <c r="K8" s="14">
        <f t="shared" si="0"/>
        <v>54</v>
      </c>
      <c r="L8" s="59">
        <f t="shared" si="0"/>
        <v>60</v>
      </c>
    </row>
    <row r="9" spans="2:12" x14ac:dyDescent="0.25">
      <c r="B9" s="50">
        <v>7</v>
      </c>
      <c r="C9" s="49">
        <f t="shared" si="1"/>
        <v>7</v>
      </c>
      <c r="D9" s="14">
        <f t="shared" si="0"/>
        <v>14</v>
      </c>
      <c r="E9" s="14">
        <f t="shared" si="0"/>
        <v>21</v>
      </c>
      <c r="F9" s="14">
        <f t="shared" si="0"/>
        <v>28</v>
      </c>
      <c r="G9" s="14">
        <f t="shared" si="0"/>
        <v>35</v>
      </c>
      <c r="H9" s="14">
        <f t="shared" si="0"/>
        <v>42</v>
      </c>
      <c r="I9" s="14">
        <f t="shared" si="0"/>
        <v>49</v>
      </c>
      <c r="J9" s="14">
        <f t="shared" si="0"/>
        <v>56</v>
      </c>
      <c r="K9" s="14">
        <f t="shared" si="0"/>
        <v>63</v>
      </c>
      <c r="L9" s="59">
        <f t="shared" si="0"/>
        <v>70</v>
      </c>
    </row>
    <row r="10" spans="2:12" x14ac:dyDescent="0.25">
      <c r="B10" s="50">
        <v>8</v>
      </c>
      <c r="C10" s="49">
        <f t="shared" si="1"/>
        <v>8</v>
      </c>
      <c r="D10" s="14">
        <f t="shared" si="0"/>
        <v>16</v>
      </c>
      <c r="E10" s="14">
        <f t="shared" si="0"/>
        <v>24</v>
      </c>
      <c r="F10" s="14">
        <f t="shared" si="0"/>
        <v>32</v>
      </c>
      <c r="G10" s="14">
        <f t="shared" si="0"/>
        <v>40</v>
      </c>
      <c r="H10" s="14">
        <f t="shared" si="0"/>
        <v>48</v>
      </c>
      <c r="I10" s="14">
        <f t="shared" si="0"/>
        <v>56</v>
      </c>
      <c r="J10" s="14">
        <f t="shared" si="0"/>
        <v>64</v>
      </c>
      <c r="K10" s="14">
        <f t="shared" si="0"/>
        <v>72</v>
      </c>
      <c r="L10" s="59">
        <f t="shared" si="0"/>
        <v>80</v>
      </c>
    </row>
    <row r="11" spans="2:12" x14ac:dyDescent="0.25">
      <c r="B11" s="50">
        <v>9</v>
      </c>
      <c r="C11" s="49">
        <f t="shared" si="1"/>
        <v>9</v>
      </c>
      <c r="D11" s="14">
        <f t="shared" si="0"/>
        <v>18</v>
      </c>
      <c r="E11" s="14">
        <f t="shared" si="0"/>
        <v>27</v>
      </c>
      <c r="F11" s="14">
        <f t="shared" si="0"/>
        <v>36</v>
      </c>
      <c r="G11" s="14">
        <f t="shared" si="0"/>
        <v>45</v>
      </c>
      <c r="H11" s="14">
        <f t="shared" si="0"/>
        <v>54</v>
      </c>
      <c r="I11" s="14">
        <f t="shared" si="0"/>
        <v>63</v>
      </c>
      <c r="J11" s="14">
        <f t="shared" si="0"/>
        <v>72</v>
      </c>
      <c r="K11" s="14">
        <f t="shared" si="0"/>
        <v>81</v>
      </c>
      <c r="L11" s="59">
        <f t="shared" si="0"/>
        <v>90</v>
      </c>
    </row>
    <row r="12" spans="2:12" ht="15.75" thickBot="1" x14ac:dyDescent="0.3">
      <c r="B12" s="51">
        <v>10</v>
      </c>
      <c r="C12" s="60">
        <f t="shared" si="1"/>
        <v>10</v>
      </c>
      <c r="D12" s="61">
        <f t="shared" si="0"/>
        <v>20</v>
      </c>
      <c r="E12" s="61">
        <f t="shared" si="0"/>
        <v>30</v>
      </c>
      <c r="F12" s="61">
        <f t="shared" si="0"/>
        <v>40</v>
      </c>
      <c r="G12" s="61">
        <f t="shared" si="0"/>
        <v>50</v>
      </c>
      <c r="H12" s="61">
        <f t="shared" si="0"/>
        <v>60</v>
      </c>
      <c r="I12" s="61">
        <f t="shared" si="0"/>
        <v>70</v>
      </c>
      <c r="J12" s="61">
        <f t="shared" si="0"/>
        <v>80</v>
      </c>
      <c r="K12" s="61">
        <f t="shared" si="0"/>
        <v>90</v>
      </c>
      <c r="L12" s="62">
        <f t="shared" si="0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B4A8-3DB9-4E9D-8833-46D16B07C577}">
  <dimension ref="B1:G3"/>
  <sheetViews>
    <sheetView workbookViewId="0">
      <selection activeCell="H13" sqref="H13"/>
    </sheetView>
  </sheetViews>
  <sheetFormatPr defaultRowHeight="15" x14ac:dyDescent="0.25"/>
  <cols>
    <col min="2" max="2" width="12.7109375" bestFit="1" customWidth="1"/>
  </cols>
  <sheetData>
    <row r="1" spans="2:7" ht="15.75" thickBot="1" x14ac:dyDescent="0.3"/>
    <row r="2" spans="2:7" ht="15.75" thickBot="1" x14ac:dyDescent="0.3">
      <c r="B2" s="64" t="s">
        <v>43</v>
      </c>
      <c r="C2" s="65" t="s">
        <v>45</v>
      </c>
      <c r="D2" s="66" t="s">
        <v>46</v>
      </c>
      <c r="E2" s="66" t="s">
        <v>47</v>
      </c>
      <c r="F2" s="66" t="s">
        <v>48</v>
      </c>
      <c r="G2" s="67" t="s">
        <v>49</v>
      </c>
    </row>
    <row r="3" spans="2:7" ht="15.75" thickBot="1" x14ac:dyDescent="0.3">
      <c r="B3" s="63" t="s">
        <v>44</v>
      </c>
      <c r="C3" s="68">
        <v>12000</v>
      </c>
      <c r="D3" s="69">
        <v>11000</v>
      </c>
      <c r="E3" s="69">
        <v>7000</v>
      </c>
      <c r="F3" s="69">
        <v>2000</v>
      </c>
      <c r="G3" s="70">
        <v>25000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09D4-2384-4DFC-8090-E1C5A4BBAB24}">
  <dimension ref="A1:M5"/>
  <sheetViews>
    <sheetView workbookViewId="0">
      <selection activeCell="L28" sqref="L28"/>
    </sheetView>
  </sheetViews>
  <sheetFormatPr defaultRowHeight="15" x14ac:dyDescent="0.25"/>
  <cols>
    <col min="3" max="3" width="7.28515625" bestFit="1" customWidth="1"/>
  </cols>
  <sheetData>
    <row r="1" spans="1:13" ht="15.75" thickBot="1" x14ac:dyDescent="0.3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5.75" thickBot="1" x14ac:dyDescent="0.3">
      <c r="A2" s="71"/>
      <c r="B2" s="77" t="s">
        <v>50</v>
      </c>
      <c r="C2" s="78"/>
      <c r="D2" s="80" t="s">
        <v>54</v>
      </c>
      <c r="E2" s="75" t="s">
        <v>61</v>
      </c>
      <c r="F2" s="75" t="s">
        <v>62</v>
      </c>
      <c r="G2" s="75" t="s">
        <v>55</v>
      </c>
      <c r="H2" s="75" t="s">
        <v>56</v>
      </c>
      <c r="I2" s="75" t="s">
        <v>57</v>
      </c>
      <c r="J2" s="75" t="s">
        <v>58</v>
      </c>
      <c r="K2" s="75" t="s">
        <v>59</v>
      </c>
      <c r="L2" s="75" t="s">
        <v>63</v>
      </c>
      <c r="M2" s="76" t="s">
        <v>60</v>
      </c>
    </row>
    <row r="3" spans="1:13" ht="22.5" customHeight="1" thickTop="1" x14ac:dyDescent="0.25">
      <c r="A3" s="71"/>
      <c r="B3" s="74" t="s">
        <v>51</v>
      </c>
      <c r="C3" s="79" t="s">
        <v>52</v>
      </c>
      <c r="D3" s="85">
        <v>100</v>
      </c>
      <c r="E3" s="86">
        <v>150</v>
      </c>
      <c r="F3" s="86">
        <v>140</v>
      </c>
      <c r="G3" s="86">
        <v>160</v>
      </c>
      <c r="H3" s="86">
        <v>140</v>
      </c>
      <c r="I3" s="86">
        <v>100</v>
      </c>
      <c r="J3" s="86">
        <v>80</v>
      </c>
      <c r="K3" s="86">
        <v>60</v>
      </c>
      <c r="L3" s="86">
        <v>80</v>
      </c>
      <c r="M3" s="89">
        <v>30</v>
      </c>
    </row>
    <row r="4" spans="1:13" ht="22.5" customHeight="1" thickBot="1" x14ac:dyDescent="0.3">
      <c r="A4" s="71"/>
      <c r="B4" s="72"/>
      <c r="C4" s="81" t="s">
        <v>53</v>
      </c>
      <c r="D4" s="87">
        <v>130</v>
      </c>
      <c r="E4" s="88">
        <v>200</v>
      </c>
      <c r="F4" s="88">
        <v>180</v>
      </c>
      <c r="G4" s="88">
        <v>120</v>
      </c>
      <c r="H4" s="88">
        <v>100</v>
      </c>
      <c r="I4" s="88">
        <v>80</v>
      </c>
      <c r="J4" s="88">
        <v>100</v>
      </c>
      <c r="K4" s="88">
        <v>90</v>
      </c>
      <c r="L4" s="88">
        <v>60</v>
      </c>
      <c r="M4" s="90">
        <v>20</v>
      </c>
    </row>
    <row r="5" spans="1:13" ht="15.75" thickBot="1" x14ac:dyDescent="0.3">
      <c r="C5" s="73"/>
      <c r="D5" s="82" t="str">
        <f>IF(D4&gt;D3,"Ž","M")</f>
        <v>Ž</v>
      </c>
      <c r="E5" s="83" t="str">
        <f t="shared" ref="E5:M5" si="0">IF(E4&gt;E3,"Ž","M")</f>
        <v>Ž</v>
      </c>
      <c r="F5" s="83" t="str">
        <f t="shared" si="0"/>
        <v>Ž</v>
      </c>
      <c r="G5" s="83" t="str">
        <f t="shared" si="0"/>
        <v>M</v>
      </c>
      <c r="H5" s="83" t="str">
        <f t="shared" si="0"/>
        <v>M</v>
      </c>
      <c r="I5" s="83" t="str">
        <f t="shared" si="0"/>
        <v>M</v>
      </c>
      <c r="J5" s="83" t="str">
        <f t="shared" si="0"/>
        <v>Ž</v>
      </c>
      <c r="K5" s="83" t="str">
        <f t="shared" si="0"/>
        <v>Ž</v>
      </c>
      <c r="L5" s="83" t="str">
        <f t="shared" si="0"/>
        <v>M</v>
      </c>
      <c r="M5" s="84" t="str">
        <f t="shared" si="0"/>
        <v>M</v>
      </c>
    </row>
  </sheetData>
  <mergeCells count="2">
    <mergeCell ref="B2:C2"/>
    <mergeCell ref="B3:B4"/>
  </mergeCells>
  <pageMargins left="0.7" right="0.7" top="0.75" bottom="0.75" header="0.3" footer="0.3"/>
  <ignoredErrors>
    <ignoredError sqref="F2" twoDigitTextYear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1F8A-08AC-4201-AE9C-EAD510EDB88A}">
  <dimension ref="B1:H5"/>
  <sheetViews>
    <sheetView tabSelected="1" workbookViewId="0">
      <selection activeCell="K9" sqref="K9"/>
    </sheetView>
  </sheetViews>
  <sheetFormatPr defaultRowHeight="15" x14ac:dyDescent="0.25"/>
  <cols>
    <col min="2" max="2" width="11.140625" bestFit="1" customWidth="1"/>
  </cols>
  <sheetData>
    <row r="1" spans="2:8" ht="15.75" thickBot="1" x14ac:dyDescent="0.3"/>
    <row r="2" spans="2:8" ht="15.75" thickBot="1" x14ac:dyDescent="0.3">
      <c r="B2" s="95" t="s">
        <v>64</v>
      </c>
      <c r="C2" s="99" t="s">
        <v>65</v>
      </c>
      <c r="D2" s="100" t="s">
        <v>66</v>
      </c>
      <c r="E2" s="100" t="s">
        <v>67</v>
      </c>
      <c r="F2" s="100" t="s">
        <v>68</v>
      </c>
      <c r="G2" s="101" t="s">
        <v>69</v>
      </c>
      <c r="H2" s="102" t="s">
        <v>70</v>
      </c>
    </row>
    <row r="3" spans="2:8" ht="16.5" thickTop="1" thickBot="1" x14ac:dyDescent="0.3">
      <c r="B3" s="96" t="s">
        <v>71</v>
      </c>
      <c r="C3" s="53">
        <v>405</v>
      </c>
      <c r="D3" s="18">
        <v>150</v>
      </c>
      <c r="E3" s="18">
        <v>70</v>
      </c>
      <c r="F3" s="18">
        <v>220</v>
      </c>
      <c r="G3" s="94">
        <v>17</v>
      </c>
      <c r="H3" s="93">
        <f>SUM(C3:G3)</f>
        <v>862</v>
      </c>
    </row>
    <row r="4" spans="2:8" x14ac:dyDescent="0.25">
      <c r="B4" s="97" t="s">
        <v>25</v>
      </c>
      <c r="C4" s="92">
        <f>C3/$H$3</f>
        <v>0.46983758700696054</v>
      </c>
      <c r="D4" s="46">
        <f t="shared" ref="D4:G4" si="0">D3/$H$3</f>
        <v>0.1740139211136891</v>
      </c>
      <c r="E4" s="46">
        <f t="shared" si="0"/>
        <v>8.1206496519721574E-2</v>
      </c>
      <c r="F4" s="46">
        <f t="shared" si="0"/>
        <v>0.25522041763341069</v>
      </c>
      <c r="G4" s="91">
        <f t="shared" si="0"/>
        <v>1.9721577726218097E-2</v>
      </c>
    </row>
    <row r="5" spans="2:8" ht="15.75" thickBot="1" x14ac:dyDescent="0.3">
      <c r="B5" s="98" t="s">
        <v>72</v>
      </c>
      <c r="C5" s="60" t="str">
        <f>IF(C3&lt;100,"da","ne")</f>
        <v>ne</v>
      </c>
      <c r="D5" s="61" t="str">
        <f t="shared" ref="D5:G5" si="1">IF(D3&lt;100,"da","ne")</f>
        <v>ne</v>
      </c>
      <c r="E5" s="61" t="str">
        <f t="shared" si="1"/>
        <v>da</v>
      </c>
      <c r="F5" s="61" t="str">
        <f t="shared" si="1"/>
        <v>ne</v>
      </c>
      <c r="G5" s="62" t="str">
        <f t="shared" si="1"/>
        <v>da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Skladišče</vt:lpstr>
      <vt:lpstr>Obresti</vt:lpstr>
      <vt:lpstr>Barva</vt:lpstr>
      <vt:lpstr>Padavine</vt:lpstr>
      <vt:lpstr>Množenje</vt:lpstr>
      <vt:lpstr>Kovine</vt:lpstr>
      <vt:lpstr>Prebivalci</vt:lpstr>
      <vt:lpstr>Ptice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Mikoš</dc:creator>
  <cp:lastModifiedBy>Jon Mikoš</cp:lastModifiedBy>
  <dcterms:created xsi:type="dcterms:W3CDTF">2019-11-23T12:07:34Z</dcterms:created>
  <dcterms:modified xsi:type="dcterms:W3CDTF">2019-11-23T13:09:59Z</dcterms:modified>
</cp:coreProperties>
</file>