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limi\02 - Secound Term\04 - PHOTOGRAMMETRY AND DRONE SURVEYING\Projects\Lab 01 - Close Range\"/>
    </mc:Choice>
  </mc:AlternateContent>
  <xr:revisionPtr revIDLastSave="0" documentId="13_ncr:1_{463370E9-A28C-4EBA-9BA0-C526506517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2" l="1"/>
  <c r="V8" i="2" s="1"/>
  <c r="V9" i="2" s="1"/>
  <c r="P17" i="2"/>
  <c r="S17" i="2" s="1"/>
  <c r="P18" i="2"/>
  <c r="Q18" i="2" s="1"/>
  <c r="P19" i="2"/>
  <c r="R19" i="2" s="1"/>
  <c r="P20" i="2"/>
  <c r="Q20" i="2" s="1"/>
  <c r="P21" i="2"/>
  <c r="R21" i="2" s="1"/>
  <c r="P22" i="2"/>
  <c r="Q22" i="2" s="1"/>
  <c r="P23" i="2"/>
  <c r="Q23" i="2" s="1"/>
  <c r="P24" i="2"/>
  <c r="S24" i="2" s="1"/>
  <c r="P25" i="2"/>
  <c r="Q25" i="2" s="1"/>
  <c r="P26" i="2"/>
  <c r="P27" i="2"/>
  <c r="R27" i="2" s="1"/>
  <c r="P28" i="2"/>
  <c r="Q28" i="2" s="1"/>
  <c r="P29" i="2"/>
  <c r="Q29" i="2" s="1"/>
  <c r="P30" i="2"/>
  <c r="Q30" i="2" s="1"/>
  <c r="P31" i="2"/>
  <c r="R31" i="2" s="1"/>
  <c r="P32" i="2"/>
  <c r="S32" i="2" s="1"/>
  <c r="P33" i="2"/>
  <c r="S33" i="2" s="1"/>
  <c r="P34" i="2"/>
  <c r="P35" i="2"/>
  <c r="R35" i="2" s="1"/>
  <c r="P36" i="2"/>
  <c r="Q36" i="2" s="1"/>
  <c r="P37" i="2"/>
  <c r="P38" i="2"/>
  <c r="Q38" i="2" s="1"/>
  <c r="P39" i="2"/>
  <c r="R39" i="2" s="1"/>
  <c r="P40" i="2"/>
  <c r="S40" i="2" s="1"/>
  <c r="P41" i="2"/>
  <c r="S41" i="2" s="1"/>
  <c r="P42" i="2"/>
  <c r="R42" i="2" s="1"/>
  <c r="P43" i="2"/>
  <c r="R43" i="2" s="1"/>
  <c r="P16" i="2"/>
  <c r="Q16" i="2" s="1"/>
  <c r="S42" i="2" l="1"/>
  <c r="S16" i="2"/>
  <c r="R17" i="2"/>
  <c r="S37" i="2"/>
  <c r="Q34" i="2"/>
  <c r="S26" i="2"/>
  <c r="S20" i="2"/>
  <c r="Q42" i="2"/>
  <c r="R28" i="2"/>
  <c r="Q17" i="2"/>
  <c r="R37" i="2"/>
  <c r="R32" i="2"/>
  <c r="R26" i="2"/>
  <c r="R20" i="2"/>
  <c r="Q37" i="2"/>
  <c r="S29" i="2"/>
  <c r="Q26" i="2"/>
  <c r="Q19" i="2"/>
  <c r="Q43" i="2"/>
  <c r="S36" i="2"/>
  <c r="R29" i="2"/>
  <c r="R24" i="2"/>
  <c r="S18" i="2"/>
  <c r="R18" i="2"/>
  <c r="R36" i="2"/>
  <c r="Q24" i="2"/>
  <c r="R16" i="2"/>
  <c r="Q35" i="2"/>
  <c r="S28" i="2"/>
  <c r="S21" i="2"/>
  <c r="S34" i="2"/>
  <c r="R40" i="2"/>
  <c r="R34" i="2"/>
  <c r="Q27" i="2"/>
  <c r="Q21" i="2"/>
  <c r="Q39" i="2"/>
  <c r="S25" i="2"/>
  <c r="R41" i="2"/>
  <c r="S38" i="2"/>
  <c r="R33" i="2"/>
  <c r="S30" i="2"/>
  <c r="R25" i="2"/>
  <c r="S22" i="2"/>
  <c r="Q40" i="2"/>
  <c r="R23" i="2"/>
  <c r="Q31" i="2"/>
  <c r="Q41" i="2"/>
  <c r="S35" i="2"/>
  <c r="Q33" i="2"/>
  <c r="R30" i="2"/>
  <c r="S27" i="2"/>
  <c r="R22" i="2"/>
  <c r="S19" i="2"/>
  <c r="Q32" i="2"/>
  <c r="S39" i="2"/>
  <c r="S31" i="2"/>
  <c r="S23" i="2"/>
  <c r="S43" i="2"/>
  <c r="R38" i="2"/>
  <c r="T24" i="2" l="1"/>
  <c r="U24" i="2" s="1"/>
  <c r="V24" i="2" s="1"/>
  <c r="T35" i="2"/>
  <c r="U35" i="2" s="1"/>
  <c r="V35" i="2" s="1"/>
  <c r="T36" i="2"/>
  <c r="U36" i="2" s="1"/>
  <c r="V36" i="2" s="1"/>
  <c r="T41" i="2"/>
  <c r="U41" i="2" s="1"/>
  <c r="V41" i="2" s="1"/>
  <c r="T18" i="2"/>
  <c r="U18" i="2" s="1"/>
  <c r="V18" i="2" s="1"/>
  <c r="T43" i="2"/>
  <c r="U43" i="2" s="1"/>
  <c r="V43" i="2" s="1"/>
  <c r="T17" i="2"/>
  <c r="U17" i="2" s="1"/>
  <c r="V17" i="2" s="1"/>
  <c r="T38" i="2"/>
  <c r="U38" i="2" s="1"/>
  <c r="V38" i="2" s="1"/>
  <c r="T16" i="2"/>
  <c r="U16" i="2" s="1"/>
  <c r="V16" i="2" s="1"/>
  <c r="T26" i="2"/>
  <c r="U26" i="2" s="1"/>
  <c r="V26" i="2" s="1"/>
  <c r="T37" i="2"/>
  <c r="U37" i="2" s="1"/>
  <c r="V37" i="2" s="1"/>
  <c r="T32" i="2"/>
  <c r="U32" i="2" s="1"/>
  <c r="V32" i="2" s="1"/>
  <c r="T19" i="2"/>
  <c r="U19" i="2" s="1"/>
  <c r="V19" i="2" s="1"/>
  <c r="T20" i="2"/>
  <c r="U20" i="2" s="1"/>
  <c r="V20" i="2" s="1"/>
  <c r="T22" i="2"/>
  <c r="U22" i="2" s="1"/>
  <c r="V22" i="2" s="1"/>
  <c r="T40" i="2"/>
  <c r="U40" i="2" s="1"/>
  <c r="V40" i="2" s="1"/>
  <c r="T28" i="2"/>
  <c r="U28" i="2" s="1"/>
  <c r="V28" i="2" s="1"/>
  <c r="T29" i="2"/>
  <c r="U29" i="2" s="1"/>
  <c r="V29" i="2" s="1"/>
  <c r="T21" i="2"/>
  <c r="U21" i="2" s="1"/>
  <c r="V21" i="2" s="1"/>
  <c r="T25" i="2"/>
  <c r="U25" i="2" s="1"/>
  <c r="V25" i="2" s="1"/>
  <c r="T23" i="2"/>
  <c r="U23" i="2" s="1"/>
  <c r="V23" i="2" s="1"/>
  <c r="T33" i="2"/>
  <c r="U33" i="2" s="1"/>
  <c r="V33" i="2" s="1"/>
  <c r="T30" i="2"/>
  <c r="U30" i="2" s="1"/>
  <c r="V30" i="2" s="1"/>
  <c r="T34" i="2"/>
  <c r="U34" i="2" s="1"/>
  <c r="V34" i="2" s="1"/>
  <c r="T42" i="2"/>
  <c r="U42" i="2" s="1"/>
  <c r="V42" i="2" s="1"/>
  <c r="T27" i="2"/>
  <c r="U27" i="2" s="1"/>
  <c r="V27" i="2" s="1"/>
  <c r="T31" i="2"/>
  <c r="U31" i="2" s="1"/>
  <c r="V31" i="2" s="1"/>
  <c r="T39" i="2"/>
  <c r="U39" i="2" s="1"/>
  <c r="V39" i="2" s="1"/>
</calcChain>
</file>

<file path=xl/sharedStrings.xml><?xml version="1.0" encoding="utf-8"?>
<sst xmlns="http://schemas.openxmlformats.org/spreadsheetml/2006/main" count="150" uniqueCount="82">
  <si>
    <t>X</t>
  </si>
  <si>
    <t>Y</t>
  </si>
  <si>
    <t>Z</t>
  </si>
  <si>
    <t>ID</t>
  </si>
  <si>
    <t>sX</t>
  </si>
  <si>
    <t>sY</t>
  </si>
  <si>
    <t>sZ</t>
  </si>
  <si>
    <t>Coordinate</t>
  </si>
  <si>
    <t>standard deviation</t>
  </si>
  <si>
    <t>A</t>
  </si>
  <si>
    <t>B</t>
  </si>
  <si>
    <t>C</t>
  </si>
  <si>
    <t>D</t>
  </si>
  <si>
    <t>E</t>
  </si>
  <si>
    <t>F</t>
  </si>
  <si>
    <t>G</t>
  </si>
  <si>
    <t>H</t>
  </si>
  <si>
    <t>Point Name</t>
  </si>
  <si>
    <t>Photos (used)</t>
  </si>
  <si>
    <t>couple point</t>
  </si>
  <si>
    <t>AB</t>
  </si>
  <si>
    <t>AC</t>
  </si>
  <si>
    <t>AD</t>
  </si>
  <si>
    <t>AE</t>
  </si>
  <si>
    <t>AF</t>
  </si>
  <si>
    <t>AG</t>
  </si>
  <si>
    <t>AH</t>
  </si>
  <si>
    <t>BC</t>
  </si>
  <si>
    <t>BD</t>
  </si>
  <si>
    <t>BE</t>
  </si>
  <si>
    <t>BF</t>
  </si>
  <si>
    <t>BG</t>
  </si>
  <si>
    <t>BH</t>
  </si>
  <si>
    <t>CD</t>
  </si>
  <si>
    <t>CE</t>
  </si>
  <si>
    <t>CF</t>
  </si>
  <si>
    <t>CG</t>
  </si>
  <si>
    <t>CH</t>
  </si>
  <si>
    <t>DE</t>
  </si>
  <si>
    <t>DF</t>
  </si>
  <si>
    <t>DG</t>
  </si>
  <si>
    <t>DH</t>
  </si>
  <si>
    <t>EF</t>
  </si>
  <si>
    <t>EG</t>
  </si>
  <si>
    <t>EH</t>
  </si>
  <si>
    <t>FG</t>
  </si>
  <si>
    <t>FH</t>
  </si>
  <si>
    <t>GH</t>
  </si>
  <si>
    <t>Row</t>
  </si>
  <si>
    <t>coordinate and standard deviation of first point</t>
  </si>
  <si>
    <t>coordinate and standard deviation of secound point</t>
  </si>
  <si>
    <t>Length(mm)</t>
  </si>
  <si>
    <t>Alfa X</t>
  </si>
  <si>
    <t>Alfa Y</t>
  </si>
  <si>
    <t>Alfa Z</t>
  </si>
  <si>
    <t>Sigma L</t>
  </si>
  <si>
    <t>Sigma X</t>
  </si>
  <si>
    <t>Sigma Y</t>
  </si>
  <si>
    <t>Sigma Z</t>
  </si>
  <si>
    <t>Standard deviation of L</t>
  </si>
  <si>
    <t>(X1-X2)/L</t>
  </si>
  <si>
    <t>Photogrammetry Data</t>
  </si>
  <si>
    <t xml:space="preserve">Field Data </t>
  </si>
  <si>
    <t>Sigma L(mm)</t>
  </si>
  <si>
    <t>Test result</t>
  </si>
  <si>
    <t>z_alfa</t>
  </si>
  <si>
    <t>significance</t>
  </si>
  <si>
    <t xml:space="preserve">Test Data </t>
  </si>
  <si>
    <t>Test past or not</t>
  </si>
  <si>
    <t>ý</t>
  </si>
  <si>
    <t>þ</t>
  </si>
  <si>
    <t>c (mm)</t>
  </si>
  <si>
    <t>fw (mm)</t>
  </si>
  <si>
    <t>d (m)</t>
  </si>
  <si>
    <t>L (mm)</t>
  </si>
  <si>
    <t>GSD (m &amp; mm)</t>
  </si>
  <si>
    <t>1,2,3,4,6,7,8</t>
  </si>
  <si>
    <t>3,4</t>
  </si>
  <si>
    <t>3,4,6</t>
  </si>
  <si>
    <t>2,3,4,6,8</t>
  </si>
  <si>
    <t>1,2,3,6,7</t>
  </si>
  <si>
    <t>1,2,7,8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</si>
</sst>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B050"/>
      <name val="Wingdings"/>
      <charset val="2"/>
    </font>
    <font>
      <sz val="12"/>
      <color rgb="FFFF000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449036</xdr:colOff>
      <xdr:row>1</xdr:row>
      <xdr:rowOff>0</xdr:rowOff>
    </xdr:from>
    <xdr:to>
      <xdr:col>15</xdr:col>
      <xdr:colOff>847355</xdr:colOff>
      <xdr:row>11</xdr:row>
      <xdr:rowOff>16954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2B75A4-FC5E-A0A5-DA52-6477BE8DF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9679" y="190500"/>
          <a:ext cx="2775857" cy="1921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1575-A728-4280-912A-537886A0F424}">
  <dimension ref="B2:AH43"/>
  <sheetViews>
    <sheetView tabSelected="1" topLeftCell="F1" zoomScale="55" zoomScaleNormal="55" workbookViewId="0">
      <selection activeCell="V14" sqref="V14:V15"/>
    </sheetView>
  </sheetViews>
  <sheetFormatPr defaultRowHeight="15" x14ac:dyDescent="0.25"/>
  <cols>
    <col min="1" max="1" width="9.140625" style="2"/>
    <col min="2" max="2" width="7.28515625" style="2" bestFit="1" customWidth="1"/>
    <col min="3" max="3" width="17" style="2" bestFit="1" customWidth="1"/>
    <col min="4" max="4" width="14" style="2" bestFit="1" customWidth="1"/>
    <col min="5" max="5" width="9.28515625" style="2" bestFit="1" customWidth="1"/>
    <col min="6" max="6" width="10.85546875" style="2" bestFit="1" customWidth="1"/>
    <col min="7" max="8" width="11.85546875" style="2" bestFit="1" customWidth="1"/>
    <col min="9" max="9" width="11.5703125" style="2" bestFit="1" customWidth="1"/>
    <col min="10" max="11" width="9.28515625" style="2" bestFit="1" customWidth="1"/>
    <col min="12" max="12" width="10.85546875" style="2" bestFit="1" customWidth="1"/>
    <col min="13" max="14" width="11.85546875" style="2" bestFit="1" customWidth="1"/>
    <col min="15" max="15" width="11.5703125" style="2" bestFit="1" customWidth="1"/>
    <col min="16" max="16" width="15.7109375" style="2" bestFit="1" customWidth="1"/>
    <col min="17" max="18" width="9.7109375" style="2" bestFit="1" customWidth="1"/>
    <col min="19" max="19" width="9.42578125" style="2" bestFit="1" customWidth="1"/>
    <col min="20" max="20" width="11.28515625" style="2" bestFit="1" customWidth="1"/>
    <col min="21" max="21" width="30.85546875" style="2" bestFit="1" customWidth="1"/>
    <col min="22" max="22" width="15" style="2" bestFit="1" customWidth="1"/>
    <col min="23" max="23" width="21.7109375" style="2" bestFit="1" customWidth="1"/>
    <col min="24" max="24" width="9.140625" style="2"/>
    <col min="25" max="25" width="7.42578125" style="2" bestFit="1" customWidth="1"/>
    <col min="26" max="26" width="17" style="2" bestFit="1" customWidth="1"/>
    <col min="27" max="27" width="15.7109375" style="2" bestFit="1" customWidth="1"/>
    <col min="28" max="28" width="17" style="2" bestFit="1" customWidth="1"/>
    <col min="29" max="30" width="9.140625" style="2"/>
    <col min="31" max="31" width="7.42578125" style="2" bestFit="1" customWidth="1"/>
    <col min="32" max="32" width="6.85546875" style="2" bestFit="1" customWidth="1"/>
    <col min="33" max="33" width="12.5703125" style="2" bestFit="1" customWidth="1"/>
    <col min="34" max="34" width="7.140625" style="2" bestFit="1" customWidth="1"/>
    <col min="35" max="16384" width="9.140625" style="2"/>
  </cols>
  <sheetData>
    <row r="2" spans="2:34" x14ac:dyDescent="0.25">
      <c r="E2" s="11" t="s">
        <v>7</v>
      </c>
      <c r="F2" s="11"/>
      <c r="G2" s="11"/>
      <c r="H2" s="11" t="s">
        <v>8</v>
      </c>
      <c r="I2" s="11"/>
      <c r="J2" s="11"/>
    </row>
    <row r="3" spans="2:34" x14ac:dyDescent="0.2">
      <c r="B3" s="3" t="s">
        <v>3</v>
      </c>
      <c r="C3" s="3" t="s">
        <v>17</v>
      </c>
      <c r="D3" s="3" t="s">
        <v>18</v>
      </c>
      <c r="E3" s="3" t="s">
        <v>0</v>
      </c>
      <c r="F3" s="3" t="s">
        <v>1</v>
      </c>
      <c r="G3" s="3" t="s">
        <v>2</v>
      </c>
      <c r="H3" s="3" t="s">
        <v>4</v>
      </c>
      <c r="I3" s="3" t="s">
        <v>5</v>
      </c>
      <c r="J3" s="3" t="s">
        <v>6</v>
      </c>
      <c r="U3" s="1" t="s">
        <v>71</v>
      </c>
      <c r="V3" s="5">
        <v>4.9339000000000004</v>
      </c>
      <c r="W3" s="10"/>
    </row>
    <row r="4" spans="2:34" x14ac:dyDescent="0.2">
      <c r="B4" s="7">
        <v>1</v>
      </c>
      <c r="C4" s="4" t="s">
        <v>9</v>
      </c>
      <c r="D4" s="5" t="s">
        <v>76</v>
      </c>
      <c r="E4" s="5">
        <v>-12.44675</v>
      </c>
      <c r="F4" s="5">
        <v>16.647977999999998</v>
      </c>
      <c r="G4" s="5">
        <v>-158.59315599999999</v>
      </c>
      <c r="H4" s="5">
        <v>0.28456900000000002</v>
      </c>
      <c r="I4" s="5">
        <v>0.33174599999999999</v>
      </c>
      <c r="J4" s="5">
        <v>0.23460400000000001</v>
      </c>
      <c r="U4" s="1" t="s">
        <v>72</v>
      </c>
      <c r="V4" s="5">
        <v>6.6242000000000001</v>
      </c>
      <c r="W4" s="10"/>
    </row>
    <row r="5" spans="2:34" x14ac:dyDescent="0.2">
      <c r="B5" s="7">
        <v>3</v>
      </c>
      <c r="C5" s="4" t="s">
        <v>10</v>
      </c>
      <c r="D5" s="5" t="s">
        <v>76</v>
      </c>
      <c r="E5" s="5">
        <v>-73.527535</v>
      </c>
      <c r="F5" s="5">
        <v>-31.041615</v>
      </c>
      <c r="G5" s="5">
        <v>-201.49112</v>
      </c>
      <c r="H5" s="5">
        <v>0.217919</v>
      </c>
      <c r="I5" s="5">
        <v>0.213424</v>
      </c>
      <c r="J5" s="5">
        <v>0.271316</v>
      </c>
      <c r="U5" s="1" t="s">
        <v>73</v>
      </c>
      <c r="V5" s="5">
        <v>0.6</v>
      </c>
      <c r="W5" s="10"/>
    </row>
    <row r="6" spans="2:34" x14ac:dyDescent="0.2">
      <c r="B6" s="7">
        <v>5</v>
      </c>
      <c r="C6" s="4" t="s">
        <v>11</v>
      </c>
      <c r="D6" s="5" t="s">
        <v>78</v>
      </c>
      <c r="E6" s="5">
        <v>-29.438478</v>
      </c>
      <c r="F6" s="5">
        <v>-34.788978</v>
      </c>
      <c r="G6" s="5">
        <v>-260.06866000000002</v>
      </c>
      <c r="H6" s="5">
        <v>0.49316300000000002</v>
      </c>
      <c r="I6" s="5">
        <v>0.26662000000000002</v>
      </c>
      <c r="J6" s="5">
        <v>0.419489</v>
      </c>
      <c r="U6" s="1"/>
      <c r="V6" s="5"/>
      <c r="W6" s="10"/>
    </row>
    <row r="7" spans="2:34" x14ac:dyDescent="0.2">
      <c r="B7" s="7">
        <v>7</v>
      </c>
      <c r="C7" s="4" t="s">
        <v>12</v>
      </c>
      <c r="D7" s="5" t="s">
        <v>77</v>
      </c>
      <c r="E7" s="5">
        <v>31.243127000000001</v>
      </c>
      <c r="F7" s="5">
        <v>13.286864</v>
      </c>
      <c r="G7" s="5">
        <v>-217.20468399999999</v>
      </c>
      <c r="H7" s="5">
        <v>0.58354499999999998</v>
      </c>
      <c r="I7" s="5">
        <v>0.36874600000000002</v>
      </c>
      <c r="J7" s="5">
        <v>0.50200699999999998</v>
      </c>
      <c r="U7" s="1" t="s">
        <v>74</v>
      </c>
      <c r="V7" s="5">
        <f>V4*V5/V3</f>
        <v>0.8055534161616571</v>
      </c>
      <c r="W7" s="10"/>
    </row>
    <row r="8" spans="2:34" x14ac:dyDescent="0.2">
      <c r="B8" s="7">
        <v>9</v>
      </c>
      <c r="C8" s="4" t="s">
        <v>13</v>
      </c>
      <c r="D8" s="5" t="s">
        <v>76</v>
      </c>
      <c r="E8" s="5">
        <v>0.39533400000000002</v>
      </c>
      <c r="F8" s="5">
        <v>-10.215743</v>
      </c>
      <c r="G8" s="5">
        <v>-146.87046900000001</v>
      </c>
      <c r="H8" s="5">
        <v>0.320718</v>
      </c>
      <c r="I8" s="5">
        <v>0.28896100000000002</v>
      </c>
      <c r="J8" s="5">
        <v>0.21548200000000001</v>
      </c>
      <c r="U8" s="12" t="s">
        <v>75</v>
      </c>
      <c r="V8" s="5">
        <f>V7/4000</f>
        <v>2.0138835404041427E-4</v>
      </c>
      <c r="W8" s="10"/>
    </row>
    <row r="9" spans="2:34" x14ac:dyDescent="0.2">
      <c r="B9" s="7">
        <v>11</v>
      </c>
      <c r="C9" s="4" t="s">
        <v>14</v>
      </c>
      <c r="D9" s="5" t="s">
        <v>79</v>
      </c>
      <c r="E9" s="5">
        <v>-60.579255000000003</v>
      </c>
      <c r="F9" s="5">
        <v>-58.135480000000001</v>
      </c>
      <c r="G9" s="5">
        <v>-190.06683000000001</v>
      </c>
      <c r="H9" s="5">
        <v>0.242728</v>
      </c>
      <c r="I9" s="5">
        <v>0.20580899999999999</v>
      </c>
      <c r="J9" s="5">
        <v>0.252002</v>
      </c>
      <c r="U9" s="12"/>
      <c r="V9" s="5">
        <f>V8*1000</f>
        <v>0.20138835404041427</v>
      </c>
      <c r="W9" s="10"/>
    </row>
    <row r="10" spans="2:34" x14ac:dyDescent="0.25">
      <c r="B10" s="7">
        <v>22</v>
      </c>
      <c r="C10" s="4" t="s">
        <v>15</v>
      </c>
      <c r="D10" s="5" t="s">
        <v>80</v>
      </c>
      <c r="E10" s="5">
        <v>-16.543823</v>
      </c>
      <c r="F10" s="5">
        <v>-62.478783</v>
      </c>
      <c r="G10" s="5">
        <v>-248.26768799999999</v>
      </c>
      <c r="H10" s="5">
        <v>0.288912</v>
      </c>
      <c r="I10" s="5">
        <v>0.20564299999999999</v>
      </c>
      <c r="J10" s="5">
        <v>0.31387199999999998</v>
      </c>
    </row>
    <row r="11" spans="2:34" x14ac:dyDescent="0.25">
      <c r="B11" s="7">
        <v>46</v>
      </c>
      <c r="C11" s="4" t="s">
        <v>16</v>
      </c>
      <c r="D11" s="5" t="s">
        <v>81</v>
      </c>
      <c r="E11" s="5">
        <v>44.505865</v>
      </c>
      <c r="F11" s="5">
        <v>-14.641208000000001</v>
      </c>
      <c r="G11" s="5">
        <v>-205.79337699999999</v>
      </c>
      <c r="H11" s="5">
        <v>0.29306500000000002</v>
      </c>
      <c r="I11" s="5">
        <v>0.218838</v>
      </c>
      <c r="J11" s="5">
        <v>0.42360900000000001</v>
      </c>
    </row>
    <row r="12" spans="2:34" x14ac:dyDescent="0.25">
      <c r="B12" s="6"/>
      <c r="C12" s="6"/>
    </row>
    <row r="13" spans="2:34" x14ac:dyDescent="0.25">
      <c r="B13" s="11" t="s">
        <v>61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Y13" s="11" t="s">
        <v>62</v>
      </c>
      <c r="Z13" s="11"/>
      <c r="AA13" s="11"/>
      <c r="AB13" s="11"/>
    </row>
    <row r="14" spans="2:34" x14ac:dyDescent="0.25">
      <c r="B14" s="11" t="s">
        <v>48</v>
      </c>
      <c r="C14" s="11" t="s">
        <v>19</v>
      </c>
      <c r="D14" s="11" t="s">
        <v>49</v>
      </c>
      <c r="E14" s="11"/>
      <c r="F14" s="11"/>
      <c r="G14" s="11"/>
      <c r="H14" s="11"/>
      <c r="I14" s="11"/>
      <c r="J14" s="11" t="s">
        <v>50</v>
      </c>
      <c r="K14" s="11"/>
      <c r="L14" s="11"/>
      <c r="M14" s="11"/>
      <c r="N14" s="11"/>
      <c r="O14" s="11"/>
      <c r="P14" s="11" t="s">
        <v>51</v>
      </c>
      <c r="Q14" s="11" t="s">
        <v>60</v>
      </c>
      <c r="R14" s="11"/>
      <c r="S14" s="11"/>
      <c r="T14" s="11" t="s">
        <v>55</v>
      </c>
      <c r="U14" s="11" t="s">
        <v>59</v>
      </c>
      <c r="V14" s="11" t="s">
        <v>64</v>
      </c>
      <c r="W14" s="11" t="s">
        <v>68</v>
      </c>
      <c r="Y14" s="11" t="s">
        <v>48</v>
      </c>
      <c r="Z14" s="11" t="s">
        <v>19</v>
      </c>
      <c r="AA14" s="11" t="s">
        <v>51</v>
      </c>
      <c r="AB14" s="11" t="s">
        <v>63</v>
      </c>
      <c r="AE14" s="11" t="s">
        <v>67</v>
      </c>
      <c r="AF14" s="11"/>
      <c r="AG14" s="11"/>
      <c r="AH14" s="11"/>
    </row>
    <row r="15" spans="2:34" x14ac:dyDescent="0.25">
      <c r="B15" s="11"/>
      <c r="C15" s="11"/>
      <c r="D15" s="3" t="s">
        <v>0</v>
      </c>
      <c r="E15" s="3" t="s">
        <v>1</v>
      </c>
      <c r="F15" s="3" t="s">
        <v>2</v>
      </c>
      <c r="G15" s="3" t="s">
        <v>56</v>
      </c>
      <c r="H15" s="3" t="s">
        <v>57</v>
      </c>
      <c r="I15" s="3" t="s">
        <v>58</v>
      </c>
      <c r="J15" s="3" t="s">
        <v>0</v>
      </c>
      <c r="K15" s="3" t="s">
        <v>1</v>
      </c>
      <c r="L15" s="3" t="s">
        <v>2</v>
      </c>
      <c r="M15" s="3" t="s">
        <v>56</v>
      </c>
      <c r="N15" s="3" t="s">
        <v>57</v>
      </c>
      <c r="O15" s="3" t="s">
        <v>58</v>
      </c>
      <c r="P15" s="11"/>
      <c r="Q15" s="3" t="s">
        <v>52</v>
      </c>
      <c r="R15" s="3" t="s">
        <v>53</v>
      </c>
      <c r="S15" s="3" t="s">
        <v>54</v>
      </c>
      <c r="T15" s="11"/>
      <c r="U15" s="11"/>
      <c r="V15" s="11"/>
      <c r="W15" s="11"/>
      <c r="Y15" s="11"/>
      <c r="Z15" s="11"/>
      <c r="AA15" s="11"/>
      <c r="AB15" s="11"/>
      <c r="AE15" s="11"/>
      <c r="AF15" s="11"/>
      <c r="AG15" s="11"/>
      <c r="AH15" s="11"/>
    </row>
    <row r="16" spans="2:34" x14ac:dyDescent="0.25">
      <c r="B16" s="7">
        <v>1</v>
      </c>
      <c r="C16" s="4" t="s">
        <v>20</v>
      </c>
      <c r="D16" s="5">
        <v>-12.44675</v>
      </c>
      <c r="E16" s="5">
        <v>16.647977999999998</v>
      </c>
      <c r="F16" s="5">
        <v>-158.59315599999999</v>
      </c>
      <c r="G16" s="5">
        <v>0.28456900000000002</v>
      </c>
      <c r="H16" s="5">
        <v>0.33174599999999999</v>
      </c>
      <c r="I16" s="5">
        <v>0.23460400000000001</v>
      </c>
      <c r="J16" s="5">
        <v>-73.527535</v>
      </c>
      <c r="K16" s="5">
        <v>-31.041615</v>
      </c>
      <c r="L16" s="5">
        <v>-201.49112</v>
      </c>
      <c r="M16" s="5">
        <v>0.217919</v>
      </c>
      <c r="N16" s="5">
        <v>0.213424</v>
      </c>
      <c r="O16" s="5">
        <v>0.271316</v>
      </c>
      <c r="P16" s="5">
        <f>SQRT((J16-D16)^2+(K16-E16)^2+(L16-F16)^2)</f>
        <v>88.574233793283085</v>
      </c>
      <c r="Q16" s="5">
        <f t="shared" ref="Q16:S17" si="0">(J16-D16)/$P16</f>
        <v>-0.68959992521698765</v>
      </c>
      <c r="R16" s="5">
        <f t="shared" si="0"/>
        <v>-0.53841383614222671</v>
      </c>
      <c r="S16" s="5">
        <f t="shared" si="0"/>
        <v>-0.48431651240829715</v>
      </c>
      <c r="T16" s="5">
        <f>(Q16^2)*((G16^2)+(M16^2))+(R16^2)*((H16^2)+(N16^2))+(S16^2)*((I16^2)+(O16^2))</f>
        <v>0.1363779106984753</v>
      </c>
      <c r="U16" s="5">
        <f>SQRT(T16)</f>
        <v>0.36929379997296907</v>
      </c>
      <c r="V16" s="5">
        <f>(P16-AA16)/SQRT((U16^2+AB16^2))</f>
        <v>-1.3374788568748583</v>
      </c>
      <c r="W16" s="8" t="s">
        <v>70</v>
      </c>
      <c r="Y16" s="7">
        <v>1</v>
      </c>
      <c r="Z16" s="4" t="s">
        <v>20</v>
      </c>
      <c r="AA16" s="5">
        <v>90</v>
      </c>
      <c r="AB16" s="5">
        <v>1</v>
      </c>
      <c r="AE16" s="5" t="s">
        <v>65</v>
      </c>
      <c r="AF16" s="5">
        <v>1.96</v>
      </c>
      <c r="AG16" s="5" t="s">
        <v>66</v>
      </c>
      <c r="AH16" s="5">
        <v>0.05</v>
      </c>
    </row>
    <row r="17" spans="2:28" x14ac:dyDescent="0.25">
      <c r="B17" s="7">
        <v>2</v>
      </c>
      <c r="C17" s="4" t="s">
        <v>21</v>
      </c>
      <c r="D17" s="5">
        <v>-12.44675</v>
      </c>
      <c r="E17" s="5">
        <v>16.647977999999998</v>
      </c>
      <c r="F17" s="5">
        <v>-158.59315599999999</v>
      </c>
      <c r="G17" s="5">
        <v>0.28456900000000002</v>
      </c>
      <c r="H17" s="5">
        <v>0.33174599999999999</v>
      </c>
      <c r="I17" s="5">
        <v>0.23460400000000001</v>
      </c>
      <c r="J17" s="5">
        <v>-29.438478</v>
      </c>
      <c r="K17" s="5">
        <v>-34.788978</v>
      </c>
      <c r="L17" s="5">
        <v>-260.06866000000002</v>
      </c>
      <c r="M17" s="5">
        <v>0.49316300000000002</v>
      </c>
      <c r="N17" s="5">
        <v>0.26662000000000002</v>
      </c>
      <c r="O17" s="5">
        <v>0.419489</v>
      </c>
      <c r="P17" s="5">
        <f>SQRT((J17-D17)^2+(K17-E17)^2+(L17-F17)^2)</f>
        <v>115.02937527008456</v>
      </c>
      <c r="Q17" s="5">
        <f t="shared" si="0"/>
        <v>-0.14771642426209894</v>
      </c>
      <c r="R17" s="5">
        <f t="shared" si="0"/>
        <v>-0.44716365605940217</v>
      </c>
      <c r="S17" s="5">
        <f t="shared" si="0"/>
        <v>-0.88217034789365278</v>
      </c>
      <c r="T17" s="5">
        <f t="shared" ref="T17:T43" si="1">(Q17^2)*((G17^2)+(M17^2))+(R17^2)*((H17^2)+(N17^2))+(S17^2)*((I17^2)+(O17^2))</f>
        <v>0.22307178371838454</v>
      </c>
      <c r="U17" s="5">
        <f t="shared" ref="U17:U43" si="2">SQRT(T17)</f>
        <v>0.47230475724725085</v>
      </c>
      <c r="V17" s="5">
        <f>(P17-AA17)/SQRT((U17^2+AB17^2))</f>
        <v>2.6561701681983872E-2</v>
      </c>
      <c r="W17" s="8" t="s">
        <v>70</v>
      </c>
      <c r="Y17" s="7">
        <v>2</v>
      </c>
      <c r="Z17" s="4" t="s">
        <v>21</v>
      </c>
      <c r="AA17" s="5">
        <v>115</v>
      </c>
      <c r="AB17" s="5">
        <v>1</v>
      </c>
    </row>
    <row r="18" spans="2:28" x14ac:dyDescent="0.25">
      <c r="B18" s="7">
        <v>3</v>
      </c>
      <c r="C18" s="4" t="s">
        <v>22</v>
      </c>
      <c r="D18" s="5">
        <v>-12.44675</v>
      </c>
      <c r="E18" s="5">
        <v>16.647977999999998</v>
      </c>
      <c r="F18" s="5">
        <v>-158.59315599999999</v>
      </c>
      <c r="G18" s="5">
        <v>0.28456900000000002</v>
      </c>
      <c r="H18" s="5">
        <v>0.33174599999999999</v>
      </c>
      <c r="I18" s="5">
        <v>0.23460400000000001</v>
      </c>
      <c r="J18" s="5">
        <v>31.243127000000001</v>
      </c>
      <c r="K18" s="5">
        <v>13.286864</v>
      </c>
      <c r="L18" s="5">
        <v>-217.20468399999999</v>
      </c>
      <c r="M18" s="5">
        <v>0.58354499999999998</v>
      </c>
      <c r="N18" s="5">
        <v>0.36874600000000002</v>
      </c>
      <c r="O18" s="5">
        <v>0.50200699999999998</v>
      </c>
      <c r="P18" s="5">
        <f t="shared" ref="P18:P43" si="3">SQRT((J18-D18)^2+(K18-E18)^2+(L18-F18)^2)</f>
        <v>73.180691812054548</v>
      </c>
      <c r="Q18" s="5">
        <f t="shared" ref="Q18:Q43" si="4">(J18-D18)/$P18</f>
        <v>0.59701371930462221</v>
      </c>
      <c r="R18" s="5">
        <f t="shared" ref="R18:R43" si="5">(K18-E18)/$P18</f>
        <v>-4.5928972749152745E-2</v>
      </c>
      <c r="S18" s="5">
        <f t="shared" ref="S18:S43" si="6">(L18-F18)/$P18</f>
        <v>-0.80091519427731517</v>
      </c>
      <c r="T18" s="5">
        <f t="shared" si="1"/>
        <v>0.34771573100474062</v>
      </c>
      <c r="U18" s="5">
        <f t="shared" si="2"/>
        <v>0.58967425838740883</v>
      </c>
      <c r="V18" s="5">
        <f t="shared" ref="V18:V43" si="7">(P18-AA18)/SQRT((U18^2+AB18^2))</f>
        <v>2.7398225896153527</v>
      </c>
      <c r="W18" s="9" t="s">
        <v>69</v>
      </c>
      <c r="Y18" s="7">
        <v>3</v>
      </c>
      <c r="Z18" s="4" t="s">
        <v>22</v>
      </c>
      <c r="AA18" s="5">
        <v>70</v>
      </c>
      <c r="AB18" s="5">
        <v>1</v>
      </c>
    </row>
    <row r="19" spans="2:28" x14ac:dyDescent="0.25">
      <c r="B19" s="7">
        <v>4</v>
      </c>
      <c r="C19" s="4" t="s">
        <v>23</v>
      </c>
      <c r="D19" s="5">
        <v>-12.44675</v>
      </c>
      <c r="E19" s="5">
        <v>16.647977999999998</v>
      </c>
      <c r="F19" s="5">
        <v>-158.59315599999999</v>
      </c>
      <c r="G19" s="5">
        <v>0.28456900000000002</v>
      </c>
      <c r="H19" s="5">
        <v>0.33174599999999999</v>
      </c>
      <c r="I19" s="5">
        <v>0.23460400000000001</v>
      </c>
      <c r="J19" s="5">
        <v>0.39533400000000002</v>
      </c>
      <c r="K19" s="5">
        <v>-10.215743</v>
      </c>
      <c r="L19" s="5">
        <v>-146.87046900000001</v>
      </c>
      <c r="M19" s="5">
        <v>0.320718</v>
      </c>
      <c r="N19" s="5">
        <v>0.28896100000000002</v>
      </c>
      <c r="O19" s="5">
        <v>0.21548200000000001</v>
      </c>
      <c r="P19" s="5">
        <f t="shared" si="3"/>
        <v>32.000000280138522</v>
      </c>
      <c r="Q19" s="5">
        <f t="shared" si="4"/>
        <v>0.40131512148675547</v>
      </c>
      <c r="R19" s="5">
        <f t="shared" si="5"/>
        <v>-0.83949127390081735</v>
      </c>
      <c r="S19" s="5">
        <f t="shared" si="6"/>
        <v>0.36633396554299136</v>
      </c>
      <c r="T19" s="5">
        <f t="shared" si="1"/>
        <v>0.17963183738615768</v>
      </c>
      <c r="U19" s="5">
        <f t="shared" si="2"/>
        <v>0.42382996282254243</v>
      </c>
      <c r="V19" s="5">
        <f t="shared" si="7"/>
        <v>2.5792865328820568E-7</v>
      </c>
      <c r="W19" s="8" t="s">
        <v>70</v>
      </c>
      <c r="Y19" s="7">
        <v>4</v>
      </c>
      <c r="Z19" s="4" t="s">
        <v>23</v>
      </c>
      <c r="AA19" s="5">
        <v>32</v>
      </c>
      <c r="AB19" s="5">
        <v>1</v>
      </c>
    </row>
    <row r="20" spans="2:28" x14ac:dyDescent="0.25">
      <c r="B20" s="7">
        <v>5</v>
      </c>
      <c r="C20" s="4" t="s">
        <v>24</v>
      </c>
      <c r="D20" s="5">
        <v>-12.44675</v>
      </c>
      <c r="E20" s="5">
        <v>16.647977999999998</v>
      </c>
      <c r="F20" s="5">
        <v>-158.59315599999999</v>
      </c>
      <c r="G20" s="5">
        <v>0.28456900000000002</v>
      </c>
      <c r="H20" s="5">
        <v>0.33174599999999999</v>
      </c>
      <c r="I20" s="5">
        <v>0.23460400000000001</v>
      </c>
      <c r="J20" s="5">
        <v>-60.579255000000003</v>
      </c>
      <c r="K20" s="5">
        <v>-58.135480000000001</v>
      </c>
      <c r="L20" s="5">
        <v>-190.06683000000001</v>
      </c>
      <c r="M20" s="5">
        <v>0.242728</v>
      </c>
      <c r="N20" s="5">
        <v>0.20580899999999999</v>
      </c>
      <c r="O20" s="5">
        <v>0.252002</v>
      </c>
      <c r="P20" s="5">
        <f t="shared" si="3"/>
        <v>94.339258970330405</v>
      </c>
      <c r="Q20" s="5">
        <f t="shared" si="4"/>
        <v>-0.51020651980251008</v>
      </c>
      <c r="R20" s="5">
        <f t="shared" si="5"/>
        <v>-0.79270771062044609</v>
      </c>
      <c r="S20" s="5">
        <f t="shared" si="6"/>
        <v>-0.33362223048517325</v>
      </c>
      <c r="T20" s="5">
        <f t="shared" si="1"/>
        <v>0.14538489621634207</v>
      </c>
      <c r="U20" s="5">
        <f t="shared" si="2"/>
        <v>0.3812937138432026</v>
      </c>
      <c r="V20" s="5">
        <f t="shared" si="7"/>
        <v>-0.61738425534733055</v>
      </c>
      <c r="W20" s="8" t="s">
        <v>70</v>
      </c>
      <c r="Y20" s="7">
        <v>5</v>
      </c>
      <c r="Z20" s="4" t="s">
        <v>24</v>
      </c>
      <c r="AA20" s="5">
        <v>95</v>
      </c>
      <c r="AB20" s="5">
        <v>1</v>
      </c>
    </row>
    <row r="21" spans="2:28" x14ac:dyDescent="0.25">
      <c r="B21" s="7">
        <v>6</v>
      </c>
      <c r="C21" s="4" t="s">
        <v>25</v>
      </c>
      <c r="D21" s="5">
        <v>-12.44675</v>
      </c>
      <c r="E21" s="5">
        <v>16.647977999999998</v>
      </c>
      <c r="F21" s="5">
        <v>-158.59315599999999</v>
      </c>
      <c r="G21" s="5">
        <v>0.28456900000000002</v>
      </c>
      <c r="H21" s="5">
        <v>0.33174599999999999</v>
      </c>
      <c r="I21" s="5">
        <v>0.23460400000000001</v>
      </c>
      <c r="J21" s="5">
        <v>-16.543823</v>
      </c>
      <c r="K21" s="5">
        <v>-62.478783</v>
      </c>
      <c r="L21" s="5">
        <v>-248.26768799999999</v>
      </c>
      <c r="M21" s="5">
        <v>0.288912</v>
      </c>
      <c r="N21" s="5">
        <v>0.20564299999999999</v>
      </c>
      <c r="O21" s="5">
        <v>0.31387199999999998</v>
      </c>
      <c r="P21" s="5">
        <f t="shared" si="3"/>
        <v>119.66349486346066</v>
      </c>
      <c r="Q21" s="5">
        <f t="shared" si="4"/>
        <v>-3.4238286326793925E-2</v>
      </c>
      <c r="R21" s="5">
        <f t="shared" si="5"/>
        <v>-0.66124394152356836</v>
      </c>
      <c r="S21" s="5">
        <f t="shared" si="6"/>
        <v>-0.74938921098971001</v>
      </c>
      <c r="T21" s="5">
        <f t="shared" si="1"/>
        <v>0.15303828128371857</v>
      </c>
      <c r="U21" s="5">
        <f t="shared" si="2"/>
        <v>0.39120107525889875</v>
      </c>
      <c r="V21" s="5">
        <f t="shared" si="7"/>
        <v>-0.31337895983029102</v>
      </c>
      <c r="W21" s="8" t="s">
        <v>70</v>
      </c>
      <c r="Y21" s="7">
        <v>6</v>
      </c>
      <c r="Z21" s="4" t="s">
        <v>25</v>
      </c>
      <c r="AA21" s="5">
        <v>120</v>
      </c>
      <c r="AB21" s="5">
        <v>1</v>
      </c>
    </row>
    <row r="22" spans="2:28" x14ac:dyDescent="0.25">
      <c r="B22" s="7">
        <v>7</v>
      </c>
      <c r="C22" s="4" t="s">
        <v>26</v>
      </c>
      <c r="D22" s="5">
        <v>-12.44675</v>
      </c>
      <c r="E22" s="5">
        <v>16.647977999999998</v>
      </c>
      <c r="F22" s="5">
        <v>-158.59315599999999</v>
      </c>
      <c r="G22" s="5">
        <v>0.28456900000000002</v>
      </c>
      <c r="H22" s="5">
        <v>0.33174599999999999</v>
      </c>
      <c r="I22" s="5">
        <v>0.23460400000000001</v>
      </c>
      <c r="J22" s="5">
        <v>44.505865</v>
      </c>
      <c r="K22" s="5">
        <v>-14.641208000000001</v>
      </c>
      <c r="L22" s="5">
        <v>-205.79337699999999</v>
      </c>
      <c r="M22" s="5">
        <v>0.29306500000000002</v>
      </c>
      <c r="N22" s="5">
        <v>0.218838</v>
      </c>
      <c r="O22" s="5">
        <v>0.42360900000000001</v>
      </c>
      <c r="P22" s="5">
        <f t="shared" si="3"/>
        <v>80.314845317224268</v>
      </c>
      <c r="Q22" s="5">
        <f t="shared" si="4"/>
        <v>0.7091169107660098</v>
      </c>
      <c r="R22" s="5">
        <f t="shared" si="5"/>
        <v>-0.3895816007167201</v>
      </c>
      <c r="S22" s="5">
        <f t="shared" si="6"/>
        <v>-0.58768986995580341</v>
      </c>
      <c r="T22" s="5">
        <f t="shared" si="1"/>
        <v>0.1888661375907042</v>
      </c>
      <c r="U22" s="5">
        <f t="shared" si="2"/>
        <v>0.43458731871823436</v>
      </c>
      <c r="V22" s="5">
        <f t="shared" si="7"/>
        <v>0.28875582884710871</v>
      </c>
      <c r="W22" s="8" t="s">
        <v>70</v>
      </c>
      <c r="Y22" s="7">
        <v>7</v>
      </c>
      <c r="Z22" s="4" t="s">
        <v>26</v>
      </c>
      <c r="AA22" s="5">
        <v>80</v>
      </c>
      <c r="AB22" s="5">
        <v>1</v>
      </c>
    </row>
    <row r="23" spans="2:28" x14ac:dyDescent="0.25">
      <c r="B23" s="7">
        <v>8</v>
      </c>
      <c r="C23" s="4" t="s">
        <v>27</v>
      </c>
      <c r="D23" s="5">
        <v>-73.527535</v>
      </c>
      <c r="E23" s="5">
        <v>-31.041615</v>
      </c>
      <c r="F23" s="5">
        <v>-201.49112</v>
      </c>
      <c r="G23" s="5">
        <v>0.217919</v>
      </c>
      <c r="H23" s="5">
        <v>0.213424</v>
      </c>
      <c r="I23" s="5">
        <v>0.271316</v>
      </c>
      <c r="J23" s="5">
        <v>-29.438478</v>
      </c>
      <c r="K23" s="5">
        <v>-34.788978</v>
      </c>
      <c r="L23" s="5">
        <v>-260.06866000000002</v>
      </c>
      <c r="M23" s="5">
        <v>0.49316300000000002</v>
      </c>
      <c r="N23" s="5">
        <v>0.26662000000000002</v>
      </c>
      <c r="O23" s="5">
        <v>0.419489</v>
      </c>
      <c r="P23" s="5">
        <f t="shared" si="3"/>
        <v>73.411278895375617</v>
      </c>
      <c r="Q23" s="5">
        <f t="shared" si="4"/>
        <v>0.60057606492368698</v>
      </c>
      <c r="R23" s="5">
        <f t="shared" si="5"/>
        <v>-5.1046147899707232E-2</v>
      </c>
      <c r="S23" s="5">
        <f t="shared" si="6"/>
        <v>-0.79793651440786972</v>
      </c>
      <c r="T23" s="5">
        <f t="shared" si="1"/>
        <v>0.26406682154285882</v>
      </c>
      <c r="U23" s="5">
        <f t="shared" si="2"/>
        <v>0.51387432465813931</v>
      </c>
      <c r="V23" s="5">
        <f t="shared" si="7"/>
        <v>3.0341162133890256</v>
      </c>
      <c r="W23" s="9" t="s">
        <v>69</v>
      </c>
      <c r="Y23" s="7">
        <v>8</v>
      </c>
      <c r="Z23" s="4" t="s">
        <v>27</v>
      </c>
      <c r="AA23" s="5">
        <v>70</v>
      </c>
      <c r="AB23" s="5">
        <v>1</v>
      </c>
    </row>
    <row r="24" spans="2:28" x14ac:dyDescent="0.25">
      <c r="B24" s="7">
        <v>9</v>
      </c>
      <c r="C24" s="4" t="s">
        <v>28</v>
      </c>
      <c r="D24" s="5">
        <v>-73.527535</v>
      </c>
      <c r="E24" s="5">
        <v>-31.041615</v>
      </c>
      <c r="F24" s="5">
        <v>-201.49112</v>
      </c>
      <c r="G24" s="5">
        <v>0.217919</v>
      </c>
      <c r="H24" s="5">
        <v>0.213424</v>
      </c>
      <c r="I24" s="5">
        <v>0.271316</v>
      </c>
      <c r="J24" s="5">
        <v>31.243127000000001</v>
      </c>
      <c r="K24" s="5">
        <v>13.286864</v>
      </c>
      <c r="L24" s="5">
        <v>-217.20468399999999</v>
      </c>
      <c r="M24" s="5">
        <v>0.58354499999999998</v>
      </c>
      <c r="N24" s="5">
        <v>0.36874600000000002</v>
      </c>
      <c r="O24" s="5">
        <v>0.50200699999999998</v>
      </c>
      <c r="P24" s="5">
        <f t="shared" si="3"/>
        <v>114.84259558175172</v>
      </c>
      <c r="Q24" s="5">
        <f t="shared" si="4"/>
        <v>0.91229792804028076</v>
      </c>
      <c r="R24" s="5">
        <f t="shared" si="5"/>
        <v>0.38599335704185106</v>
      </c>
      <c r="S24" s="5">
        <f t="shared" si="6"/>
        <v>-0.13682696668775787</v>
      </c>
      <c r="T24" s="5">
        <f t="shared" si="1"/>
        <v>0.35608028346265425</v>
      </c>
      <c r="U24" s="5">
        <f t="shared" si="2"/>
        <v>0.59672462950900074</v>
      </c>
      <c r="V24" s="5">
        <f t="shared" si="7"/>
        <v>-0.1351681026802091</v>
      </c>
      <c r="W24" s="8" t="s">
        <v>70</v>
      </c>
      <c r="Y24" s="7">
        <v>9</v>
      </c>
      <c r="Z24" s="4" t="s">
        <v>28</v>
      </c>
      <c r="AA24" s="5">
        <v>115</v>
      </c>
      <c r="AB24" s="5">
        <v>1</v>
      </c>
    </row>
    <row r="25" spans="2:28" x14ac:dyDescent="0.25">
      <c r="B25" s="7">
        <v>10</v>
      </c>
      <c r="C25" s="4" t="s">
        <v>29</v>
      </c>
      <c r="D25" s="5">
        <v>-73.527535</v>
      </c>
      <c r="E25" s="5">
        <v>-31.041615</v>
      </c>
      <c r="F25" s="5">
        <v>-201.49112</v>
      </c>
      <c r="G25" s="5">
        <v>0.217919</v>
      </c>
      <c r="H25" s="5">
        <v>0.213424</v>
      </c>
      <c r="I25" s="5">
        <v>0.271316</v>
      </c>
      <c r="J25" s="5">
        <v>0.39533400000000002</v>
      </c>
      <c r="K25" s="5">
        <v>-10.215743</v>
      </c>
      <c r="L25" s="5">
        <v>-146.87046900000001</v>
      </c>
      <c r="M25" s="5">
        <v>0.320718</v>
      </c>
      <c r="N25" s="5">
        <v>0.28896100000000002</v>
      </c>
      <c r="O25" s="5">
        <v>0.21548200000000001</v>
      </c>
      <c r="P25" s="5">
        <f t="shared" si="3"/>
        <v>94.242893744915037</v>
      </c>
      <c r="Q25" s="5">
        <f t="shared" si="4"/>
        <v>0.78438666367869869</v>
      </c>
      <c r="R25" s="5">
        <f t="shared" si="5"/>
        <v>0.22098082064806801</v>
      </c>
      <c r="S25" s="5">
        <f t="shared" si="6"/>
        <v>0.579573152197983</v>
      </c>
      <c r="T25" s="5">
        <f t="shared" si="1"/>
        <v>0.13912935083655137</v>
      </c>
      <c r="U25" s="5">
        <f t="shared" si="2"/>
        <v>0.37300047028998684</v>
      </c>
      <c r="V25" s="5">
        <f t="shared" si="7"/>
        <v>-0.70936590918006659</v>
      </c>
      <c r="W25" s="8" t="s">
        <v>70</v>
      </c>
      <c r="Y25" s="7">
        <v>10</v>
      </c>
      <c r="Z25" s="4" t="s">
        <v>29</v>
      </c>
      <c r="AA25" s="5">
        <v>95</v>
      </c>
      <c r="AB25" s="5">
        <v>1</v>
      </c>
    </row>
    <row r="26" spans="2:28" x14ac:dyDescent="0.25">
      <c r="B26" s="7">
        <v>11</v>
      </c>
      <c r="C26" s="4" t="s">
        <v>30</v>
      </c>
      <c r="D26" s="5">
        <v>-73.527535</v>
      </c>
      <c r="E26" s="5">
        <v>-31.041615</v>
      </c>
      <c r="F26" s="5">
        <v>-201.49112</v>
      </c>
      <c r="G26" s="5">
        <v>0.217919</v>
      </c>
      <c r="H26" s="5">
        <v>0.213424</v>
      </c>
      <c r="I26" s="5">
        <v>0.271316</v>
      </c>
      <c r="J26" s="5">
        <v>-60.579255000000003</v>
      </c>
      <c r="K26" s="5">
        <v>-58.135480000000001</v>
      </c>
      <c r="L26" s="5">
        <v>-190.06683000000001</v>
      </c>
      <c r="M26" s="5">
        <v>0.242728</v>
      </c>
      <c r="N26" s="5">
        <v>0.20580899999999999</v>
      </c>
      <c r="O26" s="5">
        <v>0.252002</v>
      </c>
      <c r="P26" s="5">
        <f t="shared" si="3"/>
        <v>32.128645748003834</v>
      </c>
      <c r="Q26" s="5">
        <f t="shared" si="4"/>
        <v>0.4030135630850385</v>
      </c>
      <c r="R26" s="5">
        <f t="shared" si="5"/>
        <v>-0.84329309154536503</v>
      </c>
      <c r="S26" s="5">
        <f t="shared" si="6"/>
        <v>0.35557956876255142</v>
      </c>
      <c r="T26" s="5">
        <f t="shared" si="1"/>
        <v>9.7133646746265567E-2</v>
      </c>
      <c r="U26" s="5">
        <f t="shared" si="2"/>
        <v>0.31166271311510069</v>
      </c>
      <c r="V26" s="5">
        <f t="shared" si="7"/>
        <v>0.12281903179025151</v>
      </c>
      <c r="W26" s="8" t="s">
        <v>70</v>
      </c>
      <c r="Y26" s="7">
        <v>11</v>
      </c>
      <c r="Z26" s="4" t="s">
        <v>30</v>
      </c>
      <c r="AA26" s="5">
        <v>32</v>
      </c>
      <c r="AB26" s="5">
        <v>1</v>
      </c>
    </row>
    <row r="27" spans="2:28" x14ac:dyDescent="0.25">
      <c r="B27" s="7">
        <v>12</v>
      </c>
      <c r="C27" s="4" t="s">
        <v>31</v>
      </c>
      <c r="D27" s="5">
        <v>-73.527535</v>
      </c>
      <c r="E27" s="5">
        <v>-31.041615</v>
      </c>
      <c r="F27" s="5">
        <v>-201.49112</v>
      </c>
      <c r="G27" s="5">
        <v>0.217919</v>
      </c>
      <c r="H27" s="5">
        <v>0.213424</v>
      </c>
      <c r="I27" s="5">
        <v>0.271316</v>
      </c>
      <c r="J27" s="5">
        <v>-16.543823</v>
      </c>
      <c r="K27" s="5">
        <v>-62.478783</v>
      </c>
      <c r="L27" s="5">
        <v>-248.26768799999999</v>
      </c>
      <c r="M27" s="5">
        <v>0.288912</v>
      </c>
      <c r="N27" s="5">
        <v>0.20564299999999999</v>
      </c>
      <c r="O27" s="5">
        <v>0.31387199999999998</v>
      </c>
      <c r="P27" s="5">
        <f t="shared" si="3"/>
        <v>80.146654821132685</v>
      </c>
      <c r="Q27" s="5">
        <f t="shared" si="4"/>
        <v>0.71099301807634274</v>
      </c>
      <c r="R27" s="5">
        <f t="shared" si="5"/>
        <v>-0.39224554125384153</v>
      </c>
      <c r="S27" s="5">
        <f t="shared" si="6"/>
        <v>-0.58363718491300243</v>
      </c>
      <c r="T27" s="5">
        <f t="shared" si="1"/>
        <v>0.13834809288878092</v>
      </c>
      <c r="U27" s="5">
        <f t="shared" si="2"/>
        <v>0.37195173462262671</v>
      </c>
      <c r="V27" s="5">
        <f t="shared" si="7"/>
        <v>0.1374544493648423</v>
      </c>
      <c r="W27" s="8" t="s">
        <v>70</v>
      </c>
      <c r="Y27" s="7">
        <v>12</v>
      </c>
      <c r="Z27" s="4" t="s">
        <v>31</v>
      </c>
      <c r="AA27" s="5">
        <v>80</v>
      </c>
      <c r="AB27" s="5">
        <v>1</v>
      </c>
    </row>
    <row r="28" spans="2:28" x14ac:dyDescent="0.25">
      <c r="B28" s="7">
        <v>13</v>
      </c>
      <c r="C28" s="4" t="s">
        <v>32</v>
      </c>
      <c r="D28" s="5">
        <v>-73.527535</v>
      </c>
      <c r="E28" s="5">
        <v>-31.041615</v>
      </c>
      <c r="F28" s="5">
        <v>-201.49112</v>
      </c>
      <c r="G28" s="5">
        <v>0.217919</v>
      </c>
      <c r="H28" s="5">
        <v>0.213424</v>
      </c>
      <c r="I28" s="5">
        <v>0.271316</v>
      </c>
      <c r="J28" s="5">
        <v>44.505865</v>
      </c>
      <c r="K28" s="5">
        <v>-14.641208000000001</v>
      </c>
      <c r="L28" s="5">
        <v>-205.79337699999999</v>
      </c>
      <c r="M28" s="5">
        <v>0.29306500000000002</v>
      </c>
      <c r="N28" s="5">
        <v>0.218838</v>
      </c>
      <c r="O28" s="5">
        <v>0.42360900000000001</v>
      </c>
      <c r="P28" s="5">
        <f t="shared" si="3"/>
        <v>119.2449842996329</v>
      </c>
      <c r="Q28" s="5">
        <f t="shared" si="4"/>
        <v>0.98983953659142176</v>
      </c>
      <c r="R28" s="5">
        <f t="shared" si="5"/>
        <v>0.13753540324002114</v>
      </c>
      <c r="S28" s="5">
        <f t="shared" si="6"/>
        <v>-3.6079144336918174E-2</v>
      </c>
      <c r="T28" s="5">
        <f t="shared" si="1"/>
        <v>0.13277614715012487</v>
      </c>
      <c r="U28" s="5">
        <f t="shared" si="2"/>
        <v>0.36438461431586938</v>
      </c>
      <c r="V28" s="5">
        <f t="shared" si="7"/>
        <v>-0.70938815899569307</v>
      </c>
      <c r="W28" s="8" t="s">
        <v>70</v>
      </c>
      <c r="Y28" s="7">
        <v>13</v>
      </c>
      <c r="Z28" s="4" t="s">
        <v>32</v>
      </c>
      <c r="AA28" s="5">
        <v>120</v>
      </c>
      <c r="AB28" s="5">
        <v>1</v>
      </c>
    </row>
    <row r="29" spans="2:28" x14ac:dyDescent="0.25">
      <c r="B29" s="7">
        <v>14</v>
      </c>
      <c r="C29" s="4" t="s">
        <v>33</v>
      </c>
      <c r="D29" s="5">
        <v>-29.438478</v>
      </c>
      <c r="E29" s="5">
        <v>-34.788978</v>
      </c>
      <c r="F29" s="5">
        <v>-260.06866000000002</v>
      </c>
      <c r="G29" s="5">
        <v>0.49316300000000002</v>
      </c>
      <c r="H29" s="5">
        <v>0.26662000000000002</v>
      </c>
      <c r="I29" s="5">
        <v>0.419489</v>
      </c>
      <c r="J29" s="5">
        <v>31.243127000000001</v>
      </c>
      <c r="K29" s="5">
        <v>13.286864</v>
      </c>
      <c r="L29" s="5">
        <v>-217.20468399999999</v>
      </c>
      <c r="M29" s="5">
        <v>0.58354499999999998</v>
      </c>
      <c r="N29" s="5">
        <v>0.36874600000000002</v>
      </c>
      <c r="O29" s="5">
        <v>0.50200699999999998</v>
      </c>
      <c r="P29" s="5">
        <f t="shared" si="3"/>
        <v>88.492170319828674</v>
      </c>
      <c r="Q29" s="5">
        <f t="shared" si="4"/>
        <v>0.68572852016946084</v>
      </c>
      <c r="R29" s="5">
        <f t="shared" si="5"/>
        <v>0.5432779174275435</v>
      </c>
      <c r="S29" s="5">
        <f t="shared" si="6"/>
        <v>0.48438156556767592</v>
      </c>
      <c r="T29" s="5">
        <f t="shared" si="1"/>
        <v>0.43601514448851708</v>
      </c>
      <c r="U29" s="5">
        <f t="shared" si="2"/>
        <v>0.66031442850244992</v>
      </c>
      <c r="V29" s="5">
        <f t="shared" si="7"/>
        <v>-1.2582669159178426</v>
      </c>
      <c r="W29" s="8" t="s">
        <v>70</v>
      </c>
      <c r="Y29" s="7">
        <v>14</v>
      </c>
      <c r="Z29" s="4" t="s">
        <v>33</v>
      </c>
      <c r="AA29" s="5">
        <v>90</v>
      </c>
      <c r="AB29" s="5">
        <v>1</v>
      </c>
    </row>
    <row r="30" spans="2:28" x14ac:dyDescent="0.25">
      <c r="B30" s="7">
        <v>15</v>
      </c>
      <c r="C30" s="4" t="s">
        <v>34</v>
      </c>
      <c r="D30" s="5">
        <v>-29.438478</v>
      </c>
      <c r="E30" s="5">
        <v>-34.788978</v>
      </c>
      <c r="F30" s="5">
        <v>-260.06866000000002</v>
      </c>
      <c r="G30" s="5">
        <v>0.49316300000000002</v>
      </c>
      <c r="H30" s="5">
        <v>0.26662000000000002</v>
      </c>
      <c r="I30" s="5">
        <v>0.419489</v>
      </c>
      <c r="J30" s="5">
        <v>0.39533400000000002</v>
      </c>
      <c r="K30" s="5">
        <v>-10.215743</v>
      </c>
      <c r="L30" s="5">
        <v>-146.87046900000001</v>
      </c>
      <c r="M30" s="5">
        <v>0.320718</v>
      </c>
      <c r="N30" s="5">
        <v>0.28896100000000002</v>
      </c>
      <c r="O30" s="5">
        <v>0.21548200000000001</v>
      </c>
      <c r="P30" s="5">
        <f t="shared" si="3"/>
        <v>119.61492658731623</v>
      </c>
      <c r="Q30" s="5">
        <f t="shared" si="4"/>
        <v>0.24941546052132532</v>
      </c>
      <c r="R30" s="5">
        <f t="shared" si="5"/>
        <v>0.20543619179552886</v>
      </c>
      <c r="S30" s="5">
        <f t="shared" si="6"/>
        <v>0.94635505977063694</v>
      </c>
      <c r="T30" s="5">
        <f t="shared" si="1"/>
        <v>0.22723432561690593</v>
      </c>
      <c r="U30" s="5">
        <f t="shared" si="2"/>
        <v>0.47669101692491117</v>
      </c>
      <c r="V30" s="5">
        <f t="shared" si="7"/>
        <v>-0.34760001531362023</v>
      </c>
      <c r="W30" s="8" t="s">
        <v>70</v>
      </c>
      <c r="Y30" s="7">
        <v>15</v>
      </c>
      <c r="Z30" s="4" t="s">
        <v>34</v>
      </c>
      <c r="AA30" s="5">
        <v>120</v>
      </c>
      <c r="AB30" s="5">
        <v>1</v>
      </c>
    </row>
    <row r="31" spans="2:28" x14ac:dyDescent="0.25">
      <c r="B31" s="7">
        <v>16</v>
      </c>
      <c r="C31" s="4" t="s">
        <v>35</v>
      </c>
      <c r="D31" s="5">
        <v>-29.438478</v>
      </c>
      <c r="E31" s="5">
        <v>-34.788978</v>
      </c>
      <c r="F31" s="5">
        <v>-260.06866000000002</v>
      </c>
      <c r="G31" s="5">
        <v>0.49316300000000002</v>
      </c>
      <c r="H31" s="5">
        <v>0.26662000000000002</v>
      </c>
      <c r="I31" s="5">
        <v>0.419489</v>
      </c>
      <c r="J31" s="5">
        <v>-60.579255000000003</v>
      </c>
      <c r="K31" s="5">
        <v>-58.135480000000001</v>
      </c>
      <c r="L31" s="5">
        <v>-190.06683000000001</v>
      </c>
      <c r="M31" s="5">
        <v>0.242728</v>
      </c>
      <c r="N31" s="5">
        <v>0.20580899999999999</v>
      </c>
      <c r="O31" s="5">
        <v>0.252002</v>
      </c>
      <c r="P31" s="5">
        <f t="shared" si="3"/>
        <v>80.094090613157192</v>
      </c>
      <c r="Q31" s="5">
        <f t="shared" si="4"/>
        <v>-0.38880242926292063</v>
      </c>
      <c r="R31" s="5">
        <f t="shared" si="5"/>
        <v>-0.29148844591744238</v>
      </c>
      <c r="S31" s="5">
        <f t="shared" si="6"/>
        <v>0.87399494100131148</v>
      </c>
      <c r="T31" s="5">
        <f t="shared" si="1"/>
        <v>0.23823833982014847</v>
      </c>
      <c r="U31" s="5">
        <f t="shared" si="2"/>
        <v>0.48809665008085074</v>
      </c>
      <c r="V31" s="5">
        <f t="shared" si="7"/>
        <v>8.4555950370949248E-2</v>
      </c>
      <c r="W31" s="8" t="s">
        <v>70</v>
      </c>
      <c r="Y31" s="7">
        <v>16</v>
      </c>
      <c r="Z31" s="4" t="s">
        <v>35</v>
      </c>
      <c r="AA31" s="5">
        <v>80</v>
      </c>
      <c r="AB31" s="5">
        <v>1</v>
      </c>
    </row>
    <row r="32" spans="2:28" x14ac:dyDescent="0.25">
      <c r="B32" s="7">
        <v>17</v>
      </c>
      <c r="C32" s="4" t="s">
        <v>36</v>
      </c>
      <c r="D32" s="5">
        <v>-29.438478</v>
      </c>
      <c r="E32" s="5">
        <v>-34.788978</v>
      </c>
      <c r="F32" s="5">
        <v>-260.06866000000002</v>
      </c>
      <c r="G32" s="5">
        <v>0.49316300000000002</v>
      </c>
      <c r="H32" s="5">
        <v>0.26662000000000002</v>
      </c>
      <c r="I32" s="5">
        <v>0.419489</v>
      </c>
      <c r="J32" s="5">
        <v>-16.543823</v>
      </c>
      <c r="K32" s="5">
        <v>-62.478783</v>
      </c>
      <c r="L32" s="5">
        <v>-248.26768799999999</v>
      </c>
      <c r="M32" s="5">
        <v>0.288912</v>
      </c>
      <c r="N32" s="5">
        <v>0.20564299999999999</v>
      </c>
      <c r="O32" s="5">
        <v>0.31387199999999998</v>
      </c>
      <c r="P32" s="5">
        <f t="shared" si="3"/>
        <v>32.745386982777205</v>
      </c>
      <c r="Q32" s="5">
        <f t="shared" si="4"/>
        <v>0.39378539049735722</v>
      </c>
      <c r="R32" s="5">
        <f t="shared" si="5"/>
        <v>-0.84560933772331826</v>
      </c>
      <c r="S32" s="5">
        <f t="shared" si="6"/>
        <v>0.36038578521630787</v>
      </c>
      <c r="T32" s="5">
        <f t="shared" si="1"/>
        <v>0.16737657202375952</v>
      </c>
      <c r="U32" s="5">
        <f t="shared" si="2"/>
        <v>0.40911681953173168</v>
      </c>
      <c r="V32" s="5">
        <f t="shared" si="7"/>
        <v>0.68988438870243529</v>
      </c>
      <c r="W32" s="8" t="s">
        <v>70</v>
      </c>
      <c r="Y32" s="7">
        <v>17</v>
      </c>
      <c r="Z32" s="4" t="s">
        <v>36</v>
      </c>
      <c r="AA32" s="5">
        <v>32</v>
      </c>
      <c r="AB32" s="5">
        <v>1</v>
      </c>
    </row>
    <row r="33" spans="2:28" x14ac:dyDescent="0.25">
      <c r="B33" s="7">
        <v>18</v>
      </c>
      <c r="C33" s="4" t="s">
        <v>37</v>
      </c>
      <c r="D33" s="5">
        <v>-29.438478</v>
      </c>
      <c r="E33" s="5">
        <v>-34.788978</v>
      </c>
      <c r="F33" s="5">
        <v>-260.06866000000002</v>
      </c>
      <c r="G33" s="5">
        <v>0.49316300000000002</v>
      </c>
      <c r="H33" s="5">
        <v>0.26662000000000002</v>
      </c>
      <c r="I33" s="5">
        <v>0.419489</v>
      </c>
      <c r="J33" s="5">
        <v>44.505865</v>
      </c>
      <c r="K33" s="5">
        <v>-14.641208000000001</v>
      </c>
      <c r="L33" s="5">
        <v>-205.79337699999999</v>
      </c>
      <c r="M33" s="5">
        <v>0.29306500000000002</v>
      </c>
      <c r="N33" s="5">
        <v>0.218838</v>
      </c>
      <c r="O33" s="5">
        <v>0.42360900000000001</v>
      </c>
      <c r="P33" s="5">
        <f t="shared" si="3"/>
        <v>93.912218813126984</v>
      </c>
      <c r="Q33" s="5">
        <f t="shared" si="4"/>
        <v>0.78737723306420393</v>
      </c>
      <c r="R33" s="5">
        <f t="shared" si="5"/>
        <v>0.21453832370941447</v>
      </c>
      <c r="S33" s="5">
        <f t="shared" si="6"/>
        <v>0.57793632911603054</v>
      </c>
      <c r="T33" s="5">
        <f t="shared" si="1"/>
        <v>0.32821642713021415</v>
      </c>
      <c r="U33" s="5">
        <f t="shared" si="2"/>
        <v>0.57290176045305896</v>
      </c>
      <c r="V33" s="5">
        <f t="shared" si="7"/>
        <v>-0.94385899678543206</v>
      </c>
      <c r="W33" s="8" t="s">
        <v>70</v>
      </c>
      <c r="Y33" s="7">
        <v>18</v>
      </c>
      <c r="Z33" s="4" t="s">
        <v>37</v>
      </c>
      <c r="AA33" s="5">
        <v>95</v>
      </c>
      <c r="AB33" s="5">
        <v>1</v>
      </c>
    </row>
    <row r="34" spans="2:28" x14ac:dyDescent="0.25">
      <c r="B34" s="7">
        <v>19</v>
      </c>
      <c r="C34" s="4" t="s">
        <v>38</v>
      </c>
      <c r="D34" s="5">
        <v>31.243127000000001</v>
      </c>
      <c r="E34" s="5">
        <v>13.286864</v>
      </c>
      <c r="F34" s="5">
        <v>-217.20468399999999</v>
      </c>
      <c r="G34" s="5">
        <v>0.58354499999999998</v>
      </c>
      <c r="H34" s="5">
        <v>0.36874600000000002</v>
      </c>
      <c r="I34" s="5">
        <v>0.50200699999999998</v>
      </c>
      <c r="J34" s="5">
        <v>0.39533400000000002</v>
      </c>
      <c r="K34" s="5">
        <v>-10.215743</v>
      </c>
      <c r="L34" s="5">
        <v>-146.87046900000001</v>
      </c>
      <c r="M34" s="5">
        <v>0.320718</v>
      </c>
      <c r="N34" s="5">
        <v>0.28896100000000002</v>
      </c>
      <c r="O34" s="5">
        <v>0.21548200000000001</v>
      </c>
      <c r="P34" s="5">
        <f t="shared" si="3"/>
        <v>80.317250129928624</v>
      </c>
      <c r="Q34" s="5">
        <f t="shared" si="4"/>
        <v>-0.38407431716222551</v>
      </c>
      <c r="R34" s="5">
        <f t="shared" si="5"/>
        <v>-0.29262215728227753</v>
      </c>
      <c r="S34" s="5">
        <f t="shared" si="6"/>
        <v>0.87570496856180746</v>
      </c>
      <c r="T34" s="5">
        <f t="shared" si="1"/>
        <v>0.31306210987231065</v>
      </c>
      <c r="U34" s="5">
        <f t="shared" si="2"/>
        <v>0.55951953484423633</v>
      </c>
      <c r="V34" s="5">
        <f t="shared" si="7"/>
        <v>0.27685933661291823</v>
      </c>
      <c r="W34" s="8" t="s">
        <v>70</v>
      </c>
      <c r="Y34" s="7">
        <v>19</v>
      </c>
      <c r="Z34" s="4" t="s">
        <v>38</v>
      </c>
      <c r="AA34" s="5">
        <v>80</v>
      </c>
      <c r="AB34" s="5">
        <v>1</v>
      </c>
    </row>
    <row r="35" spans="2:28" x14ac:dyDescent="0.25">
      <c r="B35" s="7">
        <v>20</v>
      </c>
      <c r="C35" s="4" t="s">
        <v>39</v>
      </c>
      <c r="D35" s="5">
        <v>31.243127000000001</v>
      </c>
      <c r="E35" s="5">
        <v>13.286864</v>
      </c>
      <c r="F35" s="5">
        <v>-217.20468399999999</v>
      </c>
      <c r="G35" s="5">
        <v>0.58354499999999998</v>
      </c>
      <c r="H35" s="5">
        <v>0.36874600000000002</v>
      </c>
      <c r="I35" s="5">
        <v>0.50200699999999998</v>
      </c>
      <c r="J35" s="5">
        <v>-60.579255000000003</v>
      </c>
      <c r="K35" s="5">
        <v>-58.135480000000001</v>
      </c>
      <c r="L35" s="5">
        <v>-190.06683000000001</v>
      </c>
      <c r="M35" s="5">
        <v>0.242728</v>
      </c>
      <c r="N35" s="5">
        <v>0.20580899999999999</v>
      </c>
      <c r="O35" s="5">
        <v>0.252002</v>
      </c>
      <c r="P35" s="5">
        <f t="shared" si="3"/>
        <v>119.45276965534778</v>
      </c>
      <c r="Q35" s="5">
        <f t="shared" si="4"/>
        <v>-0.76869194632264615</v>
      </c>
      <c r="R35" s="5">
        <f t="shared" si="5"/>
        <v>-0.59791283371722548</v>
      </c>
      <c r="S35" s="5">
        <f t="shared" si="6"/>
        <v>0.22718480348592773</v>
      </c>
      <c r="T35" s="5">
        <f t="shared" si="1"/>
        <v>0.31606298320481419</v>
      </c>
      <c r="U35" s="5">
        <f t="shared" si="2"/>
        <v>0.56219479115766824</v>
      </c>
      <c r="V35" s="5">
        <f t="shared" si="7"/>
        <v>-0.47701477893999517</v>
      </c>
      <c r="W35" s="8" t="s">
        <v>70</v>
      </c>
      <c r="Y35" s="7">
        <v>20</v>
      </c>
      <c r="Z35" s="4" t="s">
        <v>39</v>
      </c>
      <c r="AA35" s="5">
        <v>120</v>
      </c>
      <c r="AB35" s="5">
        <v>1</v>
      </c>
    </row>
    <row r="36" spans="2:28" x14ac:dyDescent="0.25">
      <c r="B36" s="7">
        <v>21</v>
      </c>
      <c r="C36" s="4" t="s">
        <v>40</v>
      </c>
      <c r="D36" s="5">
        <v>31.243127000000001</v>
      </c>
      <c r="E36" s="5">
        <v>13.286864</v>
      </c>
      <c r="F36" s="5">
        <v>-217.20468399999999</v>
      </c>
      <c r="G36" s="5">
        <v>0.58354499999999998</v>
      </c>
      <c r="H36" s="5">
        <v>0.36874600000000002</v>
      </c>
      <c r="I36" s="5">
        <v>0.50200699999999998</v>
      </c>
      <c r="J36" s="5">
        <v>-16.543823</v>
      </c>
      <c r="K36" s="5">
        <v>-62.478783</v>
      </c>
      <c r="L36" s="5">
        <v>-248.26768799999999</v>
      </c>
      <c r="M36" s="5">
        <v>0.288912</v>
      </c>
      <c r="N36" s="5">
        <v>0.20564299999999999</v>
      </c>
      <c r="O36" s="5">
        <v>0.31387199999999998</v>
      </c>
      <c r="P36" s="5">
        <f t="shared" si="3"/>
        <v>94.80999985832257</v>
      </c>
      <c r="Q36" s="5">
        <f t="shared" si="4"/>
        <v>-0.5040285842359401</v>
      </c>
      <c r="R36" s="5">
        <f t="shared" si="5"/>
        <v>-0.79913139028814351</v>
      </c>
      <c r="S36" s="5">
        <f t="shared" si="6"/>
        <v>-0.32763425847925731</v>
      </c>
      <c r="T36" s="5">
        <f t="shared" si="1"/>
        <v>0.25918120387435023</v>
      </c>
      <c r="U36" s="5">
        <f t="shared" si="2"/>
        <v>0.50909842258088978</v>
      </c>
      <c r="V36" s="5">
        <f t="shared" si="7"/>
        <v>-0.16932060386597969</v>
      </c>
      <c r="W36" s="8" t="s">
        <v>70</v>
      </c>
      <c r="Y36" s="7">
        <v>21</v>
      </c>
      <c r="Z36" s="4" t="s">
        <v>40</v>
      </c>
      <c r="AA36" s="5">
        <v>95</v>
      </c>
      <c r="AB36" s="5">
        <v>1</v>
      </c>
    </row>
    <row r="37" spans="2:28" x14ac:dyDescent="0.25">
      <c r="B37" s="7">
        <v>22</v>
      </c>
      <c r="C37" s="4" t="s">
        <v>41</v>
      </c>
      <c r="D37" s="5">
        <v>31.243127000000001</v>
      </c>
      <c r="E37" s="5">
        <v>13.286864</v>
      </c>
      <c r="F37" s="5">
        <v>-217.20468399999999</v>
      </c>
      <c r="G37" s="5">
        <v>0.58354499999999998</v>
      </c>
      <c r="H37" s="5">
        <v>0.36874600000000002</v>
      </c>
      <c r="I37" s="5">
        <v>0.50200699999999998</v>
      </c>
      <c r="J37" s="5">
        <v>44.505865</v>
      </c>
      <c r="K37" s="5">
        <v>-14.641208000000001</v>
      </c>
      <c r="L37" s="5">
        <v>-205.79337699999999</v>
      </c>
      <c r="M37" s="5">
        <v>0.29306500000000002</v>
      </c>
      <c r="N37" s="5">
        <v>0.218838</v>
      </c>
      <c r="O37" s="5">
        <v>0.42360900000000001</v>
      </c>
      <c r="P37" s="5">
        <f t="shared" si="3"/>
        <v>32.955960801379725</v>
      </c>
      <c r="Q37" s="5">
        <f t="shared" si="4"/>
        <v>0.40243821383125156</v>
      </c>
      <c r="R37" s="5">
        <f t="shared" si="5"/>
        <v>-0.84743613358196412</v>
      </c>
      <c r="S37" s="5">
        <f t="shared" si="6"/>
        <v>0.34625927214727875</v>
      </c>
      <c r="T37" s="5">
        <f t="shared" si="1"/>
        <v>0.25283109488897426</v>
      </c>
      <c r="U37" s="5">
        <f t="shared" si="2"/>
        <v>0.50282312485502723</v>
      </c>
      <c r="V37" s="5">
        <f t="shared" si="7"/>
        <v>0.85407069922509438</v>
      </c>
      <c r="W37" s="8" t="s">
        <v>70</v>
      </c>
      <c r="Y37" s="7">
        <v>22</v>
      </c>
      <c r="Z37" s="4" t="s">
        <v>41</v>
      </c>
      <c r="AA37" s="5">
        <v>32</v>
      </c>
      <c r="AB37" s="5">
        <v>1</v>
      </c>
    </row>
    <row r="38" spans="2:28" x14ac:dyDescent="0.25">
      <c r="B38" s="7">
        <v>23</v>
      </c>
      <c r="C38" s="4" t="s">
        <v>42</v>
      </c>
      <c r="D38" s="5">
        <v>0.39533400000000002</v>
      </c>
      <c r="E38" s="5">
        <v>-10.215743</v>
      </c>
      <c r="F38" s="5">
        <v>-146.87046900000001</v>
      </c>
      <c r="G38" s="5">
        <v>0.320718</v>
      </c>
      <c r="H38" s="5">
        <v>0.28896100000000002</v>
      </c>
      <c r="I38" s="5">
        <v>0.21548200000000001</v>
      </c>
      <c r="J38" s="5">
        <v>-60.579255000000003</v>
      </c>
      <c r="K38" s="5">
        <v>-58.135480000000001</v>
      </c>
      <c r="L38" s="5">
        <v>-190.06683000000001</v>
      </c>
      <c r="M38" s="5">
        <v>0.242728</v>
      </c>
      <c r="N38" s="5">
        <v>0.20580899999999999</v>
      </c>
      <c r="O38" s="5">
        <v>0.252002</v>
      </c>
      <c r="P38" s="5">
        <f t="shared" si="3"/>
        <v>88.770081116952966</v>
      </c>
      <c r="Q38" s="5">
        <f t="shared" si="4"/>
        <v>-0.68688220437319514</v>
      </c>
      <c r="R38" s="5">
        <f t="shared" si="5"/>
        <v>-0.53981855594867167</v>
      </c>
      <c r="S38" s="5">
        <f t="shared" si="6"/>
        <v>-0.48660945733607675</v>
      </c>
      <c r="T38" s="5">
        <f t="shared" si="1"/>
        <v>0.13903436719428838</v>
      </c>
      <c r="U38" s="5">
        <f t="shared" si="2"/>
        <v>0.37287312479486689</v>
      </c>
      <c r="V38" s="5">
        <f>(P38-AA38)/SQRT((U38^2+AB38^2))</f>
        <v>-1.1524127521481422</v>
      </c>
      <c r="W38" s="8" t="s">
        <v>70</v>
      </c>
      <c r="Y38" s="7">
        <v>23</v>
      </c>
      <c r="Z38" s="4" t="s">
        <v>42</v>
      </c>
      <c r="AA38" s="5">
        <v>90</v>
      </c>
      <c r="AB38" s="5">
        <v>1</v>
      </c>
    </row>
    <row r="39" spans="2:28" x14ac:dyDescent="0.25">
      <c r="B39" s="7">
        <v>24</v>
      </c>
      <c r="C39" s="4" t="s">
        <v>43</v>
      </c>
      <c r="D39" s="5">
        <v>0.39533400000000002</v>
      </c>
      <c r="E39" s="5">
        <v>-10.215743</v>
      </c>
      <c r="F39" s="5">
        <v>-146.87046900000001</v>
      </c>
      <c r="G39" s="5">
        <v>0.320718</v>
      </c>
      <c r="H39" s="5">
        <v>0.28896100000000002</v>
      </c>
      <c r="I39" s="5">
        <v>0.21548200000000001</v>
      </c>
      <c r="J39" s="5">
        <v>-16.543823</v>
      </c>
      <c r="K39" s="5">
        <v>-62.478783</v>
      </c>
      <c r="L39" s="5">
        <v>-248.26768799999999</v>
      </c>
      <c r="M39" s="5">
        <v>0.288912</v>
      </c>
      <c r="N39" s="5">
        <v>0.20564299999999999</v>
      </c>
      <c r="O39" s="5">
        <v>0.31387199999999998</v>
      </c>
      <c r="P39" s="5">
        <f t="shared" si="3"/>
        <v>115.32456984895373</v>
      </c>
      <c r="Q39" s="5">
        <f t="shared" si="4"/>
        <v>-0.14688246418075565</v>
      </c>
      <c r="R39" s="5">
        <f t="shared" si="5"/>
        <v>-0.45318218024529794</v>
      </c>
      <c r="S39" s="5">
        <f t="shared" si="6"/>
        <v>-0.87923344637491307</v>
      </c>
      <c r="T39" s="5">
        <f t="shared" si="1"/>
        <v>0.1419058248934236</v>
      </c>
      <c r="U39" s="5">
        <f t="shared" si="2"/>
        <v>0.3767038955113467</v>
      </c>
      <c r="V39" s="5">
        <f t="shared" si="7"/>
        <v>0.30373373400220094</v>
      </c>
      <c r="W39" s="8" t="s">
        <v>70</v>
      </c>
      <c r="Y39" s="7">
        <v>24</v>
      </c>
      <c r="Z39" s="4" t="s">
        <v>43</v>
      </c>
      <c r="AA39" s="5">
        <v>115</v>
      </c>
      <c r="AB39" s="5">
        <v>1</v>
      </c>
    </row>
    <row r="40" spans="2:28" x14ac:dyDescent="0.25">
      <c r="B40" s="7">
        <v>25</v>
      </c>
      <c r="C40" s="4" t="s">
        <v>44</v>
      </c>
      <c r="D40" s="5">
        <v>0.39533400000000002</v>
      </c>
      <c r="E40" s="5">
        <v>-10.215743</v>
      </c>
      <c r="F40" s="5">
        <v>-146.87046900000001</v>
      </c>
      <c r="G40" s="5">
        <v>0.320718</v>
      </c>
      <c r="H40" s="5">
        <v>0.28896100000000002</v>
      </c>
      <c r="I40" s="5">
        <v>0.21548200000000001</v>
      </c>
      <c r="J40" s="5">
        <v>44.505865</v>
      </c>
      <c r="K40" s="5">
        <v>-14.641208000000001</v>
      </c>
      <c r="L40" s="5">
        <v>-205.79337699999999</v>
      </c>
      <c r="M40" s="5">
        <v>0.29306500000000002</v>
      </c>
      <c r="N40" s="5">
        <v>0.218838</v>
      </c>
      <c r="O40" s="5">
        <v>0.42360900000000001</v>
      </c>
      <c r="P40" s="5">
        <f t="shared" si="3"/>
        <v>73.737594026009887</v>
      </c>
      <c r="Q40" s="5">
        <f t="shared" si="4"/>
        <v>0.59820952368530822</v>
      </c>
      <c r="R40" s="5">
        <f t="shared" si="5"/>
        <v>-6.0016400839427726E-2</v>
      </c>
      <c r="S40" s="5">
        <f t="shared" si="6"/>
        <v>-0.79908910479525219</v>
      </c>
      <c r="T40" s="5">
        <f t="shared" si="1"/>
        <v>0.21224960868005599</v>
      </c>
      <c r="U40" s="5">
        <f t="shared" si="2"/>
        <v>0.46070555529541424</v>
      </c>
      <c r="V40" s="5">
        <f t="shared" si="7"/>
        <v>3.3946585743846938</v>
      </c>
      <c r="W40" s="9" t="s">
        <v>69</v>
      </c>
      <c r="Y40" s="7">
        <v>25</v>
      </c>
      <c r="Z40" s="4" t="s">
        <v>44</v>
      </c>
      <c r="AA40" s="5">
        <v>70</v>
      </c>
      <c r="AB40" s="5">
        <v>1</v>
      </c>
    </row>
    <row r="41" spans="2:28" x14ac:dyDescent="0.25">
      <c r="B41" s="7">
        <v>26</v>
      </c>
      <c r="C41" s="4" t="s">
        <v>45</v>
      </c>
      <c r="D41" s="5">
        <v>-60.579255000000003</v>
      </c>
      <c r="E41" s="5">
        <v>-58.135480000000001</v>
      </c>
      <c r="F41" s="5">
        <v>-190.06683000000001</v>
      </c>
      <c r="G41" s="5">
        <v>0.242728</v>
      </c>
      <c r="H41" s="5">
        <v>0.20580899999999999</v>
      </c>
      <c r="I41" s="5">
        <v>0.252002</v>
      </c>
      <c r="J41" s="5">
        <v>-16.543823</v>
      </c>
      <c r="K41" s="5">
        <v>-62.478783</v>
      </c>
      <c r="L41" s="5">
        <v>-248.26768799999999</v>
      </c>
      <c r="M41" s="5">
        <v>0.288912</v>
      </c>
      <c r="N41" s="5">
        <v>0.20564299999999999</v>
      </c>
      <c r="O41" s="5">
        <v>0.31387199999999998</v>
      </c>
      <c r="P41" s="5">
        <f t="shared" si="3"/>
        <v>73.111718789210499</v>
      </c>
      <c r="Q41" s="5">
        <f t="shared" si="4"/>
        <v>0.60230333425697757</v>
      </c>
      <c r="R41" s="5">
        <f t="shared" si="5"/>
        <v>-5.9406386170762056E-2</v>
      </c>
      <c r="S41" s="5">
        <f t="shared" si="6"/>
        <v>-0.79605375121599531</v>
      </c>
      <c r="T41" s="5">
        <f t="shared" si="1"/>
        <v>0.15462510469191565</v>
      </c>
      <c r="U41" s="5">
        <f t="shared" si="2"/>
        <v>0.39322398794060831</v>
      </c>
      <c r="V41" s="5">
        <f t="shared" si="7"/>
        <v>2.8958752170724447</v>
      </c>
      <c r="W41" s="9" t="s">
        <v>69</v>
      </c>
      <c r="Y41" s="7">
        <v>26</v>
      </c>
      <c r="Z41" s="4" t="s">
        <v>45</v>
      </c>
      <c r="AA41" s="5">
        <v>70</v>
      </c>
      <c r="AB41" s="5">
        <v>1</v>
      </c>
    </row>
    <row r="42" spans="2:28" x14ac:dyDescent="0.25">
      <c r="B42" s="7">
        <v>27</v>
      </c>
      <c r="C42" s="4" t="s">
        <v>46</v>
      </c>
      <c r="D42" s="5">
        <v>-60.579255000000003</v>
      </c>
      <c r="E42" s="5">
        <v>-58.135480000000001</v>
      </c>
      <c r="F42" s="5">
        <v>-190.06683000000001</v>
      </c>
      <c r="G42" s="5">
        <v>0.242728</v>
      </c>
      <c r="H42" s="5">
        <v>0.20580899999999999</v>
      </c>
      <c r="I42" s="5">
        <v>0.252002</v>
      </c>
      <c r="J42" s="5">
        <v>44.505865</v>
      </c>
      <c r="K42" s="5">
        <v>-14.641208000000001</v>
      </c>
      <c r="L42" s="5">
        <v>-205.79337699999999</v>
      </c>
      <c r="M42" s="5">
        <v>0.29306500000000002</v>
      </c>
      <c r="N42" s="5">
        <v>0.218838</v>
      </c>
      <c r="O42" s="5">
        <v>0.42360900000000001</v>
      </c>
      <c r="P42" s="5">
        <f t="shared" si="3"/>
        <v>114.81271019694464</v>
      </c>
      <c r="Q42" s="5">
        <f t="shared" si="4"/>
        <v>0.9152742742483968</v>
      </c>
      <c r="R42" s="5">
        <f t="shared" si="5"/>
        <v>0.3788280228329412</v>
      </c>
      <c r="S42" s="5">
        <f t="shared" si="6"/>
        <v>-0.13697566212855145</v>
      </c>
      <c r="T42" s="5">
        <f t="shared" si="1"/>
        <v>0.13881596811527994</v>
      </c>
      <c r="U42" s="5">
        <f t="shared" si="2"/>
        <v>0.37258014992116789</v>
      </c>
      <c r="V42" s="5">
        <f t="shared" si="7"/>
        <v>-0.17550413731826481</v>
      </c>
      <c r="W42" s="8" t="s">
        <v>70</v>
      </c>
      <c r="Y42" s="7">
        <v>27</v>
      </c>
      <c r="Z42" s="4" t="s">
        <v>46</v>
      </c>
      <c r="AA42" s="5">
        <v>115</v>
      </c>
      <c r="AB42" s="5">
        <v>1</v>
      </c>
    </row>
    <row r="43" spans="2:28" x14ac:dyDescent="0.25">
      <c r="B43" s="7">
        <v>28</v>
      </c>
      <c r="C43" s="4" t="s">
        <v>47</v>
      </c>
      <c r="D43" s="5">
        <v>-16.543823</v>
      </c>
      <c r="E43" s="5">
        <v>-62.478783</v>
      </c>
      <c r="F43" s="5">
        <v>-248.26768799999999</v>
      </c>
      <c r="G43" s="5">
        <v>0.288912</v>
      </c>
      <c r="H43" s="5">
        <v>0.20564299999999999</v>
      </c>
      <c r="I43" s="5">
        <v>0.31387199999999998</v>
      </c>
      <c r="J43" s="5">
        <v>44.505865</v>
      </c>
      <c r="K43" s="5">
        <v>-14.641208000000001</v>
      </c>
      <c r="L43" s="5">
        <v>-205.79337699999999</v>
      </c>
      <c r="M43" s="5">
        <v>0.29306500000000002</v>
      </c>
      <c r="N43" s="5">
        <v>0.218838</v>
      </c>
      <c r="O43" s="5">
        <v>0.42360900000000001</v>
      </c>
      <c r="P43" s="5">
        <f t="shared" si="3"/>
        <v>88.428304754205769</v>
      </c>
      <c r="Q43" s="5">
        <f t="shared" si="4"/>
        <v>0.6903862758614786</v>
      </c>
      <c r="R43" s="5">
        <f t="shared" si="5"/>
        <v>0.54097582366832364</v>
      </c>
      <c r="S43" s="5">
        <f t="shared" si="6"/>
        <v>0.48032483623949451</v>
      </c>
      <c r="T43" s="5">
        <f t="shared" si="1"/>
        <v>0.17124138148097912</v>
      </c>
      <c r="U43" s="5">
        <f t="shared" si="2"/>
        <v>0.41381322052464575</v>
      </c>
      <c r="V43" s="5">
        <f t="shared" si="7"/>
        <v>-1.4522625405947747</v>
      </c>
      <c r="W43" s="8" t="s">
        <v>70</v>
      </c>
      <c r="Y43" s="7">
        <v>28</v>
      </c>
      <c r="Z43" s="4" t="s">
        <v>47</v>
      </c>
      <c r="AA43" s="5">
        <v>90</v>
      </c>
      <c r="AB43" s="5">
        <v>1</v>
      </c>
    </row>
  </sheetData>
  <mergeCells count="20">
    <mergeCell ref="W14:W15"/>
    <mergeCell ref="B13:W13"/>
    <mergeCell ref="Y13:AB13"/>
    <mergeCell ref="U8:U9"/>
    <mergeCell ref="AE14:AH15"/>
    <mergeCell ref="AB14:AB15"/>
    <mergeCell ref="C14:C15"/>
    <mergeCell ref="B14:B15"/>
    <mergeCell ref="V14:V15"/>
    <mergeCell ref="AA14:AA15"/>
    <mergeCell ref="Z14:Z15"/>
    <mergeCell ref="Y14:Y15"/>
    <mergeCell ref="T14:T15"/>
    <mergeCell ref="U14:U15"/>
    <mergeCell ref="Q14:S14"/>
    <mergeCell ref="E2:G2"/>
    <mergeCell ref="H2:J2"/>
    <mergeCell ref="D14:I14"/>
    <mergeCell ref="J14:O14"/>
    <mergeCell ref="P14:P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 Ramezani Ziarani</cp:lastModifiedBy>
  <dcterms:created xsi:type="dcterms:W3CDTF">2015-06-05T18:17:20Z</dcterms:created>
  <dcterms:modified xsi:type="dcterms:W3CDTF">2023-12-28T10:05:41Z</dcterms:modified>
</cp:coreProperties>
</file>