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milag\Desktop\0.TEMPORALES\MV\"/>
    </mc:Choice>
  </mc:AlternateContent>
  <xr:revisionPtr revIDLastSave="0" documentId="13_ncr:1_{20CFEBEB-E186-4AB6-AC80-22871FEBF01A}" xr6:coauthVersionLast="47" xr6:coauthVersionMax="47" xr10:uidLastSave="{00000000-0000-0000-0000-000000000000}"/>
  <bookViews>
    <workbookView xWindow="-93" yWindow="-93" windowWidth="19386" windowHeight="12266" tabRatio="891" xr2:uid="{00000000-000D-0000-FFFF-FFFF00000000}"/>
  </bookViews>
  <sheets>
    <sheet name="INSTRUCCIONES" sheetId="7" r:id="rId1"/>
    <sheet name="PROBLEMA" sheetId="1" r:id="rId2"/>
    <sheet name="OCULTOS" sheetId="2" r:id="rId3"/>
    <sheet name="DATOS FIJOS" sheetId="3" r:id="rId4"/>
    <sheet name="RESULTADOS - FTP" sheetId="5" r:id="rId5"/>
    <sheet name="IMAGENES" sheetId="4" state="hidden" r:id="rId6"/>
    <sheet name="ENLACES" sheetId="6" state="hidden" r:id="rId7"/>
    <sheet name="NOMBRES" sheetId="25" state="hidden" r:id="rId8"/>
    <sheet name="FORMULAS" sheetId="28" state="hidden" r:id="rId9"/>
  </sheets>
  <definedNames>
    <definedName name="_xlnm._FilterDatabase" localSheetId="8" hidden="1">FORMULAS!$A$1:$E$345</definedName>
    <definedName name="_xlnm._FilterDatabase" localSheetId="7" hidden="1">NOMBRES!$A$1:$F$58</definedName>
    <definedName name="_NO">OCULTOS!$G$4</definedName>
    <definedName name="_OK">OCULTOS!$G$3</definedName>
    <definedName name="Area">PROBLEMA!$M$3</definedName>
    <definedName name="_xlnm.Print_Area" localSheetId="0">INSTRUCCIONES!$A:$C</definedName>
    <definedName name="_xlnm.Print_Area" localSheetId="1">PROBLEMA!$A$1:$N$23</definedName>
    <definedName name="Area_Ver">OCULTOS!$B$5</definedName>
    <definedName name="d_">PROBLEMA!$C$10</definedName>
    <definedName name="d_Ale">PROBLEMA!$O$10</definedName>
    <definedName name="D_Fijos">PROBLEMA!$P$4</definedName>
    <definedName name="d_Ver">OCULTOS!$B$4</definedName>
    <definedName name="Dato_FTP" comment="Primera fila de datos que se quieren exportar a FTP">PROBLEMA!$Q$5</definedName>
    <definedName name="Enunciado">PROBLEMA!$B$1</definedName>
    <definedName name="Enunciado_FTP">'RESULTADOS - FTP'!$B$2</definedName>
    <definedName name="h_">PROBLEMA!$C$9</definedName>
    <definedName name="h_Ale">PROBLEMA!$O$9</definedName>
    <definedName name="h_Ver">OCULTOS!$B$3</definedName>
    <definedName name="IMAGEN">T_DATOS_FIJOS[[#Headers],[Imagen]]</definedName>
    <definedName name="Imagen_FTP">'RESULTADOS - FTP'!$C$1</definedName>
    <definedName name="L_">PROBLEMA!$C$8</definedName>
    <definedName name="L_Ale">PROBLEMA!$O$8</definedName>
    <definedName name="L_Ver">OCULTOS!$B$2</definedName>
    <definedName name="Lista_Datos">T_DATOS_FIJOS[NOMBRE]</definedName>
    <definedName name="Lista_Imagenes">T_DATOS_IMAGENES[NOMBRE]</definedName>
    <definedName name="Multiplo_Img">'DATOS FIJOS'!$J$1</definedName>
    <definedName name="N_Hoja_Datos" comment="El nombre de la HOJA de DATOS FIJOS por si alguien lo cambia, para la MACRO de IMAGENES">MID(N_Ruta_Datos,FIND("]",N_Ruta_Datos,1)+1,100)</definedName>
    <definedName name="N_Hoja_Pb">MID(N_Ruta_Pb,FIND("]",N_Ruta_Pb,1)+1,100)</definedName>
    <definedName name="N_Preg_FTP">PROBLEMA!$Q$6</definedName>
    <definedName name="N_Preg_FTP_Inicial">PROBLEMA!$P$6</definedName>
    <definedName name="N_Ruta_Datos">CELL("nombrearchivo",T_DATOS_FIJOS[#All])</definedName>
    <definedName name="N_Ruta_Pb">CELL("nombrearchivo",Enunciado)</definedName>
    <definedName name="Nombre_Datos">PROBLEMA!$P$5</definedName>
    <definedName name="Perimetro">PROBLEMA!$M$2</definedName>
    <definedName name="Preg_1">PROBLEMA!$B$2</definedName>
    <definedName name="Preg_1_FTP">'RESULTADOS - FTP'!$B$3</definedName>
    <definedName name="Preg_2">PROBLEMA!$B$3</definedName>
    <definedName name="Preg_2_FTP">'RESULTADOS - FTP'!$B$4</definedName>
    <definedName name="Preg_3">PROBLEMA!$B$4</definedName>
    <definedName name="Preg_3_FTP">'RESULTADOS - FTP'!$B$5</definedName>
    <definedName name="Preg_4">PROBLEMA!#REF!</definedName>
    <definedName name="Resultado_1_FTP">'RESULTADOS - FTP'!$C$3</definedName>
    <definedName name="Resultado_2_FTP">'RESULTADOS - FTP'!$C$4</definedName>
    <definedName name="Resultado_3_FTP">'RESULTADOS - FTP'!$C$5</definedName>
    <definedName name="Salto">PROBLEMA!$P$3</definedName>
    <definedName name="SALTOS_FTP">OCULTOS!$F$3:$F$4</definedName>
    <definedName name="SI_NO">OCULTOS!$G$3:$G$4</definedName>
    <definedName name="Solu_ini">'DATOS FIJOS'!$E$3</definedName>
    <definedName name="SUB_CARPETA">'DATOS FIJOS'!$I$1</definedName>
    <definedName name="_xlnm.Print_Titles" localSheetId="3">'DATOS FIJOS'!$A:$A,'DATOS FIJOS'!$4:$4</definedName>
    <definedName name="_xlnm.Print_Titles" localSheetId="0">INSTRUCCIONES!$1:$1</definedName>
    <definedName name="URL_ALTO" comment="ALTO PARA URL IMAGEN EN FTP">""" height="""</definedName>
    <definedName name="URL_F" comment="FIN DE LA URL PARA IMAGEN FTP">"""&gt;"</definedName>
    <definedName name="URL_I" comment="URL INICIAL PARA LA IMAGEN EN FTP">"&lt;img src=""http://drive.google.com/uc?export=view&amp;id="</definedName>
    <definedName name="URL_W" comment="ANCHO DE LA IMAGEN PARA URL FTP">""" width="""</definedName>
    <definedName name="Ver_Datos">PROBLEMA!$P$1</definedName>
    <definedName name="Ver_Resultados">PROBLEMA!$P$2</definedName>
    <definedName name="Volumen">PROBLEMA!$M$4</definedName>
    <definedName name="Volumen_Ver">OCULTOS!$B$6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5" l="1"/>
  <c r="B3" i="1"/>
  <c r="A3" i="5" l="1"/>
  <c r="A2" i="5"/>
  <c r="E31" i="25"/>
  <c r="F30" i="25" l="1"/>
  <c r="A5" i="3"/>
  <c r="A6" i="3"/>
  <c r="A7" i="3"/>
  <c r="A8" i="3"/>
  <c r="A9" i="3"/>
  <c r="A10" i="3"/>
  <c r="A11" i="3"/>
  <c r="A12" i="3"/>
  <c r="A13" i="3"/>
  <c r="A14" i="3"/>
  <c r="A15" i="3"/>
  <c r="A16" i="3"/>
  <c r="A17" i="3"/>
  <c r="A18" i="3"/>
  <c r="E20" i="25" l="1"/>
  <c r="E19" i="25"/>
  <c r="E3" i="25"/>
  <c r="E5" i="25"/>
  <c r="E4" i="25"/>
  <c r="E2" i="25"/>
  <c r="E35" i="25"/>
  <c r="E34" i="25"/>
  <c r="E9" i="25"/>
  <c r="E15" i="25"/>
  <c r="E13" i="25"/>
  <c r="E21" i="25"/>
  <c r="F43" i="25"/>
  <c r="F18" i="25"/>
  <c r="E23" i="25"/>
  <c r="E6" i="25"/>
  <c r="E7" i="25"/>
  <c r="E24" i="25"/>
  <c r="E26" i="25"/>
  <c r="E12" i="25"/>
  <c r="E11" i="25"/>
  <c r="E10" i="25"/>
  <c r="E33" i="25"/>
  <c r="F32" i="25"/>
  <c r="E32" i="25"/>
  <c r="F52" i="25"/>
  <c r="F46" i="25"/>
  <c r="F53" i="25"/>
  <c r="F47" i="25"/>
  <c r="F25" i="25"/>
  <c r="E22" i="25"/>
  <c r="F51" i="25"/>
  <c r="F45" i="25"/>
  <c r="E42" i="25"/>
  <c r="E36" i="25"/>
  <c r="E14" i="25"/>
  <c r="E16" i="25"/>
  <c r="E58" i="25"/>
  <c r="Q5" i="1" l="1" a="1"/>
  <c r="Q5" i="1" s="1"/>
  <c r="E25" i="25" s="1"/>
  <c r="O8" i="1" l="1"/>
  <c r="Q9" i="1" s="1"/>
  <c r="B3" i="3" a="1"/>
  <c r="E52" i="25" l="1"/>
  <c r="B3" i="3"/>
  <c r="C8" i="1" l="1"/>
  <c r="C2" i="6"/>
  <c r="F2" i="6" s="1"/>
  <c r="E30" i="25" s="1"/>
  <c r="B2" i="1"/>
  <c r="B2" i="2" l="1"/>
  <c r="F28" i="25"/>
  <c r="E18" i="25"/>
  <c r="F54" i="25"/>
  <c r="E43" i="25"/>
  <c r="E46" i="25"/>
  <c r="F37" i="25"/>
  <c r="B15" i="1"/>
  <c r="B4" i="5"/>
  <c r="B3" i="5"/>
  <c r="B18" i="1"/>
  <c r="E54" i="25" l="1"/>
  <c r="E28" i="25"/>
  <c r="E37" i="25"/>
  <c r="O9" i="1"/>
  <c r="C3" i="3" a="1"/>
  <c r="C9" i="1" l="1"/>
  <c r="Q10" i="1"/>
  <c r="E53" i="25"/>
  <c r="C3" i="3"/>
  <c r="B15" i="2"/>
  <c r="M3" i="1" l="1"/>
  <c r="F38" i="25"/>
  <c r="E47" i="25"/>
  <c r="F49" i="25"/>
  <c r="F17" i="25"/>
  <c r="F48" i="25"/>
  <c r="B3" i="2"/>
  <c r="E38" i="25" s="1"/>
  <c r="M2" i="1"/>
  <c r="B1" i="1"/>
  <c r="O10" i="1"/>
  <c r="C10" i="1" s="1"/>
  <c r="D3" i="3" a="1"/>
  <c r="F29" i="25" l="1"/>
  <c r="H17" i="1"/>
  <c r="E51" i="25"/>
  <c r="F8" i="25"/>
  <c r="E48" i="25"/>
  <c r="E17" i="25"/>
  <c r="F27" i="25"/>
  <c r="F40" i="25"/>
  <c r="F56" i="25"/>
  <c r="E49" i="25"/>
  <c r="D3" i="3"/>
  <c r="A3" i="3" s="1"/>
  <c r="Q4" i="1" s="1"/>
  <c r="B16" i="2"/>
  <c r="C4" i="5"/>
  <c r="B4" i="1"/>
  <c r="F3" i="3"/>
  <c r="B2" i="5"/>
  <c r="H20" i="1"/>
  <c r="E3" i="3"/>
  <c r="E8" i="25" s="1"/>
  <c r="C3" i="5"/>
  <c r="B5" i="2"/>
  <c r="E40" i="25" s="1"/>
  <c r="M4" i="1" l="1"/>
  <c r="H23" i="1" s="1"/>
  <c r="E29" i="25"/>
  <c r="E56" i="25"/>
  <c r="E27" i="25"/>
  <c r="E45" i="25"/>
  <c r="F39" i="25"/>
  <c r="F44" i="25"/>
  <c r="F50" i="25"/>
  <c r="B4" i="2"/>
  <c r="E39" i="25" s="1"/>
  <c r="F41" i="25" l="1"/>
  <c r="E50" i="25"/>
  <c r="F57" i="25"/>
  <c r="F55" i="25"/>
  <c r="E44" i="25"/>
  <c r="B14" i="2"/>
  <c r="B5" i="5"/>
  <c r="C5" i="5"/>
  <c r="G3" i="3"/>
  <c r="B21" i="1"/>
  <c r="B6" i="2"/>
  <c r="E41" i="25" s="1"/>
  <c r="B17" i="2"/>
  <c r="B18" i="2" s="1"/>
  <c r="E57" i="25" l="1"/>
  <c r="E55"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<sst xmlns="http://schemas.openxmlformats.org/spreadsheetml/2006/main" count="2163" uniqueCount="589">
  <si>
    <t>Datos:</t>
  </si>
  <si>
    <t>Datos Fijos:</t>
  </si>
  <si>
    <t xml:space="preserve"> cm </t>
  </si>
  <si>
    <t>.</t>
  </si>
  <si>
    <t xml:space="preserve">; </t>
  </si>
  <si>
    <t xml:space="preserve"> cm²</t>
  </si>
  <si>
    <t xml:space="preserve"> cm³</t>
  </si>
  <si>
    <t>Lado</t>
  </si>
  <si>
    <t>Altura</t>
  </si>
  <si>
    <t>Profundidad</t>
  </si>
  <si>
    <t>NOMBRE</t>
  </si>
  <si>
    <t>Lista Datos:</t>
  </si>
  <si>
    <t>L</t>
  </si>
  <si>
    <t>h</t>
  </si>
  <si>
    <t>d</t>
  </si>
  <si>
    <t>INSTRUCCIONES PARA HACER LAS HOJAS DE CÁLCULO AUTOMATIZADAS</t>
  </si>
  <si>
    <t xml:space="preserve">L = </t>
  </si>
  <si>
    <t xml:space="preserve">h = </t>
  </si>
  <si>
    <t xml:space="preserve">d = </t>
  </si>
  <si>
    <t xml:space="preserve">Volumen = </t>
  </si>
  <si>
    <t>https://drive.google.com/file/d/1Pu7uZeNFGBEa8bnXxwqWxPcElTiA4Nd0/view?usp=drive_link</t>
  </si>
  <si>
    <t>Enlace</t>
  </si>
  <si>
    <t>Prisma Rectangular</t>
  </si>
  <si>
    <t>ID</t>
  </si>
  <si>
    <t>DATOS PARA LAS FIGURAS</t>
  </si>
  <si>
    <t>CONTATENACIÓN DE DATOS, CUANDO HAY MUCHOS EN EL ENUNCIADO</t>
  </si>
  <si>
    <t xml:space="preserve"> m²</t>
  </si>
  <si>
    <t xml:space="preserve"> m³</t>
  </si>
  <si>
    <t>m⁴</t>
  </si>
  <si>
    <t>FORMATOS / SÍMBOLOS ESPECIALES</t>
  </si>
  <si>
    <t>↻ ↺ ↶ ↷ ← → ↖ ↗ ↑ ↓ ↕  ▽ ◁ ◀ ⁹  ⁶</t>
  </si>
  <si>
    <t>1. PROBLEMA</t>
  </si>
  <si>
    <t>2. OCULTOS</t>
  </si>
  <si>
    <t>3. DATOS FIJOS</t>
  </si>
  <si>
    <t>5. RESULTADOS - FTP</t>
  </si>
  <si>
    <t>6. ENLACES IMÁGENES</t>
  </si>
  <si>
    <t>Salto Línea:</t>
  </si>
  <si>
    <t>NOTA: AÑADIR TANTAS HOJAS COMO SEAN NECESARIAS PARA INCLUIR COSAS NO CONTEMPLADAS EN ESTAS INDICACIONES.</t>
  </si>
  <si>
    <t>Ancho</t>
  </si>
  <si>
    <t>Alto</t>
  </si>
  <si>
    <t>URL FTP</t>
  </si>
  <si>
    <t>='[FastTest PlugIn.xlsm]Datos CL'!H1</t>
  </si>
  <si>
    <t>Ver Resultados:</t>
  </si>
  <si>
    <t>Perímetro</t>
  </si>
  <si>
    <t>Área</t>
  </si>
  <si>
    <t>Volumen</t>
  </si>
  <si>
    <t>P</t>
  </si>
  <si>
    <t>A</t>
  </si>
  <si>
    <t>V</t>
  </si>
  <si>
    <t xml:space="preserve">Área = </t>
  </si>
  <si>
    <t>El perímetro de la cara del rectángulo es la suma de los lados del rectángulo.</t>
  </si>
  <si>
    <t>El área de la cara del rectángulo es el producto de los lados del rectángulo.</t>
  </si>
  <si>
    <t>El volúmen del rectángulo es el producto del área del rectángulo, multiplicado por la profundidad del mismo.</t>
  </si>
  <si>
    <t>SECC RECTANG</t>
  </si>
  <si>
    <t>1.1.</t>
  </si>
  <si>
    <t>1.3.</t>
  </si>
  <si>
    <t>1.8.</t>
  </si>
  <si>
    <t>1.2.</t>
  </si>
  <si>
    <r>
      <t xml:space="preserve">A la derecha de cada pregunta, poner el </t>
    </r>
    <r>
      <rPr>
        <b/>
        <sz val="11"/>
        <color theme="1"/>
        <rFont val="Calibri"/>
        <family val="2"/>
        <scheme val="minor"/>
      </rPr>
      <t>RESULTADO</t>
    </r>
    <r>
      <rPr>
        <sz val="11"/>
        <color theme="1"/>
        <rFont val="Calibri"/>
        <family val="2"/>
        <scheme val="minor"/>
      </rPr>
      <t xml:space="preserve"> si es un único resultado la respuesta a la pregunta. Si la fórmula es sencilla, en esa misma casilla, si no, pues que sea igual a la celda donde esté el resultado.</t>
    </r>
  </si>
  <si>
    <t>1.4.</t>
  </si>
  <si>
    <t>1.5.</t>
  </si>
  <si>
    <t>1.6.</t>
  </si>
  <si>
    <t>1.7.</t>
  </si>
  <si>
    <t>1.9.</t>
  </si>
  <si>
    <t>2.1.</t>
  </si>
  <si>
    <t>2.2.</t>
  </si>
  <si>
    <t>2.3.</t>
  </si>
  <si>
    <t>En esta hoja, se pondrán los datos que no sean imprescindibles tener en la hoja problema.</t>
  </si>
  <si>
    <r>
      <t>Los datos que se muestren en las figuras, se pondrán en las celdas con el nombre igual que el resultado que se va a mostrar, pero con el sufijo "</t>
    </r>
    <r>
      <rPr>
        <i/>
        <sz val="11"/>
        <color theme="1"/>
        <rFont val="Calibri"/>
        <family val="2"/>
        <scheme val="minor"/>
      </rPr>
      <t>_Ver</t>
    </r>
    <r>
      <rPr>
        <sz val="11"/>
        <color theme="1"/>
        <rFont val="Calibri"/>
        <family val="2"/>
        <scheme val="minor"/>
      </rPr>
      <t>".</t>
    </r>
  </si>
  <si>
    <t>En esta hoja también están los formatos más "típicos" que usaremos en estos tipos de problemas, por si alguien no se acuerda de cómo se hacen, pues se cogen de esa hoja.</t>
  </si>
  <si>
    <t>3.1.</t>
  </si>
  <si>
    <t>3.2.</t>
  </si>
  <si>
    <t>3.3.</t>
  </si>
  <si>
    <t>3.4.</t>
  </si>
  <si>
    <t>4.1.</t>
  </si>
  <si>
    <t>5.1.</t>
  </si>
  <si>
    <t>6.1.</t>
  </si>
  <si>
    <t>6.2.</t>
  </si>
  <si>
    <r>
      <t xml:space="preserve">Los datos a introducir son: </t>
    </r>
    <r>
      <rPr>
        <b/>
        <sz val="11"/>
        <color theme="1"/>
        <rFont val="Calibri"/>
        <family val="2"/>
        <scheme val="minor"/>
      </rPr>
      <t xml:space="preserve">NOMBRE, URL </t>
    </r>
    <r>
      <rPr>
        <sz val="11"/>
        <color theme="1"/>
        <rFont val="Calibri"/>
        <family val="2"/>
        <scheme val="minor"/>
      </rPr>
      <t xml:space="preserve">de la imagen en la cuenta de ESTRUCTURAS y </t>
    </r>
    <r>
      <rPr>
        <b/>
        <sz val="11"/>
        <color theme="1"/>
        <rFont val="Calibri"/>
        <family val="2"/>
        <scheme val="minor"/>
      </rPr>
      <t>DIMENSIONES.</t>
    </r>
    <r>
      <rPr>
        <sz val="11"/>
        <color theme="1"/>
        <rFont val="Calibri"/>
        <family val="2"/>
        <scheme val="minor"/>
      </rPr>
      <t xml:space="preserve"> Para el tamaño de la imagen conviene poner solo el </t>
    </r>
    <r>
      <rPr>
        <b/>
        <sz val="11"/>
        <color theme="1"/>
        <rFont val="Calibri"/>
        <family val="2"/>
        <scheme val="minor"/>
      </rPr>
      <t>ANCHO</t>
    </r>
    <r>
      <rPr>
        <sz val="11"/>
        <color theme="1"/>
        <rFont val="Calibri"/>
        <family val="2"/>
        <scheme val="minor"/>
      </rPr>
      <t xml:space="preserve"> o el </t>
    </r>
    <r>
      <rPr>
        <b/>
        <sz val="11"/>
        <color theme="1"/>
        <rFont val="Calibri"/>
        <family val="2"/>
        <scheme val="minor"/>
      </rPr>
      <t>ALTO</t>
    </r>
    <r>
      <rPr>
        <sz val="11"/>
        <color theme="1"/>
        <rFont val="Calibri"/>
        <family val="2"/>
        <scheme val="minor"/>
      </rPr>
      <t>. Si uno de los dos se deja en blanco, el otro valor se queda por defecto y no se distorsiona la imagen.</t>
    </r>
  </si>
  <si>
    <t>&lt;br&gt;</t>
  </si>
  <si>
    <t>&lt;p&gt;</t>
  </si>
  <si>
    <t>SÍ / NO</t>
  </si>
  <si>
    <t>Sí</t>
  </si>
  <si>
    <t>No</t>
  </si>
  <si>
    <t>SALTOS</t>
  </si>
  <si>
    <t>DATOS PARA MENÚS DESPLEGABLES</t>
  </si>
  <si>
    <t>Nº Ini Prg. FTP:</t>
  </si>
  <si>
    <r>
      <t xml:space="preserve">Escribir el </t>
    </r>
    <r>
      <rPr>
        <b/>
        <sz val="11"/>
        <color theme="1"/>
        <rFont val="Calibri"/>
        <family val="2"/>
        <scheme val="minor"/>
      </rPr>
      <t>ENUNCIADO</t>
    </r>
    <r>
      <rPr>
        <sz val="11"/>
        <color theme="1"/>
        <rFont val="Calibri"/>
        <family val="2"/>
        <scheme val="minor"/>
      </rPr>
      <t xml:space="preserve"> con los datos de la misma hoja de datos del problema. En la celda B1, que tiene el nombre de "</t>
    </r>
    <r>
      <rPr>
        <i/>
        <sz val="11"/>
        <color theme="1"/>
        <rFont val="Calibri"/>
        <family val="2"/>
        <scheme val="minor"/>
      </rPr>
      <t>Enunciado</t>
    </r>
    <r>
      <rPr>
        <sz val="11"/>
        <color theme="1"/>
        <rFont val="Calibri"/>
        <family val="2"/>
        <scheme val="minor"/>
      </rPr>
      <t xml:space="preserve">". Combinadas las celdas de la fila. Para administrar los nombres de las celdas, pulsar </t>
    </r>
    <r>
      <rPr>
        <b/>
        <sz val="11"/>
        <color theme="1"/>
        <rFont val="Calibri"/>
        <family val="2"/>
        <scheme val="minor"/>
      </rPr>
      <t>Ctrl + F3</t>
    </r>
    <r>
      <rPr>
        <sz val="11"/>
        <color theme="1"/>
        <rFont val="Calibri"/>
        <family val="2"/>
        <scheme val="minor"/>
      </rPr>
      <t>.</t>
    </r>
  </si>
  <si>
    <t>IMAGEN →</t>
  </si>
  <si>
    <t>Min</t>
  </si>
  <si>
    <t>Max</t>
  </si>
  <si>
    <t>Multiplo</t>
  </si>
  <si>
    <t>Ver Datos:</t>
  </si>
  <si>
    <t>IMAGEN</t>
  </si>
  <si>
    <t>Imagen</t>
  </si>
  <si>
    <t>FIGURA_PROBLEMA</t>
  </si>
  <si>
    <r>
      <t xml:space="preserve">Si el problema tiene varias </t>
    </r>
    <r>
      <rPr>
        <b/>
        <sz val="11"/>
        <color theme="1"/>
        <rFont val="Calibri"/>
        <family val="2"/>
        <scheme val="minor"/>
      </rPr>
      <t>PREGUNTAS</t>
    </r>
    <r>
      <rPr>
        <sz val="11"/>
        <color theme="1"/>
        <rFont val="Calibri"/>
        <family val="2"/>
        <scheme val="minor"/>
      </rPr>
      <t xml:space="preserve">, escribirlas en las celdas correspondientes (B2, B3,…) y ponerles el </t>
    </r>
    <r>
      <rPr>
        <b/>
        <sz val="11"/>
        <color theme="1"/>
        <rFont val="Calibri"/>
        <family val="2"/>
        <scheme val="minor"/>
      </rPr>
      <t xml:space="preserve">nombre correlativo </t>
    </r>
    <r>
      <rPr>
        <sz val="11"/>
        <color theme="1"/>
        <rFont val="Calibri"/>
        <family val="2"/>
        <scheme val="minor"/>
      </rPr>
      <t>"</t>
    </r>
    <r>
      <rPr>
        <i/>
        <sz val="11"/>
        <color theme="1"/>
        <rFont val="Calibri"/>
        <family val="2"/>
        <scheme val="minor"/>
      </rPr>
      <t>Preg_1</t>
    </r>
    <r>
      <rPr>
        <sz val="11"/>
        <color theme="1"/>
        <rFont val="Calibri"/>
        <family val="2"/>
        <scheme val="minor"/>
      </rPr>
      <t>", "</t>
    </r>
    <r>
      <rPr>
        <i/>
        <sz val="11"/>
        <color theme="1"/>
        <rFont val="Calibri"/>
        <family val="2"/>
        <scheme val="minor"/>
      </rPr>
      <t>Preg_2</t>
    </r>
    <r>
      <rPr>
        <sz val="11"/>
        <color theme="1"/>
        <rFont val="Calibri"/>
        <family val="2"/>
        <scheme val="minor"/>
      </rPr>
      <t>", etc. Insertar tantas filas como sean necesarias. Estas celdas estarán combinadas en toda la fila, a excepción de la última celda, que será para indicar el resultado (y se le pondrá un nombre).</t>
    </r>
  </si>
  <si>
    <r>
      <t xml:space="preserve">Esta hoja está preparada de forma que tiene una </t>
    </r>
    <r>
      <rPr>
        <b/>
        <sz val="11"/>
        <color theme="1"/>
        <rFont val="Calibri"/>
        <family val="2"/>
        <scheme val="minor"/>
      </rPr>
      <t>primera</t>
    </r>
    <r>
      <rPr>
        <sz val="11"/>
        <color theme="1"/>
        <rFont val="Calibri"/>
        <family val="2"/>
        <scheme val="minor"/>
      </rPr>
      <t xml:space="preserve"> y </t>
    </r>
    <r>
      <rPr>
        <b/>
        <sz val="11"/>
        <color theme="1"/>
        <rFont val="Calibri"/>
        <family val="2"/>
        <scheme val="minor"/>
      </rPr>
      <t>última</t>
    </r>
    <r>
      <rPr>
        <sz val="11"/>
        <color theme="1"/>
        <rFont val="Calibri"/>
        <family val="2"/>
        <scheme val="minor"/>
      </rPr>
      <t xml:space="preserve"> </t>
    </r>
    <r>
      <rPr>
        <b/>
        <sz val="11"/>
        <color theme="1"/>
        <rFont val="Calibri"/>
        <family val="2"/>
        <scheme val="minor"/>
      </rPr>
      <t>columna</t>
    </r>
    <r>
      <rPr>
        <sz val="11"/>
        <color theme="1"/>
        <rFont val="Calibri"/>
        <family val="2"/>
        <scheme val="minor"/>
      </rPr>
      <t xml:space="preserve">, para ajustar el tamaño total. Luego tiene </t>
    </r>
    <r>
      <rPr>
        <b/>
        <sz val="11"/>
        <color theme="1"/>
        <rFont val="Calibri"/>
        <family val="2"/>
        <scheme val="minor"/>
      </rPr>
      <t>10</t>
    </r>
    <r>
      <rPr>
        <sz val="11"/>
        <color theme="1"/>
        <rFont val="Calibri"/>
        <family val="2"/>
        <scheme val="minor"/>
      </rPr>
      <t xml:space="preserve"> </t>
    </r>
    <r>
      <rPr>
        <b/>
        <sz val="11"/>
        <color theme="1"/>
        <rFont val="Calibri"/>
        <family val="2"/>
        <scheme val="minor"/>
      </rPr>
      <t>columnas intermedias</t>
    </r>
    <r>
      <rPr>
        <sz val="11"/>
        <color theme="1"/>
        <rFont val="Calibri"/>
        <family val="2"/>
        <scheme val="minor"/>
      </rPr>
      <t xml:space="preserve"> de igual dimensiones, para poder jugar con el formato, combinando celdas.</t>
    </r>
  </si>
  <si>
    <r>
      <t xml:space="preserve">A continuación, se van poniendo los </t>
    </r>
    <r>
      <rPr>
        <b/>
        <sz val="11"/>
        <color theme="1"/>
        <rFont val="Calibri"/>
        <family val="2"/>
        <scheme val="minor"/>
      </rPr>
      <t>cálculos</t>
    </r>
    <r>
      <rPr>
        <sz val="11"/>
        <color theme="1"/>
        <rFont val="Calibri"/>
        <family val="2"/>
        <scheme val="minor"/>
      </rPr>
      <t xml:space="preserve">, con sus explicaciones, la </t>
    </r>
    <r>
      <rPr>
        <b/>
        <sz val="11"/>
        <color theme="1"/>
        <rFont val="Calibri"/>
        <family val="2"/>
        <scheme val="minor"/>
      </rPr>
      <t xml:space="preserve">Figura </t>
    </r>
    <r>
      <rPr>
        <sz val="11"/>
        <color theme="1"/>
        <rFont val="Calibri"/>
        <family val="2"/>
        <scheme val="minor"/>
      </rPr>
      <t xml:space="preserve">(FIGURA_PROBLEMA será el nombre que se le ponga, una vez agrupada) y todo lo </t>
    </r>
    <r>
      <rPr>
        <b/>
        <sz val="11"/>
        <color theme="1"/>
        <rFont val="Calibri"/>
        <family val="2"/>
        <scheme val="minor"/>
      </rPr>
      <t>necesario</t>
    </r>
    <r>
      <rPr>
        <sz val="11"/>
        <color theme="1"/>
        <rFont val="Calibri"/>
        <family val="2"/>
        <scheme val="minor"/>
      </rPr>
      <t xml:space="preserve"> para </t>
    </r>
    <r>
      <rPr>
        <b/>
        <sz val="11"/>
        <color theme="1"/>
        <rFont val="Calibri"/>
        <family val="2"/>
        <scheme val="minor"/>
      </rPr>
      <t>realizar el problema</t>
    </r>
    <r>
      <rPr>
        <sz val="11"/>
        <color theme="1"/>
        <rFont val="Calibri"/>
        <family val="2"/>
        <scheme val="minor"/>
      </rPr>
      <t xml:space="preserve">. Los datos necesarios intermedios que no se tengan que mostrar en esta hoja, se indicarán en la hoja </t>
    </r>
    <r>
      <rPr>
        <b/>
        <sz val="11"/>
        <color theme="1"/>
        <rFont val="Calibri"/>
        <family val="2"/>
        <scheme val="minor"/>
      </rPr>
      <t>OCULTOS</t>
    </r>
    <r>
      <rPr>
        <sz val="11"/>
        <color theme="1"/>
        <rFont val="Calibri"/>
        <family val="2"/>
        <scheme val="minor"/>
      </rPr>
      <t xml:space="preserve">. Las </t>
    </r>
    <r>
      <rPr>
        <b/>
        <sz val="11"/>
        <color theme="1"/>
        <rFont val="Calibri"/>
        <family val="2"/>
        <scheme val="minor"/>
      </rPr>
      <t>filas</t>
    </r>
    <r>
      <rPr>
        <sz val="11"/>
        <color theme="1"/>
        <rFont val="Calibri"/>
        <family val="2"/>
        <scheme val="minor"/>
      </rPr>
      <t xml:space="preserve"> de cada apartado, se </t>
    </r>
    <r>
      <rPr>
        <b/>
        <sz val="11"/>
        <color theme="1"/>
        <rFont val="Calibri"/>
        <family val="2"/>
        <scheme val="minor"/>
      </rPr>
      <t>agruparán</t>
    </r>
    <r>
      <rPr>
        <sz val="11"/>
        <color theme="1"/>
        <rFont val="Calibri"/>
        <family val="2"/>
        <scheme val="minor"/>
      </rPr>
      <t>, para poder ocultarlas fácilmente. Todas las filas del problema también.</t>
    </r>
  </si>
  <si>
    <r>
      <t xml:space="preserve">La </t>
    </r>
    <r>
      <rPr>
        <b/>
        <sz val="11"/>
        <color theme="1"/>
        <rFont val="Calibri"/>
        <family val="2"/>
        <scheme val="minor"/>
      </rPr>
      <t>Fila 2</t>
    </r>
    <r>
      <rPr>
        <sz val="11"/>
        <color theme="1"/>
        <rFont val="Calibri"/>
        <family val="2"/>
        <scheme val="minor"/>
      </rPr>
      <t xml:space="preserve">, indica la </t>
    </r>
    <r>
      <rPr>
        <b/>
        <sz val="11"/>
        <color theme="1"/>
        <rFont val="Calibri"/>
        <family val="2"/>
        <scheme val="minor"/>
      </rPr>
      <t xml:space="preserve">COLUMNA </t>
    </r>
    <r>
      <rPr>
        <sz val="11"/>
        <color theme="1"/>
        <rFont val="Calibri"/>
        <family val="2"/>
        <scheme val="minor"/>
      </rPr>
      <t>en la que se buscarán los datos, cuando en la hoja PROBLEMA ponga que los datos sean FIJOS y se seleccione uno de la lista desplegable. Número correlativo empezando en 1.</t>
    </r>
  </si>
  <si>
    <r>
      <t xml:space="preserve">Las </t>
    </r>
    <r>
      <rPr>
        <b/>
        <sz val="11"/>
        <color theme="1"/>
        <rFont val="Calibri"/>
        <family val="2"/>
        <scheme val="minor"/>
      </rPr>
      <t>Fila 1 a 3</t>
    </r>
    <r>
      <rPr>
        <sz val="11"/>
        <color theme="1"/>
        <rFont val="Calibri"/>
        <family val="2"/>
        <scheme val="minor"/>
      </rPr>
      <t>,se ocultarán cuando se termine de configurar la tabla con los datos que van a ser necesarios para la tabla de datos.</t>
    </r>
  </si>
  <si>
    <r>
      <t xml:space="preserve">Esta hoja es para insertar los enlaces de las </t>
    </r>
    <r>
      <rPr>
        <b/>
        <sz val="11"/>
        <color theme="1"/>
        <rFont val="Calibri"/>
        <family val="2"/>
        <scheme val="minor"/>
      </rPr>
      <t xml:space="preserve">IMÁGENES </t>
    </r>
    <r>
      <rPr>
        <sz val="11"/>
        <color theme="1"/>
        <rFont val="Calibri"/>
        <family val="2"/>
        <scheme val="minor"/>
      </rPr>
      <t>que se necesiten para el problema en cuestión. Las imágenes tendrán que estar en una cuenta de Gmail, recomendable crear una carpeta llamada IMAGENES compartida para visualizar por cualquiera que tenga el enlace. El código ID se genera con la fórmula que hay a la derecha. El formato de esa celda está con tipo de letra "Courier New", para que se vean los 33 caracteres de la ID con claridad y que "ocupan lo mismo".</t>
    </r>
  </si>
  <si>
    <r>
      <t xml:space="preserve">Se insertarán tantas columnas como sean necesarias. Para columnas de </t>
    </r>
    <r>
      <rPr>
        <b/>
        <sz val="11"/>
        <color theme="1"/>
        <rFont val="Calibri"/>
        <family val="2"/>
        <scheme val="minor"/>
      </rPr>
      <t>DATOS</t>
    </r>
    <r>
      <rPr>
        <sz val="11"/>
        <color theme="1"/>
        <rFont val="Calibri"/>
        <family val="2"/>
        <scheme val="minor"/>
      </rPr>
      <t xml:space="preserve">, se insertan columnas </t>
    </r>
    <r>
      <rPr>
        <b/>
        <sz val="11"/>
        <color theme="1"/>
        <rFont val="Calibri"/>
        <family val="2"/>
        <scheme val="minor"/>
      </rPr>
      <t>antes de la columna D</t>
    </r>
    <r>
      <rPr>
        <sz val="11"/>
        <color theme="1"/>
        <rFont val="Calibri"/>
        <family val="2"/>
        <scheme val="minor"/>
      </rPr>
      <t xml:space="preserve"> (última de DATOS). Para columnas de </t>
    </r>
    <r>
      <rPr>
        <b/>
        <sz val="11"/>
        <color theme="1"/>
        <rFont val="Calibri"/>
        <family val="2"/>
        <scheme val="minor"/>
      </rPr>
      <t>SOLUCIONES</t>
    </r>
    <r>
      <rPr>
        <sz val="11"/>
        <color theme="1"/>
        <rFont val="Calibri"/>
        <family val="2"/>
        <scheme val="minor"/>
      </rPr>
      <t xml:space="preserve">, se insertarán </t>
    </r>
    <r>
      <rPr>
        <b/>
        <sz val="11"/>
        <color theme="1"/>
        <rFont val="Calibri"/>
        <family val="2"/>
        <scheme val="minor"/>
      </rPr>
      <t xml:space="preserve">antes de la columna G </t>
    </r>
    <r>
      <rPr>
        <sz val="11"/>
        <color theme="1"/>
        <rFont val="Calibri"/>
        <family val="2"/>
        <scheme val="minor"/>
      </rPr>
      <t>(ultima de soluciones antes de la columna IMAGEN). Las SOLUCIONES conviene que estén en fórmulas, por si cambia algún dato.</t>
    </r>
  </si>
  <si>
    <t>Nombre Definido</t>
  </si>
  <si>
    <t>_NO</t>
  </si>
  <si>
    <t>_OK</t>
  </si>
  <si>
    <t>Area</t>
  </si>
  <si>
    <t>INSTRUCCIONES!Print_Area</t>
  </si>
  <si>
    <t>PROBLEMA!Print_Area</t>
  </si>
  <si>
    <t>Area_Ver</t>
  </si>
  <si>
    <t>d_</t>
  </si>
  <si>
    <t>d_Ver</t>
  </si>
  <si>
    <t>Dato_FTP</t>
  </si>
  <si>
    <t>Enunciado</t>
  </si>
  <si>
    <t>Enunciado_FTP</t>
  </si>
  <si>
    <t>h_</t>
  </si>
  <si>
    <t>h_Ver</t>
  </si>
  <si>
    <t>L_</t>
  </si>
  <si>
    <t>L_Ver</t>
  </si>
  <si>
    <t>Lista_Datos</t>
  </si>
  <si>
    <t>Lista_Imagenes</t>
  </si>
  <si>
    <t>Multiplo_Img</t>
  </si>
  <si>
    <t>N_Hoja_Datos</t>
  </si>
  <si>
    <t>N_Hoja_Pb</t>
  </si>
  <si>
    <t>N_Preg_FTP</t>
  </si>
  <si>
    <t>N_Preg_FTP_Inicial</t>
  </si>
  <si>
    <t>N_Ruta_Datos</t>
  </si>
  <si>
    <t>N_Ruta_Pb</t>
  </si>
  <si>
    <t>Nombre_Datos</t>
  </si>
  <si>
    <t>Perimetro</t>
  </si>
  <si>
    <t>Preg_1</t>
  </si>
  <si>
    <t>Preg_1_FTP</t>
  </si>
  <si>
    <t>Preg_2</t>
  </si>
  <si>
    <t>Preg_2_FTP</t>
  </si>
  <si>
    <t>Preg_3</t>
  </si>
  <si>
    <t>Preg_3_FTP</t>
  </si>
  <si>
    <t>Resultado_1_FTP</t>
  </si>
  <si>
    <t>Resultado_2_FTP</t>
  </si>
  <si>
    <t>Resultado_3_FTP</t>
  </si>
  <si>
    <t>Salto</t>
  </si>
  <si>
    <t>SALTOS_FTP</t>
  </si>
  <si>
    <t>SI_NO</t>
  </si>
  <si>
    <t>Solu_ini</t>
  </si>
  <si>
    <t>SUB_CARPETA</t>
  </si>
  <si>
    <t>DATOS FIJOS'!Print_Titles</t>
  </si>
  <si>
    <t>INSTRUCCIONES!Print_Titles</t>
  </si>
  <si>
    <t>URL_ALTO</t>
  </si>
  <si>
    <t>URL_F</t>
  </si>
  <si>
    <t>URL_I</t>
  </si>
  <si>
    <t>URL_W</t>
  </si>
  <si>
    <t>Ver_Datos</t>
  </si>
  <si>
    <t>Ver_Resultados</t>
  </si>
  <si>
    <t>Volumen_Ver</t>
  </si>
  <si>
    <t>=OCULTOS!$G$4</t>
  </si>
  <si>
    <t/>
  </si>
  <si>
    <t>=OCULTOS!$G$3</t>
  </si>
  <si>
    <t>=PROBLEMA!$M$3</t>
  </si>
  <si>
    <t>=L_*h_</t>
  </si>
  <si>
    <t>=INSTRUCCIONES!$A:$C</t>
  </si>
  <si>
    <t>=PROBLEMA!$A:$N</t>
  </si>
  <si>
    <t>=OCULTOS!$B$5</t>
  </si>
  <si>
    <t>=PROBLEMA!$C$10</t>
  </si>
  <si>
    <t>=OCULTOS!$B$4</t>
  </si>
  <si>
    <t>=PROBLEMA!$Q$5</t>
  </si>
  <si>
    <t>=PROBLEMA!$P$4</t>
  </si>
  <si>
    <t>=PROBLEMA!$B$1</t>
  </si>
  <si>
    <t>="Para practicar datos de geometría resolver el siguiente ejercicio. Tenemos un rectángulo de lado L =  "&amp;L_&amp;" cm y altura h = "&amp;h_&amp;" cm. "&amp;Salto&amp;"
Se pide calcular:"</t>
  </si>
  <si>
    <t>='RESULTADOS - FTP'!$B$2</t>
  </si>
  <si>
    <t>=Enunciado</t>
  </si>
  <si>
    <t>=PROBLEMA!$C$9</t>
  </si>
  <si>
    <t>=OCULTOS!$B$3</t>
  </si>
  <si>
    <t>=PROBLEMA!$C$8</t>
  </si>
  <si>
    <t>=OCULTOS!$B$2</t>
  </si>
  <si>
    <t>=T_DATOS_FIJOS[NOMBRE]</t>
  </si>
  <si>
    <t>=T_DATOS_IMAGENES[NOMBRE]</t>
  </si>
  <si>
    <t>='DATOS FIJOS'!$J$1</t>
  </si>
  <si>
    <t>=MID(N_Ruta_Datos,FIND("]",N_Ruta_Datos,1)+1,100)</t>
  </si>
  <si>
    <t>=MID(N_Ruta_Pb,FIND("]",N_Ruta_Pb,1)+1,100)</t>
  </si>
  <si>
    <t>=PROBLEMA!$Q$6</t>
  </si>
  <si>
    <t>=PROBLEMA!$P$6</t>
  </si>
  <si>
    <t>=CELL("nombrearchivo",T_DATOS_FIJOS[#All])</t>
  </si>
  <si>
    <t>=CELL("nombrearchivo",Enunciado)</t>
  </si>
  <si>
    <t>=PROBLEMA!$P$5</t>
  </si>
  <si>
    <t>=PROBLEMA!$M$2</t>
  </si>
  <si>
    <t>=(L_+h_)*2</t>
  </si>
  <si>
    <t>=PROBLEMA!$B$2</t>
  </si>
  <si>
    <t>=Salto&amp;"1) El perímetro de una cara del rectángulo frontal."</t>
  </si>
  <si>
    <t>='RESULTADOS - FTP'!$B$3</t>
  </si>
  <si>
    <t>=Preg_1&amp;" "</t>
  </si>
  <si>
    <t>=PROBLEMA!$B$3</t>
  </si>
  <si>
    <t>=Salto&amp;"2) El área de la cara del rectángulo frontal."</t>
  </si>
  <si>
    <t>='RESULTADOS - FTP'!$B$4</t>
  </si>
  <si>
    <t>=Preg_2&amp;" "</t>
  </si>
  <si>
    <t>=PROBLEMA!$B$4</t>
  </si>
  <si>
    <t>=Salto&amp;"3) El volúmen del prisma rectangular si tiene una profundidad de d = "&amp;d_&amp;" cm."</t>
  </si>
  <si>
    <t>='RESULTADOS - FTP'!$B$5</t>
  </si>
  <si>
    <t>=Preg_3&amp;" "</t>
  </si>
  <si>
    <t>='RESULTADOS - FTP'!$C$3</t>
  </si>
  <si>
    <t>='RESULTADOS - FTP'!$C$4</t>
  </si>
  <si>
    <t>='RESULTADOS - FTP'!$C$5</t>
  </si>
  <si>
    <t>=PROBLEMA!$P$3</t>
  </si>
  <si>
    <t>=OCULTOS!$F$3:$F$4</t>
  </si>
  <si>
    <t>=OCULTOS!$G$3:$G$4</t>
  </si>
  <si>
    <t>='DATOS FIJOS'!$I$1</t>
  </si>
  <si>
    <t>=INSTRUCCIONES!$1:$1</t>
  </si>
  <si>
    <t>=""" height="""</t>
  </si>
  <si>
    <t>="""&gt;"</t>
  </si>
  <si>
    <t>="&lt;img src=""http://drive.google.com/uc?export=view&amp;id="</t>
  </si>
  <si>
    <t>=""" width="""</t>
  </si>
  <si>
    <t>=PROBLEMA!$P$1</t>
  </si>
  <si>
    <t>=PROBLEMA!$P$2</t>
  </si>
  <si>
    <t>=PROBLEMA!$M$4</t>
  </si>
  <si>
    <t>=Area*d_</t>
  </si>
  <si>
    <t>=OCULTOS!$B$6</t>
  </si>
  <si>
    <t>Referencia TEXTO</t>
  </si>
  <si>
    <t>Fórmula TEXTO</t>
  </si>
  <si>
    <t>7.1.</t>
  </si>
  <si>
    <t>7.2.</t>
  </si>
  <si>
    <t>Aleatorio</t>
  </si>
  <si>
    <t>D_Fijos</t>
  </si>
  <si>
    <t>='DATOS FIJOS'!$E$3</t>
  </si>
  <si>
    <t>=Perimetro</t>
  </si>
  <si>
    <t>d_Ale</t>
  </si>
  <si>
    <t>h_Ale</t>
  </si>
  <si>
    <t>L_Ale</t>
  </si>
  <si>
    <t>=PROBLEMA!$O$10</t>
  </si>
  <si>
    <t>=PROBLEMA!$O$9</t>
  </si>
  <si>
    <t>=PROBLEMA!$O$8</t>
  </si>
  <si>
    <t>Rectangulo 100x70x15</t>
  </si>
  <si>
    <r>
      <t xml:space="preserve">Los nombres que en </t>
    </r>
    <r>
      <rPr>
        <b/>
        <sz val="11"/>
        <color theme="1"/>
        <rFont val="Calibri"/>
        <family val="2"/>
        <scheme val="minor"/>
      </rPr>
      <t xml:space="preserve">TIPO no </t>
    </r>
    <r>
      <rPr>
        <sz val="11"/>
        <color theme="1"/>
        <rFont val="Calibri"/>
        <family val="2"/>
        <scheme val="minor"/>
      </rPr>
      <t>pone "</t>
    </r>
    <r>
      <rPr>
        <b/>
        <sz val="11"/>
        <color theme="1"/>
        <rFont val="Calibri"/>
        <family val="2"/>
        <scheme val="minor"/>
      </rPr>
      <t>Range</t>
    </r>
    <r>
      <rPr>
        <sz val="11"/>
        <color theme="1"/>
        <rFont val="Calibri"/>
        <family val="2"/>
        <scheme val="minor"/>
      </rPr>
      <t xml:space="preserve">" es porque no están referenciadas a ninguna celda o tabla de la hoja, son </t>
    </r>
    <r>
      <rPr>
        <b/>
        <sz val="11"/>
        <color theme="1"/>
        <rFont val="Calibri"/>
        <family val="2"/>
        <scheme val="minor"/>
      </rPr>
      <t xml:space="preserve">DATOS INTERNOS </t>
    </r>
    <r>
      <rPr>
        <sz val="11"/>
        <color theme="1"/>
        <rFont val="Calibri"/>
        <family val="2"/>
        <scheme val="minor"/>
      </rPr>
      <t xml:space="preserve">que tiene el archivo y </t>
    </r>
    <r>
      <rPr>
        <b/>
        <sz val="11"/>
        <color theme="1"/>
        <rFont val="Calibri"/>
        <family val="2"/>
        <scheme val="minor"/>
      </rPr>
      <t>NO SE PUEDEN BORRAR</t>
    </r>
    <r>
      <rPr>
        <sz val="11"/>
        <color theme="1"/>
        <rFont val="Calibri"/>
        <family val="2"/>
        <scheme val="minor"/>
      </rPr>
      <t>.</t>
    </r>
  </si>
  <si>
    <t>Para versiones a partir de 2019 (incluida)</t>
  </si>
  <si>
    <t>Para versiones antes de 2016 (incluida)</t>
  </si>
  <si>
    <t>=T_DATOS_FIJOS[[#Headers],[Imagen]]</t>
  </si>
  <si>
    <t>=INDICE(T_DATOS_FIJOS[NOMBRE];N_Preg_FTP-N_Preg_FTP_Inicial+1)</t>
  </si>
  <si>
    <t>='DATOS FIJOS'!$A:$A,'DATOS FIJOS'!$4:$4</t>
  </si>
  <si>
    <t>=SI(D_Fijos=_NO;'DATOS FIJOS'!A3;"")</t>
  </si>
  <si>
    <t>Tipo</t>
  </si>
  <si>
    <t>Range</t>
  </si>
  <si>
    <t>=SI(Ver_Resultados=_OK;Area;"")</t>
  </si>
  <si>
    <t>=SI(D_Fijos=_OK;BUSCARV(Nombre_Datos;T_DATOS_FIJOS;BUSCARH(B10;'DATOS FIJOS'!$1:$2;2;0);0);O10)</t>
  </si>
  <si>
    <t>=REDOND.MULT(ALEATORIO.ENTRE(P10;Q10);R10)</t>
  </si>
  <si>
    <t>=SI(Ver_Datos=_OK;d_;"d")</t>
  </si>
  <si>
    <t>=SI(D_Fijos=_OK;BUSCARV(Nombre_Datos;T_DATOS_FIJOS;BUSCARH(B9;'DATOS FIJOS'!$1:$2;2;0);0);O9)</t>
  </si>
  <si>
    <t>=REDOND.MULT(ALEATORIO.ENTRE(P9;Q9);R9)</t>
  </si>
  <si>
    <t>=SI(Ver_Datos=_OK;h_;"h")</t>
  </si>
  <si>
    <t>=SI(D_Fijos=_OK;BUSCARV(Nombre_Datos;T_DATOS_FIJOS;BUSCARH(B8;'DATOS FIJOS'!$1:$2;2;0);0);O8)</t>
  </si>
  <si>
    <t>=REDOND.MULT(ALEATORIO.ENTRE(P8;Q8);R8)</t>
  </si>
  <si>
    <t>=SI(Ver_Datos=_OK;L_;"L")</t>
  </si>
  <si>
    <t>="{1:NM:~%100%"&amp;Perimetro&amp;":"&amp;MIN(Perimetro*2/100;5)&amp;"#¡Muy bien!}"&amp;" cm"</t>
  </si>
  <si>
    <t>="{1:NM:~%100%"&amp;Area&amp;":"&amp;MIN(Area*2/100;10)&amp;"#¡Muy bien!}"&amp;" cm²"</t>
  </si>
  <si>
    <t>="{1:NM:~%100%"&amp;Volumen&amp;":"&amp;MIN(Volumen*2/100;10)&amp;"#¡Muy bien!}"&amp;" cm³"</t>
  </si>
  <si>
    <t>=SI(Ver_Resultados=_OK;Volumen;"")</t>
  </si>
  <si>
    <t>Referencia</t>
  </si>
  <si>
    <t>Fórmula</t>
  </si>
  <si>
    <t>NOMBRES DEFIN'!_FilterDatabase</t>
  </si>
  <si>
    <t>='NOMBRES DEFIN'!$A$2:$E$57</t>
  </si>
  <si>
    <t>2,5</t>
  </si>
  <si>
    <t>4</t>
  </si>
  <si>
    <t>Prism_Rec 020x05x05</t>
  </si>
  <si>
    <t>Imagen_FTP</t>
  </si>
  <si>
    <t>='RESULTADOS - FTP'!$C$1</t>
  </si>
  <si>
    <t>=BUSCARV(B1;T_DATOS_IMAGENES;COLUMNAS(T_DATOS_IMAGENES);0)</t>
  </si>
  <si>
    <t>Prism_Rec 020x15x10</t>
  </si>
  <si>
    <t>Prism_Rec 030x20x10</t>
  </si>
  <si>
    <t>Prism_Rec 040x05x05</t>
  </si>
  <si>
    <t>Prism_Rec 050x10x10</t>
  </si>
  <si>
    <t>Prism_Rec 050x30x20</t>
  </si>
  <si>
    <t>Prism_Rec 060x05x05</t>
  </si>
  <si>
    <t>Prism_Rec 060x45x25</t>
  </si>
  <si>
    <t>Prism_Rec 070x05x05</t>
  </si>
  <si>
    <t>Prism_Rec 070x50x35</t>
  </si>
  <si>
    <t>Prism_Rec 080x50x05</t>
  </si>
  <si>
    <t>Prism_Rec 090x10x10</t>
  </si>
  <si>
    <t>Prism_Rec 100x70x15</t>
  </si>
  <si>
    <t>Hoja</t>
  </si>
  <si>
    <t>Celda</t>
  </si>
  <si>
    <t>Valor</t>
  </si>
  <si>
    <t>Nombre Celda</t>
  </si>
  <si>
    <t>INSTRUCCIONES</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</si>
  <si>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</si>
  <si>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</si>
  <si>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</si>
  <si>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</si>
  <si>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</si>
  <si>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</si>
  <si>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</si>
  <si>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</si>
  <si>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</si>
  <si>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</si>
  <si>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</si>
  <si>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</si>
  <si>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</si>
  <si>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</si>
  <si>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</si>
  <si>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</si>
  <si>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</si>
  <si>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</si>
  <si>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</si>
  <si>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</si>
  <si>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</si>
  <si>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</si>
  <si>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</si>
  <si>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</si>
  <si>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</si>
  <si>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</si>
  <si>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</si>
  <si>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</si>
  <si>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</si>
  <si>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</si>
  <si>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</si>
  <si>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$B$3</t>
  </si>
  <si>
    <t>Escribir el ENUNCIADO con los datos de la misma hoja de datos del problema. En la celda B1, que tiene el nombre de "Enunciado". Combinadas las celdas de la fila. Para administrar los nombres de las celdas, pulsar Ctrl + F3.</t>
  </si>
  <si>
    <t>$B$4</t>
  </si>
  <si>
    <t>Si el problema tiene varias PREGUNTAS, escribirlas en las celdas correspondientes (B2, B3,…) y ponerles el nombre correlativo "Preg_1", "Preg_2", etc. Insertar tantas filas como sean necesarias. Estas celdas estarán combinadas en toda la fila, a excepción de la última celda, que será para indicar el resultado (y se le pondrá un nombre).</t>
  </si>
  <si>
    <t>$B$5</t>
  </si>
  <si>
    <t>A la derecha de cada pregunta, poner el RESULTADO si es un único resultado la respuesta a la pregunta. Si la fórmula es sencilla, en esa misma casilla, si no, pues que sea igual a la celda donde esté el resultado.</t>
  </si>
  <si>
    <t>$B$6</t>
  </si>
  <si>
    <t>Esta hoja está preparada de forma que tiene una primera y última columna, para ajustar el tamaño total. Luego tiene 10 columnas intermedias de igual dimensiones, para poder jugar con el formato, combinando celdas.</t>
  </si>
  <si>
    <t>$B$7</t>
  </si>
  <si>
    <t>A continuación, se van poniendo los cálculos, con sus explicaciones, la Figura (FIGURA_PROBLEMA será el nombre que se le ponga, una vez agrupada) y todo lo necesario para realizar el problema. Los datos necesarios intermedios que no se tengan que mostrar en esta hoja, se indicarán en la hoja OCULTOS. Las filas de cada apartado, se agruparán, para poder ocultarlas fácilmente. Todas las filas del problema también.</t>
  </si>
  <si>
    <t>$B$8</t>
  </si>
  <si>
    <t>Las celdas Ver Datos / Ver Resultado (SÍ/NO), son para decir si queremos que se muestren los datos/resultados en la Figura del problema (que se tiene que llamar "FIGURA_PROBLEMA" para guardarlas en la tabla DATOS). Para ello, los datos de la Figura deben hacer referencia a la celda en la hoja OCULTOS. Esos valores, tendrán una fórmula para que muestre o no los resultados, en función de la opción seleccionada en la celda "Ver_Resultados".</t>
  </si>
  <si>
    <t>$B$9</t>
  </si>
  <si>
    <t>La celda Datos Fijos (SÍ/NO), es para decir si queremos que los datos sean FIJOS de la hoja DATOS FIJOS o que salgan los valores aleatorios con los que se ha configurado el problema. Para los valores Fijos, rellenar los datos en la tabla de la hoja DATOS FIJOS, y seleccionar los datos con los que se quiera trabajar de la lista desplegable Lista Datos, la celda se llama "Nombre_Datos". Se generan los datos aleatoriamente con las formulas de la fila 3.</t>
  </si>
  <si>
    <t>$B$10</t>
  </si>
  <si>
    <t>Si en el enunciado queremos introducir Saltos de Línea para FTP, debemos seleccionar el tipo de salto (&lt;br&gt; para un salto pequeño y &lt;p&gt; para un salto grande) en la celda Salto y en el enunciado concatenar esa celda. Si lo hemos introducido, pero queremos imprimir el ejercicio en PDF, solo habría que borrar el dato de la celda SALTO y no se imprimiría.</t>
  </si>
  <si>
    <t>$B$11</t>
  </si>
  <si>
    <t>Si se quieren exportar a FTP todos los datos almacenados en la tabla, hay que poner en la celda de Datos Fijos: "=Dato_FTP" (para que muestre los datos correspondientes) y escribir en N_Preg_FTP_Inicial el número de la pregunta inicial que hay en FTP, para que sea un valor constante. El primero sería el valor de la celda derecha.</t>
  </si>
  <si>
    <t>$B$13</t>
  </si>
  <si>
    <t>$B$14</t>
  </si>
  <si>
    <t>Los datos que se muestren en las figuras, se pondrán en las celdas con el nombre igual que el resultado que se va a mostrar, pero con el sufijo "_Ver".</t>
  </si>
  <si>
    <t>$B$15</t>
  </si>
  <si>
    <t>$B$17</t>
  </si>
  <si>
    <t>La Fila 1, tendrá los SÍMBOLOS de los datos que tiene a la izquierda la celda donde está el dato que se quiere mostrar.</t>
  </si>
  <si>
    <t>$B$18</t>
  </si>
  <si>
    <t>La Fila 2, indica la COLUMNA en la que se buscarán los datos, cuando en la hoja PROBLEMA ponga que los datos sean FIJOS y se seleccione uno de la lista desplegable. Número correlativo empezando en 1.</t>
  </si>
  <si>
    <t>$B$19</t>
  </si>
  <si>
    <t>Las Fila 1 a 3,se ocultarán cuando se termine de configurar la tabla con los datos que van a ser necesarios para la tabla de datos.</t>
  </si>
  <si>
    <t>$B$20</t>
  </si>
  <si>
    <t>Se insertarán tantas columnas como sean necesarias. Para columnas de DATOS, se insertan columnas antes de la columna D (última de DATOS). Para columnas de SOLUCIONES, se insertarán antes de la columna G (ultima de soluciones antes de la columna IMAGEN). Las SOLUCIONES conviene que estén en fórmulas, por si cambia algún dato.</t>
  </si>
  <si>
    <t>$B$22</t>
  </si>
  <si>
    <t>$B$24</t>
  </si>
  <si>
    <t>$B$26</t>
  </si>
  <si>
    <t>Esta hoja es para insertar los enlaces de las IMÁGENES que se necesiten para el problema en cuestión. Las imágenes tendrán que estar en una cuenta de Gmail, recomendable crear una carpeta llamada IMAGENES compartida para visualizar por cualquiera que tenga el enlace. El código ID se genera con la fórmula que hay a la derecha. El formato de esa celda está con tipo de letra "Courier New", para que se vean los 33 caracteres de la ID con claridad y que "ocupan lo mismo".</t>
  </si>
  <si>
    <t>$B$27</t>
  </si>
  <si>
    <t>Los datos a introducir son: NOMBRE, URL de la imagen en la cuenta de ESTRUCTURAS y DIMENSIONES. Para el tamaño de la imagen conviene poner solo el ANCHO o el ALTO. Si uno de los dos se deja en blanco, el otro valor se queda por defecto y no se distorsiona la imagen.</t>
  </si>
  <si>
    <t>$B$29</t>
  </si>
  <si>
    <t>$B$30</t>
  </si>
  <si>
    <t>Los nombres que en TIPO no pone "Range" es porque no están referenciadas a ninguna celda o tabla de la hoja, son DATOS INTERNOS que tiene el archivo y NO SE PUEDEN BORRAR.</t>
  </si>
  <si>
    <t>PROBLEMA</t>
  </si>
  <si>
    <t>$B$1</t>
  </si>
  <si>
    <t>$B$2</t>
  </si>
  <si>
    <t>$B$16</t>
  </si>
  <si>
    <t>$B$21</t>
  </si>
  <si>
    <t>$C$8</t>
  </si>
  <si>
    <t>$C$9</t>
  </si>
  <si>
    <t>$C$10</t>
  </si>
  <si>
    <t>$H$17</t>
  </si>
  <si>
    <t>$H$20</t>
  </si>
  <si>
    <t>$H$23</t>
  </si>
  <si>
    <t>$M$2</t>
  </si>
  <si>
    <t>$M$3</t>
  </si>
  <si>
    <t>$M$4</t>
  </si>
  <si>
    <t>$O$1</t>
  </si>
  <si>
    <t>$O$2</t>
  </si>
  <si>
    <t>$O$3</t>
  </si>
  <si>
    <t>$O$4</t>
  </si>
  <si>
    <t>$O$5</t>
  </si>
  <si>
    <t>$O$6</t>
  </si>
  <si>
    <t>$O$7</t>
  </si>
  <si>
    <t>$O$8</t>
  </si>
  <si>
    <t>$O$9</t>
  </si>
  <si>
    <t>$O$10</t>
  </si>
  <si>
    <t>$P$1</t>
  </si>
  <si>
    <t>$P$2</t>
  </si>
  <si>
    <t>$P$3</t>
  </si>
  <si>
    <t>$P$4</t>
  </si>
  <si>
    <t>$P$5</t>
  </si>
  <si>
    <t>$P$6</t>
  </si>
  <si>
    <t>$P$7</t>
  </si>
  <si>
    <t>$P$8</t>
  </si>
  <si>
    <t>$P$9</t>
  </si>
  <si>
    <t>$P$10</t>
  </si>
  <si>
    <t>$Q$1</t>
  </si>
  <si>
    <t>$Q$4</t>
  </si>
  <si>
    <t>$Q$5</t>
  </si>
  <si>
    <t>$Q$6</t>
  </si>
  <si>
    <t>$Q$7</t>
  </si>
  <si>
    <t>$Q$8</t>
  </si>
  <si>
    <t>$Q$9</t>
  </si>
  <si>
    <t>$Q$10</t>
  </si>
  <si>
    <t>OCULTOS</t>
  </si>
  <si>
    <t>$C$2</t>
  </si>
  <si>
    <t>$C$3</t>
  </si>
  <si>
    <t>$C$4</t>
  </si>
  <si>
    <t>$C$5</t>
  </si>
  <si>
    <t>$C$6</t>
  </si>
  <si>
    <t>$D$2</t>
  </si>
  <si>
    <t>$D$3</t>
  </si>
  <si>
    <t>$D$4</t>
  </si>
  <si>
    <t>$D$5</t>
  </si>
  <si>
    <t>$D$6</t>
  </si>
  <si>
    <t>$E$1</t>
  </si>
  <si>
    <t>$F$2</t>
  </si>
  <si>
    <t>$F$3</t>
  </si>
  <si>
    <t>$F$4</t>
  </si>
  <si>
    <t>$F$14</t>
  </si>
  <si>
    <t>$F$15</t>
  </si>
  <si>
    <t>$G$2</t>
  </si>
  <si>
    <t>$G$3</t>
  </si>
  <si>
    <t>$G$4</t>
  </si>
  <si>
    <t>$I$1</t>
  </si>
  <si>
    <t>$I$2</t>
  </si>
  <si>
    <t>$I$3</t>
  </si>
  <si>
    <t>$I$4</t>
  </si>
  <si>
    <t>$I$5</t>
  </si>
  <si>
    <t>$J$2</t>
  </si>
  <si>
    <t>$J$3</t>
  </si>
  <si>
    <t>$J$4</t>
  </si>
  <si>
    <t>DATOS FIJOS</t>
  </si>
  <si>
    <t>$B$12</t>
  </si>
  <si>
    <t>$C$1</t>
  </si>
  <si>
    <t>$C$7</t>
  </si>
  <si>
    <t>$C$11</t>
  </si>
  <si>
    <t>$C$12</t>
  </si>
  <si>
    <t>$C$13</t>
  </si>
  <si>
    <t>$C$14</t>
  </si>
  <si>
    <t>$C$15</t>
  </si>
  <si>
    <t>$C$16</t>
  </si>
  <si>
    <t>$C$17</t>
  </si>
  <si>
    <t>$C$18</t>
  </si>
  <si>
    <t>$D$1</t>
  </si>
  <si>
    <t>$D$7</t>
  </si>
  <si>
    <t>$D$8</t>
  </si>
  <si>
    <t>$D$9</t>
  </si>
  <si>
    <t>$D$10</t>
  </si>
  <si>
    <t>$D$11</t>
  </si>
  <si>
    <t>$D$12</t>
  </si>
  <si>
    <t>$D$13</t>
  </si>
  <si>
    <t>$D$14</t>
  </si>
  <si>
    <t>$D$15</t>
  </si>
  <si>
    <t>$D$16</t>
  </si>
  <si>
    <t>$D$17</t>
  </si>
  <si>
    <t>$D$18</t>
  </si>
  <si>
    <t>$E$2</t>
  </si>
  <si>
    <t>$E$3</t>
  </si>
  <si>
    <t>$E$4</t>
  </si>
  <si>
    <t>$E$5</t>
  </si>
  <si>
    <t>$E$6</t>
  </si>
  <si>
    <t>$E$7</t>
  </si>
  <si>
    <t>$E$8</t>
  </si>
  <si>
    <t>$E$9</t>
  </si>
  <si>
    <t>$E$10</t>
  </si>
  <si>
    <t>$E$11</t>
  </si>
  <si>
    <t>$E$12</t>
  </si>
  <si>
    <t>$E$13</t>
  </si>
  <si>
    <t>$E$14</t>
  </si>
  <si>
    <t>$E$15</t>
  </si>
  <si>
    <t>$E$16</t>
  </si>
  <si>
    <t>$E$17</t>
  </si>
  <si>
    <t>$E$18</t>
  </si>
  <si>
    <t>$F$1</t>
  </si>
  <si>
    <t>$F$5</t>
  </si>
  <si>
    <t>$F$6</t>
  </si>
  <si>
    <t>$F$7</t>
  </si>
  <si>
    <t>$F$8</t>
  </si>
  <si>
    <t>$F$9</t>
  </si>
  <si>
    <t>$F$10</t>
  </si>
  <si>
    <t>$F$11</t>
  </si>
  <si>
    <t>$F$12</t>
  </si>
  <si>
    <t>$F$13</t>
  </si>
  <si>
    <t>$F$16</t>
  </si>
  <si>
    <t>$F$17</t>
  </si>
  <si>
    <t>$F$18</t>
  </si>
  <si>
    <t>$G$1</t>
  </si>
  <si>
    <t>$G$5</t>
  </si>
  <si>
    <t>$G$6</t>
  </si>
  <si>
    <t>$G$7</t>
  </si>
  <si>
    <t>$G$8</t>
  </si>
  <si>
    <t>$G$9</t>
  </si>
  <si>
    <t>$G$10</t>
  </si>
  <si>
    <t>$G$11</t>
  </si>
  <si>
    <t>$G$12</t>
  </si>
  <si>
    <t>$G$13</t>
  </si>
  <si>
    <t>$G$14</t>
  </si>
  <si>
    <t>$G$15</t>
  </si>
  <si>
    <t>$G$16</t>
  </si>
  <si>
    <t>$G$17</t>
  </si>
  <si>
    <t>$G$18</t>
  </si>
  <si>
    <t>$H$1</t>
  </si>
  <si>
    <t>$H$2</t>
  </si>
  <si>
    <t>$H$4</t>
  </si>
  <si>
    <t>$J$1</t>
  </si>
  <si>
    <t>RESULTADOS - FTP</t>
  </si>
  <si>
    <t>ENLACES IMAGENES</t>
  </si>
  <si>
    <t>7. NOMBRES</t>
  </si>
  <si>
    <t>8. FORMULAS</t>
  </si>
  <si>
    <t>8.1.</t>
  </si>
  <si>
    <t>8.2.</t>
  </si>
  <si>
    <t>La macro "Ultima_Celda_por_HOJAS" sirve para saber cuál es la última celda con contenido en cada hoja del libro. Si la celda estuviera en una fila o columna muy alejada del último dato, es conveniente arreglarlo, para que el archivo ocupe menos espacio y se evita que haya algún problema.</t>
  </si>
  <si>
    <t>4. IMÁGENES</t>
  </si>
  <si>
    <t>Esta hoja es para insertar las imágenes que hagan falta, como copia de seguridad, y así poder reutilizarlas las veces que haga falta.</t>
  </si>
  <si>
    <r>
      <t xml:space="preserve">Esta hoja es para insertar los códigos necesarios para pasar el problema a Moodle, con </t>
    </r>
    <r>
      <rPr>
        <b/>
        <sz val="11"/>
        <color theme="1"/>
        <rFont val="Calibri"/>
        <family val="2"/>
        <scheme val="minor"/>
      </rPr>
      <t>FastTest PlugIn</t>
    </r>
    <r>
      <rPr>
        <sz val="11"/>
        <color theme="1"/>
        <rFont val="Calibri"/>
        <family val="2"/>
        <scheme val="minor"/>
      </rPr>
      <t>. Se usará principalmente cuando sean muchos datos y no sea fácil hacerlo directamente con FTP. Se pueden crear muchos problemas iguales con imágenes diferentes.</t>
    </r>
  </si>
  <si>
    <t>$A$32</t>
  </si>
  <si>
    <t>$A$33</t>
  </si>
  <si>
    <t>$A$34</t>
  </si>
  <si>
    <t>Esta hoja es para insertar los códigos necesarios para pasar el problema a Moodle, con FastTest PlugIn. Se usará principalmente cuando sean muchos datos y no sea fácil hacerlo directamente con FTP. Se pueden crear muchos problemas iguales con imágenes diferentes.</t>
  </si>
  <si>
    <t>Esta hoja es para INSERTAR LOS NOMBRES que están definidos en el archivo. Se muestra el nombre, la celda a la que hace referencia y la fórmula o texto que contiene. Hay algunos nombres que son obligatorios, para que todo funcione bien. Esos es recomendable no cambiarlos y NO SE PUEDEN BORRAR. Si se llegaran a borrar, se pueden recuperar con la macro correspondiente. También se pueden generar los que se hagan para cada hoja con otra macro. Las macros, es recomendable que estén en la hoja personal de cada uno, para no tenerla en todos los archivos de este tipo que se generen.</t>
  </si>
  <si>
    <t>$B$32</t>
  </si>
  <si>
    <t>Esta hoja es para INSERTAR LAS FÓRMULAS que tiene este libro. Se muestra la hoja, la celda a la que hace referencia y la fórmula o texto que contiene. De esta manera, si se borra alguna fórmula o algún texto, se puede consultar. Con la macro "Guardar_Formulas_Valores" se actuliza y se guardan las fórmulas/datos que se hagan, cuando se modifica el archivo.</t>
  </si>
  <si>
    <t>$B$33</t>
  </si>
  <si>
    <t>=Preg_1</t>
  </si>
  <si>
    <t>=Preg_2</t>
  </si>
  <si>
    <t>=Preg_3</t>
  </si>
  <si>
    <t>=" ("&amp;L_&amp;" cm + "&amp;h_&amp;" cm) · 2 = "&amp;Perimetro&amp;" cm"</t>
  </si>
  <si>
    <t>=" "&amp;L_&amp;" cm · "&amp;h_&amp;" cm = "&amp;Area&amp;" cm²"</t>
  </si>
  <si>
    <t>=" "&amp;Area&amp;" cm² · "&amp;d_&amp;" cm = "&amp;TEXTO(Volumen;"#.###")&amp;" cm³"</t>
  </si>
  <si>
    <t>=O8*0,9</t>
  </si>
  <si>
    <t>=O9/4</t>
  </si>
  <si>
    <t>=CONCAT(A2:D4)</t>
  </si>
  <si>
    <t>=CONCATENAR(A2;B2;C2;D2)</t>
  </si>
  <si>
    <t>=CONCATENAR(A3;B3;C3;D3)</t>
  </si>
  <si>
    <t>=CONCATENAR(A4;B4;C4;D4)</t>
  </si>
  <si>
    <t>=CONCATENAR(B15;B16;B17)</t>
  </si>
  <si>
    <t>="Prism_Rec "&amp;TEXTO(B3;"000")&amp;"x"&amp;TEXTO(C3;"00")&amp;"x"&amp;TEXTO(D3;"00")</t>
  </si>
  <si>
    <t>="Prism_Rec "&amp;TEXTO(B5;"000")&amp;"x"&amp;TEXTO(C5;"00")&amp;"x"&amp;TEXTO(D5;"00")</t>
  </si>
  <si>
    <t>="Prism_Rec "&amp;TEXTO(B6;"000")&amp;"x"&amp;TEXTO(C6;"00")&amp;"x"&amp;TEXTO(D6;"00")</t>
  </si>
  <si>
    <t>="Prism_Rec "&amp;TEXTO(B7;"000")&amp;"x"&amp;TEXTO(C7;"00")&amp;"x"&amp;TEXTO(D7;"00")</t>
  </si>
  <si>
    <t>="Prism_Rec "&amp;TEXTO(B8;"000")&amp;"x"&amp;TEXTO(C8;"00")&amp;"x"&amp;TEXTO(D8;"00")</t>
  </si>
  <si>
    <t>="Prism_Rec "&amp;TEXTO(B9;"000")&amp;"x"&amp;TEXTO(C9;"00")&amp;"x"&amp;TEXTO(D9;"00")</t>
  </si>
  <si>
    <t>="Prism_Rec "&amp;TEXTO(B10;"000")&amp;"x"&amp;TEXTO(C10;"00")&amp;"x"&amp;TEXTO(D10;"00")</t>
  </si>
  <si>
    <t>="Prism_Rec "&amp;TEXTO(B11;"000")&amp;"x"&amp;TEXTO(C11;"00")&amp;"x"&amp;TEXTO(D11;"00")</t>
  </si>
  <si>
    <t>="Prism_Rec "&amp;TEXTO(B12;"000")&amp;"x"&amp;TEXTO(C12;"00")&amp;"x"&amp;TEXTO(D12;"00")</t>
  </si>
  <si>
    <t>="Prism_Rec "&amp;TEXTO(B13;"000")&amp;"x"&amp;TEXTO(C13;"00")&amp;"x"&amp;TEXTO(D13;"00")</t>
  </si>
  <si>
    <t>="Prism_Rec "&amp;TEXTO(B14;"000")&amp;"x"&amp;TEXTO(C14;"00")&amp;"x"&amp;TEXTO(D14;"00")</t>
  </si>
  <si>
    <t>="Prism_Rec "&amp;TEXTO(B15;"000")&amp;"x"&amp;TEXTO(C15;"00")&amp;"x"&amp;TEXTO(D15;"00")</t>
  </si>
  <si>
    <t>="Prism_Rec "&amp;TEXTO(B16;"000")&amp;"x"&amp;TEXTO(C16;"00")&amp;"x"&amp;TEXTO(D16;"00")</t>
  </si>
  <si>
    <t>="Prism_Rec "&amp;TEXTO(B17;"000")&amp;"x"&amp;TEXTO(C17;"00")&amp;"x"&amp;TEXTO(D17;"00")</t>
  </si>
  <si>
    <t>="Prism_Rec "&amp;TEXTO(B18;"000")&amp;"x"&amp;TEXTO(C18;"00")&amp;"x"&amp;TEXTO(D18;"00")</t>
  </si>
  <si>
    <t>=A2+1</t>
  </si>
  <si>
    <t>=INDIRECTO(B1&amp;"_Ale")</t>
  </si>
  <si>
    <t>=B2+1</t>
  </si>
  <si>
    <t>=INDIRECTO(C1&amp;"_Ale")</t>
  </si>
  <si>
    <t>=C2+1</t>
  </si>
  <si>
    <t>=INDIRECTO(D1&amp;"_Ale")</t>
  </si>
  <si>
    <t>=D2+1</t>
  </si>
  <si>
    <t>=E2+1</t>
  </si>
  <si>
    <t>=Area</t>
  </si>
  <si>
    <t>=F2+1</t>
  </si>
  <si>
    <t>=Volumen</t>
  </si>
  <si>
    <t>=G2+1</t>
  </si>
  <si>
    <t>="Datos Fijos: "&amp;D_Fijos</t>
  </si>
  <si>
    <t>="Salto: "&amp;Salto</t>
  </si>
  <si>
    <t>=EXTRAE(B2;33;33)</t>
  </si>
  <si>
    <t>=EXTRAE(B3;33;33)</t>
  </si>
  <si>
    <t>=EXTRAE(B4;33;33)</t>
  </si>
  <si>
    <t>=EXTRAE(B5;33;33)</t>
  </si>
  <si>
    <t>=EXTRAE(B6;33;33)</t>
  </si>
  <si>
    <t>=EXTRAE(B7;33;33)</t>
  </si>
  <si>
    <t>=EXTRAE(B8;33;33)</t>
  </si>
  <si>
    <t>=EXTRAE(B9;33;33)</t>
  </si>
  <si>
    <t>=EXTRAE(B10;33;33)</t>
  </si>
  <si>
    <t>=EXTRAE(B11;33;33)</t>
  </si>
  <si>
    <t>=EXTRAE(B12;33;33)</t>
  </si>
  <si>
    <t>=EXTRAE(B13;33;33)</t>
  </si>
  <si>
    <t>=EXTRAE(B14;33;33)</t>
  </si>
  <si>
    <t>=EXTRAE(B15;33;33)</t>
  </si>
  <si>
    <t>=EXTRAE(B16;33;33)</t>
  </si>
  <si>
    <t>=URL_I&amp;[@ID]&amp;URL_W&amp;[@Ancho]&amp;URL_ALTO&amp;[@Alto]&amp;URL_F</t>
  </si>
  <si>
    <t>NOTA: AÑADIR TANTAS HOJAS COMO SEAN NECESARIAS PARA INCLUIR LO QUE NO CONTEMPLADAS EN ESTAS INDICACIONES.</t>
  </si>
  <si>
    <r>
      <t xml:space="preserve">Las celdas </t>
    </r>
    <r>
      <rPr>
        <b/>
        <sz val="11"/>
        <color theme="1"/>
        <rFont val="Calibri"/>
        <family val="2"/>
        <scheme val="minor"/>
      </rPr>
      <t xml:space="preserve">Ver Datos/Ver Resultado </t>
    </r>
    <r>
      <rPr>
        <sz val="11"/>
        <color theme="1"/>
        <rFont val="Calibri"/>
        <family val="2"/>
        <scheme val="minor"/>
      </rPr>
      <t>(SÍ/NO), son para decir si queremos que se muestren los datos/resultados en la Figura del problema (que se tiene que llamar "</t>
    </r>
    <r>
      <rPr>
        <b/>
        <sz val="11"/>
        <color theme="1"/>
        <rFont val="Calibri"/>
        <family val="2"/>
        <scheme val="minor"/>
      </rPr>
      <t>FIGURA_PROBLEMA</t>
    </r>
    <r>
      <rPr>
        <sz val="11"/>
        <color theme="1"/>
        <rFont val="Calibri"/>
        <family val="2"/>
        <scheme val="minor"/>
      </rPr>
      <t>" para guardarlas en la tabla DATOS). Para ello, los datos de la Figura deben hacer referencia a la celda en la hoja OCULTOS. Esos valores, tendrán una fórmula para que muestre o no los resultados, en función de la opción seleccionada en la celda "Ver</t>
    </r>
    <r>
      <rPr>
        <i/>
        <sz val="11"/>
        <color theme="1"/>
        <rFont val="Calibri"/>
        <family val="2"/>
        <scheme val="minor"/>
      </rPr>
      <t>_Resultados</t>
    </r>
    <r>
      <rPr>
        <sz val="11"/>
        <color theme="1"/>
        <rFont val="Calibri"/>
        <family val="2"/>
        <scheme val="minor"/>
      </rPr>
      <t>".</t>
    </r>
  </si>
  <si>
    <r>
      <t xml:space="preserve">Si en el enunciado queremos introducir </t>
    </r>
    <r>
      <rPr>
        <b/>
        <sz val="11"/>
        <color theme="1"/>
        <rFont val="Calibri"/>
        <family val="2"/>
        <scheme val="minor"/>
      </rPr>
      <t xml:space="preserve">Saltos de Línea </t>
    </r>
    <r>
      <rPr>
        <sz val="11"/>
        <color theme="1"/>
        <rFont val="Calibri"/>
        <family val="2"/>
        <scheme val="minor"/>
      </rPr>
      <t>para</t>
    </r>
    <r>
      <rPr>
        <b/>
        <sz val="11"/>
        <color theme="1"/>
        <rFont val="Calibri"/>
        <family val="2"/>
        <scheme val="minor"/>
      </rPr>
      <t xml:space="preserve"> FastTest PlugIn</t>
    </r>
    <r>
      <rPr>
        <sz val="11"/>
        <color theme="1"/>
        <rFont val="Calibri"/>
        <family val="2"/>
        <scheme val="minor"/>
      </rPr>
      <t xml:space="preserve">, debemos seleccionar el tipo de salto (&lt;br&gt; para un salto pequeño y &lt;p&gt; para un salto grande) en la celda </t>
    </r>
    <r>
      <rPr>
        <b/>
        <sz val="11"/>
        <color theme="1"/>
        <rFont val="Calibri"/>
        <family val="2"/>
        <scheme val="minor"/>
      </rPr>
      <t xml:space="preserve">Salto </t>
    </r>
    <r>
      <rPr>
        <sz val="11"/>
        <color theme="1"/>
        <rFont val="Calibri"/>
        <family val="2"/>
        <scheme val="minor"/>
      </rPr>
      <t>y en el enunciado concatenar esa celda. Si lo hemos introducido, pero queremos imprimir el ejercicio en PDF, solo habría que borrar el dato de la celda SALTO y no se imprimiría.</t>
    </r>
  </si>
  <si>
    <r>
      <t xml:space="preserve">Si se quieren exportar a FastTest PlugIn todos los datos almacenados en la tabla, hay que poner en la celda de </t>
    </r>
    <r>
      <rPr>
        <b/>
        <sz val="11"/>
        <color theme="1"/>
        <rFont val="Calibri"/>
        <family val="2"/>
        <scheme val="minor"/>
      </rPr>
      <t>Datos Fijos</t>
    </r>
    <r>
      <rPr>
        <sz val="11"/>
        <color theme="1"/>
        <rFont val="Calibri"/>
        <family val="2"/>
        <scheme val="minor"/>
      </rPr>
      <t>: "</t>
    </r>
    <r>
      <rPr>
        <i/>
        <sz val="11"/>
        <color theme="1"/>
        <rFont val="Calibri"/>
        <family val="2"/>
        <scheme val="minor"/>
      </rPr>
      <t>=Dato_FTP</t>
    </r>
    <r>
      <rPr>
        <sz val="11"/>
        <color theme="1"/>
        <rFont val="Calibri"/>
        <family val="2"/>
        <scheme val="minor"/>
      </rPr>
      <t xml:space="preserve">" (para que muestre los datos correspondientes) y escribir en </t>
    </r>
    <r>
      <rPr>
        <b/>
        <sz val="11"/>
        <color theme="1"/>
        <rFont val="Calibri"/>
        <family val="2"/>
        <scheme val="minor"/>
      </rPr>
      <t>N_Preg_FTP_Inicial</t>
    </r>
    <r>
      <rPr>
        <sz val="11"/>
        <color theme="1"/>
        <rFont val="Calibri"/>
        <family val="2"/>
        <scheme val="minor"/>
      </rPr>
      <t xml:space="preserve"> el número de la pregunta inicial que hay en FTP, para que sea un </t>
    </r>
    <r>
      <rPr>
        <b/>
        <sz val="11"/>
        <color theme="1"/>
        <rFont val="Calibri"/>
        <family val="2"/>
        <scheme val="minor"/>
      </rPr>
      <t>valor constante</t>
    </r>
    <r>
      <rPr>
        <sz val="11"/>
        <color theme="1"/>
        <rFont val="Calibri"/>
        <family val="2"/>
        <scheme val="minor"/>
      </rPr>
      <t>. El primero sería el valor de la celda derecha.</t>
    </r>
  </si>
  <si>
    <t>En esta hoja, se pondrán los datos y fórmulas que no sean imprescindibles tener en la hoja problema.</t>
  </si>
  <si>
    <r>
      <t xml:space="preserve">La celda </t>
    </r>
    <r>
      <rPr>
        <b/>
        <sz val="11"/>
        <color theme="1"/>
        <rFont val="Calibri"/>
        <family val="2"/>
        <scheme val="minor"/>
      </rPr>
      <t xml:space="preserve">Datos Fijos </t>
    </r>
    <r>
      <rPr>
        <sz val="11"/>
        <color theme="1"/>
        <rFont val="Calibri"/>
        <family val="2"/>
        <scheme val="minor"/>
      </rPr>
      <t xml:space="preserve">(SÍ/NO), es para decir si queremos que los datos sean FIJOS de la hoja DATOS FIJOS o que salgan los VALORES ALEATORIOS con los que se ha configurado el problema. Para los valores fijos, rellenar los datos en la TABLA de la hoja </t>
    </r>
    <r>
      <rPr>
        <b/>
        <sz val="11"/>
        <color theme="1"/>
        <rFont val="Calibri"/>
        <family val="2"/>
        <scheme val="minor"/>
      </rPr>
      <t>DATOS FIJOS</t>
    </r>
    <r>
      <rPr>
        <sz val="11"/>
        <color theme="1"/>
        <rFont val="Calibri"/>
        <family val="2"/>
        <scheme val="minor"/>
      </rPr>
      <t xml:space="preserve">, y </t>
    </r>
    <r>
      <rPr>
        <b/>
        <sz val="11"/>
        <color theme="1"/>
        <rFont val="Calibri"/>
        <family val="2"/>
        <scheme val="minor"/>
      </rPr>
      <t xml:space="preserve">seleccionar </t>
    </r>
    <r>
      <rPr>
        <sz val="11"/>
        <color theme="1"/>
        <rFont val="Calibri"/>
        <family val="2"/>
        <scheme val="minor"/>
      </rPr>
      <t xml:space="preserve">los datos con los que se quiere trabajar </t>
    </r>
    <r>
      <rPr>
        <b/>
        <sz val="11"/>
        <color theme="1"/>
        <rFont val="Calibri"/>
        <family val="2"/>
        <scheme val="minor"/>
      </rPr>
      <t xml:space="preserve">de la lista </t>
    </r>
    <r>
      <rPr>
        <sz val="11"/>
        <color theme="1"/>
        <rFont val="Calibri"/>
        <family val="2"/>
        <scheme val="minor"/>
      </rPr>
      <t xml:space="preserve">desplegable </t>
    </r>
    <r>
      <rPr>
        <b/>
        <sz val="11"/>
        <color theme="1"/>
        <rFont val="Calibri"/>
        <family val="2"/>
        <scheme val="minor"/>
      </rPr>
      <t xml:space="preserve">Lista Datos. </t>
    </r>
    <r>
      <rPr>
        <sz val="11"/>
        <color theme="1"/>
        <rFont val="Calibri"/>
        <family val="2"/>
        <scheme val="minor"/>
      </rPr>
      <t>La celda se llama "</t>
    </r>
    <r>
      <rPr>
        <i/>
        <sz val="11"/>
        <color theme="1"/>
        <rFont val="Calibri"/>
        <family val="2"/>
        <scheme val="minor"/>
      </rPr>
      <t>Nombre_Datos</t>
    </r>
    <r>
      <rPr>
        <sz val="11"/>
        <color theme="1"/>
        <rFont val="Calibri"/>
        <family val="2"/>
        <scheme val="minor"/>
      </rPr>
      <t>". Si se quieren generan los datos aleatoriamente, indicar en Datos Fijos "NO" y poner los intervalos de valores que se quieren usar. Las celdas de los datos aleatorios, tendrán el mismo nombre que la variable, pero terminado en "_Ale".</t>
    </r>
  </si>
  <si>
    <t>3.5.</t>
  </si>
  <si>
    <r>
      <t xml:space="preserve">La </t>
    </r>
    <r>
      <rPr>
        <b/>
        <sz val="11"/>
        <color theme="1"/>
        <rFont val="Calibri"/>
        <family val="2"/>
        <scheme val="minor"/>
      </rPr>
      <t>Fila 3</t>
    </r>
    <r>
      <rPr>
        <sz val="11"/>
        <color theme="1"/>
        <rFont val="Calibri"/>
        <family val="2"/>
        <scheme val="minor"/>
      </rPr>
      <t>, para las columnas de datos, hace referencia a las celdas con los datos aleatorios de la hoja PROBLEMA. Si se han configurado bien los nombres de las celdas de datos aleatorios, la fórmula es la misma para todos los datos variables. Luego, las columnas con los resultados, se igualará al resultado de cada apartado. Esto siempre y cuando se quieran visualizar los resultados, en función de los datos de entrada.</t>
    </r>
  </si>
  <si>
    <r>
      <t xml:space="preserve">La </t>
    </r>
    <r>
      <rPr>
        <b/>
        <sz val="11"/>
        <color theme="1"/>
        <rFont val="Calibri"/>
        <family val="2"/>
        <scheme val="minor"/>
      </rPr>
      <t>Fila 1</t>
    </r>
    <r>
      <rPr>
        <sz val="11"/>
        <color theme="1"/>
        <rFont val="Calibri"/>
        <family val="2"/>
        <scheme val="minor"/>
      </rPr>
      <t xml:space="preserve">, tendrá los </t>
    </r>
    <r>
      <rPr>
        <b/>
        <sz val="11"/>
        <color theme="1"/>
        <rFont val="Calibri"/>
        <family val="2"/>
        <scheme val="minor"/>
      </rPr>
      <t xml:space="preserve">SÍMBOLOS </t>
    </r>
    <r>
      <rPr>
        <sz val="11"/>
        <color theme="1"/>
        <rFont val="Calibri"/>
        <family val="2"/>
        <scheme val="minor"/>
      </rPr>
      <t>de los datos que tiene a la izquierda la celda donde está el dato que se quiere mostrar (sin el signo "="). En la celda "</t>
    </r>
    <r>
      <rPr>
        <b/>
        <i/>
        <sz val="11"/>
        <color theme="1"/>
        <rFont val="Calibri"/>
        <family val="2"/>
        <scheme val="minor"/>
      </rPr>
      <t>SUB_CARPETA</t>
    </r>
    <r>
      <rPr>
        <sz val="11"/>
        <color theme="1"/>
        <rFont val="Calibri"/>
        <family val="2"/>
        <scheme val="minor"/>
      </rPr>
      <t>", a la derecha del todo de la fila 1 y en amarillo, se escribirá el nombre de la subcarpeta en la que se quieran guardar las imágenes (en caso de querer usar la macro correspondiente ""). La celda siguiente "</t>
    </r>
    <r>
      <rPr>
        <b/>
        <i/>
        <sz val="11"/>
        <color theme="1"/>
        <rFont val="Calibri"/>
        <family val="2"/>
        <scheme val="minor"/>
      </rPr>
      <t>Multiplo_Img</t>
    </r>
    <r>
      <rPr>
        <sz val="11"/>
        <color theme="1"/>
        <rFont val="Calibri"/>
        <family val="2"/>
        <scheme val="minor"/>
      </rPr>
      <t>" se indicará la escala a la que se quiere exportar la imagen. Hacer pruebas para ver el tamaño apropiado.</t>
    </r>
  </si>
  <si>
    <t>4.2.</t>
  </si>
  <si>
    <r>
      <t>Los nombres de las celdas donde está el enunciado, las preguntas y las respuestas, se deben nombrar igual, pero terminando en "</t>
    </r>
    <r>
      <rPr>
        <i/>
        <sz val="11"/>
        <color theme="1"/>
        <rFont val="Calibri"/>
        <family val="2"/>
        <scheme val="minor"/>
      </rPr>
      <t>_FTP</t>
    </r>
    <r>
      <rPr>
        <sz val="11"/>
        <color theme="1"/>
        <rFont val="Calibri"/>
        <family val="2"/>
        <scheme val="minor"/>
      </rPr>
      <t xml:space="preserve">". Para generar los códitos para las preguntas tipo CLOZE, si no se sabe cómo va la codificación, se puede usar el generador de códigos que tiene la aplicación </t>
    </r>
    <r>
      <rPr>
        <i/>
        <sz val="11"/>
        <color theme="1"/>
        <rFont val="Calibri"/>
        <family val="2"/>
        <scheme val="minor"/>
      </rPr>
      <t>FastTest PlugIn</t>
    </r>
    <r>
      <rPr>
        <sz val="11"/>
        <color theme="1"/>
        <rFont val="Calibri"/>
        <family val="2"/>
        <scheme val="minor"/>
      </rPr>
      <t>.</t>
    </r>
  </si>
  <si>
    <r>
      <t xml:space="preserve">Esta hoja es para </t>
    </r>
    <r>
      <rPr>
        <b/>
        <sz val="11"/>
        <color theme="1"/>
        <rFont val="Calibri"/>
        <family val="2"/>
        <scheme val="minor"/>
      </rPr>
      <t xml:space="preserve">INSERTAR LOS NOMBRES </t>
    </r>
    <r>
      <rPr>
        <sz val="11"/>
        <color theme="1"/>
        <rFont val="Calibri"/>
        <family val="2"/>
        <scheme val="minor"/>
      </rPr>
      <t>que están definidos en el archivo, con la macro llamada "</t>
    </r>
    <r>
      <rPr>
        <i/>
        <sz val="11"/>
        <color theme="1"/>
        <rFont val="Calibri"/>
        <family val="2"/>
        <scheme val="minor"/>
      </rPr>
      <t>Nombres_Definidos_Listar</t>
    </r>
    <r>
      <rPr>
        <sz val="11"/>
        <color theme="1"/>
        <rFont val="Calibri"/>
        <family val="2"/>
        <scheme val="minor"/>
      </rPr>
      <t>". Se muestra el nombre, la celda a la que hace referencia y la fórmula o texto que contiene. Hay algunos nombres que son obligatorios, para que todo funcione bien. Esos es recomendable no cambiarlos y NO SE PUEDEN BORRAR. Si se llegaran a borrar, se pueden recuperar con la macro correspondiente. También se pueden generar los que se hagan para cada hoja con otra macro. Las macros, es recomendable que estén en la hoja personal de cada uno, para no tenerla en todos los archivos de este tipo que se generen.</t>
    </r>
  </si>
  <si>
    <r>
      <t xml:space="preserve">Esta hoja es para </t>
    </r>
    <r>
      <rPr>
        <b/>
        <sz val="11"/>
        <color theme="1"/>
        <rFont val="Calibri"/>
        <family val="2"/>
        <scheme val="minor"/>
      </rPr>
      <t xml:space="preserve">INSERTAR LAS FÓRMULAS </t>
    </r>
    <r>
      <rPr>
        <sz val="11"/>
        <color theme="1"/>
        <rFont val="Calibri"/>
        <family val="2"/>
        <scheme val="minor"/>
      </rPr>
      <t>que tiene este libro. Se muestra la hoja, la celda a la que hace referencia y la fórmula o texto que contiene. De esta manera, si se borra alguna fórmula o algún texto, se puede recuperar. Con la macro "</t>
    </r>
    <r>
      <rPr>
        <i/>
        <sz val="11"/>
        <color theme="1"/>
        <rFont val="Calibri"/>
        <family val="2"/>
        <scheme val="minor"/>
      </rPr>
      <t>Guardar_Formulas_Valores</t>
    </r>
    <r>
      <rPr>
        <sz val="11"/>
        <color theme="1"/>
        <rFont val="Calibri"/>
        <family val="2"/>
        <scheme val="minor"/>
      </rPr>
      <t>" se actualiza y se guardan las fórmulas/datos que se hagan, cuando se modifica el archivo.</t>
    </r>
  </si>
  <si>
    <r>
      <t>La macro "</t>
    </r>
    <r>
      <rPr>
        <i/>
        <sz val="11"/>
        <color theme="1"/>
        <rFont val="Calibri"/>
        <family val="2"/>
        <scheme val="minor"/>
      </rPr>
      <t>Ultima_Celda_por_HOJAS</t>
    </r>
    <r>
      <rPr>
        <sz val="11"/>
        <color theme="1"/>
        <rFont val="Calibri"/>
        <family val="2"/>
        <scheme val="minor"/>
      </rPr>
      <t>" sirve para saber cuál es la última celda con contenido en cada hoja del libro. Si la celda estuviera en una fila o columna muy alejada del último dato, es conveniente arreglarlo, para que el archivo ocupe menos espacio y se evita que haya algún problema.</t>
    </r>
  </si>
  <si>
    <t>4. RESULTADOS - FTP (oculta, para preparar problemas para Moodle con FastTest PlugIn)</t>
  </si>
  <si>
    <t>5. IMÁGENES (oculta, por si se quiere guardar una copia de la imagen del problema)</t>
  </si>
  <si>
    <t>6. ENLACES (oculta, para guardar los enlaces donde se han compartido las imágenes)</t>
  </si>
  <si>
    <t>7. NOMBRES (oculta, listado de los nombres definidos en la hoja)</t>
  </si>
  <si>
    <t>8. FORMULAS (oculta, listado de las fórmulas y texto que contiene TODO el archivo)</t>
  </si>
  <si>
    <t>INSTRUCCIONES PARA HACER LAS HOJAS DE CÁLCULO AUTOMATIZADAS -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</si>
</sst>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quot;cm&quot;"/>
    <numFmt numFmtId="165" formatCode="#,###\ &quot;cm³&quot;"/>
    <numFmt numFmtId="166" formatCode="#,###\ &quot;cm²&quot;"/>
    <numFmt numFmtId="167" formatCode="@&quot; =&quot;"/>
    <numFmt numFmtId="168" formatCode="#,###\ &quot;m⁴&quot;"/>
    <numFmt numFmtId="169" formatCode="#,###\ &quot;m³&quot;"/>
    <numFmt numFmtId="170" formatCode="#,###\ &quot;m²&quot;"/>
    <numFmt numFmtId="171" formatCode="#,###\ &quot;cm&quot;"/>
  </numFmts>
  <fonts count="18"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
      <b/>
      <sz val="11"/>
      <color theme="0"/>
      <name val="Calibri"/>
      <family val="2"/>
      <scheme val="minor"/>
    </font>
    <font>
      <b/>
      <sz val="9"/>
      <color theme="0"/>
      <name val="Calibri"/>
      <family val="2"/>
      <scheme val="minor"/>
    </font>
    <font>
      <i/>
      <sz val="11"/>
      <color theme="1"/>
      <name val="Calibri"/>
      <family val="2"/>
      <scheme val="minor"/>
    </font>
    <font>
      <sz val="11"/>
      <color theme="1"/>
      <name val="Courier New"/>
      <family val="3"/>
    </font>
    <font>
      <sz val="10"/>
      <name val="Arial"/>
      <family val="2"/>
    </font>
    <font>
      <sz val="11"/>
      <name val="Calibri"/>
      <family val="2"/>
      <scheme val="minor"/>
    </font>
    <font>
      <b/>
      <sz val="11"/>
      <color theme="4" tint="-0.249977111117893"/>
      <name val="Calibri"/>
      <family val="2"/>
      <scheme val="minor"/>
    </font>
    <font>
      <b/>
      <sz val="11"/>
      <color rgb="FF005877"/>
      <name val="Calibri"/>
      <family val="2"/>
      <scheme val="minor"/>
    </font>
    <font>
      <sz val="11"/>
      <color rgb="FF005877"/>
      <name val="Calibri"/>
      <family val="2"/>
      <scheme val="minor"/>
    </font>
    <font>
      <sz val="11"/>
      <color rgb="FFFF0000"/>
      <name val="Calibri"/>
      <family val="2"/>
      <scheme val="minor"/>
    </font>
    <font>
      <u/>
      <sz val="11"/>
      <color theme="10"/>
      <name val="Calibri"/>
      <family val="2"/>
      <scheme val="minor"/>
    </font>
    <font>
      <b/>
      <i/>
      <sz val="11"/>
      <color theme="1"/>
      <name val="Calibri"/>
      <family val="2"/>
      <scheme val="minor"/>
    </font>
    <font>
      <b/>
      <u/>
      <sz val="14"/>
      <color rgb="FFFF0000"/>
      <name val="Calibri"/>
      <family val="2"/>
      <scheme val="minor"/>
    </font>
    <font>
      <b/>
      <u/>
      <sz val="11"/>
      <color theme="1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bgColor theme="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double">
        <color indexed="64"/>
      </bottom>
      <diagonal/>
    </border>
    <border>
      <left style="thin">
        <color indexed="64"/>
      </left>
      <right style="thin">
        <color indexed="64"/>
      </right>
      <top/>
      <bottom style="thin">
        <color indexed="64"/>
      </bottom>
      <diagonal/>
    </border>
  </borders>
  <cellStyleXfs count="3">
    <xf numFmtId="0" fontId="0" fillId="0" borderId="0"/>
    <xf numFmtId="0" fontId="8" fillId="0" borderId="0"/>
    <xf numFmtId="0" fontId="14" fillId="0" borderId="0" applyNumberFormat="0" applyFill="0" applyBorder="0" applyAlignment="0" applyProtection="0"/>
  </cellStyleXfs>
  <cellXfs count="104">
    <xf numFmtId="0" fontId="0" fillId="0" borderId="0" xfId="0"/>
    <xf numFmtId="0" fontId="2" fillId="0" borderId="0" xfId="0" applyFont="1"/>
    <xf numFmtId="0" fontId="0" fillId="0" borderId="0" xfId="0" applyAlignment="1">
      <alignment horizontal="justify" vertical="top" wrapText="1"/>
    </xf>
    <xf numFmtId="0" fontId="4"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0" fillId="0" borderId="0" xfId="0" applyAlignment="1">
      <alignment horizontal="center" vertical="center"/>
    </xf>
    <xf numFmtId="167" fontId="0" fillId="0" borderId="0" xfId="0" applyNumberFormat="1" applyAlignment="1">
      <alignment horizontal="right" indent="1"/>
    </xf>
    <xf numFmtId="0" fontId="1" fillId="0" borderId="0" xfId="0" applyFon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4" xfId="0" applyFont="1" applyBorder="1"/>
    <xf numFmtId="0" fontId="1" fillId="0" borderId="5" xfId="0" applyFont="1" applyBorder="1"/>
    <xf numFmtId="0" fontId="1" fillId="0" borderId="6" xfId="0" applyFont="1" applyBorder="1"/>
    <xf numFmtId="0" fontId="1" fillId="0" borderId="13" xfId="0" applyFont="1" applyBorder="1"/>
    <xf numFmtId="0" fontId="1" fillId="0" borderId="7" xfId="0" applyFont="1" applyBorder="1"/>
    <xf numFmtId="0" fontId="1" fillId="0" borderId="14" xfId="0" applyFont="1" applyBorder="1"/>
    <xf numFmtId="0" fontId="4" fillId="4" borderId="0" xfId="0" applyFont="1" applyFill="1" applyAlignment="1">
      <alignment vertical="center"/>
    </xf>
    <xf numFmtId="0" fontId="4" fillId="4" borderId="0" xfId="0" applyFont="1" applyFill="1" applyAlignment="1">
      <alignment horizontal="center" vertical="center"/>
    </xf>
    <xf numFmtId="0" fontId="10" fillId="7" borderId="0" xfId="0" applyFont="1" applyFill="1" applyAlignment="1">
      <alignment horizontal="center" vertical="center"/>
    </xf>
    <xf numFmtId="0" fontId="10" fillId="7" borderId="16" xfId="0" applyFont="1" applyFill="1" applyBorder="1" applyAlignment="1">
      <alignment horizontal="center" vertical="center"/>
    </xf>
    <xf numFmtId="0" fontId="10" fillId="3" borderId="19" xfId="0" applyFont="1" applyFill="1" applyBorder="1" applyAlignment="1">
      <alignment horizontal="center" vertical="center" shrinkToFit="1"/>
    </xf>
    <xf numFmtId="0" fontId="1" fillId="3" borderId="0" xfId="0" applyFont="1" applyFill="1" applyAlignment="1" applyProtection="1">
      <alignment horizontal="center" vertical="center" shrinkToFit="1"/>
      <protection locked="0"/>
    </xf>
    <xf numFmtId="0" fontId="1" fillId="0" borderId="0" xfId="0" applyFont="1" applyAlignment="1">
      <alignment vertical="top"/>
    </xf>
    <xf numFmtId="0" fontId="1" fillId="0" borderId="1" xfId="0" applyFont="1" applyBorder="1" applyAlignment="1">
      <alignment horizontal="center" vertical="center"/>
    </xf>
    <xf numFmtId="0" fontId="0" fillId="0" borderId="21" xfId="0" applyBorder="1"/>
    <xf numFmtId="0" fontId="0" fillId="0" borderId="22" xfId="0" applyBorder="1"/>
    <xf numFmtId="0" fontId="0" fillId="0" borderId="20" xfId="0" applyBorder="1"/>
    <xf numFmtId="166" fontId="0" fillId="0" borderId="0" xfId="0" applyNumberFormat="1" applyAlignment="1">
      <alignment horizontal="right" indent="1" shrinkToFit="1"/>
    </xf>
    <xf numFmtId="0" fontId="0" fillId="0" borderId="25" xfId="0" applyBorder="1"/>
    <xf numFmtId="0" fontId="1" fillId="0" borderId="21" xfId="0" applyFont="1" applyBorder="1"/>
    <xf numFmtId="0" fontId="0" fillId="0" borderId="26" xfId="0" applyBorder="1"/>
    <xf numFmtId="0" fontId="0" fillId="0" borderId="24" xfId="0" applyBorder="1"/>
    <xf numFmtId="169" fontId="0" fillId="0" borderId="0" xfId="0" applyNumberFormat="1" applyAlignment="1">
      <alignment horizontal="right" indent="1"/>
    </xf>
    <xf numFmtId="168" fontId="0" fillId="0" borderId="0" xfId="0" applyNumberFormat="1" applyAlignment="1">
      <alignment horizontal="right" indent="1"/>
    </xf>
    <xf numFmtId="0" fontId="0" fillId="0" borderId="27" xfId="0" applyBorder="1"/>
    <xf numFmtId="0" fontId="0" fillId="0" borderId="23" xfId="0" applyBorder="1"/>
    <xf numFmtId="170" fontId="0" fillId="0" borderId="26" xfId="0" applyNumberFormat="1" applyBorder="1" applyAlignment="1">
      <alignment horizontal="right" indent="1"/>
    </xf>
    <xf numFmtId="0" fontId="1" fillId="0" borderId="28" xfId="0" applyFont="1" applyBorder="1"/>
    <xf numFmtId="0" fontId="0" fillId="0" borderId="29" xfId="0" applyBorder="1"/>
    <xf numFmtId="0" fontId="0" fillId="0" borderId="30" xfId="0" applyBorder="1"/>
    <xf numFmtId="0" fontId="0" fillId="0" borderId="21" xfId="0" applyBorder="1" applyAlignment="1">
      <alignment horizontal="right" indent="1"/>
    </xf>
    <xf numFmtId="164" fontId="0" fillId="0" borderId="26" xfId="0" applyNumberFormat="1" applyBorder="1" applyAlignment="1">
      <alignment horizontal="right" indent="1" shrinkToFit="1"/>
    </xf>
    <xf numFmtId="0" fontId="0" fillId="0" borderId="24" xfId="0" applyBorder="1" applyAlignment="1">
      <alignment horizontal="right" indent="1"/>
    </xf>
    <xf numFmtId="164" fontId="0" fillId="0" borderId="0" xfId="0" applyNumberFormat="1" applyAlignment="1">
      <alignment horizontal="right" indent="1" shrinkToFit="1"/>
    </xf>
    <xf numFmtId="0" fontId="0" fillId="0" borderId="20" xfId="0" applyBorder="1" applyAlignment="1">
      <alignment horizontal="right" indent="1"/>
    </xf>
    <xf numFmtId="165" fontId="0" fillId="0" borderId="27" xfId="0" applyNumberFormat="1" applyBorder="1" applyAlignment="1">
      <alignment horizontal="right" indent="1" shrinkToFit="1"/>
    </xf>
    <xf numFmtId="0" fontId="0" fillId="0" borderId="18" xfId="0" applyBorder="1" applyAlignment="1">
      <alignment horizontal="center" vertical="center"/>
    </xf>
    <xf numFmtId="3" fontId="0" fillId="0" borderId="18" xfId="0" applyNumberFormat="1" applyBorder="1" applyAlignment="1">
      <alignment horizontal="center" vertical="center"/>
    </xf>
    <xf numFmtId="171" fontId="0" fillId="0" borderId="0" xfId="0" applyNumberFormat="1" applyAlignment="1">
      <alignment horizontal="right" indent="1" shrinkToFit="1"/>
    </xf>
    <xf numFmtId="166" fontId="0" fillId="0" borderId="0" xfId="0" applyNumberFormat="1" applyAlignment="1">
      <alignment horizontal="right" shrinkToFit="1"/>
    </xf>
    <xf numFmtId="165" fontId="0" fillId="0" borderId="0" xfId="0" applyNumberFormat="1" applyAlignment="1">
      <alignment horizontal="right" shrinkToFit="1"/>
    </xf>
    <xf numFmtId="0" fontId="0" fillId="0" borderId="31" xfId="0" applyBorder="1" applyAlignment="1">
      <alignment horizontal="center" vertical="center"/>
    </xf>
    <xf numFmtId="0" fontId="0" fillId="0" borderId="32" xfId="0" applyBorder="1" applyAlignment="1">
      <alignment horizontal="center" vertical="center"/>
    </xf>
    <xf numFmtId="0" fontId="3" fillId="0" borderId="0" xfId="0" applyFont="1"/>
    <xf numFmtId="0" fontId="0" fillId="0" borderId="0" xfId="0" quotePrefix="1"/>
    <xf numFmtId="0" fontId="11" fillId="8" borderId="0" xfId="0" applyFont="1" applyFill="1" applyAlignment="1">
      <alignment shrinkToFit="1"/>
    </xf>
    <xf numFmtId="0" fontId="0" fillId="0" borderId="0" xfId="0" applyAlignment="1">
      <alignment shrinkToFit="1"/>
    </xf>
    <xf numFmtId="0" fontId="11" fillId="5" borderId="0" xfId="0" quotePrefix="1" applyFont="1" applyFill="1" applyAlignment="1" applyProtection="1">
      <alignment horizontal="center" vertical="center" shrinkToFit="1"/>
      <protection locked="0"/>
    </xf>
    <xf numFmtId="0" fontId="0" fillId="0" borderId="7" xfId="0" applyBorder="1" applyAlignment="1">
      <alignment horizontal="center" shrinkToFit="1"/>
    </xf>
    <xf numFmtId="0" fontId="11" fillId="0" borderId="0" xfId="0" applyFont="1" applyAlignment="1">
      <alignment shrinkToFit="1"/>
    </xf>
    <xf numFmtId="0" fontId="3" fillId="5" borderId="0" xfId="0" applyFont="1" applyFill="1" applyAlignment="1">
      <alignment horizontal="left" vertical="center" shrinkToFit="1"/>
    </xf>
    <xf numFmtId="0" fontId="11" fillId="5" borderId="0" xfId="0" applyFont="1" applyFill="1" applyAlignment="1">
      <alignment horizontal="left" vertical="center" shrinkToFit="1"/>
    </xf>
    <xf numFmtId="0" fontId="13" fillId="0" borderId="0" xfId="0" applyFont="1" applyAlignment="1">
      <alignment horizontal="center" vertical="center"/>
    </xf>
    <xf numFmtId="0" fontId="3" fillId="0" borderId="0" xfId="0" applyFont="1" applyAlignment="1">
      <alignment horizontal="center" vertical="center" shrinkToFit="1"/>
    </xf>
    <xf numFmtId="0" fontId="10" fillId="6" borderId="5" xfId="0" applyFont="1" applyFill="1" applyBorder="1" applyAlignment="1">
      <alignment horizontal="center" vertical="center" shrinkToFit="1"/>
    </xf>
    <xf numFmtId="0" fontId="11" fillId="3" borderId="0" xfId="0" applyFont="1" applyFill="1" applyAlignment="1" applyProtection="1">
      <alignment horizontal="center" vertical="center" shrinkToFit="1"/>
      <protection locked="0"/>
    </xf>
    <xf numFmtId="0" fontId="11" fillId="5" borderId="0" xfId="0" quotePrefix="1" applyFont="1" applyFill="1" applyAlignment="1">
      <alignment horizontal="center" vertical="center" shrinkToFit="1"/>
    </xf>
    <xf numFmtId="0" fontId="0" fillId="0" borderId="0" xfId="0" applyAlignment="1">
      <alignment horizontal="center" shrinkToFit="1"/>
    </xf>
    <xf numFmtId="0" fontId="10" fillId="6" borderId="6" xfId="0" applyFont="1" applyFill="1" applyBorder="1" applyAlignment="1">
      <alignment horizontal="center" vertical="center" shrinkToFit="1"/>
    </xf>
    <xf numFmtId="0" fontId="0" fillId="0" borderId="12" xfId="0" applyBorder="1" applyAlignment="1">
      <alignment horizontal="center" shrinkToFit="1"/>
    </xf>
    <xf numFmtId="0" fontId="0" fillId="0" borderId="14" xfId="0" applyBorder="1" applyAlignment="1">
      <alignment horizontal="center" shrinkToFit="1"/>
    </xf>
    <xf numFmtId="0" fontId="10" fillId="6" borderId="16" xfId="0" applyFont="1" applyFill="1" applyBorder="1" applyAlignment="1">
      <alignment horizontal="center" vertical="center" shrinkToFit="1"/>
    </xf>
    <xf numFmtId="0" fontId="0" fillId="0" borderId="19" xfId="0" applyBorder="1" applyAlignment="1">
      <alignment horizontal="center" vertical="center" shrinkToFit="1"/>
    </xf>
    <xf numFmtId="0" fontId="0" fillId="0" borderId="34" xfId="0" applyBorder="1" applyAlignment="1">
      <alignment horizontal="center" vertical="center" shrinkToFit="1"/>
    </xf>
    <xf numFmtId="3" fontId="0" fillId="0" borderId="0" xfId="0" applyNumberFormat="1"/>
    <xf numFmtId="0" fontId="1" fillId="0" borderId="0" xfId="0" quotePrefix="1" applyFont="1"/>
    <xf numFmtId="0" fontId="0" fillId="8" borderId="0" xfId="0" applyFill="1"/>
    <xf numFmtId="0" fontId="12" fillId="0" borderId="0" xfId="0" quotePrefix="1" applyFont="1" applyAlignment="1">
      <alignment horizontal="left" vertical="center"/>
    </xf>
    <xf numFmtId="0" fontId="12" fillId="0" borderId="0" xfId="0" quotePrefix="1" applyFont="1" applyAlignment="1">
      <alignment vertical="center"/>
    </xf>
    <xf numFmtId="0" fontId="0" fillId="0" borderId="17" xfId="0" applyBorder="1" applyAlignment="1">
      <alignment vertical="center"/>
    </xf>
    <xf numFmtId="0" fontId="0" fillId="0" borderId="15" xfId="0" applyBorder="1" applyAlignment="1">
      <alignment vertical="center"/>
    </xf>
    <xf numFmtId="0" fontId="0" fillId="0" borderId="15" xfId="0" applyBorder="1" applyAlignment="1">
      <alignment horizontal="center" vertical="center"/>
    </xf>
    <xf numFmtId="3" fontId="0" fillId="0" borderId="15" xfId="0" applyNumberFormat="1" applyBorder="1" applyAlignment="1">
      <alignment horizontal="center" vertical="center"/>
    </xf>
    <xf numFmtId="0" fontId="1" fillId="0" borderId="0" xfId="0" applyFont="1" applyAlignment="1">
      <alignment horizontal="center" vertical="center" shrinkToFit="1"/>
    </xf>
    <xf numFmtId="0" fontId="11" fillId="0" borderId="0" xfId="0" applyFont="1" applyAlignment="1">
      <alignment horizontal="center" shrinkToFit="1"/>
    </xf>
    <xf numFmtId="0" fontId="1" fillId="0" borderId="0" xfId="0" applyFont="1" applyProtection="1">
      <protection locked="0"/>
    </xf>
    <xf numFmtId="0" fontId="7" fillId="0" borderId="0" xfId="0" applyFont="1"/>
    <xf numFmtId="0" fontId="1" fillId="0" borderId="0" xfId="0" applyFont="1" applyAlignment="1" applyProtection="1">
      <alignment horizontal="center"/>
      <protection locked="0"/>
    </xf>
    <xf numFmtId="0" fontId="0" fillId="0" borderId="0" xfId="0" quotePrefix="1" applyAlignment="1">
      <alignment wrapText="1"/>
    </xf>
    <xf numFmtId="164" fontId="6" fillId="0" borderId="0" xfId="0" applyNumberFormat="1" applyFont="1" applyAlignment="1">
      <alignment vertical="center"/>
    </xf>
    <xf numFmtId="0" fontId="14" fillId="0" borderId="0" xfId="2" applyProtection="1">
      <protection locked="0"/>
    </xf>
    <xf numFmtId="0" fontId="1" fillId="2" borderId="33" xfId="0" applyFont="1" applyFill="1" applyBorder="1" applyAlignment="1">
      <alignment horizontal="left" shrinkToFit="1"/>
    </xf>
    <xf numFmtId="0" fontId="0" fillId="0" borderId="0" xfId="0" applyAlignment="1">
      <alignment horizontal="justify" vertical="top" wrapText="1"/>
    </xf>
    <xf numFmtId="0" fontId="0" fillId="0" borderId="0" xfId="0" applyAlignment="1">
      <alignment horizontal="left" indent="4"/>
    </xf>
    <xf numFmtId="0" fontId="0" fillId="0" borderId="0" xfId="0" applyAlignment="1">
      <alignment horizontal="left" wrapText="1" indent="4"/>
    </xf>
    <xf numFmtId="0" fontId="0" fillId="5" borderId="7" xfId="0" applyFill="1" applyBorder="1" applyAlignment="1">
      <alignment horizontal="justify" vertical="top" wrapText="1"/>
    </xf>
    <xf numFmtId="164" fontId="6" fillId="0" borderId="0" xfId="0" applyNumberFormat="1" applyFont="1" applyAlignment="1">
      <alignment horizontal="left" vertical="center"/>
    </xf>
    <xf numFmtId="164" fontId="9" fillId="2" borderId="0" xfId="0" applyNumberFormat="1" applyFont="1" applyFill="1" applyAlignment="1">
      <alignment horizontal="center" vertical="center" shrinkToFit="1"/>
    </xf>
    <xf numFmtId="0" fontId="16" fillId="0" borderId="0" xfId="2" applyFont="1" applyAlignment="1">
      <alignment horizontal="center" vertical="center" wrapText="1"/>
    </xf>
    <xf numFmtId="0" fontId="17" fillId="0" borderId="33" xfId="2" applyFont="1" applyBorder="1" applyAlignment="1">
      <alignment horizontal="left"/>
    </xf>
  </cellXfs>
  <cellStyles count="3">
    <cellStyle name="Hipervínculo" xfId="2" builtinId="8"/>
    <cellStyle name="Normal" xfId="0" builtinId="0"/>
    <cellStyle name="Normal 2" xfId="1" xr:uid="{00000000-0005-0000-0000-000001000000}"/>
  </cellStyles>
  <dxfs count="29">
    <dxf>
      <font>
        <color rgb="FF9C0006"/>
      </font>
      <fill>
        <patternFill>
          <fgColor indexed="64"/>
          <bgColor rgb="FFFFC7CE"/>
        </patternFill>
      </fill>
    </dxf>
    <dxf>
      <font>
        <b/>
        <i val="0"/>
        <strike val="0"/>
        <color rgb="FFFF0000"/>
      </font>
      <fill>
        <patternFill>
          <bgColor rgb="FFFFFF00"/>
        </patternFill>
      </fill>
    </dxf>
    <dxf>
      <font>
        <strike val="0"/>
        <color rgb="FFFF0000"/>
      </font>
      <fill>
        <patternFill>
          <bgColor rgb="FFFFFF00"/>
        </patternFill>
      </fill>
    </dxf>
    <dxf>
      <font>
        <b/>
        <i val="0"/>
        <strike/>
        <color rgb="FFFF0000"/>
      </font>
    </dxf>
    <dxf>
      <font>
        <b/>
        <i val="0"/>
      </font>
    </dxf>
    <dxf>
      <font>
        <b/>
        <i val="0"/>
        <color auto="1"/>
      </font>
      <fill>
        <patternFill>
          <bgColor rgb="FFFFFF00"/>
        </patternFill>
      </fill>
    </dxf>
    <dxf>
      <font>
        <color rgb="FF9C0006"/>
      </font>
      <fill>
        <patternFill>
          <bgColor rgb="FFFFC7CE"/>
        </patternFill>
      </fill>
    </dxf>
    <dxf>
      <font>
        <color theme="0"/>
      </font>
      <fill>
        <patternFill>
          <bgColor theme="0"/>
        </patternFill>
      </fill>
    </dxf>
    <dxf>
      <font>
        <b/>
        <i val="0"/>
        <color theme="0"/>
      </font>
      <fill>
        <patternFill>
          <fgColor theme="0"/>
          <bgColor theme="0"/>
        </patternFill>
      </fill>
    </dxf>
    <dxf>
      <font>
        <color theme="0"/>
      </font>
    </dxf>
    <dxf>
      <fill>
        <patternFill patternType="none">
          <fgColor indexed="64"/>
          <bgColor auto="1"/>
        </patternFill>
      </fill>
    </dxf>
    <dxf>
      <font>
        <b/>
      </font>
      <fill>
        <patternFill patternType="none">
          <fgColor indexed="64"/>
          <bgColor auto="1"/>
        </patternFill>
      </fill>
      <alignment horizontal="center" vertical="bottom" textRotation="0" wrapText="0" indent="0" justifyLastLine="0" shrinkToFit="0" readingOrder="0"/>
      <protection locked="0" hidden="0"/>
    </dxf>
    <dxf>
      <font>
        <b/>
      </font>
      <fill>
        <patternFill patternType="none">
          <fgColor indexed="64"/>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ourier New"/>
        <scheme val="none"/>
      </font>
      <fill>
        <patternFill patternType="none">
          <fgColor indexed="64"/>
          <bgColor auto="1"/>
        </patternFill>
      </fill>
    </dxf>
    <dxf>
      <font>
        <b/>
      </font>
      <fill>
        <patternFill patternType="none">
          <fgColor indexed="64"/>
          <bgColor auto="1"/>
        </patternFill>
      </fill>
      <protection locked="0" hidden="0"/>
    </dxf>
    <dxf>
      <font>
        <b/>
      </font>
      <fill>
        <patternFill patternType="none">
          <fgColor indexed="64"/>
          <bgColor auto="1"/>
        </patternFill>
      </fill>
      <protection locked="0" hidden="0"/>
    </dxf>
    <dxf>
      <fill>
        <patternFill patternType="none">
          <fgColor indexed="64"/>
          <bgColor auto="1"/>
        </patternFill>
      </fill>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4" tint="-0.249977111117893"/>
        <name val="Calibri"/>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0058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4</xdr:col>
      <xdr:colOff>126942</xdr:colOff>
      <xdr:row>6</xdr:row>
      <xdr:rowOff>67442</xdr:rowOff>
    </xdr:from>
    <xdr:to>
      <xdr:col>12</xdr:col>
      <xdr:colOff>471294</xdr:colOff>
      <xdr:row>13</xdr:row>
      <xdr:rowOff>145781</xdr:rowOff>
    </xdr:to>
    <xdr:grpSp>
      <xdr:nvGrpSpPr>
        <xdr:cNvPr id="21" name="FIGURA_PROBLEMA">
          <a:extLst>
            <a:ext uri="{FF2B5EF4-FFF2-40B4-BE49-F238E27FC236}">
              <a16:creationId xmlns:a16="http://schemas.microsoft.com/office/drawing/2014/main" id="{A3B0C674-6BEF-DC58-6105-6CE62A1DC8DD}"/>
            </a:ext>
          </a:extLst>
        </xdr:cNvPr>
        <xdr:cNvGrpSpPr/>
      </xdr:nvGrpSpPr>
      <xdr:grpSpPr>
        <a:xfrm>
          <a:off x="1650942" y="1709239"/>
          <a:ext cx="2759193" cy="1340977"/>
          <a:chOff x="1354794" y="1758371"/>
          <a:chExt cx="2733353" cy="1363833"/>
        </a:xfrm>
      </xdr:grpSpPr>
      <xdr:grpSp>
        <xdr:nvGrpSpPr>
          <xdr:cNvPr id="20" name="Figura">
            <a:extLst>
              <a:ext uri="{FF2B5EF4-FFF2-40B4-BE49-F238E27FC236}">
                <a16:creationId xmlns:a16="http://schemas.microsoft.com/office/drawing/2014/main" id="{3003B99E-D421-E325-88BC-E967D63AD7FA}"/>
              </a:ext>
            </a:extLst>
          </xdr:cNvPr>
          <xdr:cNvGrpSpPr/>
        </xdr:nvGrpSpPr>
        <xdr:grpSpPr>
          <a:xfrm>
            <a:off x="1354794" y="1758371"/>
            <a:ext cx="2733353" cy="1363833"/>
            <a:chOff x="1354793" y="1758369"/>
            <a:chExt cx="2733353" cy="1363831"/>
          </a:xfrm>
        </xdr:grpSpPr>
        <xdr:grpSp>
          <xdr:nvGrpSpPr>
            <xdr:cNvPr id="23" name="Cota_L">
              <a:extLst>
                <a:ext uri="{FF2B5EF4-FFF2-40B4-BE49-F238E27FC236}">
                  <a16:creationId xmlns:a16="http://schemas.microsoft.com/office/drawing/2014/main" id="{C0AEB517-5E0A-5E00-EB18-DF574E2B676D}"/>
                </a:ext>
              </a:extLst>
            </xdr:cNvPr>
            <xdr:cNvGrpSpPr/>
          </xdr:nvGrpSpPr>
          <xdr:grpSpPr>
            <a:xfrm>
              <a:off x="1688344" y="2824770"/>
              <a:ext cx="1691347" cy="297430"/>
              <a:chOff x="2361784" y="2266434"/>
              <a:chExt cx="1743380" cy="305697"/>
            </a:xfrm>
          </xdr:grpSpPr>
          <xdr:grpSp>
            <xdr:nvGrpSpPr>
              <xdr:cNvPr id="11" name="Grupo 10">
                <a:extLst>
                  <a:ext uri="{FF2B5EF4-FFF2-40B4-BE49-F238E27FC236}">
                    <a16:creationId xmlns:a16="http://schemas.microsoft.com/office/drawing/2014/main" id="{F5E4E955-6192-F280-3F09-54CCEBCA9A16}"/>
                  </a:ext>
                </a:extLst>
              </xdr:cNvPr>
              <xdr:cNvGrpSpPr/>
            </xdr:nvGrpSpPr>
            <xdr:grpSpPr>
              <a:xfrm>
                <a:off x="2361784" y="2283374"/>
                <a:ext cx="1743380" cy="288757"/>
                <a:chOff x="2366433" y="2476552"/>
                <a:chExt cx="1749177" cy="287848"/>
              </a:xfrm>
            </xdr:grpSpPr>
            <xdr:cxnSp macro="">
              <xdr:nvCxnSpPr>
                <xdr:cNvPr id="4" name="Conector recto de flecha 3">
                  <a:extLst>
                    <a:ext uri="{FF2B5EF4-FFF2-40B4-BE49-F238E27FC236}">
                      <a16:creationId xmlns:a16="http://schemas.microsoft.com/office/drawing/2014/main" id="{1477FDDA-C2FC-44E7-6A58-C0977ADC08BB}"/>
                    </a:ext>
                  </a:extLst>
                </xdr:cNvPr>
                <xdr:cNvCxnSpPr/>
              </xdr:nvCxnSpPr>
              <xdr:spPr>
                <a:xfrm flipV="1">
                  <a:off x="2366433" y="2666605"/>
                  <a:ext cx="1737640" cy="3530"/>
                </a:xfrm>
                <a:prstGeom prst="straightConnector1">
                  <a:avLst/>
                </a:prstGeom>
                <a:ln w="12700">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xnSp macro="">
              <xdr:nvCxnSpPr>
                <xdr:cNvPr id="7" name="Conector recto 6">
                  <a:extLst>
                    <a:ext uri="{FF2B5EF4-FFF2-40B4-BE49-F238E27FC236}">
                      <a16:creationId xmlns:a16="http://schemas.microsoft.com/office/drawing/2014/main" id="{D6A9370D-2586-0F3E-0C9B-3C2A3E544E95}"/>
                    </a:ext>
                  </a:extLst>
                </xdr:cNvPr>
                <xdr:cNvCxnSpPr/>
              </xdr:nvCxnSpPr>
              <xdr:spPr>
                <a:xfrm>
                  <a:off x="2370668" y="2476552"/>
                  <a:ext cx="0" cy="27938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 name="Conector recto 7">
                  <a:extLst>
                    <a:ext uri="{FF2B5EF4-FFF2-40B4-BE49-F238E27FC236}">
                      <a16:creationId xmlns:a16="http://schemas.microsoft.com/office/drawing/2014/main" id="{9A14D740-8E8D-4AB0-BCFB-D286787B35A9}"/>
                    </a:ext>
                  </a:extLst>
                </xdr:cNvPr>
                <xdr:cNvCxnSpPr/>
              </xdr:nvCxnSpPr>
              <xdr:spPr>
                <a:xfrm>
                  <a:off x="4115610" y="2485019"/>
                  <a:ext cx="0" cy="27938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L_Ver">
            <xdr:nvSpPr>
              <xdr:cNvPr id="13" name="CuadroTexto 12">
                <a:extLst>
                  <a:ext uri="{FF2B5EF4-FFF2-40B4-BE49-F238E27FC236}">
                    <a16:creationId xmlns:a16="http://schemas.microsoft.com/office/drawing/2014/main" id="{1583F822-3ACC-2EFB-C2D2-0AF8828658E9}"/>
                  </a:ext>
                </a:extLst>
              </xdr:cNvPr>
              <xdr:cNvSpPr txBox="1"/>
            </xdr:nvSpPr>
            <xdr:spPr>
              <a:xfrm>
                <a:off x="2378718" y="2266434"/>
                <a:ext cx="1725079" cy="250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6D52FC-35A4-47CF-9AE7-F5DF3B337974}" type="TxLink">
                  <a:rPr lang="en-US" sz="1100" b="0" i="0" u="none" strike="noStrike">
                    <a:solidFill>
                      <a:srgbClr val="000000"/>
                    </a:solidFill>
                    <a:latin typeface="Calibri"/>
                    <a:ea typeface="Calibri"/>
                    <a:cs typeface="Calibri"/>
                  </a:rPr>
                  <a:pPr algn="ctr"/>
                  <a:t>40 cm</a:t>
                </a:fld>
                <a:endParaRPr lang="es-ES" sz="1100"/>
              </a:p>
            </xdr:txBody>
          </xdr:sp>
        </xdr:grpSp>
        <xdr:grpSp>
          <xdr:nvGrpSpPr>
            <xdr:cNvPr id="15" name="Cota_h">
              <a:extLst>
                <a:ext uri="{FF2B5EF4-FFF2-40B4-BE49-F238E27FC236}">
                  <a16:creationId xmlns:a16="http://schemas.microsoft.com/office/drawing/2014/main" id="{7B1F4E72-85AC-FEE7-9964-EE7555220EBA}"/>
                </a:ext>
              </a:extLst>
            </xdr:cNvPr>
            <xdr:cNvGrpSpPr/>
          </xdr:nvGrpSpPr>
          <xdr:grpSpPr>
            <a:xfrm>
              <a:off x="1354793" y="2024878"/>
              <a:ext cx="316685" cy="766516"/>
              <a:chOff x="4412710" y="1312619"/>
              <a:chExt cx="326428" cy="923661"/>
            </a:xfrm>
          </xdr:grpSpPr>
          <xdr:grpSp>
            <xdr:nvGrpSpPr>
              <xdr:cNvPr id="12" name="Grupo 11">
                <a:extLst>
                  <a:ext uri="{FF2B5EF4-FFF2-40B4-BE49-F238E27FC236}">
                    <a16:creationId xmlns:a16="http://schemas.microsoft.com/office/drawing/2014/main" id="{BB2FEDE1-4837-BD71-2ABB-010DA434C156}"/>
                  </a:ext>
                </a:extLst>
              </xdr:cNvPr>
              <xdr:cNvGrpSpPr/>
            </xdr:nvGrpSpPr>
            <xdr:grpSpPr>
              <a:xfrm>
                <a:off x="4545152" y="1312619"/>
                <a:ext cx="193986" cy="913077"/>
                <a:chOff x="4557367" y="1509179"/>
                <a:chExt cx="194511" cy="910171"/>
              </a:xfrm>
            </xdr:grpSpPr>
            <xdr:cxnSp macro="">
              <xdr:nvCxnSpPr>
                <xdr:cNvPr id="5" name="Conector recto de flecha 4">
                  <a:extLst>
                    <a:ext uri="{FF2B5EF4-FFF2-40B4-BE49-F238E27FC236}">
                      <a16:creationId xmlns:a16="http://schemas.microsoft.com/office/drawing/2014/main" id="{CB7B1C3E-0C01-4EAC-9F18-F68F6FFE1C06}"/>
                    </a:ext>
                  </a:extLst>
                </xdr:cNvPr>
                <xdr:cNvCxnSpPr/>
              </xdr:nvCxnSpPr>
              <xdr:spPr>
                <a:xfrm rot="5400000">
                  <a:off x="4205782" y="1967233"/>
                  <a:ext cx="900000" cy="0"/>
                </a:xfrm>
                <a:prstGeom prst="straightConnector1">
                  <a:avLst/>
                </a:prstGeom>
                <a:ln w="12700">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xnSp macro="">
              <xdr:nvCxnSpPr>
                <xdr:cNvPr id="9" name="Conector recto 8">
                  <a:extLst>
                    <a:ext uri="{FF2B5EF4-FFF2-40B4-BE49-F238E27FC236}">
                      <a16:creationId xmlns:a16="http://schemas.microsoft.com/office/drawing/2014/main" id="{FEB67EBB-61C8-4FDC-82DE-F99F09AAF2EE}"/>
                    </a:ext>
                  </a:extLst>
                </xdr:cNvPr>
                <xdr:cNvCxnSpPr/>
              </xdr:nvCxnSpPr>
              <xdr:spPr>
                <a:xfrm rot="5400000">
                  <a:off x="4650387" y="2326330"/>
                  <a:ext cx="0" cy="18604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ector recto 9">
                  <a:extLst>
                    <a:ext uri="{FF2B5EF4-FFF2-40B4-BE49-F238E27FC236}">
                      <a16:creationId xmlns:a16="http://schemas.microsoft.com/office/drawing/2014/main" id="{9A7766BE-CEE9-4FA5-AFEF-00CEA6ADC68A}"/>
                    </a:ext>
                  </a:extLst>
                </xdr:cNvPr>
                <xdr:cNvCxnSpPr/>
              </xdr:nvCxnSpPr>
              <xdr:spPr>
                <a:xfrm rot="5400000">
                  <a:off x="4658858" y="1416158"/>
                  <a:ext cx="0" cy="18604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h_Ver">
            <xdr:nvSpPr>
              <xdr:cNvPr id="14" name="CuadroTexto 13">
                <a:extLst>
                  <a:ext uri="{FF2B5EF4-FFF2-40B4-BE49-F238E27FC236}">
                    <a16:creationId xmlns:a16="http://schemas.microsoft.com/office/drawing/2014/main" id="{8377A615-0643-4C5D-AACD-4FB876C4FF7A}"/>
                  </a:ext>
                </a:extLst>
              </xdr:cNvPr>
              <xdr:cNvSpPr txBox="1"/>
            </xdr:nvSpPr>
            <xdr:spPr>
              <a:xfrm rot="16200000">
                <a:off x="4076328" y="1651126"/>
                <a:ext cx="921536" cy="248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C3423D1-2FE2-4B8E-941D-1CE1AACE7DD7}" type="TxLink">
                  <a:rPr lang="en-US" sz="1100" b="0" i="0" u="none" strike="noStrike" baseline="0">
                    <a:solidFill>
                      <a:srgbClr val="000000"/>
                    </a:solidFill>
                    <a:latin typeface="Calibri"/>
                    <a:ea typeface="Calibri"/>
                    <a:cs typeface="Calibri"/>
                  </a:rPr>
                  <a:pPr algn="ctr"/>
                  <a:t>5 cm</a:t>
                </a:fld>
                <a:endParaRPr lang="es-ES" sz="1100"/>
              </a:p>
            </xdr:txBody>
          </xdr:sp>
        </xdr:grpSp>
        <xdr:sp macro="" textlink="">
          <xdr:nvSpPr>
            <xdr:cNvPr id="16" name="Cubo">
              <a:extLst>
                <a:ext uri="{FF2B5EF4-FFF2-40B4-BE49-F238E27FC236}">
                  <a16:creationId xmlns:a16="http://schemas.microsoft.com/office/drawing/2014/main" id="{CCEC8C49-8767-35D9-8BBD-35DD97CBC886}"/>
                </a:ext>
              </a:extLst>
            </xdr:cNvPr>
            <xdr:cNvSpPr/>
          </xdr:nvSpPr>
          <xdr:spPr>
            <a:xfrm>
              <a:off x="1712260" y="1758369"/>
              <a:ext cx="1932701" cy="1018485"/>
            </a:xfrm>
            <a:prstGeom prst="cube">
              <a:avLst>
                <a:gd name="adj" fmla="val 2673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d_Ver">
          <xdr:nvSpPr>
            <xdr:cNvPr id="19" name="Profundidad">
              <a:extLst>
                <a:ext uri="{FF2B5EF4-FFF2-40B4-BE49-F238E27FC236}">
                  <a16:creationId xmlns:a16="http://schemas.microsoft.com/office/drawing/2014/main" id="{425BA2C9-F5A8-0157-4CCA-504AF57C3BA6}"/>
                </a:ext>
              </a:extLst>
            </xdr:cNvPr>
            <xdr:cNvSpPr txBox="1"/>
          </xdr:nvSpPr>
          <xdr:spPr>
            <a:xfrm>
              <a:off x="3481732" y="2569576"/>
              <a:ext cx="606414" cy="24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6F91368-3B73-4ACE-B825-45EC272C74A8}" type="TxLink">
                <a:rPr lang="en-US" sz="1100" b="0" i="0" u="none" strike="noStrike" baseline="0">
                  <a:solidFill>
                    <a:srgbClr val="000000"/>
                  </a:solidFill>
                  <a:latin typeface="Calibri"/>
                  <a:ea typeface="Calibri"/>
                  <a:cs typeface="Calibri"/>
                </a:rPr>
                <a:pPr algn="l"/>
                <a:t>5 cm</a:t>
              </a:fld>
              <a:endParaRPr lang="es-ES" sz="1100"/>
            </a:p>
          </xdr:txBody>
        </xdr:sp>
      </xdr:grpSp>
      <xdr:sp macro="" textlink="Area_Ver">
        <xdr:nvSpPr>
          <xdr:cNvPr id="31" name="Area">
            <a:extLst>
              <a:ext uri="{FF2B5EF4-FFF2-40B4-BE49-F238E27FC236}">
                <a16:creationId xmlns:a16="http://schemas.microsoft.com/office/drawing/2014/main" id="{8031397C-22E7-4398-98FD-BBE8CE4E4F56}"/>
              </a:ext>
            </a:extLst>
          </xdr:cNvPr>
          <xdr:cNvSpPr txBox="1"/>
        </xdr:nvSpPr>
        <xdr:spPr>
          <a:xfrm>
            <a:off x="1713779" y="2041483"/>
            <a:ext cx="1667018" cy="740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91D056-6232-4C4C-9D18-6B4CAFF28882}" type="TxLink">
              <a:rPr lang="en-US" sz="1100" b="0" i="0" u="none" strike="noStrike">
                <a:solidFill>
                  <a:srgbClr val="000000"/>
                </a:solidFill>
                <a:latin typeface="Calibri"/>
                <a:ea typeface="Calibri"/>
                <a:cs typeface="Calibri"/>
              </a:rPr>
              <a:pPr algn="ctr"/>
              <a:t>200 cm²</a:t>
            </a:fld>
            <a:endParaRPr lang="es-ES" sz="1100"/>
          </a:p>
        </xdr:txBody>
      </xdr:sp>
      <xdr:sp macro="" textlink="Volumen_Ver">
        <xdr:nvSpPr>
          <xdr:cNvPr id="32" name="Volumen">
            <a:extLst>
              <a:ext uri="{FF2B5EF4-FFF2-40B4-BE49-F238E27FC236}">
                <a16:creationId xmlns:a16="http://schemas.microsoft.com/office/drawing/2014/main" id="{2FB4F721-F28B-4FD1-A386-75126EDC7CB7}"/>
              </a:ext>
            </a:extLst>
          </xdr:cNvPr>
          <xdr:cNvSpPr txBox="1"/>
        </xdr:nvSpPr>
        <xdr:spPr>
          <a:xfrm>
            <a:off x="2164004" y="1801034"/>
            <a:ext cx="1253567" cy="278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33139DF-2A4B-4232-ACC3-E61566034F4D}" type="TxLink">
              <a:rPr lang="en-US" sz="1100" b="0" i="0" u="none" strike="noStrike">
                <a:solidFill>
                  <a:srgbClr val="000000"/>
                </a:solidFill>
                <a:latin typeface="Calibri"/>
                <a:ea typeface="Calibri"/>
                <a:cs typeface="Calibri"/>
              </a:rPr>
              <a:pPr algn="r"/>
              <a:t>1.000 cm³</a:t>
            </a:fld>
            <a:endParaRPr lang="es-ES" sz="1100"/>
          </a:p>
        </xdr:txBody>
      </xdr:sp>
    </xdr:grpSp>
    <xdr:clientData/>
  </xdr:twoCellAnchor>
  <xdr:twoCellAnchor>
    <xdr:from>
      <xdr:col>0</xdr:col>
      <xdr:colOff>88799</xdr:colOff>
      <xdr:row>16</xdr:row>
      <xdr:rowOff>25310</xdr:rowOff>
    </xdr:from>
    <xdr:to>
      <xdr:col>7</xdr:col>
      <xdr:colOff>1</xdr:colOff>
      <xdr:row>16</xdr:row>
      <xdr:rowOff>337766</xdr:rowOff>
    </xdr:to>
    <mc:AlternateContent xmlns:mc="http://schemas.openxmlformats.org/markup-compatibility/2006" xmlns:a14="http://schemas.microsoft.com/office/drawing/2010/main">
      <mc:Choice Requires="a14">
        <xdr:sp macro="" textlink="">
          <xdr:nvSpPr>
            <xdr:cNvPr id="2" name="Formula_Perimetro">
              <a:extLst>
                <a:ext uri="{FF2B5EF4-FFF2-40B4-BE49-F238E27FC236}">
                  <a16:creationId xmlns:a16="http://schemas.microsoft.com/office/drawing/2014/main" id="{DFBCD38E-EC7B-E879-212F-5EC53002163E}"/>
                </a:ext>
              </a:extLst>
            </xdr:cNvPr>
            <xdr:cNvSpPr txBox="1"/>
          </xdr:nvSpPr>
          <xdr:spPr>
            <a:xfrm>
              <a:off x="88799" y="3718217"/>
              <a:ext cx="1838720" cy="31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14:m>
                <m:oMathPara xmlns:m="http://schemas.openxmlformats.org/officeDocument/2006/math">
                  <m:oMathParaPr>
                    <m:jc m:val="right"/>
                  </m:oMathParaPr>
                  <m:oMath xmlns:m="http://schemas.openxmlformats.org/officeDocument/2006/math">
                    <m:r>
                      <a:rPr lang="es-ES" sz="1100" b="0" i="1">
                        <a:latin typeface="Cambria Math" panose="02040503050406030204" pitchFamily="18" charset="0"/>
                      </a:rPr>
                      <m:t>𝑃</m:t>
                    </m:r>
                    <m:r>
                      <a:rPr lang="es-ES" sz="1100" b="0" i="1">
                        <a:latin typeface="Cambria Math" panose="02040503050406030204" pitchFamily="18" charset="0"/>
                      </a:rPr>
                      <m:t>=</m:t>
                    </m:r>
                    <m:d>
                      <m:dPr>
                        <m:ctrlPr>
                          <a:rPr lang="es-ES" sz="1100" b="0" i="1">
                            <a:latin typeface="Cambria Math" panose="02040503050406030204" pitchFamily="18" charset="0"/>
                          </a:rPr>
                        </m:ctrlPr>
                      </m:dPr>
                      <m:e>
                        <m:r>
                          <a:rPr lang="es-ES" sz="1100" b="0" i="1">
                            <a:latin typeface="Cambria Math" panose="02040503050406030204" pitchFamily="18" charset="0"/>
                          </a:rPr>
                          <m:t>𝐿</m:t>
                        </m:r>
                        <m:r>
                          <a:rPr lang="es-ES" sz="1100" b="0" i="1">
                            <a:latin typeface="Cambria Math" panose="02040503050406030204" pitchFamily="18" charset="0"/>
                          </a:rPr>
                          <m:t>+</m:t>
                        </m:r>
                        <m:r>
                          <a:rPr lang="es-ES" sz="1100" b="0" i="1">
                            <a:latin typeface="Cambria Math" panose="02040503050406030204" pitchFamily="18" charset="0"/>
                          </a:rPr>
                          <m:t>h</m:t>
                        </m:r>
                      </m:e>
                    </m:d>
                    <m:r>
                      <a:rPr lang="es-ES" sz="1100" b="0" i="1">
                        <a:latin typeface="Cambria Math" panose="02040503050406030204" pitchFamily="18" charset="0"/>
                      </a:rPr>
                      <m:t>·2=</m:t>
                    </m:r>
                  </m:oMath>
                </m:oMathPara>
              </a14:m>
              <a:endParaRPr lang="es-ES" sz="1100"/>
            </a:p>
          </xdr:txBody>
        </xdr:sp>
      </mc:Choice>
      <mc:Fallback xmlns="">
        <xdr:sp macro="" textlink="">
          <xdr:nvSpPr>
            <xdr:cNvPr id="2" name="Formula_Perimetro">
              <a:extLst>
                <a:ext uri="{FF2B5EF4-FFF2-40B4-BE49-F238E27FC236}">
                  <a16:creationId xmlns:a16="http://schemas.microsoft.com/office/drawing/2014/main" id="{DFBCD38E-EC7B-E879-212F-5EC53002163E}"/>
                </a:ext>
              </a:extLst>
            </xdr:cNvPr>
            <xdr:cNvSpPr txBox="1"/>
          </xdr:nvSpPr>
          <xdr:spPr>
            <a:xfrm>
              <a:off x="88799" y="3718217"/>
              <a:ext cx="1838720" cy="31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r>
                <a:rPr lang="es-ES" sz="1100" b="0" i="0">
                  <a:latin typeface="Cambria Math" panose="02040503050406030204" pitchFamily="18" charset="0"/>
                </a:rPr>
                <a:t>𝑃=(𝐿+ℎ)·2=</a:t>
              </a:r>
              <a:endParaRPr lang="es-ES" sz="1100"/>
            </a:p>
          </xdr:txBody>
        </xdr:sp>
      </mc:Fallback>
    </mc:AlternateContent>
    <xdr:clientData/>
  </xdr:twoCellAnchor>
  <xdr:twoCellAnchor>
    <xdr:from>
      <xdr:col>0</xdr:col>
      <xdr:colOff>115818</xdr:colOff>
      <xdr:row>19</xdr:row>
      <xdr:rowOff>0</xdr:rowOff>
    </xdr:from>
    <xdr:to>
      <xdr:col>6</xdr:col>
      <xdr:colOff>334986</xdr:colOff>
      <xdr:row>20</xdr:row>
      <xdr:rowOff>5446</xdr:rowOff>
    </xdr:to>
    <mc:AlternateContent xmlns:mc="http://schemas.openxmlformats.org/markup-compatibility/2006" xmlns:a14="http://schemas.microsoft.com/office/drawing/2010/main">
      <mc:Choice Requires="a14">
        <xdr:sp macro="" textlink="">
          <xdr:nvSpPr>
            <xdr:cNvPr id="3" name="Formula_Area">
              <a:extLst>
                <a:ext uri="{FF2B5EF4-FFF2-40B4-BE49-F238E27FC236}">
                  <a16:creationId xmlns:a16="http://schemas.microsoft.com/office/drawing/2014/main" id="{F80C19E0-1422-4ED7-A863-7B889341D951}"/>
                </a:ext>
              </a:extLst>
            </xdr:cNvPr>
            <xdr:cNvSpPr txBox="1"/>
          </xdr:nvSpPr>
          <xdr:spPr>
            <a:xfrm>
              <a:off x="115818" y="4211246"/>
              <a:ext cx="2553023" cy="38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a:t>A</a:t>
              </a:r>
              <a14:m>
                <m:oMath xmlns:m="http://schemas.openxmlformats.org/officeDocument/2006/math">
                  <m:r>
                    <a:rPr lang="es-ES" sz="1100" b="0" i="0">
                      <a:latin typeface="Cambria Math" panose="02040503050406030204" pitchFamily="18" charset="0"/>
                    </a:rPr>
                    <m:t> </m:t>
                  </m:r>
                  <m:r>
                    <a:rPr lang="es-ES" sz="1100" b="0" i="1">
                      <a:latin typeface="Cambria Math" panose="02040503050406030204" pitchFamily="18" charset="0"/>
                    </a:rPr>
                    <m:t>=</m:t>
                  </m:r>
                  <m:r>
                    <a:rPr lang="es-ES" sz="1100" b="0" i="1">
                      <a:solidFill>
                        <a:schemeClr val="tx1"/>
                      </a:solidFill>
                      <a:effectLst/>
                      <a:latin typeface="Cambria Math" panose="02040503050406030204" pitchFamily="18" charset="0"/>
                      <a:ea typeface="+mn-ea"/>
                      <a:cs typeface="+mn-cs"/>
                    </a:rPr>
                    <m:t>𝐿</m:t>
                  </m:r>
                  <m:r>
                    <a:rPr lang="es-ES" sz="1100" b="0" i="1">
                      <a:solidFill>
                        <a:schemeClr val="tx1"/>
                      </a:solidFill>
                      <a:effectLst/>
                      <a:latin typeface="Cambria Math" panose="02040503050406030204" pitchFamily="18" charset="0"/>
                      <a:ea typeface="+mn-ea"/>
                      <a:cs typeface="+mn-cs"/>
                    </a:rPr>
                    <m:t>· </m:t>
                  </m:r>
                  <m:r>
                    <a:rPr lang="es-ES" sz="1100" b="0" i="1">
                      <a:solidFill>
                        <a:schemeClr val="tx1"/>
                      </a:solidFill>
                      <a:effectLst/>
                      <a:latin typeface="Cambria Math" panose="02040503050406030204" pitchFamily="18" charset="0"/>
                      <a:ea typeface="+mn-ea"/>
                      <a:cs typeface="+mn-cs"/>
                    </a:rPr>
                    <m:t>h</m:t>
                  </m:r>
                  <m:r>
                    <a:rPr lang="es-ES" sz="1100" b="0" i="1">
                      <a:latin typeface="Cambria Math" panose="02040503050406030204" pitchFamily="18" charset="0"/>
                    </a:rPr>
                    <m:t>=</m:t>
                  </m:r>
                </m:oMath>
              </a14:m>
              <a:endParaRPr lang="es-ES" sz="1100"/>
            </a:p>
          </xdr:txBody>
        </xdr:sp>
      </mc:Choice>
      <mc:Fallback xmlns="">
        <xdr:sp macro="" textlink="">
          <xdr:nvSpPr>
            <xdr:cNvPr id="3" name="Formula_Area">
              <a:extLst>
                <a:ext uri="{FF2B5EF4-FFF2-40B4-BE49-F238E27FC236}">
                  <a16:creationId xmlns:a16="http://schemas.microsoft.com/office/drawing/2014/main" id="{F80C19E0-1422-4ED7-A863-7B889341D951}"/>
                </a:ext>
              </a:extLst>
            </xdr:cNvPr>
            <xdr:cNvSpPr txBox="1"/>
          </xdr:nvSpPr>
          <xdr:spPr>
            <a:xfrm>
              <a:off x="115818" y="4211246"/>
              <a:ext cx="2553023" cy="38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a:t>A</a:t>
              </a:r>
              <a:r>
                <a:rPr lang="es-ES" sz="1100" b="0" i="0">
                  <a:latin typeface="Cambria Math" panose="02040503050406030204" pitchFamily="18" charset="0"/>
                </a:rPr>
                <a:t> =</a:t>
              </a:r>
              <a:r>
                <a:rPr lang="es-ES" sz="1100" b="0" i="0">
                  <a:solidFill>
                    <a:schemeClr val="tx1"/>
                  </a:solidFill>
                  <a:effectLst/>
                  <a:latin typeface="Cambria Math" panose="02040503050406030204" pitchFamily="18" charset="0"/>
                  <a:ea typeface="+mn-ea"/>
                  <a:cs typeface="+mn-cs"/>
                </a:rPr>
                <a:t>𝐿· ℎ</a:t>
              </a:r>
              <a:r>
                <a:rPr lang="es-ES" sz="1100" b="0" i="0">
                  <a:latin typeface="Cambria Math" panose="02040503050406030204" pitchFamily="18" charset="0"/>
                </a:rPr>
                <a:t>=</a:t>
              </a:r>
              <a:endParaRPr lang="es-ES" sz="1100"/>
            </a:p>
          </xdr:txBody>
        </xdr:sp>
      </mc:Fallback>
    </mc:AlternateContent>
    <xdr:clientData/>
  </xdr:twoCellAnchor>
  <xdr:twoCellAnchor>
    <xdr:from>
      <xdr:col>1</xdr:col>
      <xdr:colOff>7988</xdr:colOff>
      <xdr:row>22</xdr:row>
      <xdr:rowOff>0</xdr:rowOff>
    </xdr:from>
    <xdr:to>
      <xdr:col>6</xdr:col>
      <xdr:colOff>312899</xdr:colOff>
      <xdr:row>22</xdr:row>
      <xdr:rowOff>370854</xdr:rowOff>
    </xdr:to>
    <mc:AlternateContent xmlns:mc="http://schemas.openxmlformats.org/markup-compatibility/2006" xmlns:a14="http://schemas.microsoft.com/office/drawing/2010/main">
      <mc:Choice Requires="a14">
        <xdr:sp macro="" textlink="">
          <xdr:nvSpPr>
            <xdr:cNvPr id="6" name="Formula_Volumen">
              <a:extLst>
                <a:ext uri="{FF2B5EF4-FFF2-40B4-BE49-F238E27FC236}">
                  <a16:creationId xmlns:a16="http://schemas.microsoft.com/office/drawing/2014/main" id="{1026DA3D-E088-4C6C-8111-839CFBBDD507}"/>
                </a:ext>
              </a:extLst>
            </xdr:cNvPr>
            <xdr:cNvSpPr txBox="1"/>
          </xdr:nvSpPr>
          <xdr:spPr>
            <a:xfrm>
              <a:off x="129466" y="5157304"/>
              <a:ext cx="2517288" cy="370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i="0">
                  <a:latin typeface="+mn-lt"/>
                </a:rPr>
                <a:t>V</a:t>
              </a:r>
              <a14:m>
                <m:oMath xmlns:m="http://schemas.openxmlformats.org/officeDocument/2006/math">
                  <m:r>
                    <a:rPr lang="es-ES" sz="1100" b="0" i="0">
                      <a:latin typeface="Cambria Math" panose="02040503050406030204" pitchFamily="18" charset="0"/>
                    </a:rPr>
                    <m:t> </m:t>
                  </m:r>
                  <m:r>
                    <a:rPr lang="es-ES" sz="1100" b="0" i="1">
                      <a:latin typeface="Cambria Math" panose="02040503050406030204" pitchFamily="18" charset="0"/>
                    </a:rPr>
                    <m:t>=</m:t>
                  </m:r>
                  <m:r>
                    <a:rPr lang="es-ES" sz="1100" b="0" i="1">
                      <a:latin typeface="Cambria Math" panose="02040503050406030204" pitchFamily="18" charset="0"/>
                    </a:rPr>
                    <m:t>𝐴</m:t>
                  </m:r>
                  <m:r>
                    <a:rPr lang="es-ES" sz="1100" b="0" i="1">
                      <a:solidFill>
                        <a:schemeClr val="tx1"/>
                      </a:solidFill>
                      <a:effectLst/>
                      <a:latin typeface="Cambria Math" panose="02040503050406030204" pitchFamily="18" charset="0"/>
                      <a:ea typeface="+mn-ea"/>
                      <a:cs typeface="+mn-cs"/>
                    </a:rPr>
                    <m:t>· </m:t>
                  </m:r>
                  <m:r>
                    <a:rPr lang="es-ES" sz="1100" b="0" i="1">
                      <a:solidFill>
                        <a:schemeClr val="tx1"/>
                      </a:solidFill>
                      <a:effectLst/>
                      <a:latin typeface="Cambria Math" panose="02040503050406030204" pitchFamily="18" charset="0"/>
                      <a:ea typeface="+mn-ea"/>
                      <a:cs typeface="+mn-cs"/>
                    </a:rPr>
                    <m:t>𝑑</m:t>
                  </m:r>
                  <m:r>
                    <a:rPr lang="es-ES" sz="1100" b="0" i="1">
                      <a:latin typeface="Cambria Math" panose="02040503050406030204" pitchFamily="18" charset="0"/>
                    </a:rPr>
                    <m:t>=</m:t>
                  </m:r>
                </m:oMath>
              </a14:m>
              <a:endParaRPr lang="es-ES" sz="1100"/>
            </a:p>
          </xdr:txBody>
        </xdr:sp>
      </mc:Choice>
      <mc:Fallback xmlns="">
        <xdr:sp macro="" textlink="">
          <xdr:nvSpPr>
            <xdr:cNvPr id="6" name="Formula_Volumen">
              <a:extLst>
                <a:ext uri="{FF2B5EF4-FFF2-40B4-BE49-F238E27FC236}">
                  <a16:creationId xmlns:a16="http://schemas.microsoft.com/office/drawing/2014/main" id="{1026DA3D-E088-4C6C-8111-839CFBBDD507}"/>
                </a:ext>
              </a:extLst>
            </xdr:cNvPr>
            <xdr:cNvSpPr txBox="1"/>
          </xdr:nvSpPr>
          <xdr:spPr>
            <a:xfrm>
              <a:off x="129466" y="5157304"/>
              <a:ext cx="2517288" cy="370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i="0">
                  <a:latin typeface="+mn-lt"/>
                </a:rPr>
                <a:t>V</a:t>
              </a:r>
              <a:r>
                <a:rPr lang="es-ES" sz="1100" b="0" i="0">
                  <a:latin typeface="Cambria Math" panose="02040503050406030204" pitchFamily="18" charset="0"/>
                </a:rPr>
                <a:t> =𝐴</a:t>
              </a:r>
              <a:r>
                <a:rPr lang="es-ES" sz="1100" b="0" i="0">
                  <a:solidFill>
                    <a:schemeClr val="tx1"/>
                  </a:solidFill>
                  <a:effectLst/>
                  <a:latin typeface="Cambria Math" panose="02040503050406030204" pitchFamily="18" charset="0"/>
                  <a:ea typeface="+mn-ea"/>
                  <a:cs typeface="+mn-cs"/>
                </a:rPr>
                <a:t>· 𝑑</a:t>
              </a:r>
              <a:r>
                <a:rPr lang="es-ES" sz="1100" b="0" i="0">
                  <a:latin typeface="Cambria Math" panose="02040503050406030204" pitchFamily="18" charset="0"/>
                </a:rPr>
                <a:t>=</a:t>
              </a:r>
              <a:endParaRPr lang="es-ES"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59866</xdr:colOff>
      <xdr:row>4</xdr:row>
      <xdr:rowOff>51313</xdr:rowOff>
    </xdr:from>
    <xdr:to>
      <xdr:col>8</xdr:col>
      <xdr:colOff>0</xdr:colOff>
      <xdr:row>5</xdr:row>
      <xdr:rowOff>23777</xdr:rowOff>
    </xdr:to>
    <xdr:pic>
      <xdr:nvPicPr>
        <xdr:cNvPr id="169" name="Rectangulo 020x05x05">
          <a:extLst>
            <a:ext uri="{FF2B5EF4-FFF2-40B4-BE49-F238E27FC236}">
              <a16:creationId xmlns:a16="http://schemas.microsoft.com/office/drawing/2014/main" id="{6A71AD42-272D-492A-9C86-AD5F00D8AC18}"/>
            </a:ext>
          </a:extLst>
        </xdr:cNvPr>
        <xdr:cNvPicPr>
          <a:picLocks noChangeAspect="1"/>
        </xdr:cNvPicPr>
      </xdr:nvPicPr>
      <xdr:blipFill>
        <a:blip xmlns:r="http://schemas.openxmlformats.org/officeDocument/2006/relationships" r:embed="rId1"/>
        <a:stretch>
          <a:fillRect/>
        </a:stretch>
      </xdr:blipFill>
      <xdr:spPr>
        <a:xfrm>
          <a:off x="7940707" y="791078"/>
          <a:ext cx="1267284" cy="603250"/>
        </a:xfrm>
        <a:prstGeom prst="rect">
          <a:avLst/>
        </a:prstGeom>
      </xdr:spPr>
    </xdr:pic>
    <xdr:clientData/>
  </xdr:twoCellAnchor>
  <xdr:twoCellAnchor editAs="oneCell">
    <xdr:from>
      <xdr:col>7</xdr:col>
      <xdr:colOff>59866</xdr:colOff>
      <xdr:row>4</xdr:row>
      <xdr:rowOff>51313</xdr:rowOff>
    </xdr:from>
    <xdr:to>
      <xdr:col>8</xdr:col>
      <xdr:colOff>0</xdr:colOff>
      <xdr:row>5</xdr:row>
      <xdr:rowOff>23777</xdr:rowOff>
    </xdr:to>
    <xdr:pic>
      <xdr:nvPicPr>
        <xdr:cNvPr id="2" name="Rectangulo 020x05x05">
          <a:extLst>
            <a:ext uri="{FF2B5EF4-FFF2-40B4-BE49-F238E27FC236}">
              <a16:creationId xmlns:a16="http://schemas.microsoft.com/office/drawing/2014/main" id="{B1E60683-BACD-4C28-A279-DF4145FD0DA6}"/>
            </a:ext>
          </a:extLst>
        </xdr:cNvPr>
        <xdr:cNvPicPr>
          <a:picLocks noChangeAspect="1"/>
        </xdr:cNvPicPr>
      </xdr:nvPicPr>
      <xdr:blipFill>
        <a:blip xmlns:r="http://schemas.openxmlformats.org/officeDocument/2006/relationships" r:embed="rId1"/>
        <a:stretch>
          <a:fillRect/>
        </a:stretch>
      </xdr:blipFill>
      <xdr:spPr>
        <a:xfrm>
          <a:off x="7946566" y="783680"/>
          <a:ext cx="1267284" cy="601113"/>
        </a:xfrm>
        <a:prstGeom prst="rect">
          <a:avLst/>
        </a:prstGeom>
      </xdr:spPr>
    </xdr:pic>
    <xdr:clientData/>
  </xdr:twoCellAnchor>
  <xdr:twoCellAnchor editAs="oneCell">
    <xdr:from>
      <xdr:col>7</xdr:col>
      <xdr:colOff>59866</xdr:colOff>
      <xdr:row>5</xdr:row>
      <xdr:rowOff>51313</xdr:rowOff>
    </xdr:from>
    <xdr:to>
      <xdr:col>8</xdr:col>
      <xdr:colOff>0</xdr:colOff>
      <xdr:row>6</xdr:row>
      <xdr:rowOff>12942</xdr:rowOff>
    </xdr:to>
    <xdr:pic>
      <xdr:nvPicPr>
        <xdr:cNvPr id="4" name="Rectangulo 020x15x10">
          <a:extLst>
            <a:ext uri="{FF2B5EF4-FFF2-40B4-BE49-F238E27FC236}">
              <a16:creationId xmlns:a16="http://schemas.microsoft.com/office/drawing/2014/main" id="{A63E1484-613A-46CB-81AE-2B899F70C58D}"/>
            </a:ext>
          </a:extLst>
        </xdr:cNvPr>
        <xdr:cNvPicPr>
          <a:picLocks noChangeAspect="1"/>
        </xdr:cNvPicPr>
      </xdr:nvPicPr>
      <xdr:blipFill>
        <a:blip xmlns:r="http://schemas.openxmlformats.org/officeDocument/2006/relationships" r:embed="rId2"/>
        <a:stretch>
          <a:fillRect/>
        </a:stretch>
      </xdr:blipFill>
      <xdr:spPr>
        <a:xfrm>
          <a:off x="7946566" y="2053680"/>
          <a:ext cx="1267284" cy="601111"/>
        </a:xfrm>
        <a:prstGeom prst="rect">
          <a:avLst/>
        </a:prstGeom>
      </xdr:spPr>
    </xdr:pic>
    <xdr:clientData/>
  </xdr:twoCellAnchor>
  <xdr:twoCellAnchor editAs="oneCell">
    <xdr:from>
      <xdr:col>7</xdr:col>
      <xdr:colOff>59866</xdr:colOff>
      <xdr:row>6</xdr:row>
      <xdr:rowOff>51313</xdr:rowOff>
    </xdr:from>
    <xdr:to>
      <xdr:col>8</xdr:col>
      <xdr:colOff>0</xdr:colOff>
      <xdr:row>7</xdr:row>
      <xdr:rowOff>12944</xdr:rowOff>
    </xdr:to>
    <xdr:pic>
      <xdr:nvPicPr>
        <xdr:cNvPr id="7" name="Rectangulo 030x20x10">
          <a:extLst>
            <a:ext uri="{FF2B5EF4-FFF2-40B4-BE49-F238E27FC236}">
              <a16:creationId xmlns:a16="http://schemas.microsoft.com/office/drawing/2014/main" id="{34CBFDB2-2EB7-45DB-A914-83853B7827A2}"/>
            </a:ext>
          </a:extLst>
        </xdr:cNvPr>
        <xdr:cNvPicPr>
          <a:picLocks noChangeAspect="1"/>
        </xdr:cNvPicPr>
      </xdr:nvPicPr>
      <xdr:blipFill>
        <a:blip xmlns:r="http://schemas.openxmlformats.org/officeDocument/2006/relationships" r:embed="rId3"/>
        <a:stretch>
          <a:fillRect/>
        </a:stretch>
      </xdr:blipFill>
      <xdr:spPr>
        <a:xfrm>
          <a:off x="7946566" y="3958680"/>
          <a:ext cx="1267284" cy="601112"/>
        </a:xfrm>
        <a:prstGeom prst="rect">
          <a:avLst/>
        </a:prstGeom>
      </xdr:spPr>
    </xdr:pic>
    <xdr:clientData/>
  </xdr:twoCellAnchor>
  <xdr:twoCellAnchor editAs="oneCell">
    <xdr:from>
      <xdr:col>7</xdr:col>
      <xdr:colOff>59866</xdr:colOff>
      <xdr:row>7</xdr:row>
      <xdr:rowOff>51313</xdr:rowOff>
    </xdr:from>
    <xdr:to>
      <xdr:col>8</xdr:col>
      <xdr:colOff>0</xdr:colOff>
      <xdr:row>8</xdr:row>
      <xdr:rowOff>12942</xdr:rowOff>
    </xdr:to>
    <xdr:pic>
      <xdr:nvPicPr>
        <xdr:cNvPr id="8" name="Rectangulo 030x20x10">
          <a:extLst>
            <a:ext uri="{FF2B5EF4-FFF2-40B4-BE49-F238E27FC236}">
              <a16:creationId xmlns:a16="http://schemas.microsoft.com/office/drawing/2014/main" id="{F2835AAF-D44C-40E6-B948-5086B3E8BE54}"/>
            </a:ext>
          </a:extLst>
        </xdr:cNvPr>
        <xdr:cNvPicPr>
          <a:picLocks noChangeAspect="1"/>
        </xdr:cNvPicPr>
      </xdr:nvPicPr>
      <xdr:blipFill>
        <a:blip xmlns:r="http://schemas.openxmlformats.org/officeDocument/2006/relationships" r:embed="rId3"/>
        <a:stretch>
          <a:fillRect/>
        </a:stretch>
      </xdr:blipFill>
      <xdr:spPr>
        <a:xfrm>
          <a:off x="7946566" y="4593680"/>
          <a:ext cx="1267284" cy="601113"/>
        </a:xfrm>
        <a:prstGeom prst="rect">
          <a:avLst/>
        </a:prstGeom>
      </xdr:spPr>
    </xdr:pic>
    <xdr:clientData/>
  </xdr:twoCellAnchor>
  <xdr:twoCellAnchor editAs="oneCell">
    <xdr:from>
      <xdr:col>7</xdr:col>
      <xdr:colOff>59866</xdr:colOff>
      <xdr:row>8</xdr:row>
      <xdr:rowOff>51313</xdr:rowOff>
    </xdr:from>
    <xdr:to>
      <xdr:col>8</xdr:col>
      <xdr:colOff>0</xdr:colOff>
      <xdr:row>9</xdr:row>
      <xdr:rowOff>12944</xdr:rowOff>
    </xdr:to>
    <xdr:pic>
      <xdr:nvPicPr>
        <xdr:cNvPr id="11" name="Rectangulo 040x05x05">
          <a:extLst>
            <a:ext uri="{FF2B5EF4-FFF2-40B4-BE49-F238E27FC236}">
              <a16:creationId xmlns:a16="http://schemas.microsoft.com/office/drawing/2014/main" id="{60FA47A7-261B-4980-A59C-38A1B17AAE12}"/>
            </a:ext>
          </a:extLst>
        </xdr:cNvPr>
        <xdr:cNvPicPr>
          <a:picLocks noChangeAspect="1"/>
        </xdr:cNvPicPr>
      </xdr:nvPicPr>
      <xdr:blipFill>
        <a:blip xmlns:r="http://schemas.openxmlformats.org/officeDocument/2006/relationships" r:embed="rId4"/>
        <a:stretch>
          <a:fillRect/>
        </a:stretch>
      </xdr:blipFill>
      <xdr:spPr>
        <a:xfrm>
          <a:off x="7946566" y="6498680"/>
          <a:ext cx="1267284" cy="601113"/>
        </a:xfrm>
        <a:prstGeom prst="rect">
          <a:avLst/>
        </a:prstGeom>
      </xdr:spPr>
    </xdr:pic>
    <xdr:clientData/>
  </xdr:twoCellAnchor>
  <xdr:twoCellAnchor editAs="oneCell">
    <xdr:from>
      <xdr:col>7</xdr:col>
      <xdr:colOff>59866</xdr:colOff>
      <xdr:row>9</xdr:row>
      <xdr:rowOff>51313</xdr:rowOff>
    </xdr:from>
    <xdr:to>
      <xdr:col>8</xdr:col>
      <xdr:colOff>0</xdr:colOff>
      <xdr:row>10</xdr:row>
      <xdr:rowOff>12942</xdr:rowOff>
    </xdr:to>
    <xdr:pic>
      <xdr:nvPicPr>
        <xdr:cNvPr id="20" name="Rectangulo 050x10x10">
          <a:extLst>
            <a:ext uri="{FF2B5EF4-FFF2-40B4-BE49-F238E27FC236}">
              <a16:creationId xmlns:a16="http://schemas.microsoft.com/office/drawing/2014/main" id="{A138C8B1-441D-44F3-A58C-FC25DDEF36D1}"/>
            </a:ext>
          </a:extLst>
        </xdr:cNvPr>
        <xdr:cNvPicPr>
          <a:picLocks noChangeAspect="1"/>
        </xdr:cNvPicPr>
      </xdr:nvPicPr>
      <xdr:blipFill>
        <a:blip xmlns:r="http://schemas.openxmlformats.org/officeDocument/2006/relationships" r:embed="rId5"/>
        <a:stretch>
          <a:fillRect/>
        </a:stretch>
      </xdr:blipFill>
      <xdr:spPr>
        <a:xfrm>
          <a:off x="7946566" y="12213680"/>
          <a:ext cx="1267284" cy="601112"/>
        </a:xfrm>
        <a:prstGeom prst="rect">
          <a:avLst/>
        </a:prstGeom>
      </xdr:spPr>
    </xdr:pic>
    <xdr:clientData/>
  </xdr:twoCellAnchor>
  <xdr:twoCellAnchor editAs="oneCell">
    <xdr:from>
      <xdr:col>7</xdr:col>
      <xdr:colOff>59866</xdr:colOff>
      <xdr:row>10</xdr:row>
      <xdr:rowOff>51313</xdr:rowOff>
    </xdr:from>
    <xdr:to>
      <xdr:col>8</xdr:col>
      <xdr:colOff>0</xdr:colOff>
      <xdr:row>11</xdr:row>
      <xdr:rowOff>12943</xdr:rowOff>
    </xdr:to>
    <xdr:pic>
      <xdr:nvPicPr>
        <xdr:cNvPr id="23" name="Rectangulo 050x30x20">
          <a:extLst>
            <a:ext uri="{FF2B5EF4-FFF2-40B4-BE49-F238E27FC236}">
              <a16:creationId xmlns:a16="http://schemas.microsoft.com/office/drawing/2014/main" id="{44D2E9D6-1CDD-4764-B537-02B9DEA49FC8}"/>
            </a:ext>
          </a:extLst>
        </xdr:cNvPr>
        <xdr:cNvPicPr>
          <a:picLocks noChangeAspect="1"/>
        </xdr:cNvPicPr>
      </xdr:nvPicPr>
      <xdr:blipFill>
        <a:blip xmlns:r="http://schemas.openxmlformats.org/officeDocument/2006/relationships" r:embed="rId6"/>
        <a:stretch>
          <a:fillRect/>
        </a:stretch>
      </xdr:blipFill>
      <xdr:spPr>
        <a:xfrm>
          <a:off x="7946566" y="14118680"/>
          <a:ext cx="1267284" cy="601113"/>
        </a:xfrm>
        <a:prstGeom prst="rect">
          <a:avLst/>
        </a:prstGeom>
      </xdr:spPr>
    </xdr:pic>
    <xdr:clientData/>
  </xdr:twoCellAnchor>
  <xdr:twoCellAnchor editAs="oneCell">
    <xdr:from>
      <xdr:col>7</xdr:col>
      <xdr:colOff>59866</xdr:colOff>
      <xdr:row>11</xdr:row>
      <xdr:rowOff>51313</xdr:rowOff>
    </xdr:from>
    <xdr:to>
      <xdr:col>8</xdr:col>
      <xdr:colOff>0</xdr:colOff>
      <xdr:row>12</xdr:row>
      <xdr:rowOff>12944</xdr:rowOff>
    </xdr:to>
    <xdr:pic>
      <xdr:nvPicPr>
        <xdr:cNvPr id="24" name="Rectangulo 060x05x05">
          <a:extLst>
            <a:ext uri="{FF2B5EF4-FFF2-40B4-BE49-F238E27FC236}">
              <a16:creationId xmlns:a16="http://schemas.microsoft.com/office/drawing/2014/main" id="{66EA3414-8519-446B-AF9F-95AFD22DF8F5}"/>
            </a:ext>
          </a:extLst>
        </xdr:cNvPr>
        <xdr:cNvPicPr>
          <a:picLocks noChangeAspect="1"/>
        </xdr:cNvPicPr>
      </xdr:nvPicPr>
      <xdr:blipFill>
        <a:blip xmlns:r="http://schemas.openxmlformats.org/officeDocument/2006/relationships" r:embed="rId7"/>
        <a:stretch>
          <a:fillRect/>
        </a:stretch>
      </xdr:blipFill>
      <xdr:spPr>
        <a:xfrm>
          <a:off x="7946566" y="14753680"/>
          <a:ext cx="1267284" cy="601112"/>
        </a:xfrm>
        <a:prstGeom prst="rect">
          <a:avLst/>
        </a:prstGeom>
      </xdr:spPr>
    </xdr:pic>
    <xdr:clientData/>
  </xdr:twoCellAnchor>
  <xdr:twoCellAnchor editAs="oneCell">
    <xdr:from>
      <xdr:col>7</xdr:col>
      <xdr:colOff>59866</xdr:colOff>
      <xdr:row>12</xdr:row>
      <xdr:rowOff>51313</xdr:rowOff>
    </xdr:from>
    <xdr:to>
      <xdr:col>8</xdr:col>
      <xdr:colOff>0</xdr:colOff>
      <xdr:row>13</xdr:row>
      <xdr:rowOff>12941</xdr:rowOff>
    </xdr:to>
    <xdr:pic>
      <xdr:nvPicPr>
        <xdr:cNvPr id="30" name="Rectangulo 060x45x25">
          <a:extLst>
            <a:ext uri="{FF2B5EF4-FFF2-40B4-BE49-F238E27FC236}">
              <a16:creationId xmlns:a16="http://schemas.microsoft.com/office/drawing/2014/main" id="{5CC05CC5-5260-4B2B-BC65-8D6B1EB3C74A}"/>
            </a:ext>
          </a:extLst>
        </xdr:cNvPr>
        <xdr:cNvPicPr>
          <a:picLocks noChangeAspect="1"/>
        </xdr:cNvPicPr>
      </xdr:nvPicPr>
      <xdr:blipFill>
        <a:blip xmlns:r="http://schemas.openxmlformats.org/officeDocument/2006/relationships" r:embed="rId8"/>
        <a:stretch>
          <a:fillRect/>
        </a:stretch>
      </xdr:blipFill>
      <xdr:spPr>
        <a:xfrm>
          <a:off x="7946566" y="18563680"/>
          <a:ext cx="1267284" cy="601111"/>
        </a:xfrm>
        <a:prstGeom prst="rect">
          <a:avLst/>
        </a:prstGeom>
      </xdr:spPr>
    </xdr:pic>
    <xdr:clientData/>
  </xdr:twoCellAnchor>
  <xdr:twoCellAnchor editAs="oneCell">
    <xdr:from>
      <xdr:col>7</xdr:col>
      <xdr:colOff>59866</xdr:colOff>
      <xdr:row>13</xdr:row>
      <xdr:rowOff>51313</xdr:rowOff>
    </xdr:from>
    <xdr:to>
      <xdr:col>8</xdr:col>
      <xdr:colOff>0</xdr:colOff>
      <xdr:row>14</xdr:row>
      <xdr:rowOff>12943</xdr:rowOff>
    </xdr:to>
    <xdr:pic>
      <xdr:nvPicPr>
        <xdr:cNvPr id="31" name="Rectangulo 070x05x05">
          <a:extLst>
            <a:ext uri="{FF2B5EF4-FFF2-40B4-BE49-F238E27FC236}">
              <a16:creationId xmlns:a16="http://schemas.microsoft.com/office/drawing/2014/main" id="{EAF9E7F3-B58D-40F1-B39B-275113D74D63}"/>
            </a:ext>
          </a:extLst>
        </xdr:cNvPr>
        <xdr:cNvPicPr>
          <a:picLocks noChangeAspect="1"/>
        </xdr:cNvPicPr>
      </xdr:nvPicPr>
      <xdr:blipFill>
        <a:blip xmlns:r="http://schemas.openxmlformats.org/officeDocument/2006/relationships" r:embed="rId9"/>
        <a:stretch>
          <a:fillRect/>
        </a:stretch>
      </xdr:blipFill>
      <xdr:spPr>
        <a:xfrm>
          <a:off x="7946566" y="19198680"/>
          <a:ext cx="1267284" cy="601112"/>
        </a:xfrm>
        <a:prstGeom prst="rect">
          <a:avLst/>
        </a:prstGeom>
      </xdr:spPr>
    </xdr:pic>
    <xdr:clientData/>
  </xdr:twoCellAnchor>
  <xdr:twoCellAnchor editAs="oneCell">
    <xdr:from>
      <xdr:col>7</xdr:col>
      <xdr:colOff>59866</xdr:colOff>
      <xdr:row>14</xdr:row>
      <xdr:rowOff>51313</xdr:rowOff>
    </xdr:from>
    <xdr:to>
      <xdr:col>8</xdr:col>
      <xdr:colOff>0</xdr:colOff>
      <xdr:row>15</xdr:row>
      <xdr:rowOff>12944</xdr:rowOff>
    </xdr:to>
    <xdr:pic>
      <xdr:nvPicPr>
        <xdr:cNvPr id="38" name="Rectangulo 070x50x35">
          <a:extLst>
            <a:ext uri="{FF2B5EF4-FFF2-40B4-BE49-F238E27FC236}">
              <a16:creationId xmlns:a16="http://schemas.microsoft.com/office/drawing/2014/main" id="{EDB2D453-A923-4280-B54B-1A97A67468B6}"/>
            </a:ext>
          </a:extLst>
        </xdr:cNvPr>
        <xdr:cNvPicPr>
          <a:picLocks noChangeAspect="1"/>
        </xdr:cNvPicPr>
      </xdr:nvPicPr>
      <xdr:blipFill>
        <a:blip xmlns:r="http://schemas.openxmlformats.org/officeDocument/2006/relationships" r:embed="rId10"/>
        <a:stretch>
          <a:fillRect/>
        </a:stretch>
      </xdr:blipFill>
      <xdr:spPr>
        <a:xfrm>
          <a:off x="7946566" y="23643680"/>
          <a:ext cx="1267284" cy="601112"/>
        </a:xfrm>
        <a:prstGeom prst="rect">
          <a:avLst/>
        </a:prstGeom>
      </xdr:spPr>
    </xdr:pic>
    <xdr:clientData/>
  </xdr:twoCellAnchor>
  <xdr:twoCellAnchor editAs="oneCell">
    <xdr:from>
      <xdr:col>7</xdr:col>
      <xdr:colOff>59866</xdr:colOff>
      <xdr:row>15</xdr:row>
      <xdr:rowOff>51313</xdr:rowOff>
    </xdr:from>
    <xdr:to>
      <xdr:col>8</xdr:col>
      <xdr:colOff>0</xdr:colOff>
      <xdr:row>16</xdr:row>
      <xdr:rowOff>12946</xdr:rowOff>
    </xdr:to>
    <xdr:pic>
      <xdr:nvPicPr>
        <xdr:cNvPr id="44" name="Rectangulo 080x50x05">
          <a:extLst>
            <a:ext uri="{FF2B5EF4-FFF2-40B4-BE49-F238E27FC236}">
              <a16:creationId xmlns:a16="http://schemas.microsoft.com/office/drawing/2014/main" id="{7ABB1EBA-602F-473C-8148-86DEDE5F2F89}"/>
            </a:ext>
          </a:extLst>
        </xdr:cNvPr>
        <xdr:cNvPicPr>
          <a:picLocks noChangeAspect="1"/>
        </xdr:cNvPicPr>
      </xdr:nvPicPr>
      <xdr:blipFill>
        <a:blip xmlns:r="http://schemas.openxmlformats.org/officeDocument/2006/relationships" r:embed="rId11"/>
        <a:stretch>
          <a:fillRect/>
        </a:stretch>
      </xdr:blipFill>
      <xdr:spPr>
        <a:xfrm>
          <a:off x="7946566" y="27453680"/>
          <a:ext cx="1267284" cy="601113"/>
        </a:xfrm>
        <a:prstGeom prst="rect">
          <a:avLst/>
        </a:prstGeom>
      </xdr:spPr>
    </xdr:pic>
    <xdr:clientData/>
  </xdr:twoCellAnchor>
  <xdr:twoCellAnchor editAs="oneCell">
    <xdr:from>
      <xdr:col>7</xdr:col>
      <xdr:colOff>59866</xdr:colOff>
      <xdr:row>16</xdr:row>
      <xdr:rowOff>51313</xdr:rowOff>
    </xdr:from>
    <xdr:to>
      <xdr:col>8</xdr:col>
      <xdr:colOff>0</xdr:colOff>
      <xdr:row>17</xdr:row>
      <xdr:rowOff>12941</xdr:rowOff>
    </xdr:to>
    <xdr:pic>
      <xdr:nvPicPr>
        <xdr:cNvPr id="48" name="Rectangulo 090x10x10">
          <a:extLst>
            <a:ext uri="{FF2B5EF4-FFF2-40B4-BE49-F238E27FC236}">
              <a16:creationId xmlns:a16="http://schemas.microsoft.com/office/drawing/2014/main" id="{629E85FB-C51D-4457-AA65-8D9450DAB460}"/>
            </a:ext>
          </a:extLst>
        </xdr:cNvPr>
        <xdr:cNvPicPr>
          <a:picLocks noChangeAspect="1"/>
        </xdr:cNvPicPr>
      </xdr:nvPicPr>
      <xdr:blipFill>
        <a:blip xmlns:r="http://schemas.openxmlformats.org/officeDocument/2006/relationships" r:embed="rId12"/>
        <a:stretch>
          <a:fillRect/>
        </a:stretch>
      </xdr:blipFill>
      <xdr:spPr>
        <a:xfrm>
          <a:off x="7946566" y="29993680"/>
          <a:ext cx="1267284" cy="601111"/>
        </a:xfrm>
        <a:prstGeom prst="rect">
          <a:avLst/>
        </a:prstGeom>
      </xdr:spPr>
    </xdr:pic>
    <xdr:clientData/>
  </xdr:twoCellAnchor>
  <xdr:twoCellAnchor editAs="oneCell">
    <xdr:from>
      <xdr:col>7</xdr:col>
      <xdr:colOff>59866</xdr:colOff>
      <xdr:row>17</xdr:row>
      <xdr:rowOff>51313</xdr:rowOff>
    </xdr:from>
    <xdr:to>
      <xdr:col>7</xdr:col>
      <xdr:colOff>1252755</xdr:colOff>
      <xdr:row>18</xdr:row>
      <xdr:rowOff>12945</xdr:rowOff>
    </xdr:to>
    <xdr:pic>
      <xdr:nvPicPr>
        <xdr:cNvPr id="56" name="Rectangulo 100x70x15">
          <a:extLst>
            <a:ext uri="{FF2B5EF4-FFF2-40B4-BE49-F238E27FC236}">
              <a16:creationId xmlns:a16="http://schemas.microsoft.com/office/drawing/2014/main" id="{791516A6-C10E-40CD-8E90-A6E01643FADC}"/>
            </a:ext>
          </a:extLst>
        </xdr:cNvPr>
        <xdr:cNvPicPr>
          <a:picLocks noChangeAspect="1"/>
        </xdr:cNvPicPr>
      </xdr:nvPicPr>
      <xdr:blipFill>
        <a:blip xmlns:r="http://schemas.openxmlformats.org/officeDocument/2006/relationships" r:embed="rId13"/>
        <a:stretch>
          <a:fillRect/>
        </a:stretch>
      </xdr:blipFill>
      <xdr:spPr>
        <a:xfrm>
          <a:off x="7946566" y="35073680"/>
          <a:ext cx="1265914" cy="6011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110068</xdr:rowOff>
    </xdr:from>
    <xdr:to>
      <xdr:col>3</xdr:col>
      <xdr:colOff>601727</xdr:colOff>
      <xdr:row>8</xdr:row>
      <xdr:rowOff>129161</xdr:rowOff>
    </xdr:to>
    <xdr:pic>
      <xdr:nvPicPr>
        <xdr:cNvPr id="5" name="Imagen 4">
          <a:extLst>
            <a:ext uri="{FF2B5EF4-FFF2-40B4-BE49-F238E27FC236}">
              <a16:creationId xmlns:a16="http://schemas.microsoft.com/office/drawing/2014/main" id="{9B091343-209A-9B91-805C-0F2FED645574}"/>
            </a:ext>
          </a:extLst>
        </xdr:cNvPr>
        <xdr:cNvPicPr>
          <a:picLocks noChangeAspect="1"/>
        </xdr:cNvPicPr>
      </xdr:nvPicPr>
      <xdr:blipFill>
        <a:blip xmlns:r="http://schemas.openxmlformats.org/officeDocument/2006/relationships" r:embed="rId1"/>
        <a:stretch>
          <a:fillRect/>
        </a:stretch>
      </xdr:blipFill>
      <xdr:spPr>
        <a:xfrm>
          <a:off x="0" y="110068"/>
          <a:ext cx="2938527" cy="14753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_DATOS_FIJOS" displayName="T_DATOS_FIJOS" ref="A4:H18" totalsRowShown="0" headerRowDxfId="28" dataDxfId="27" tableBorderDxfId="26">
  <autoFilter ref="A4:H18" xr:uid="{00000000-0009-0000-0100-000001000000}"/>
  <sortState xmlns:xlrd2="http://schemas.microsoft.com/office/spreadsheetml/2017/richdata2" ref="A5:H5">
    <sortCondition ref="A4:A5"/>
  </sortState>
  <tableColumns count="8">
    <tableColumn id="1" xr3:uid="{00000000-0010-0000-0000-000001000000}" name="NOMBRE" dataDxfId="25">
      <calculatedColumnFormula>"Prism_Rec "&amp;TEXT(B5,"000")&amp;"x"&amp;TEXT(C5,"00")&amp;"x"&amp;TEXT(D5,"00")</calculatedColumnFormula>
    </tableColumn>
    <tableColumn id="2" xr3:uid="{00000000-0010-0000-0000-000002000000}" name="Lado" dataDxfId="24"/>
    <tableColumn id="3" xr3:uid="{00000000-0010-0000-0000-000003000000}" name="Altura" dataDxfId="23"/>
    <tableColumn id="4" xr3:uid="{00000000-0010-0000-0000-000004000000}" name="Profundidad" dataDxfId="22"/>
    <tableColumn id="5" xr3:uid="{00000000-0010-0000-0000-000005000000}" name="Perímetro" dataDxfId="21"/>
    <tableColumn id="6" xr3:uid="{00000000-0010-0000-0000-000006000000}" name="Área" dataDxfId="20"/>
    <tableColumn id="7" xr3:uid="{00000000-0010-0000-0000-000007000000}" name="Volumen" dataDxfId="19"/>
    <tableColumn id="8" xr3:uid="{00000000-0010-0000-0000-000008000000}" name="Imagen"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_DATOS_IMAGENES" displayName="T_DATOS_IMAGENES" ref="A1:F2" totalsRowShown="0" headerRowDxfId="17" dataDxfId="16">
  <autoFilter ref="A1:F2" xr:uid="{00000000-0009-0000-0100-000002000000}"/>
  <tableColumns count="6">
    <tableColumn id="1" xr3:uid="{00000000-0010-0000-0100-000001000000}" name="NOMBRE" dataDxfId="15"/>
    <tableColumn id="2" xr3:uid="{00000000-0010-0000-0100-000002000000}" name="Enlace" dataDxfId="14"/>
    <tableColumn id="3" xr3:uid="{00000000-0010-0000-0100-000003000000}" name="ID" dataDxfId="13">
      <calculatedColumnFormula>MID(B2,33,33)</calculatedColumnFormula>
    </tableColumn>
    <tableColumn id="4" xr3:uid="{00000000-0010-0000-0100-000004000000}" name="Ancho" dataDxfId="12"/>
    <tableColumn id="5" xr3:uid="{00000000-0010-0000-0100-000005000000}" name="Alto" dataDxfId="11"/>
    <tableColumn id="6" xr3:uid="{00000000-0010-0000-0100-000006000000}" name="URL FTP" dataDxfId="10">
      <calculatedColumnFormula>URL_I&amp;T_DATOS_IMAGENES[[#This Row],[ID]]&amp;URL_W&amp;T_DATOS_IMAGENES[[#This Row],[Ancho]]&amp;URL_ALTO&amp;T_DATOS_IMAGENES[[#This Row],[Alto]]&amp;URL_F</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5VUC65zp5EI" TargetMode="External"/><Relationship Id="rId3" Type="http://schemas.openxmlformats.org/officeDocument/2006/relationships/hyperlink" Target="https://youtu.be/swXXdfHLQSk" TargetMode="External"/><Relationship Id="rId7" Type="http://schemas.openxmlformats.org/officeDocument/2006/relationships/hyperlink" Target="https://youtu.be/DyifNHcoqoQ" TargetMode="External"/><Relationship Id="rId2" Type="http://schemas.openxmlformats.org/officeDocument/2006/relationships/hyperlink" Target="https://www.youtube.com/watch?v=PV3VHzg7Q7A" TargetMode="External"/><Relationship Id="rId1" Type="http://schemas.openxmlformats.org/officeDocument/2006/relationships/hyperlink" Target="https://www.youtube.com/playlist?list=PLacWHbqwaJGx0d_kZfPxNrSQNANQrxdqi" TargetMode="External"/><Relationship Id="rId6" Type="http://schemas.openxmlformats.org/officeDocument/2006/relationships/hyperlink" Target="https://youtu.be/l2Fh57ZF1C8" TargetMode="External"/><Relationship Id="rId5" Type="http://schemas.openxmlformats.org/officeDocument/2006/relationships/hyperlink" Target="https://youtu.be/V6cLircQdsI" TargetMode="External"/><Relationship Id="rId10" Type="http://schemas.openxmlformats.org/officeDocument/2006/relationships/printerSettings" Target="../printerSettings/printerSettings1.bin"/><Relationship Id="rId4" Type="http://schemas.openxmlformats.org/officeDocument/2006/relationships/hyperlink" Target="https://youtu.be/LJ_7Czu-Auw" TargetMode="External"/><Relationship Id="rId9" Type="http://schemas.openxmlformats.org/officeDocument/2006/relationships/hyperlink" Target="https://youtu.be/Yy1iDJji2G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5.bin"/><Relationship Id="rId1" Type="http://schemas.openxmlformats.org/officeDocument/2006/relationships/hyperlink" Target="https://drive.google.com/file/d/1Pu7uZeNFGBEa8bnXxwqWxPcElTiA4Nd0/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codeName="a_Instrucciones">
    <tabColor rgb="FFFFFF00"/>
  </sheetPr>
  <dimension ref="A1:C37"/>
  <sheetViews>
    <sheetView showGridLines="0" showRowColHeaders="0" tabSelected="1" zoomScale="133" zoomScaleNormal="133" zoomScaleSheetLayoutView="81" workbookViewId="0">
      <pane xSplit="3" ySplit="1" topLeftCell="D2" activePane="bottomRight" state="frozen"/>
      <selection pane="topRight" activeCell="D1" sqref="D1"/>
      <selection pane="bottomLeft" activeCell="A2" sqref="A2"/>
      <selection pane="bottomRight" activeCell="A2" sqref="A2:C2"/>
    </sheetView>
  </sheetViews>
  <sheetFormatPr baseColWidth="10" defaultRowHeight="14.35" outlineLevelRow="1" x14ac:dyDescent="0.5"/>
  <cols>
    <col min="1" max="1" width="4" customWidth="1"/>
    <col min="2" max="2" width="88.29296875" customWidth="1"/>
    <col min="3" max="3" width="1.703125" customWidth="1"/>
  </cols>
  <sheetData>
    <row r="1" spans="1:3" ht="14.45" customHeight="1" x14ac:dyDescent="0.5">
      <c r="A1" s="102" t="s">
        <v>588</v>
      </c>
      <c r="B1" s="102"/>
      <c r="C1" s="102"/>
    </row>
    <row r="2" spans="1:3" ht="30" customHeight="1" thickBot="1" x14ac:dyDescent="0.55000000000000004">
      <c r="A2" s="103" t="s">
        <v>31</v>
      </c>
      <c r="B2" s="103"/>
      <c r="C2" s="103"/>
    </row>
    <row r="3" spans="1:3" ht="43.35" hidden="1" outlineLevel="1" thickTop="1" x14ac:dyDescent="0.5">
      <c r="A3" s="26" t="s">
        <v>54</v>
      </c>
      <c r="B3" s="2" t="s">
        <v>87</v>
      </c>
    </row>
    <row r="4" spans="1:3" ht="45" hidden="1" customHeight="1" outlineLevel="1" x14ac:dyDescent="0.5">
      <c r="A4" s="26" t="s">
        <v>57</v>
      </c>
      <c r="B4" s="2" t="s">
        <v>96</v>
      </c>
    </row>
    <row r="5" spans="1:3" ht="28.7" hidden="1" outlineLevel="1" x14ac:dyDescent="0.5">
      <c r="A5" s="26" t="s">
        <v>55</v>
      </c>
      <c r="B5" s="2" t="s">
        <v>58</v>
      </c>
    </row>
    <row r="6" spans="1:3" ht="43" hidden="1" outlineLevel="1" x14ac:dyDescent="0.5">
      <c r="A6" s="26" t="s">
        <v>59</v>
      </c>
      <c r="B6" s="2" t="s">
        <v>97</v>
      </c>
    </row>
    <row r="7" spans="1:3" ht="57.35" hidden="1" outlineLevel="1" x14ac:dyDescent="0.5">
      <c r="A7" s="26" t="s">
        <v>60</v>
      </c>
      <c r="B7" s="2" t="s">
        <v>98</v>
      </c>
    </row>
    <row r="8" spans="1:3" ht="71.7" hidden="1" outlineLevel="1" x14ac:dyDescent="0.5">
      <c r="A8" s="26" t="s">
        <v>61</v>
      </c>
      <c r="B8" s="2" t="s">
        <v>570</v>
      </c>
    </row>
    <row r="9" spans="1:3" ht="86" hidden="1" outlineLevel="1" x14ac:dyDescent="0.5">
      <c r="A9" s="26" t="s">
        <v>62</v>
      </c>
      <c r="B9" s="2" t="s">
        <v>574</v>
      </c>
    </row>
    <row r="10" spans="1:3" ht="57.35" hidden="1" outlineLevel="1" x14ac:dyDescent="0.5">
      <c r="A10" s="26" t="s">
        <v>56</v>
      </c>
      <c r="B10" s="2" t="s">
        <v>571</v>
      </c>
    </row>
    <row r="11" spans="1:3" ht="57.35" hidden="1" outlineLevel="1" x14ac:dyDescent="0.5">
      <c r="A11" s="26" t="s">
        <v>63</v>
      </c>
      <c r="B11" s="2" t="s">
        <v>572</v>
      </c>
    </row>
    <row r="12" spans="1:3" ht="30" customHeight="1" collapsed="1" thickTop="1" thickBot="1" x14ac:dyDescent="0.55000000000000004">
      <c r="A12" s="103" t="s">
        <v>32</v>
      </c>
      <c r="B12" s="103"/>
      <c r="C12" s="103"/>
    </row>
    <row r="13" spans="1:3" ht="14.7" hidden="1" outlineLevel="1" thickTop="1" x14ac:dyDescent="0.5">
      <c r="A13" s="26" t="s">
        <v>64</v>
      </c>
      <c r="B13" s="2" t="s">
        <v>573</v>
      </c>
    </row>
    <row r="14" spans="1:3" ht="28.7" hidden="1" outlineLevel="1" x14ac:dyDescent="0.5">
      <c r="A14" s="26" t="s">
        <v>65</v>
      </c>
      <c r="B14" s="2" t="s">
        <v>68</v>
      </c>
    </row>
    <row r="15" spans="1:3" ht="28.7" hidden="1" outlineLevel="1" x14ac:dyDescent="0.5">
      <c r="A15" s="26" t="s">
        <v>66</v>
      </c>
      <c r="B15" s="2" t="s">
        <v>69</v>
      </c>
    </row>
    <row r="16" spans="1:3" ht="30" customHeight="1" collapsed="1" thickTop="1" thickBot="1" x14ac:dyDescent="0.55000000000000004">
      <c r="A16" s="103" t="s">
        <v>33</v>
      </c>
      <c r="B16" s="103"/>
      <c r="C16" s="103"/>
    </row>
    <row r="17" spans="1:3" ht="72" hidden="1" outlineLevel="1" thickTop="1" x14ac:dyDescent="0.5">
      <c r="A17" s="26" t="s">
        <v>70</v>
      </c>
      <c r="B17" s="2" t="s">
        <v>577</v>
      </c>
    </row>
    <row r="18" spans="1:3" ht="28.7" hidden="1" outlineLevel="1" x14ac:dyDescent="0.5">
      <c r="A18" s="26" t="s">
        <v>71</v>
      </c>
      <c r="B18" s="2" t="s">
        <v>99</v>
      </c>
    </row>
    <row r="19" spans="1:3" ht="57.35" hidden="1" outlineLevel="1" x14ac:dyDescent="0.5">
      <c r="A19" s="26" t="s">
        <v>72</v>
      </c>
      <c r="B19" s="2" t="s">
        <v>576</v>
      </c>
    </row>
    <row r="20" spans="1:3" ht="28.7" hidden="1" outlineLevel="1" x14ac:dyDescent="0.5">
      <c r="A20" s="26" t="s">
        <v>73</v>
      </c>
      <c r="B20" s="2" t="s">
        <v>100</v>
      </c>
    </row>
    <row r="21" spans="1:3" ht="57.35" hidden="1" outlineLevel="1" x14ac:dyDescent="0.5">
      <c r="A21" s="26" t="s">
        <v>575</v>
      </c>
      <c r="B21" s="2" t="s">
        <v>102</v>
      </c>
    </row>
    <row r="22" spans="1:3" ht="30" customHeight="1" collapsed="1" thickTop="1" thickBot="1" x14ac:dyDescent="0.55000000000000004">
      <c r="A22" s="103" t="s">
        <v>583</v>
      </c>
      <c r="B22" s="103"/>
      <c r="C22" s="103"/>
    </row>
    <row r="23" spans="1:3" ht="43.35" hidden="1" outlineLevel="1" thickTop="1" x14ac:dyDescent="0.5">
      <c r="A23" s="26" t="s">
        <v>74</v>
      </c>
      <c r="B23" s="2" t="s">
        <v>502</v>
      </c>
    </row>
    <row r="24" spans="1:3" ht="43" hidden="1" outlineLevel="1" x14ac:dyDescent="0.5">
      <c r="A24" s="26" t="s">
        <v>578</v>
      </c>
      <c r="B24" s="2" t="s">
        <v>579</v>
      </c>
    </row>
    <row r="25" spans="1:3" ht="30" customHeight="1" collapsed="1" thickTop="1" thickBot="1" x14ac:dyDescent="0.55000000000000004">
      <c r="A25" s="103" t="s">
        <v>584</v>
      </c>
      <c r="B25" s="103"/>
      <c r="C25" s="103"/>
    </row>
    <row r="26" spans="1:3" ht="29" hidden="1" outlineLevel="1" thickTop="1" x14ac:dyDescent="0.5">
      <c r="A26" s="26" t="s">
        <v>75</v>
      </c>
      <c r="B26" s="2" t="s">
        <v>501</v>
      </c>
    </row>
    <row r="27" spans="1:3" ht="30" customHeight="1" collapsed="1" thickTop="1" thickBot="1" x14ac:dyDescent="0.55000000000000004">
      <c r="A27" s="103" t="s">
        <v>585</v>
      </c>
      <c r="B27" s="103"/>
      <c r="C27" s="103"/>
    </row>
    <row r="28" spans="1:3" ht="72" hidden="1" outlineLevel="1" thickTop="1" x14ac:dyDescent="0.5">
      <c r="A28" s="26" t="s">
        <v>76</v>
      </c>
      <c r="B28" s="2" t="s">
        <v>101</v>
      </c>
    </row>
    <row r="29" spans="1:3" ht="43" hidden="1" outlineLevel="1" x14ac:dyDescent="0.5">
      <c r="A29" s="26" t="s">
        <v>77</v>
      </c>
      <c r="B29" s="2" t="s">
        <v>78</v>
      </c>
    </row>
    <row r="30" spans="1:3" ht="30" customHeight="1" collapsed="1" thickTop="1" thickBot="1" x14ac:dyDescent="0.55000000000000004">
      <c r="A30" s="103" t="s">
        <v>586</v>
      </c>
      <c r="B30" s="103"/>
      <c r="C30" s="103"/>
    </row>
    <row r="31" spans="1:3" ht="90" hidden="1" customHeight="1" outlineLevel="1" thickTop="1" x14ac:dyDescent="0.5">
      <c r="A31" s="26" t="s">
        <v>216</v>
      </c>
      <c r="B31" s="2" t="s">
        <v>580</v>
      </c>
    </row>
    <row r="32" spans="1:3" ht="30" hidden="1" customHeight="1" outlineLevel="1" x14ac:dyDescent="0.5">
      <c r="A32" s="26" t="s">
        <v>217</v>
      </c>
      <c r="B32" s="2" t="s">
        <v>229</v>
      </c>
    </row>
    <row r="33" spans="1:3" ht="30" customHeight="1" collapsed="1" thickTop="1" thickBot="1" x14ac:dyDescent="0.55000000000000004">
      <c r="A33" s="103" t="s">
        <v>587</v>
      </c>
      <c r="B33" s="103"/>
      <c r="C33" s="103"/>
    </row>
    <row r="34" spans="1:3" ht="57.7" hidden="1" outlineLevel="1" thickTop="1" x14ac:dyDescent="0.5">
      <c r="A34" s="26" t="s">
        <v>497</v>
      </c>
      <c r="B34" s="2" t="s">
        <v>581</v>
      </c>
    </row>
    <row r="35" spans="1:3" ht="43" hidden="1" outlineLevel="1" x14ac:dyDescent="0.5">
      <c r="A35" s="26" t="s">
        <v>498</v>
      </c>
      <c r="B35" s="2" t="s">
        <v>582</v>
      </c>
    </row>
    <row r="36" spans="1:3" ht="30" customHeight="1" collapsed="1" thickTop="1" thickBot="1" x14ac:dyDescent="0.55000000000000004">
      <c r="A36" s="95" t="s">
        <v>569</v>
      </c>
      <c r="B36" s="95"/>
      <c r="C36" s="95"/>
    </row>
    <row r="37" spans="1:3" ht="14.7" thickTop="1" x14ac:dyDescent="0.5"/>
  </sheetData>
  <sheetProtection selectLockedCells="1"/>
  <mergeCells count="10">
    <mergeCell ref="A30:C30"/>
    <mergeCell ref="A36:C36"/>
    <mergeCell ref="A27:C27"/>
    <mergeCell ref="A1:C1"/>
    <mergeCell ref="A2:C2"/>
    <mergeCell ref="A12:C12"/>
    <mergeCell ref="A16:C16"/>
    <mergeCell ref="A25:C25"/>
    <mergeCell ref="A22:C22"/>
    <mergeCell ref="A33:C33"/>
  </mergeCells>
  <hyperlinks>
    <hyperlink ref="A1:C1" r:id="rId1" display="INSTRUCCIONES PARA HACER LAS HOJAS DE CÁLCULO AUTOMATIZADAS" xr:uid="{220F63A4-63E2-497F-82BD-E169F914C31F}"/>
    <hyperlink ref="A2:C2" r:id="rId2" display="1. PROBLEMA" xr:uid="{539AD9D0-DFE7-4C0F-9282-6D09D2F8DE4F}"/>
    <hyperlink ref="A12:C12" r:id="rId3" display="2. OCULTOS" xr:uid="{4C62426D-7B88-41B2-92B2-A3B0BD6D3B67}"/>
    <hyperlink ref="A16:C16" r:id="rId4" display="3. DATOS FIJOS" xr:uid="{351A8BF7-4DDA-4C76-BF4E-5A18129CA934}"/>
    <hyperlink ref="A22:C22" r:id="rId5" display="4. RESULTADOS - FTP (oculta, para preparar problemas para Moodle con FastTest PlugIn)" xr:uid="{6E4AA095-4B90-499E-B94E-06468FC5DE7C}"/>
    <hyperlink ref="A25:C25" r:id="rId6" display="5. IMÁGENES (oculta, por si se quiere guardar una copia de la imagen del problema)" xr:uid="{0A4100E2-7CC3-4B5F-B70C-B6463A4F2E2B}"/>
    <hyperlink ref="A27:C27" r:id="rId7" display="6. ENLACES (oculta, para guardar los enlaces donde se han compartido las imágenes)" xr:uid="{9527735F-D71B-45C5-A7E7-5C672BA14501}"/>
    <hyperlink ref="A30:C30" r:id="rId8" display="7. NOMBRES (oculta, listado de los nombres definidos en la hoja)" xr:uid="{65C015B5-A4C3-47F8-9416-5A82CA680772}"/>
    <hyperlink ref="A33:C33" r:id="rId9" display="8. FORMULAS (oculta, listado de las fórmulas y texto que contiene TODO el archivo)" xr:uid="{E80931C0-5DA6-433F-860A-82340197DB91}"/>
  </hyperlinks>
  <printOptions horizontalCentered="1"/>
  <pageMargins left="0.59055118110236227" right="0.39370078740157483" top="0.59055118110236227" bottom="0.59055118110236227" header="0.39370078740157483" footer="0.39370078740157483"/>
  <pageSetup paperSize="9" scale="95" orientation="portrait" horizontalDpi="4294967295" verticalDpi="4294967295" r:id="rId10"/>
  <headerFooter>
    <oddFooter>&amp;R&amp;P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_Problema">
    <tabColor theme="4" tint="-0.249977111117893"/>
  </sheetPr>
  <dimension ref="B1:R24"/>
  <sheetViews>
    <sheetView showGridLines="0" showRowColHeaders="0" zoomScale="115" zoomScaleNormal="115" workbookViewId="0">
      <pane xSplit="18" ySplit="6" topLeftCell="S7" activePane="bottomRight" state="frozen"/>
      <selection pane="topRight" activeCell="AD1" sqref="AD1"/>
      <selection pane="bottomLeft" activeCell="A7" sqref="A7"/>
      <selection pane="bottomRight" activeCell="N23" sqref="N23"/>
    </sheetView>
  </sheetViews>
  <sheetFormatPr baseColWidth="10" defaultRowHeight="14.35" outlineLevelRow="2" outlineLevelCol="1" x14ac:dyDescent="0.5"/>
  <cols>
    <col min="1" max="1" width="1.703125" customWidth="1"/>
    <col min="2" max="2" width="10.5859375" customWidth="1"/>
    <col min="3" max="3" width="4.703125" customWidth="1"/>
    <col min="4" max="4" width="4.17578125" customWidth="1"/>
    <col min="5" max="8" width="4.703125" customWidth="1"/>
    <col min="9" max="12" width="3.703125" customWidth="1"/>
    <col min="13" max="13" width="10.5859375" customWidth="1"/>
    <col min="14" max="14" width="1.87890625" customWidth="1"/>
    <col min="15" max="18" width="10.703125" customWidth="1" outlineLevel="1"/>
  </cols>
  <sheetData>
    <row r="1" spans="2:18" ht="43.7" customHeight="1" x14ac:dyDescent="0.5">
      <c r="B1" s="96" t="str">
        <f>"Para practicar datos de geometría resolver el siguiente ejercicio. Tenemos un rectángulo de lado L =  "&amp;L_&amp;" cm y altura h = "&amp;h_&amp;" cm. "&amp;Salto&amp;"
Se pide calcular:"</f>
        <v>Para practicar datos de geometría resolver el siguiente ejercicio. Tenemos un rectángulo de lado L =  40 cm y altura h = 5 cm. 
Se pide calcular:</v>
      </c>
      <c r="C1" s="96"/>
      <c r="D1" s="96"/>
      <c r="E1" s="96"/>
      <c r="F1" s="96"/>
      <c r="G1" s="96"/>
      <c r="H1" s="96"/>
      <c r="I1" s="96"/>
      <c r="J1" s="96"/>
      <c r="K1" s="96"/>
      <c r="L1" s="96"/>
      <c r="M1" s="96"/>
      <c r="O1" s="64" t="s">
        <v>92</v>
      </c>
      <c r="P1" s="25" t="s">
        <v>82</v>
      </c>
      <c r="Q1" s="67" t="s">
        <v>95</v>
      </c>
    </row>
    <row r="2" spans="2:18" ht="14.45" customHeight="1" x14ac:dyDescent="0.5">
      <c r="B2" s="97" t="str">
        <f>Salto&amp;"1) El perímetro de una cara del rectángulo frontal."</f>
        <v>1) El perímetro de una cara del rectángulo frontal.</v>
      </c>
      <c r="C2" s="97"/>
      <c r="D2" s="97"/>
      <c r="E2" s="97"/>
      <c r="F2" s="97"/>
      <c r="G2" s="97"/>
      <c r="H2" s="97"/>
      <c r="I2" s="97"/>
      <c r="J2" s="97"/>
      <c r="K2" s="97"/>
      <c r="L2" s="97"/>
      <c r="M2" s="52">
        <f>(L_+h_)*2</f>
        <v>90</v>
      </c>
      <c r="O2" s="64" t="s">
        <v>42</v>
      </c>
      <c r="P2" s="25" t="s">
        <v>82</v>
      </c>
      <c r="Q2" s="60"/>
    </row>
    <row r="3" spans="2:18" x14ac:dyDescent="0.5">
      <c r="B3" s="97" t="str">
        <f>Salto&amp;"2) El área de la cara del rectángulo frontal."</f>
        <v>2) El área de la cara del rectángulo frontal.</v>
      </c>
      <c r="C3" s="97"/>
      <c r="D3" s="97"/>
      <c r="E3" s="97"/>
      <c r="F3" s="97"/>
      <c r="G3" s="97"/>
      <c r="H3" s="97"/>
      <c r="I3" s="97"/>
      <c r="J3" s="97"/>
      <c r="K3" s="97"/>
      <c r="L3" s="97"/>
      <c r="M3" s="53">
        <f>L_*h_</f>
        <v>200</v>
      </c>
      <c r="O3" s="64" t="s">
        <v>36</v>
      </c>
      <c r="P3" s="25"/>
      <c r="Q3" s="60"/>
    </row>
    <row r="4" spans="2:18" ht="28.7" customHeight="1" x14ac:dyDescent="0.5">
      <c r="B4" s="98" t="str">
        <f>Salto&amp;"3) El volúmen del prisma rectangular si tiene una profundidad de d = "&amp;d_&amp;" cm."</f>
        <v>3) El volúmen del prisma rectangular si tiene una profundidad de d = 5 cm.</v>
      </c>
      <c r="C4" s="98"/>
      <c r="D4" s="98"/>
      <c r="E4" s="98"/>
      <c r="F4" s="98"/>
      <c r="G4" s="98"/>
      <c r="H4" s="98"/>
      <c r="I4" s="98"/>
      <c r="J4" s="98"/>
      <c r="K4" s="98"/>
      <c r="L4" s="98"/>
      <c r="M4" s="54">
        <f>Area*d_</f>
        <v>1000</v>
      </c>
      <c r="O4" s="64" t="s">
        <v>1</v>
      </c>
      <c r="P4" s="25" t="s">
        <v>82</v>
      </c>
      <c r="Q4" s="87" t="str">
        <f>IF(D_Fijos=_NO,'DATOS FIJOS'!A3,"")</f>
        <v/>
      </c>
      <c r="R4" s="81" t="s">
        <v>235</v>
      </c>
    </row>
    <row r="5" spans="2:18" x14ac:dyDescent="0.5">
      <c r="O5" s="64" t="s">
        <v>11</v>
      </c>
      <c r="P5" s="25" t="s">
        <v>264</v>
      </c>
      <c r="Q5" s="70" t="str" cm="1">
        <f t="array" ref="Q5">INDEX(T_DATOS_FIJOS[NOMBRE],N_Preg_FTP-N_Preg_FTP_Inicial+1)</f>
        <v>Prism_Rec 020x05x05</v>
      </c>
      <c r="R5" s="82" t="s">
        <v>233</v>
      </c>
    </row>
    <row r="6" spans="2:18" x14ac:dyDescent="0.5">
      <c r="O6" s="65" t="s">
        <v>86</v>
      </c>
      <c r="P6" s="69">
        <v>4</v>
      </c>
      <c r="Q6" s="61">
        <v>4</v>
      </c>
      <c r="R6" s="82" t="s">
        <v>41</v>
      </c>
    </row>
    <row r="7" spans="2:18" outlineLevel="1" x14ac:dyDescent="0.5">
      <c r="B7" s="1" t="s">
        <v>0</v>
      </c>
      <c r="O7" s="75" t="s">
        <v>218</v>
      </c>
      <c r="P7" s="68" t="s">
        <v>89</v>
      </c>
      <c r="Q7" s="68" t="s">
        <v>90</v>
      </c>
      <c r="R7" s="72" t="s">
        <v>91</v>
      </c>
    </row>
    <row r="8" spans="2:18" outlineLevel="1" x14ac:dyDescent="0.5">
      <c r="B8" s="7" t="s">
        <v>12</v>
      </c>
      <c r="C8" s="101">
        <f>IF(D_Fijos=_OK,VLOOKUP(Nombre_Datos,T_DATOS_FIJOS[],HLOOKUP(B8,'DATOS FIJOS'!$1:$2,2,0),0),O8)</f>
        <v>40</v>
      </c>
      <c r="D8" s="101"/>
      <c r="O8" s="76">
        <f ca="1">MROUND(RANDBETWEEN(P8,Q8),R8)</f>
        <v>390</v>
      </c>
      <c r="P8" s="71">
        <v>100</v>
      </c>
      <c r="Q8" s="71">
        <v>600</v>
      </c>
      <c r="R8" s="73">
        <v>2</v>
      </c>
    </row>
    <row r="9" spans="2:18" outlineLevel="1" x14ac:dyDescent="0.5">
      <c r="B9" s="7" t="s">
        <v>13</v>
      </c>
      <c r="C9" s="101">
        <f>IF(D_Fijos=_OK,VLOOKUP(Nombre_Datos,T_DATOS_FIJOS[],HLOOKUP(B9,'DATOS FIJOS'!$1:$2,2,0),0),O9)</f>
        <v>5</v>
      </c>
      <c r="D9" s="101"/>
      <c r="O9" s="76">
        <f ca="1">MROUND(RANDBETWEEN(P9,Q9),R9)</f>
        <v>50</v>
      </c>
      <c r="P9" s="71">
        <v>15</v>
      </c>
      <c r="Q9" s="71">
        <f ca="1">L_Ale*0.9</f>
        <v>351</v>
      </c>
      <c r="R9" s="73">
        <v>10</v>
      </c>
    </row>
    <row r="10" spans="2:18" outlineLevel="1" x14ac:dyDescent="0.5">
      <c r="B10" s="7" t="s">
        <v>14</v>
      </c>
      <c r="C10" s="101">
        <f>IF(D_Fijos=_OK,VLOOKUP(Nombre_Datos,T_DATOS_FIJOS[],HLOOKUP(B10,'DATOS FIJOS'!$1:$2,2,0),0),O10)</f>
        <v>5</v>
      </c>
      <c r="D10" s="101"/>
      <c r="O10" s="77">
        <f ca="1">MROUND(RANDBETWEEN(P10,Q10),R10)</f>
        <v>10</v>
      </c>
      <c r="P10" s="62">
        <v>5</v>
      </c>
      <c r="Q10" s="62">
        <f ca="1">h_Ale/4</f>
        <v>12.5</v>
      </c>
      <c r="R10" s="74">
        <v>5</v>
      </c>
    </row>
    <row r="11" spans="2:18" outlineLevel="1" x14ac:dyDescent="0.5"/>
    <row r="12" spans="2:18" outlineLevel="1" x14ac:dyDescent="0.5"/>
    <row r="13" spans="2:18" outlineLevel="1" x14ac:dyDescent="0.5"/>
    <row r="14" spans="2:18" outlineLevel="1" x14ac:dyDescent="0.5"/>
    <row r="15" spans="2:18" outlineLevel="1" x14ac:dyDescent="0.5">
      <c r="B15" s="99" t="str">
        <f>Preg_1</f>
        <v>1) El perímetro de una cara del rectángulo frontal.</v>
      </c>
      <c r="C15" s="99"/>
      <c r="D15" s="99"/>
      <c r="E15" s="99"/>
      <c r="F15" s="99"/>
      <c r="G15" s="99"/>
      <c r="H15" s="99"/>
      <c r="I15" s="99"/>
      <c r="J15" s="99"/>
      <c r="K15" s="99"/>
      <c r="L15" s="99"/>
      <c r="M15" s="99"/>
    </row>
    <row r="16" spans="2:18" ht="15" customHeight="1" outlineLevel="2" x14ac:dyDescent="0.5">
      <c r="B16" s="96" t="s">
        <v>50</v>
      </c>
      <c r="C16" s="96"/>
      <c r="D16" s="96"/>
      <c r="E16" s="96"/>
      <c r="F16" s="96"/>
      <c r="G16" s="96"/>
      <c r="H16" s="96"/>
      <c r="I16" s="96"/>
      <c r="J16" s="96"/>
      <c r="K16" s="96"/>
      <c r="L16" s="96"/>
      <c r="M16" s="96"/>
    </row>
    <row r="17" spans="2:13" ht="30" customHeight="1" outlineLevel="2" x14ac:dyDescent="0.5">
      <c r="H17" s="100" t="str">
        <f>" ("&amp;L_&amp;" cm + "&amp;h_&amp;" cm) · 2 = "&amp;Perimetro&amp;" cm"</f>
        <v xml:space="preserve"> (40 cm + 5 cm) · 2 = 90 cm</v>
      </c>
      <c r="I17" s="100"/>
      <c r="J17" s="100"/>
      <c r="K17" s="100"/>
      <c r="L17" s="100"/>
      <c r="M17" s="100"/>
    </row>
    <row r="18" spans="2:13" outlineLevel="1" x14ac:dyDescent="0.5">
      <c r="B18" s="99" t="str">
        <f>Preg_2</f>
        <v>2) El área de la cara del rectángulo frontal.</v>
      </c>
      <c r="C18" s="99"/>
      <c r="D18" s="99"/>
      <c r="E18" s="99"/>
      <c r="F18" s="99"/>
      <c r="G18" s="99"/>
      <c r="H18" s="99"/>
      <c r="I18" s="99"/>
      <c r="J18" s="99"/>
      <c r="K18" s="99"/>
      <c r="L18" s="99"/>
      <c r="M18" s="99"/>
    </row>
    <row r="19" spans="2:13" ht="15" customHeight="1" outlineLevel="2" x14ac:dyDescent="0.5">
      <c r="B19" s="96" t="s">
        <v>51</v>
      </c>
      <c r="C19" s="96"/>
      <c r="D19" s="96"/>
      <c r="E19" s="96"/>
      <c r="F19" s="96"/>
      <c r="G19" s="96"/>
      <c r="H19" s="96"/>
      <c r="I19" s="96"/>
      <c r="J19" s="96"/>
      <c r="K19" s="96"/>
      <c r="L19" s="96"/>
      <c r="M19" s="96"/>
    </row>
    <row r="20" spans="2:13" ht="30" customHeight="1" outlineLevel="2" x14ac:dyDescent="0.5">
      <c r="H20" s="100" t="str">
        <f>" "&amp;L_&amp;" cm · "&amp;h_&amp;" cm = "&amp;Area&amp;" cm²"</f>
        <v xml:space="preserve"> 40 cm · 5 cm = 200 cm²</v>
      </c>
      <c r="I20" s="100"/>
      <c r="J20" s="100"/>
      <c r="K20" s="100"/>
      <c r="L20" s="100"/>
      <c r="M20" s="100"/>
    </row>
    <row r="21" spans="2:13" outlineLevel="1" x14ac:dyDescent="0.5">
      <c r="B21" s="99" t="str">
        <f>Preg_3</f>
        <v>3) El volúmen del prisma rectangular si tiene una profundidad de d = 5 cm.</v>
      </c>
      <c r="C21" s="99"/>
      <c r="D21" s="99"/>
      <c r="E21" s="99"/>
      <c r="F21" s="99"/>
      <c r="G21" s="99"/>
      <c r="H21" s="99"/>
      <c r="I21" s="99"/>
      <c r="J21" s="99"/>
      <c r="K21" s="99"/>
      <c r="L21" s="99"/>
      <c r="M21" s="99"/>
    </row>
    <row r="22" spans="2:13" ht="30" customHeight="1" outlineLevel="2" x14ac:dyDescent="0.5">
      <c r="B22" s="96" t="s">
        <v>52</v>
      </c>
      <c r="C22" s="96"/>
      <c r="D22" s="96"/>
      <c r="E22" s="96"/>
      <c r="F22" s="96"/>
      <c r="G22" s="96"/>
      <c r="H22" s="96"/>
      <c r="I22" s="96"/>
      <c r="J22" s="96"/>
      <c r="K22" s="96"/>
      <c r="L22" s="96"/>
      <c r="M22" s="96"/>
    </row>
    <row r="23" spans="2:13" ht="30" customHeight="1" outlineLevel="2" x14ac:dyDescent="0.5">
      <c r="F23" s="93"/>
      <c r="G23" s="93"/>
      <c r="H23" s="100" t="str">
        <f>" "&amp;Area&amp;" cm² · "&amp;d_&amp;" cm = "&amp;TEXT(Volumen,"#.###")&amp;" cm³"</f>
        <v xml:space="preserve"> 200 cm² · 5 cm = 1.000 cm³</v>
      </c>
      <c r="I23" s="100"/>
      <c r="J23" s="100"/>
      <c r="K23" s="100"/>
      <c r="L23" s="100"/>
      <c r="M23" s="100"/>
    </row>
    <row r="24" spans="2:13" outlineLevel="1" x14ac:dyDescent="0.5"/>
  </sheetData>
  <sheetProtection selectLockedCells="1"/>
  <mergeCells count="16">
    <mergeCell ref="H23:M23"/>
    <mergeCell ref="B22:M22"/>
    <mergeCell ref="B18:M18"/>
    <mergeCell ref="B21:M21"/>
    <mergeCell ref="H20:M20"/>
    <mergeCell ref="B16:M16"/>
    <mergeCell ref="B19:M19"/>
    <mergeCell ref="H17:M17"/>
    <mergeCell ref="C8:D8"/>
    <mergeCell ref="C9:D9"/>
    <mergeCell ref="C10:D10"/>
    <mergeCell ref="B1:M1"/>
    <mergeCell ref="B2:L2"/>
    <mergeCell ref="B3:L3"/>
    <mergeCell ref="B4:L4"/>
    <mergeCell ref="B15:M15"/>
  </mergeCells>
  <conditionalFormatting sqref="M2:M4">
    <cfRule type="expression" dxfId="9" priority="7">
      <formula>$P$2="NO"</formula>
    </cfRule>
  </conditionalFormatting>
  <conditionalFormatting sqref="O5:P5">
    <cfRule type="expression" dxfId="8" priority="5">
      <formula>D_Fijos=_NO</formula>
    </cfRule>
  </conditionalFormatting>
  <conditionalFormatting sqref="O7:R10">
    <cfRule type="expression" dxfId="7" priority="1">
      <formula>$P$4=_OK</formula>
    </cfRule>
  </conditionalFormatting>
  <conditionalFormatting sqref="P6">
    <cfRule type="cellIs" dxfId="6" priority="3" operator="greaterThan">
      <formula>$Q$6</formula>
    </cfRule>
  </conditionalFormatting>
  <conditionalFormatting sqref="Q4">
    <cfRule type="expression" dxfId="5" priority="4">
      <formula>D_Fijos=_NO</formula>
    </cfRule>
  </conditionalFormatting>
  <dataValidations count="5">
    <dataValidation type="list" allowBlank="1" showInputMessage="1" showErrorMessage="1" sqref="P3" xr:uid="{00000000-0002-0000-0100-000000000000}">
      <formula1>SALTOS_FTP</formula1>
    </dataValidation>
    <dataValidation allowBlank="1" showDropDown="1" showInputMessage="1" showErrorMessage="1" sqref="P6" xr:uid="{00000000-0002-0000-0100-000001000000}"/>
    <dataValidation type="list" allowBlank="1" showInputMessage="1" showErrorMessage="1" sqref="P3" xr:uid="{00000000-0002-0000-0100-000002000000}">
      <formula1>"SÍ,NO"</formula1>
    </dataValidation>
    <dataValidation type="list" allowBlank="1" showInputMessage="1" showErrorMessage="1" sqref="P5" xr:uid="{00000000-0002-0000-0100-000003000000}">
      <formula1>Lista_Datos</formula1>
    </dataValidation>
    <dataValidation type="list" allowBlank="1" showInputMessage="1" showErrorMessage="1" sqref="P1:P2 P4" xr:uid="{00000000-0002-0000-0100-000004000000}">
      <formula1>SI_NO</formula1>
    </dataValidation>
  </dataValidations>
  <printOptions horizontalCentered="1"/>
  <pageMargins left="0.59055118110236227" right="0.59055118110236227" top="1.1811023622047245" bottom="0.59055118110236227" header="0.59055118110236227" footer="0.39370078740157483"/>
  <pageSetup paperSize="9" scale="135" fitToHeight="100" orientation="portrait" horizontalDpi="4294967295" verticalDpi="4294967295" r:id="rId1"/>
  <headerFooter>
    <oddHeader>&amp;R&amp;"-,Negrita"&amp;12&amp;A</oddHeader>
    <oddFooter>&amp;L&amp;"-,Negrita"&amp;12&amp;F&amp;R&amp;9Pag &amp;P /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codeName="g_Ocultos">
    <tabColor rgb="FFFF0000"/>
  </sheetPr>
  <dimension ref="A1:K18"/>
  <sheetViews>
    <sheetView showGridLines="0" showRowColHeaders="0" zoomScale="156"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RowHeight="14.35" x14ac:dyDescent="0.5"/>
  <cols>
    <col min="3" max="3" width="6" customWidth="1"/>
    <col min="4" max="4" width="2.703125" customWidth="1"/>
    <col min="5" max="5" width="5.703125" customWidth="1"/>
    <col min="6" max="7" width="10.87890625" bestFit="1" customWidth="1"/>
    <col min="8" max="8" width="5.703125" customWidth="1"/>
    <col min="9" max="9" width="16.29296875" customWidth="1"/>
    <col min="10" max="10" width="15.703125" customWidth="1"/>
  </cols>
  <sheetData>
    <row r="1" spans="1:11" ht="14.7" thickBot="1" x14ac:dyDescent="0.55000000000000004">
      <c r="A1" s="41" t="s">
        <v>24</v>
      </c>
      <c r="B1" s="42"/>
      <c r="C1" s="42"/>
      <c r="D1" s="43"/>
      <c r="E1" s="8" t="s">
        <v>85</v>
      </c>
      <c r="I1" s="33" t="s">
        <v>29</v>
      </c>
      <c r="J1" s="34"/>
      <c r="K1" s="29"/>
    </row>
    <row r="2" spans="1:11" ht="14.7" thickBot="1" x14ac:dyDescent="0.55000000000000004">
      <c r="A2" s="44" t="s">
        <v>16</v>
      </c>
      <c r="B2" s="45">
        <f>IF(Ver_Datos=_OK,L_,"Longitud")</f>
        <v>40</v>
      </c>
      <c r="C2" s="34" t="s">
        <v>2</v>
      </c>
      <c r="D2" s="32" t="s">
        <v>4</v>
      </c>
      <c r="F2" s="27" t="s">
        <v>84</v>
      </c>
      <c r="G2" s="27" t="s">
        <v>81</v>
      </c>
      <c r="I2" s="28" t="s">
        <v>26</v>
      </c>
      <c r="J2" s="40">
        <v>11111</v>
      </c>
      <c r="K2" s="29"/>
    </row>
    <row r="3" spans="1:11" x14ac:dyDescent="0.5">
      <c r="A3" s="46" t="s">
        <v>17</v>
      </c>
      <c r="B3" s="47">
        <f>IF(Ver_Datos=_OK,h_,"h")</f>
        <v>5</v>
      </c>
      <c r="C3" t="s">
        <v>2</v>
      </c>
      <c r="D3" s="32" t="s">
        <v>4</v>
      </c>
      <c r="F3" s="55" t="s">
        <v>79</v>
      </c>
      <c r="G3" s="55" t="s">
        <v>82</v>
      </c>
      <c r="I3" s="35" t="s">
        <v>27</v>
      </c>
      <c r="J3" s="36">
        <v>111111</v>
      </c>
      <c r="K3" s="32"/>
    </row>
    <row r="4" spans="1:11" ht="14.7" thickBot="1" x14ac:dyDescent="0.55000000000000004">
      <c r="A4" s="46" t="s">
        <v>18</v>
      </c>
      <c r="B4" s="47">
        <f>IF(Ver_Datos=_OK,d_,"d")</f>
        <v>5</v>
      </c>
      <c r="C4" t="s">
        <v>2</v>
      </c>
      <c r="D4" s="32" t="s">
        <v>4</v>
      </c>
      <c r="F4" s="56" t="s">
        <v>80</v>
      </c>
      <c r="G4" s="56" t="s">
        <v>83</v>
      </c>
      <c r="I4" s="35" t="s">
        <v>28</v>
      </c>
      <c r="J4" s="37">
        <v>111111</v>
      </c>
      <c r="K4" s="32"/>
    </row>
    <row r="5" spans="1:11" ht="14.7" thickBot="1" x14ac:dyDescent="0.55000000000000004">
      <c r="A5" s="46" t="s">
        <v>49</v>
      </c>
      <c r="B5" s="31">
        <f>IF(Ver_Resultados=_OK,Area,"")</f>
        <v>200</v>
      </c>
      <c r="C5" t="s">
        <v>5</v>
      </c>
      <c r="D5" s="32" t="s">
        <v>4</v>
      </c>
      <c r="I5" s="30" t="s">
        <v>30</v>
      </c>
      <c r="J5" s="38"/>
      <c r="K5" s="39"/>
    </row>
    <row r="6" spans="1:11" ht="14.7" thickBot="1" x14ac:dyDescent="0.55000000000000004">
      <c r="A6" s="48" t="s">
        <v>19</v>
      </c>
      <c r="B6" s="49">
        <f>IF(Ver_Resultados=_OK,Volumen,"")</f>
        <v>1000</v>
      </c>
      <c r="C6" s="38" t="s">
        <v>6</v>
      </c>
      <c r="D6" s="39" t="s">
        <v>3</v>
      </c>
    </row>
    <row r="13" spans="1:11" x14ac:dyDescent="0.5">
      <c r="A13" s="8" t="s">
        <v>25</v>
      </c>
    </row>
    <row r="14" spans="1:11" x14ac:dyDescent="0.5">
      <c r="B14" s="14" t="str">
        <f>_xlfn.CONCAT(A2:D4)</f>
        <v xml:space="preserve">L = 40 cm ; h = 5 cm ; d = 5 cm ; </v>
      </c>
      <c r="C14" s="15"/>
      <c r="D14" s="15"/>
      <c r="E14" s="16"/>
      <c r="F14" s="57" t="s">
        <v>230</v>
      </c>
    </row>
    <row r="15" spans="1:11" x14ac:dyDescent="0.5">
      <c r="B15" s="9" t="str">
        <f>CONCATENATE(A2,B2,C2,D2)</f>
        <v xml:space="preserve">L = 40 cm ; </v>
      </c>
      <c r="C15" s="10"/>
      <c r="D15" s="10"/>
      <c r="E15" s="11"/>
      <c r="F15" s="57" t="s">
        <v>231</v>
      </c>
    </row>
    <row r="16" spans="1:11" x14ac:dyDescent="0.5">
      <c r="B16" s="12" t="str">
        <f>CONCATENATE(A3,B3,C3,D3)</f>
        <v xml:space="preserve">h = 5 cm ; </v>
      </c>
      <c r="E16" s="13"/>
    </row>
    <row r="17" spans="2:5" x14ac:dyDescent="0.5">
      <c r="B17" s="12" t="str">
        <f>CONCATENATE(A4,B4,C4,D4)</f>
        <v xml:space="preserve">d = 5 cm ; </v>
      </c>
      <c r="E17" s="13"/>
    </row>
    <row r="18" spans="2:5" x14ac:dyDescent="0.5">
      <c r="B18" s="17" t="str">
        <f>CONCATENATE(B15,B16,B17)</f>
        <v xml:space="preserve">L = 40 cm ; h = 5 cm ; d = 5 cm ; </v>
      </c>
      <c r="C18" s="18"/>
      <c r="D18" s="18"/>
      <c r="E18" s="19"/>
    </row>
  </sheetData>
  <conditionalFormatting sqref="B2">
    <cfRule type="cellIs" dxfId="4" priority="1" operator="greaterThan">
      <formula>35</formula>
    </cfRule>
  </conditionalFormatting>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codeName="c_Datos_Fijos">
    <tabColor rgb="FF00B0F0"/>
    <pageSetUpPr fitToPage="1"/>
  </sheetPr>
  <dimension ref="A1:J59"/>
  <sheetViews>
    <sheetView showGridLines="0" showRowColHeaders="0" zoomScale="101" zoomScaleNormal="100"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RowHeight="14.35" outlineLevelRow="1" outlineLevelCol="1" x14ac:dyDescent="0.5"/>
  <cols>
    <col min="1" max="1" width="20.703125" customWidth="1"/>
    <col min="3" max="3" width="11.5859375" customWidth="1"/>
    <col min="4" max="4" width="16.703125" customWidth="1"/>
    <col min="5" max="7" width="16.703125" customWidth="1" outlineLevel="1"/>
    <col min="8" max="8" width="18.87890625" customWidth="1"/>
    <col min="10" max="10" width="2.703125" customWidth="1"/>
  </cols>
  <sheetData>
    <row r="1" spans="1:10" ht="14.7" hidden="1" outlineLevel="1" thickBot="1" x14ac:dyDescent="0.55000000000000004">
      <c r="A1" s="3" t="s">
        <v>10</v>
      </c>
      <c r="B1" s="4" t="s">
        <v>12</v>
      </c>
      <c r="C1" s="5" t="s">
        <v>13</v>
      </c>
      <c r="D1" s="5" t="s">
        <v>14</v>
      </c>
      <c r="E1" s="23" t="s">
        <v>46</v>
      </c>
      <c r="F1" s="23" t="s">
        <v>47</v>
      </c>
      <c r="G1" s="23" t="s">
        <v>48</v>
      </c>
      <c r="H1" s="23" t="s">
        <v>93</v>
      </c>
      <c r="I1" s="24" t="s">
        <v>53</v>
      </c>
      <c r="J1" s="24">
        <v>2.5</v>
      </c>
    </row>
    <row r="2" spans="1:10" hidden="1" outlineLevel="1" x14ac:dyDescent="0.5">
      <c r="A2" s="6">
        <v>1</v>
      </c>
      <c r="B2" s="6">
        <v>2</v>
      </c>
      <c r="C2" s="6">
        <v>3</v>
      </c>
      <c r="D2" s="6">
        <v>4</v>
      </c>
      <c r="E2" s="6">
        <v>5</v>
      </c>
      <c r="F2" s="6">
        <v>6</v>
      </c>
      <c r="G2" s="6">
        <v>7</v>
      </c>
      <c r="H2" s="6">
        <v>8</v>
      </c>
      <c r="I2" s="6"/>
      <c r="J2" s="6"/>
    </row>
    <row r="3" spans="1:10" hidden="1" outlineLevel="1" x14ac:dyDescent="0.5">
      <c r="A3" s="83" t="str">
        <f t="shared" ref="A3:A18" ca="1" si="0">"Prism_Rec "&amp;TEXT(B3,"000")&amp;"x"&amp;TEXT(C3,"00")&amp;"x"&amp;TEXT(D3,"00")</f>
        <v>Prism_Rec 390x50x10</v>
      </c>
      <c r="B3" s="50" cm="1">
        <f t="array" aca="1" ref="B3" ca="1">INDIRECT(B1&amp;"_Ale")</f>
        <v>390</v>
      </c>
      <c r="C3" s="50" cm="1">
        <f t="array" aca="1" ref="C3" ca="1">INDIRECT(C1&amp;"_Ale")</f>
        <v>50</v>
      </c>
      <c r="D3" s="50" cm="1">
        <f t="array" aca="1" ref="D3" ca="1">INDIRECT(D1&amp;"_Ale")</f>
        <v>10</v>
      </c>
      <c r="E3" s="51">
        <f>Perimetro</f>
        <v>90</v>
      </c>
      <c r="F3" s="51">
        <f>Area</f>
        <v>200</v>
      </c>
      <c r="G3" s="51">
        <f>Volumen</f>
        <v>1000</v>
      </c>
      <c r="H3" s="66"/>
    </row>
    <row r="4" spans="1:10" collapsed="1" x14ac:dyDescent="0.5">
      <c r="A4" s="20" t="s">
        <v>10</v>
      </c>
      <c r="B4" s="21" t="s">
        <v>7</v>
      </c>
      <c r="C4" s="21" t="s">
        <v>8</v>
      </c>
      <c r="D4" s="21" t="s">
        <v>9</v>
      </c>
      <c r="E4" s="22" t="s">
        <v>43</v>
      </c>
      <c r="F4" s="22" t="s">
        <v>44</v>
      </c>
      <c r="G4" s="22" t="s">
        <v>45</v>
      </c>
      <c r="H4" s="21" t="s">
        <v>94</v>
      </c>
    </row>
    <row r="5" spans="1:10" ht="50.1" customHeight="1" x14ac:dyDescent="0.5">
      <c r="A5" s="84" t="str">
        <f t="shared" si="0"/>
        <v>Prism_Rec 020x05x05</v>
      </c>
      <c r="B5" s="85">
        <v>20</v>
      </c>
      <c r="C5" s="85">
        <v>5</v>
      </c>
      <c r="D5" s="85">
        <v>5</v>
      </c>
      <c r="E5" s="86">
        <v>50</v>
      </c>
      <c r="F5" s="86">
        <v>100</v>
      </c>
      <c r="G5" s="86">
        <v>500</v>
      </c>
      <c r="H5" s="85"/>
    </row>
    <row r="6" spans="1:10" ht="50.1" customHeight="1" x14ac:dyDescent="0.5">
      <c r="A6" s="84" t="str">
        <f t="shared" si="0"/>
        <v>Prism_Rec 020x15x10</v>
      </c>
      <c r="B6" s="85">
        <v>20</v>
      </c>
      <c r="C6" s="85">
        <v>15</v>
      </c>
      <c r="D6" s="85">
        <v>10</v>
      </c>
      <c r="E6" s="86">
        <v>70</v>
      </c>
      <c r="F6" s="86">
        <v>300</v>
      </c>
      <c r="G6" s="86">
        <v>3000</v>
      </c>
      <c r="H6" s="85"/>
    </row>
    <row r="7" spans="1:10" ht="50.1" customHeight="1" x14ac:dyDescent="0.5">
      <c r="A7" s="84" t="str">
        <f t="shared" si="0"/>
        <v>Prism_Rec 030x20x10</v>
      </c>
      <c r="B7" s="85">
        <v>30</v>
      </c>
      <c r="C7" s="85">
        <v>20</v>
      </c>
      <c r="D7" s="85">
        <v>10</v>
      </c>
      <c r="E7" s="86">
        <v>100</v>
      </c>
      <c r="F7" s="86">
        <v>600</v>
      </c>
      <c r="G7" s="86">
        <v>6000</v>
      </c>
      <c r="H7" s="85"/>
    </row>
    <row r="8" spans="1:10" ht="50.1" customHeight="1" x14ac:dyDescent="0.5">
      <c r="A8" s="84" t="str">
        <f t="shared" si="0"/>
        <v>Prism_Rec 030x20x10</v>
      </c>
      <c r="B8" s="85">
        <v>30</v>
      </c>
      <c r="C8" s="85">
        <v>20</v>
      </c>
      <c r="D8" s="85">
        <v>10</v>
      </c>
      <c r="E8" s="86">
        <v>100</v>
      </c>
      <c r="F8" s="86">
        <v>600</v>
      </c>
      <c r="G8" s="86">
        <v>6000</v>
      </c>
      <c r="H8" s="85"/>
    </row>
    <row r="9" spans="1:10" ht="50.1" customHeight="1" x14ac:dyDescent="0.5">
      <c r="A9" s="84" t="str">
        <f t="shared" si="0"/>
        <v>Prism_Rec 040x05x05</v>
      </c>
      <c r="B9" s="85">
        <v>40</v>
      </c>
      <c r="C9" s="85">
        <v>5</v>
      </c>
      <c r="D9" s="85">
        <v>5</v>
      </c>
      <c r="E9" s="86">
        <v>90</v>
      </c>
      <c r="F9" s="86">
        <v>200</v>
      </c>
      <c r="G9" s="86">
        <v>1000</v>
      </c>
      <c r="H9" s="6"/>
    </row>
    <row r="10" spans="1:10" ht="50.1" customHeight="1" x14ac:dyDescent="0.5">
      <c r="A10" s="84" t="str">
        <f t="shared" si="0"/>
        <v>Prism_Rec 050x10x10</v>
      </c>
      <c r="B10" s="85">
        <v>50</v>
      </c>
      <c r="C10" s="85">
        <v>10</v>
      </c>
      <c r="D10" s="85">
        <v>10</v>
      </c>
      <c r="E10" s="86">
        <v>120</v>
      </c>
      <c r="F10" s="86">
        <v>500</v>
      </c>
      <c r="G10" s="86">
        <v>5000</v>
      </c>
      <c r="H10" s="6"/>
    </row>
    <row r="11" spans="1:10" ht="50.1" customHeight="1" x14ac:dyDescent="0.5">
      <c r="A11" s="84" t="str">
        <f t="shared" si="0"/>
        <v>Prism_Rec 050x30x20</v>
      </c>
      <c r="B11" s="85">
        <v>50</v>
      </c>
      <c r="C11" s="85">
        <v>30</v>
      </c>
      <c r="D11" s="85">
        <v>20</v>
      </c>
      <c r="E11" s="86">
        <v>160</v>
      </c>
      <c r="F11" s="86">
        <v>1500</v>
      </c>
      <c r="G11" s="86">
        <v>30000</v>
      </c>
      <c r="H11" s="6"/>
    </row>
    <row r="12" spans="1:10" ht="50.1" customHeight="1" x14ac:dyDescent="0.5">
      <c r="A12" s="84" t="str">
        <f t="shared" si="0"/>
        <v>Prism_Rec 060x05x05</v>
      </c>
      <c r="B12" s="85">
        <v>60</v>
      </c>
      <c r="C12" s="85">
        <v>5</v>
      </c>
      <c r="D12" s="85">
        <v>5</v>
      </c>
      <c r="E12" s="86">
        <v>130</v>
      </c>
      <c r="F12" s="86">
        <v>300</v>
      </c>
      <c r="G12" s="86">
        <v>1500</v>
      </c>
      <c r="H12" s="6"/>
    </row>
    <row r="13" spans="1:10" ht="50.1" customHeight="1" x14ac:dyDescent="0.5">
      <c r="A13" s="84" t="str">
        <f t="shared" si="0"/>
        <v>Prism_Rec 060x45x25</v>
      </c>
      <c r="B13" s="85">
        <v>60</v>
      </c>
      <c r="C13" s="85">
        <v>45</v>
      </c>
      <c r="D13" s="85">
        <v>25</v>
      </c>
      <c r="E13" s="86">
        <v>210</v>
      </c>
      <c r="F13" s="86">
        <v>2700</v>
      </c>
      <c r="G13" s="86">
        <v>67500</v>
      </c>
      <c r="H13" s="6"/>
    </row>
    <row r="14" spans="1:10" ht="50.1" customHeight="1" x14ac:dyDescent="0.5">
      <c r="A14" s="84" t="str">
        <f t="shared" si="0"/>
        <v>Prism_Rec 070x05x05</v>
      </c>
      <c r="B14" s="85">
        <v>70</v>
      </c>
      <c r="C14" s="85">
        <v>5</v>
      </c>
      <c r="D14" s="85">
        <v>5</v>
      </c>
      <c r="E14" s="86">
        <v>150</v>
      </c>
      <c r="F14" s="86">
        <v>350</v>
      </c>
      <c r="G14" s="86">
        <v>1750</v>
      </c>
      <c r="H14" s="6"/>
    </row>
    <row r="15" spans="1:10" ht="50.1" customHeight="1" x14ac:dyDescent="0.5">
      <c r="A15" s="84" t="str">
        <f t="shared" si="0"/>
        <v>Prism_Rec 070x50x35</v>
      </c>
      <c r="B15" s="85">
        <v>70</v>
      </c>
      <c r="C15" s="85">
        <v>50</v>
      </c>
      <c r="D15" s="85">
        <v>35</v>
      </c>
      <c r="E15" s="86">
        <v>240</v>
      </c>
      <c r="F15" s="86">
        <v>3500</v>
      </c>
      <c r="G15" s="86">
        <v>122500</v>
      </c>
      <c r="H15" s="6"/>
    </row>
    <row r="16" spans="1:10" ht="50.1" customHeight="1" x14ac:dyDescent="0.5">
      <c r="A16" s="84" t="str">
        <f t="shared" si="0"/>
        <v>Prism_Rec 080x50x05</v>
      </c>
      <c r="B16" s="85">
        <v>80</v>
      </c>
      <c r="C16" s="85">
        <v>50</v>
      </c>
      <c r="D16" s="85">
        <v>5</v>
      </c>
      <c r="E16" s="86">
        <v>260</v>
      </c>
      <c r="F16" s="86">
        <v>4000</v>
      </c>
      <c r="G16" s="86">
        <v>20000</v>
      </c>
      <c r="H16" s="6"/>
    </row>
    <row r="17" spans="1:8" ht="50.1" customHeight="1" x14ac:dyDescent="0.5">
      <c r="A17" s="84" t="str">
        <f t="shared" si="0"/>
        <v>Prism_Rec 090x10x10</v>
      </c>
      <c r="B17" s="85">
        <v>90</v>
      </c>
      <c r="C17" s="85">
        <v>10</v>
      </c>
      <c r="D17" s="85">
        <v>10</v>
      </c>
      <c r="E17" s="86">
        <v>200</v>
      </c>
      <c r="F17" s="86">
        <v>900</v>
      </c>
      <c r="G17" s="86">
        <v>9000</v>
      </c>
      <c r="H17" s="6"/>
    </row>
    <row r="18" spans="1:8" ht="50.1" customHeight="1" x14ac:dyDescent="0.5">
      <c r="A18" s="84" t="str">
        <f t="shared" si="0"/>
        <v>Prism_Rec 100x70x15</v>
      </c>
      <c r="B18" s="85">
        <v>100</v>
      </c>
      <c r="C18" s="85">
        <v>70</v>
      </c>
      <c r="D18" s="85">
        <v>15</v>
      </c>
      <c r="E18" s="86">
        <v>340</v>
      </c>
      <c r="F18" s="86">
        <v>7000</v>
      </c>
      <c r="G18" s="86">
        <v>105000</v>
      </c>
      <c r="H18" s="6"/>
    </row>
    <row r="19" spans="1:8" ht="50.1" customHeight="1" x14ac:dyDescent="0.5"/>
    <row r="20" spans="1:8" ht="50.1" customHeight="1" x14ac:dyDescent="0.5"/>
    <row r="21" spans="1:8" ht="50.1" customHeight="1" x14ac:dyDescent="0.5"/>
    <row r="22" spans="1:8" ht="50.1" customHeight="1" x14ac:dyDescent="0.5"/>
    <row r="23" spans="1:8" ht="50.1" customHeight="1" x14ac:dyDescent="0.5"/>
    <row r="24" spans="1:8" ht="50.1" customHeight="1" x14ac:dyDescent="0.5"/>
    <row r="25" spans="1:8" ht="50.1" customHeight="1" x14ac:dyDescent="0.5"/>
    <row r="26" spans="1:8" ht="50.1" customHeight="1" x14ac:dyDescent="0.5"/>
    <row r="27" spans="1:8" ht="50.1" customHeight="1" x14ac:dyDescent="0.5"/>
    <row r="28" spans="1:8" ht="50.1" customHeight="1" x14ac:dyDescent="0.5"/>
    <row r="29" spans="1:8" ht="50.1" customHeight="1" x14ac:dyDescent="0.5"/>
    <row r="30" spans="1:8" ht="50.1" customHeight="1" x14ac:dyDescent="0.5"/>
    <row r="31" spans="1:8" ht="50.1" customHeight="1" x14ac:dyDescent="0.5"/>
    <row r="32" spans="1:8" ht="50.1" customHeight="1" x14ac:dyDescent="0.5"/>
    <row r="33" ht="50.1" customHeight="1" x14ac:dyDescent="0.5"/>
    <row r="34" ht="50.1" customHeight="1" x14ac:dyDescent="0.5"/>
    <row r="35" ht="50.1" customHeight="1" x14ac:dyDescent="0.5"/>
    <row r="36" ht="50.1" customHeight="1" x14ac:dyDescent="0.5"/>
    <row r="37" ht="50.1" customHeight="1" x14ac:dyDescent="0.5"/>
    <row r="38" ht="50.1" customHeight="1" x14ac:dyDescent="0.5"/>
    <row r="39" ht="50.1" customHeight="1" x14ac:dyDescent="0.5"/>
    <row r="40" ht="50.1" customHeight="1" x14ac:dyDescent="0.5"/>
    <row r="41" ht="50.1" customHeight="1" x14ac:dyDescent="0.5"/>
    <row r="42" ht="50.1" customHeight="1" x14ac:dyDescent="0.5"/>
    <row r="43" ht="50.1" customHeight="1" x14ac:dyDescent="0.5"/>
    <row r="44" ht="50.1" customHeight="1" x14ac:dyDescent="0.5"/>
    <row r="45" ht="50.1" customHeight="1" x14ac:dyDescent="0.5"/>
    <row r="46" ht="50.1" customHeight="1" x14ac:dyDescent="0.5"/>
    <row r="47" ht="50.1" customHeight="1" x14ac:dyDescent="0.5"/>
    <row r="48" ht="50.1" customHeight="1" x14ac:dyDescent="0.5"/>
    <row r="49" ht="50.1" customHeight="1" x14ac:dyDescent="0.5"/>
    <row r="50" ht="50.1" customHeight="1" x14ac:dyDescent="0.5"/>
    <row r="51" ht="50.1" customHeight="1" x14ac:dyDescent="0.5"/>
    <row r="52" ht="50.1" customHeight="1" x14ac:dyDescent="0.5"/>
    <row r="53" ht="50.1" customHeight="1" x14ac:dyDescent="0.5"/>
    <row r="54" ht="50.1" customHeight="1" x14ac:dyDescent="0.5"/>
    <row r="55" ht="50.1" customHeight="1" x14ac:dyDescent="0.5"/>
    <row r="56" ht="50.1" customHeight="1" x14ac:dyDescent="0.5"/>
    <row r="57" ht="50.1" customHeight="1" x14ac:dyDescent="0.5"/>
    <row r="58" ht="50.1" customHeight="1" x14ac:dyDescent="0.5"/>
    <row r="59" ht="50.1" customHeight="1" x14ac:dyDescent="0.5"/>
  </sheetData>
  <conditionalFormatting sqref="E3:G4">
    <cfRule type="expression" dxfId="3" priority="1">
      <formula>D_Fijos=_OK</formula>
    </cfRule>
  </conditionalFormatting>
  <printOptions horizontalCentered="1"/>
  <pageMargins left="0.39370078740157483" right="0.39370078740157483" top="0.39370078740157483" bottom="0.39370078740157483" header="0.19685039370078741" footer="0.39370078740157483"/>
  <pageSetup paperSize="9" scale="88" fitToHeight="100" orientation="landscape" r:id="rId1"/>
  <headerFooter>
    <oddHeader>&amp;C&amp;"-,Negrita"&amp;A</oddHeader>
    <oddFooter>&amp;R&amp;P /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codeName="d_Resultados_FTP">
    <tabColor rgb="FF005877"/>
  </sheetPr>
  <dimension ref="A1:C5"/>
  <sheetViews>
    <sheetView showGridLines="0" showRowColHeaders="0" zoomScale="125" workbookViewId="0">
      <pane xSplit="2" ySplit="2" topLeftCell="C3" activePane="bottomRight" state="frozen"/>
      <selection activeCell="B1" sqref="B1"/>
      <selection pane="topRight" activeCell="B1" sqref="B1"/>
      <selection pane="bottomLeft" activeCell="B1" sqref="B1"/>
      <selection pane="bottomRight" activeCell="B1" sqref="B1"/>
    </sheetView>
  </sheetViews>
  <sheetFormatPr baseColWidth="10" defaultRowHeight="14.35" x14ac:dyDescent="0.5"/>
  <cols>
    <col min="1" max="1" width="8.703125" customWidth="1"/>
    <col min="2" max="2" width="71.29296875" customWidth="1"/>
    <col min="3" max="3" width="20.29296875" customWidth="1"/>
  </cols>
  <sheetData>
    <row r="1" spans="1:3" x14ac:dyDescent="0.5">
      <c r="A1" s="63" t="s">
        <v>88</v>
      </c>
      <c r="B1" s="59" t="s">
        <v>22</v>
      </c>
      <c r="C1" t="str">
        <f>IFERROR(VLOOKUP(B1,T_DATOS_IMAGENES[],COLUMNS(T_DATOS_IMAGENES[]),0),"")</f>
        <v>&lt;img src="http://drive.google.com/uc?export=view&amp;id=1Pu7uZeNFGBEa8bnXxwqWxPcElTiA4Nd0" width="300" height=""&gt;</v>
      </c>
    </row>
    <row r="2" spans="1:3" x14ac:dyDescent="0.5">
      <c r="A2" s="88" t="str">
        <f>"Datos Fijos: "&amp;D_Fijos</f>
        <v>Datos Fijos: Sí</v>
      </c>
      <c r="B2" t="str">
        <f>Enunciado</f>
        <v>Para practicar datos de geometría resolver el siguiente ejercicio. Tenemos un rectángulo de lado L =  40 cm y altura h = 5 cm. 
Se pide calcular:</v>
      </c>
    </row>
    <row r="3" spans="1:3" x14ac:dyDescent="0.5">
      <c r="A3" s="88" t="str">
        <f>"Salto: "&amp;Salto</f>
        <v xml:space="preserve">Salto: </v>
      </c>
      <c r="B3" t="str">
        <f>Preg_1&amp;" "</f>
        <v xml:space="preserve">1) El perímetro de una cara del rectángulo frontal. </v>
      </c>
      <c r="C3" t="str">
        <f>"{1:NM:~%100%"&amp;Perimetro&amp;":"&amp;MIN(Perimetro*2/100,5)&amp;"#¡Muy bien!}"&amp;" cm"</f>
        <v>{1:NM:~%100%90:1,8#¡Muy bien!} cm</v>
      </c>
    </row>
    <row r="4" spans="1:3" x14ac:dyDescent="0.5">
      <c r="B4" t="str">
        <f>Preg_2&amp;" "</f>
        <v xml:space="preserve">2) El área de la cara del rectángulo frontal. </v>
      </c>
      <c r="C4" t="str">
        <f>"{1:NM:~%100%"&amp;Area&amp;":"&amp;MIN(Area*2/100,10)&amp;"#¡Muy bien!}"&amp;" cm²"</f>
        <v>{1:NM:~%100%200:4#¡Muy bien!} cm²</v>
      </c>
    </row>
    <row r="5" spans="1:3" x14ac:dyDescent="0.5">
      <c r="B5" t="str">
        <f>Preg_3&amp;" "</f>
        <v xml:space="preserve">3) El volúmen del prisma rectangular si tiene una profundidad de d = 5 cm. </v>
      </c>
      <c r="C5" t="str">
        <f>"{1:NM:~%100%"&amp;Volumen&amp;":"&amp;MIN(Volumen*2/100,10)&amp;"#¡Muy bien!}"&amp;" cm³"</f>
        <v>{1:NM:~%100%1000:10#¡Muy bien!} cm³</v>
      </c>
    </row>
  </sheetData>
  <conditionalFormatting sqref="A2">
    <cfRule type="expression" dxfId="2" priority="1">
      <formula>D_Fijos=_OK</formula>
    </cfRule>
  </conditionalFormatting>
  <conditionalFormatting sqref="A3">
    <cfRule type="expression" dxfId="1" priority="2">
      <formula>Salto=""</formula>
    </cfRule>
  </conditionalFormatting>
  <dataValidations count="1">
    <dataValidation type="list" allowBlank="1" showInputMessage="1" showErrorMessage="1" sqref="B1" xr:uid="{00000000-0002-0000-0400-000000000000}">
      <formula1>Lista_Imagenes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e_Imagenes"/>
  <dimension ref="A1"/>
  <sheetViews>
    <sheetView showGridLines="0" showRowColHeaders="0" workbookViewId="0">
      <selection activeCell="B1" sqref="B1"/>
    </sheetView>
  </sheetViews>
  <sheetFormatPr baseColWidth="10" defaultRowHeight="14.35" x14ac:dyDescent="0.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_Enlaces_Imagenes">
    <tabColor rgb="FF005877"/>
  </sheetPr>
  <dimension ref="A1:F2"/>
  <sheetViews>
    <sheetView showGridLines="0" showRowColHeaders="0" workbookViewId="0">
      <selection activeCell="B1" sqref="B1"/>
    </sheetView>
  </sheetViews>
  <sheetFormatPr baseColWidth="10" defaultRowHeight="14.35" x14ac:dyDescent="0.5"/>
  <cols>
    <col min="1" max="1" width="24.703125" bestFit="1" customWidth="1"/>
    <col min="2" max="2" width="16.5859375" customWidth="1"/>
    <col min="3" max="3" width="39.87890625" bestFit="1" customWidth="1"/>
    <col min="6" max="6" width="41.703125" customWidth="1"/>
  </cols>
  <sheetData>
    <row r="1" spans="1:6" x14ac:dyDescent="0.5">
      <c r="A1" s="8" t="s">
        <v>10</v>
      </c>
      <c r="B1" s="8" t="s">
        <v>21</v>
      </c>
      <c r="C1" s="8" t="s">
        <v>23</v>
      </c>
      <c r="D1" s="8" t="s">
        <v>38</v>
      </c>
      <c r="E1" s="8" t="s">
        <v>39</v>
      </c>
      <c r="F1" s="8" t="s">
        <v>40</v>
      </c>
    </row>
    <row r="2" spans="1:6" x14ac:dyDescent="0.5">
      <c r="A2" s="89" t="s">
        <v>22</v>
      </c>
      <c r="B2" s="94" t="s">
        <v>20</v>
      </c>
      <c r="C2" s="90" t="str">
        <f>MID(B2,33,33)</f>
        <v>1Pu7uZeNFGBEa8bnXxwqWxPcElTiA4Nd0</v>
      </c>
      <c r="D2" s="91">
        <v>300</v>
      </c>
      <c r="E2" s="91"/>
      <c r="F2" t="str">
        <f>URL_I&amp;T_DATOS_IMAGENES[[#This Row],[ID]]&amp;URL_W&amp;T_DATOS_IMAGENES[[#This Row],[Ancho]]&amp;URL_ALTO&amp;T_DATOS_IMAGENES[[#This Row],[Alto]]&amp;URL_F</f>
        <v>&lt;img src="http://drive.google.com/uc?export=view&amp;id=1Pu7uZeNFGBEa8bnXxwqWxPcElTiA4Nd0" width="300" height=""&gt;</v>
      </c>
    </row>
  </sheetData>
  <hyperlinks>
    <hyperlink ref="B2" r:id="rId1" xr:uid="{3ECFE786-AA2F-4CF4-89D0-C628626AA99D}"/>
  </hyperlinks>
  <pageMargins left="0.7" right="0.7" top="0.75" bottom="0.75" header="0.3" footer="0.3"/>
  <pageSetup paperSize="9" orientation="portrait" horizontalDpi="4294967295" verticalDpi="4294967295"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2536A-44EC-44D0-8570-94E416A8752E}">
  <sheetPr published="0" codeName="Hoja2"/>
  <dimension ref="A1:F58"/>
  <sheetViews>
    <sheetView showRowColHeaders="0" workbookViewId="0">
      <pane xSplit="1" ySplit="1" topLeftCell="B2" activePane="bottomRight" state="frozen"/>
      <selection activeCell="B1" sqref="B1"/>
      <selection pane="topRight" activeCell="B1" sqref="B1"/>
      <selection pane="bottomLeft" activeCell="B1" sqref="B1"/>
      <selection pane="bottomRight" activeCell="B1" sqref="B1"/>
    </sheetView>
  </sheetViews>
  <sheetFormatPr baseColWidth="10" defaultRowHeight="14.35" x14ac:dyDescent="0.5"/>
  <cols>
    <col min="1" max="1" width="24.29296875" bestFit="1" customWidth="1"/>
    <col min="2" max="2" width="51.29296875" bestFit="1" customWidth="1"/>
    <col min="3" max="3" width="20.29296875" customWidth="1"/>
    <col min="4" max="4" width="10.64453125" customWidth="1"/>
  </cols>
  <sheetData>
    <row r="1" spans="1:6" x14ac:dyDescent="0.5">
      <c r="A1" s="80" t="s">
        <v>103</v>
      </c>
      <c r="B1" s="80" t="s">
        <v>214</v>
      </c>
      <c r="C1" s="80" t="s">
        <v>215</v>
      </c>
      <c r="D1" s="80" t="s">
        <v>236</v>
      </c>
      <c r="E1" s="80" t="s">
        <v>252</v>
      </c>
      <c r="F1" s="80" t="s">
        <v>253</v>
      </c>
    </row>
    <row r="2" spans="1:6" x14ac:dyDescent="0.5">
      <c r="A2" s="8" t="s">
        <v>146</v>
      </c>
      <c r="B2" s="58" t="s">
        <v>205</v>
      </c>
      <c r="C2" s="58"/>
      <c r="E2" t="str">
        <f>""" height="""</f>
        <v>" height="</v>
      </c>
    </row>
    <row r="3" spans="1:6" x14ac:dyDescent="0.5">
      <c r="A3" s="8" t="s">
        <v>149</v>
      </c>
      <c r="B3" s="58" t="s">
        <v>208</v>
      </c>
      <c r="C3" s="58"/>
      <c r="E3" t="str">
        <f>""" width="""</f>
        <v>" width="</v>
      </c>
    </row>
    <row r="4" spans="1:6" x14ac:dyDescent="0.5">
      <c r="A4" s="8" t="s">
        <v>147</v>
      </c>
      <c r="B4" s="58" t="s">
        <v>206</v>
      </c>
      <c r="C4" s="58"/>
      <c r="E4" t="str">
        <f>"""&gt;"</f>
        <v>"&gt;</v>
      </c>
    </row>
    <row r="5" spans="1:6" x14ac:dyDescent="0.5">
      <c r="A5" s="8" t="s">
        <v>148</v>
      </c>
      <c r="B5" s="58" t="s">
        <v>207</v>
      </c>
      <c r="C5" s="58"/>
      <c r="E5" t="str">
        <f>"&lt;img src=""http://drive.google.com/uc?export=view&amp;id="</f>
        <v>&lt;img src="http://drive.google.com/uc?export=view&amp;id=</v>
      </c>
    </row>
    <row r="6" spans="1:6" x14ac:dyDescent="0.5">
      <c r="A6" s="8" t="s">
        <v>127</v>
      </c>
      <c r="B6" s="58" t="s">
        <v>181</v>
      </c>
      <c r="C6" s="58"/>
      <c r="D6" s="78"/>
      <c r="E6" t="str">
        <f ca="1">CELL("nombrearchivo",Enunciado)</f>
        <v>C:\Users\milag\Desktop\0.TEMPORALES\MV\[FastTest PlugIn - Problems.xlsx]PROBLEMA</v>
      </c>
    </row>
    <row r="7" spans="1:6" x14ac:dyDescent="0.5">
      <c r="A7" s="8" t="s">
        <v>126</v>
      </c>
      <c r="B7" s="58" t="s">
        <v>180</v>
      </c>
      <c r="C7" s="58"/>
      <c r="E7" t="str">
        <f ca="1">CELL("nombrearchivo",T_DATOS_FIJOS[#All])</f>
        <v>C:\Users\milag\Desktop\0.TEMPORALES\MV\[FastTest PlugIn - Problems.xlsx]DATOS FIJOS</v>
      </c>
    </row>
    <row r="8" spans="1:6" x14ac:dyDescent="0.5">
      <c r="A8" s="8" t="s">
        <v>142</v>
      </c>
      <c r="B8" s="58" t="s">
        <v>220</v>
      </c>
      <c r="C8" s="58" t="s">
        <v>221</v>
      </c>
      <c r="D8" t="s">
        <v>237</v>
      </c>
      <c r="E8" s="78">
        <f>'DATOS FIJOS'!$E$3</f>
        <v>90</v>
      </c>
      <c r="F8">
        <f>Perimetro</f>
        <v>90</v>
      </c>
    </row>
    <row r="9" spans="1:6" x14ac:dyDescent="0.5">
      <c r="A9" s="8" t="s">
        <v>143</v>
      </c>
      <c r="B9" s="58" t="s">
        <v>203</v>
      </c>
      <c r="C9" s="58" t="s">
        <v>53</v>
      </c>
      <c r="D9" t="s">
        <v>237</v>
      </c>
      <c r="E9" t="str">
        <f>'DATOS FIJOS'!$I$1</f>
        <v>SECC RECTANG</v>
      </c>
    </row>
    <row r="10" spans="1:6" x14ac:dyDescent="0.5">
      <c r="A10" s="8" t="s">
        <v>121</v>
      </c>
      <c r="B10" s="58" t="s">
        <v>175</v>
      </c>
      <c r="C10" s="58" t="s">
        <v>256</v>
      </c>
      <c r="D10" t="s">
        <v>237</v>
      </c>
      <c r="E10">
        <f>'DATOS FIJOS'!$J$1</f>
        <v>2.5</v>
      </c>
    </row>
    <row r="11" spans="1:6" x14ac:dyDescent="0.5">
      <c r="A11" s="8" t="s">
        <v>122</v>
      </c>
      <c r="B11" s="58" t="s">
        <v>176</v>
      </c>
      <c r="C11" s="58"/>
      <c r="E11" t="str">
        <f ca="1">MID(N_Ruta_Datos,FIND("]",N_Ruta_Datos,1)+1,100)</f>
        <v>DATOS FIJOS</v>
      </c>
    </row>
    <row r="12" spans="1:6" x14ac:dyDescent="0.5">
      <c r="A12" s="8" t="s">
        <v>123</v>
      </c>
      <c r="B12" s="58" t="s">
        <v>177</v>
      </c>
      <c r="C12" s="58"/>
      <c r="E12" t="str">
        <f ca="1">MID(N_Ruta_Pb,FIND("]",N_Ruta_Pb,1)+1,100)</f>
        <v>PROBLEMA</v>
      </c>
    </row>
    <row r="13" spans="1:6" x14ac:dyDescent="0.5">
      <c r="A13" s="8" t="s">
        <v>140</v>
      </c>
      <c r="B13" s="58" t="s">
        <v>201</v>
      </c>
      <c r="C13" s="58"/>
      <c r="D13" t="s">
        <v>237</v>
      </c>
      <c r="E13" t="e">
        <f>OCULTOS!$F$3:$F$4</f>
        <v>#VALUE!</v>
      </c>
    </row>
    <row r="14" spans="1:6" x14ac:dyDescent="0.5">
      <c r="A14" s="8" t="s">
        <v>105</v>
      </c>
      <c r="B14" s="58" t="s">
        <v>155</v>
      </c>
      <c r="C14" s="58" t="s">
        <v>82</v>
      </c>
      <c r="D14" t="s">
        <v>237</v>
      </c>
      <c r="E14" t="str">
        <f>OCULTOS!$G$3</f>
        <v>Sí</v>
      </c>
    </row>
    <row r="15" spans="1:6" x14ac:dyDescent="0.5">
      <c r="A15" s="8" t="s">
        <v>141</v>
      </c>
      <c r="B15" s="58" t="s">
        <v>202</v>
      </c>
      <c r="C15" s="58"/>
      <c r="D15" t="s">
        <v>237</v>
      </c>
      <c r="E15" t="e">
        <f>OCULTOS!$G$3:$G$4</f>
        <v>#VALUE!</v>
      </c>
    </row>
    <row r="16" spans="1:6" x14ac:dyDescent="0.5">
      <c r="A16" s="8" t="s">
        <v>104</v>
      </c>
      <c r="B16" s="58" t="s">
        <v>153</v>
      </c>
      <c r="C16" s="58" t="s">
        <v>83</v>
      </c>
      <c r="D16" t="s">
        <v>237</v>
      </c>
      <c r="E16" t="str">
        <f>OCULTOS!$G$4</f>
        <v>No</v>
      </c>
    </row>
    <row r="17" spans="1:6" x14ac:dyDescent="0.5">
      <c r="A17" s="8" t="s">
        <v>113</v>
      </c>
      <c r="B17" s="58" t="s">
        <v>165</v>
      </c>
      <c r="C17" s="58" t="s">
        <v>166</v>
      </c>
      <c r="D17" t="s">
        <v>237</v>
      </c>
      <c r="E17" t="str">
        <f>PROBLEMA!$B$1</f>
        <v>Para practicar datos de geometría resolver el siguiente ejercicio. Tenemos un rectángulo de lado L =  40 cm y altura h = 5 cm. 
Se pide calcular:</v>
      </c>
      <c r="F17" t="str">
        <f>"Para practicar datos de geometría resolver el siguiente ejercicio. Tenemos un rectángulo de lado L =  "&amp;L_&amp;" cm y altura h = "&amp;h_&amp;" cm. "&amp;Salto&amp;"
Se pide calcular:"</f>
        <v>Para practicar datos de geometría resolver el siguiente ejercicio. Tenemos un rectángulo de lado L =  40 cm y altura h = 5 cm. 
Se pide calcular:</v>
      </c>
    </row>
    <row r="18" spans="1:6" x14ac:dyDescent="0.5">
      <c r="A18" s="8" t="s">
        <v>130</v>
      </c>
      <c r="B18" s="58" t="s">
        <v>185</v>
      </c>
      <c r="C18" s="58" t="s">
        <v>186</v>
      </c>
      <c r="D18" t="s">
        <v>237</v>
      </c>
      <c r="E18" t="str">
        <f>PROBLEMA!$B$2</f>
        <v>1) El perímetro de una cara del rectángulo frontal.</v>
      </c>
      <c r="F18" t="str">
        <f>Salto&amp;"1) El perímetro de una cara del rectángulo frontal."</f>
        <v>1) El perímetro de una cara del rectángulo frontal.</v>
      </c>
    </row>
    <row r="19" spans="1:6" x14ac:dyDescent="0.5">
      <c r="A19" s="8" t="s">
        <v>150</v>
      </c>
      <c r="B19" s="58" t="s">
        <v>209</v>
      </c>
      <c r="C19" s="58" t="s">
        <v>82</v>
      </c>
      <c r="D19" t="s">
        <v>237</v>
      </c>
      <c r="E19" t="str">
        <f>PROBLEMA!$P$1</f>
        <v>Sí</v>
      </c>
    </row>
    <row r="20" spans="1:6" x14ac:dyDescent="0.5">
      <c r="A20" s="8" t="s">
        <v>151</v>
      </c>
      <c r="B20" s="58" t="s">
        <v>210</v>
      </c>
      <c r="C20" s="58" t="s">
        <v>82</v>
      </c>
      <c r="D20" t="s">
        <v>237</v>
      </c>
      <c r="E20" t="str">
        <f>PROBLEMA!$P$2</f>
        <v>Sí</v>
      </c>
    </row>
    <row r="21" spans="1:6" x14ac:dyDescent="0.5">
      <c r="A21" s="8" t="s">
        <v>139</v>
      </c>
      <c r="B21" s="58" t="s">
        <v>200</v>
      </c>
      <c r="C21" s="58" t="s">
        <v>154</v>
      </c>
      <c r="D21" t="s">
        <v>237</v>
      </c>
      <c r="E21">
        <f>PROBLEMA!$P$3</f>
        <v>0</v>
      </c>
    </row>
    <row r="22" spans="1:6" x14ac:dyDescent="0.5">
      <c r="A22" s="8" t="s">
        <v>219</v>
      </c>
      <c r="B22" s="58" t="s">
        <v>164</v>
      </c>
      <c r="C22" s="58" t="s">
        <v>82</v>
      </c>
      <c r="D22" t="s">
        <v>237</v>
      </c>
      <c r="E22" t="str">
        <f>PROBLEMA!$P$4</f>
        <v>Sí</v>
      </c>
    </row>
    <row r="23" spans="1:6" x14ac:dyDescent="0.5">
      <c r="A23" s="8" t="s">
        <v>128</v>
      </c>
      <c r="B23" s="58" t="s">
        <v>182</v>
      </c>
      <c r="C23" s="58" t="s">
        <v>228</v>
      </c>
      <c r="D23" t="s">
        <v>237</v>
      </c>
      <c r="E23" t="str">
        <f>PROBLEMA!$P$5</f>
        <v>Prism_Rec 040x05x05</v>
      </c>
    </row>
    <row r="24" spans="1:6" x14ac:dyDescent="0.5">
      <c r="A24" s="8" t="s">
        <v>125</v>
      </c>
      <c r="B24" s="58" t="s">
        <v>179</v>
      </c>
      <c r="C24" s="58" t="s">
        <v>257</v>
      </c>
      <c r="D24" t="s">
        <v>237</v>
      </c>
      <c r="E24">
        <f>PROBLEMA!$P$6</f>
        <v>4</v>
      </c>
    </row>
    <row r="25" spans="1:6" x14ac:dyDescent="0.5">
      <c r="A25" s="8" t="s">
        <v>112</v>
      </c>
      <c r="B25" s="58" t="s">
        <v>163</v>
      </c>
      <c r="C25" s="58" t="s">
        <v>233</v>
      </c>
      <c r="D25" t="s">
        <v>237</v>
      </c>
      <c r="E25" t="str">
        <f>PROBLEMA!$Q$5</f>
        <v>Prism_Rec 020x05x05</v>
      </c>
      <c r="F25" t="str">
        <f>INDEX(T_DATOS_FIJOS[NOMBRE],N_Preg_FTP-N_Preg_FTP_Inicial+1)</f>
        <v>Prism_Rec 020x05x05</v>
      </c>
    </row>
    <row r="26" spans="1:6" x14ac:dyDescent="0.5">
      <c r="A26" s="8" t="s">
        <v>124</v>
      </c>
      <c r="B26" s="58" t="s">
        <v>178</v>
      </c>
      <c r="C26" s="58" t="s">
        <v>257</v>
      </c>
      <c r="D26" t="s">
        <v>237</v>
      </c>
      <c r="E26">
        <f>PROBLEMA!$Q$6</f>
        <v>4</v>
      </c>
    </row>
    <row r="27" spans="1:6" x14ac:dyDescent="0.5">
      <c r="A27" s="8" t="s">
        <v>114</v>
      </c>
      <c r="B27" s="58" t="s">
        <v>167</v>
      </c>
      <c r="C27" s="58" t="s">
        <v>168</v>
      </c>
      <c r="D27" t="s">
        <v>237</v>
      </c>
      <c r="E27" t="str">
        <f>'RESULTADOS - FTP'!$B$2</f>
        <v>Para practicar datos de geometría resolver el siguiente ejercicio. Tenemos un rectángulo de lado L =  40 cm y altura h = 5 cm. 
Se pide calcular:</v>
      </c>
      <c r="F27" t="str">
        <f>Enunciado</f>
        <v>Para practicar datos de geometría resolver el siguiente ejercicio. Tenemos un rectángulo de lado L =  40 cm y altura h = 5 cm. 
Se pide calcular:</v>
      </c>
    </row>
    <row r="28" spans="1:6" x14ac:dyDescent="0.5">
      <c r="A28" s="8" t="s">
        <v>131</v>
      </c>
      <c r="B28" s="58" t="s">
        <v>187</v>
      </c>
      <c r="C28" s="58" t="s">
        <v>188</v>
      </c>
      <c r="D28" t="s">
        <v>237</v>
      </c>
      <c r="E28" t="str">
        <f>'RESULTADOS - FTP'!$B$3</f>
        <v xml:space="preserve">1) El perímetro de una cara del rectángulo frontal. </v>
      </c>
      <c r="F28" t="str">
        <f>Preg_1&amp;" "</f>
        <v xml:space="preserve">1) El perímetro de una cara del rectángulo frontal. </v>
      </c>
    </row>
    <row r="29" spans="1:6" x14ac:dyDescent="0.5">
      <c r="A29" s="8" t="s">
        <v>136</v>
      </c>
      <c r="B29" s="58" t="s">
        <v>197</v>
      </c>
      <c r="C29" s="58" t="s">
        <v>248</v>
      </c>
      <c r="D29" t="s">
        <v>237</v>
      </c>
      <c r="E29" t="str">
        <f>'RESULTADOS - FTP'!$C$3</f>
        <v>{1:NM:~%100%90:1,8#¡Muy bien!} cm</v>
      </c>
      <c r="F29" t="str">
        <f>"{1:NM:~%100%"&amp;Perimetro&amp;":"&amp;MIN(Perimetro*2/100,5)&amp;"#¡Muy bien!}"&amp;" cm"</f>
        <v>{1:NM:~%100%90:1,8#¡Muy bien!} cm</v>
      </c>
    </row>
    <row r="30" spans="1:6" x14ac:dyDescent="0.5">
      <c r="A30" s="8" t="s">
        <v>259</v>
      </c>
      <c r="B30" s="58" t="s">
        <v>260</v>
      </c>
      <c r="C30" s="58" t="s">
        <v>261</v>
      </c>
      <c r="D30" t="s">
        <v>237</v>
      </c>
      <c r="E30" t="str">
        <f>'RESULTADOS - FTP'!$C$1</f>
        <v>&lt;img src="http://drive.google.com/uc?export=view&amp;id=1Pu7uZeNFGBEa8bnXxwqWxPcElTiA4Nd0" width="300" height=""&gt;</v>
      </c>
      <c r="F30" t="e">
        <f>VLOOKUP(B5,T_DATOS_IMAGENES[],COLUMNS(T_DATOS_IMAGENES[]),0)</f>
        <v>#N/A</v>
      </c>
    </row>
    <row r="31" spans="1:6" x14ac:dyDescent="0.5">
      <c r="A31" s="79" t="s">
        <v>93</v>
      </c>
      <c r="B31" s="58" t="s">
        <v>232</v>
      </c>
      <c r="C31" s="58"/>
      <c r="E31" t="str">
        <f>T_DATOS_FIJOS[[#Headers],[Imagen]]</f>
        <v>Imagen</v>
      </c>
    </row>
    <row r="32" spans="1:6" x14ac:dyDescent="0.5">
      <c r="A32" s="8" t="s">
        <v>119</v>
      </c>
      <c r="B32" s="58" t="s">
        <v>173</v>
      </c>
      <c r="C32" s="58"/>
      <c r="D32" t="s">
        <v>237</v>
      </c>
      <c r="E32" t="e">
        <f>T_DATOS_FIJOS[[#This Row],[NOMBRE]]</f>
        <v>#VALUE!</v>
      </c>
      <c r="F32" t="str">
        <f>"Rectangulo "&amp;TEXT(B13,"000")&amp;"x"&amp;TEXT(C13,"00")&amp;"x"&amp;TEXT(D13,"00")</f>
        <v>Rectangulo =OCULTOS!$F$3:$F$4x00xRange</v>
      </c>
    </row>
    <row r="33" spans="1:6" x14ac:dyDescent="0.5">
      <c r="A33" s="8" t="s">
        <v>120</v>
      </c>
      <c r="B33" s="58" t="s">
        <v>174</v>
      </c>
      <c r="C33" s="58" t="s">
        <v>22</v>
      </c>
      <c r="D33" t="s">
        <v>237</v>
      </c>
      <c r="E33" t="e">
        <f>T_DATOS_IMAGENES[[#This Row],[NOMBRE]]</f>
        <v>#VALUE!</v>
      </c>
    </row>
    <row r="34" spans="1:6" x14ac:dyDescent="0.5">
      <c r="A34" s="58" t="s">
        <v>144</v>
      </c>
      <c r="B34" s="58" t="s">
        <v>234</v>
      </c>
      <c r="C34" s="58"/>
      <c r="E34" t="e">
        <f>'DATOS FIJOS'!$A:$A,'DATOS FIJOS'!$4:$4</f>
        <v>#VALUE!</v>
      </c>
    </row>
    <row r="35" spans="1:6" x14ac:dyDescent="0.5">
      <c r="A35" t="s">
        <v>145</v>
      </c>
      <c r="B35" s="58" t="s">
        <v>204</v>
      </c>
      <c r="C35" s="58"/>
      <c r="D35" t="s">
        <v>237</v>
      </c>
      <c r="E35">
        <f>INSTRUCCIONES!$1:$1</f>
        <v>0</v>
      </c>
    </row>
    <row r="36" spans="1:6" x14ac:dyDescent="0.5">
      <c r="A36" t="s">
        <v>107</v>
      </c>
      <c r="B36" s="58" t="s">
        <v>158</v>
      </c>
      <c r="C36" s="58"/>
      <c r="D36" t="s">
        <v>237</v>
      </c>
      <c r="E36" t="e">
        <f>INSTRUCCIONES!$A:$C</f>
        <v>#VALUE!</v>
      </c>
    </row>
    <row r="37" spans="1:6" x14ac:dyDescent="0.5">
      <c r="A37" s="58" t="s">
        <v>118</v>
      </c>
      <c r="B37" s="58" t="s">
        <v>172</v>
      </c>
      <c r="C37" s="58" t="s">
        <v>247</v>
      </c>
      <c r="D37" t="s">
        <v>237</v>
      </c>
      <c r="E37">
        <f>OCULTOS!$B$2</f>
        <v>40</v>
      </c>
      <c r="F37">
        <f>IF(Ver_Datos=_OK,L_,"L")</f>
        <v>40</v>
      </c>
    </row>
    <row r="38" spans="1:6" x14ac:dyDescent="0.5">
      <c r="A38" t="s">
        <v>116</v>
      </c>
      <c r="B38" s="58" t="s">
        <v>170</v>
      </c>
      <c r="C38" s="58" t="s">
        <v>244</v>
      </c>
      <c r="D38" t="s">
        <v>237</v>
      </c>
      <c r="E38">
        <f>OCULTOS!$B$3</f>
        <v>5</v>
      </c>
      <c r="F38">
        <f>IF(Ver_Datos=_OK,h_,"h")</f>
        <v>5</v>
      </c>
    </row>
    <row r="39" spans="1:6" x14ac:dyDescent="0.5">
      <c r="A39" t="s">
        <v>111</v>
      </c>
      <c r="B39" s="58" t="s">
        <v>162</v>
      </c>
      <c r="C39" s="58" t="s">
        <v>241</v>
      </c>
      <c r="D39" t="s">
        <v>237</v>
      </c>
      <c r="E39">
        <f>OCULTOS!$B$4</f>
        <v>5</v>
      </c>
      <c r="F39">
        <f>IF(Ver_Datos=_OK,d_,"d")</f>
        <v>5</v>
      </c>
    </row>
    <row r="40" spans="1:6" x14ac:dyDescent="0.5">
      <c r="A40" t="s">
        <v>109</v>
      </c>
      <c r="B40" s="58" t="s">
        <v>160</v>
      </c>
      <c r="C40" s="58" t="s">
        <v>238</v>
      </c>
      <c r="D40" t="s">
        <v>237</v>
      </c>
      <c r="E40">
        <f>OCULTOS!$B$5</f>
        <v>200</v>
      </c>
      <c r="F40">
        <f>IF(Ver_Resultados=_OK,Area,"")</f>
        <v>200</v>
      </c>
    </row>
    <row r="41" spans="1:6" x14ac:dyDescent="0.5">
      <c r="A41" s="58" t="s">
        <v>152</v>
      </c>
      <c r="B41" s="58" t="s">
        <v>213</v>
      </c>
      <c r="C41" s="58" t="s">
        <v>251</v>
      </c>
      <c r="D41" t="s">
        <v>237</v>
      </c>
      <c r="E41">
        <f>OCULTOS!$B$6</f>
        <v>1000</v>
      </c>
      <c r="F41">
        <f>IF(Ver_Resultados=_OK,Volumen,"")</f>
        <v>1000</v>
      </c>
    </row>
    <row r="42" spans="1:6" x14ac:dyDescent="0.5">
      <c r="A42" t="s">
        <v>108</v>
      </c>
      <c r="B42" s="58" t="s">
        <v>159</v>
      </c>
      <c r="C42" s="58"/>
      <c r="D42" t="s">
        <v>237</v>
      </c>
      <c r="E42">
        <f>PROBLEMA!$A:$N</f>
        <v>0</v>
      </c>
    </row>
    <row r="43" spans="1:6" x14ac:dyDescent="0.5">
      <c r="A43" t="s">
        <v>132</v>
      </c>
      <c r="B43" s="58" t="s">
        <v>189</v>
      </c>
      <c r="C43" s="58" t="s">
        <v>190</v>
      </c>
      <c r="D43" t="s">
        <v>237</v>
      </c>
      <c r="E43" t="str">
        <f>PROBLEMA!$B$3</f>
        <v>2) El área de la cara del rectángulo frontal.</v>
      </c>
      <c r="F43" t="str">
        <f>Salto&amp;"2) El área de la cara del rectángulo frontal."</f>
        <v>2) El área de la cara del rectángulo frontal.</v>
      </c>
    </row>
    <row r="44" spans="1:6" x14ac:dyDescent="0.5">
      <c r="A44" t="s">
        <v>134</v>
      </c>
      <c r="B44" s="58" t="s">
        <v>193</v>
      </c>
      <c r="C44" s="58" t="s">
        <v>194</v>
      </c>
      <c r="D44" t="s">
        <v>237</v>
      </c>
      <c r="E44" t="str">
        <f>PROBLEMA!$B$4</f>
        <v>3) El volúmen del prisma rectangular si tiene una profundidad de d = 5 cm.</v>
      </c>
      <c r="F44" t="str">
        <f>Salto&amp;"3) El volúmen del prisma rectangular si tiene una profundidad de d = "&amp;d_&amp;" cm."</f>
        <v>3) El volúmen del prisma rectangular si tiene una profundidad de d = 5 cm.</v>
      </c>
    </row>
    <row r="45" spans="1:6" x14ac:dyDescent="0.5">
      <c r="A45" t="s">
        <v>110</v>
      </c>
      <c r="B45" s="58" t="s">
        <v>161</v>
      </c>
      <c r="C45" s="58" t="s">
        <v>239</v>
      </c>
      <c r="D45" t="s">
        <v>237</v>
      </c>
      <c r="E45">
        <f>PROBLEMA!$C$10</f>
        <v>5</v>
      </c>
      <c r="F45" t="e">
        <f>IF(D_Fijos=_OK,VLOOKUP(Nombre_Datos,T_DATOS_FIJOS[],HLOOKUP(B46,'DATOS FIJOS'!$1:$2,2,0),0),N46)</f>
        <v>#N/A</v>
      </c>
    </row>
    <row r="46" spans="1:6" x14ac:dyDescent="0.5">
      <c r="A46" t="s">
        <v>117</v>
      </c>
      <c r="B46" s="58" t="s">
        <v>171</v>
      </c>
      <c r="C46" s="58" t="s">
        <v>245</v>
      </c>
      <c r="D46" s="78" t="s">
        <v>237</v>
      </c>
      <c r="E46">
        <f>PROBLEMA!$C$8</f>
        <v>40</v>
      </c>
      <c r="F46" t="e">
        <f>IF(D_Fijos=_OK,VLOOKUP(Nombre_Datos,T_DATOS_FIJOS[],HLOOKUP(B34,'DATOS FIJOS'!$1:$2,2,0),0),N34)</f>
        <v>#N/A</v>
      </c>
    </row>
    <row r="47" spans="1:6" x14ac:dyDescent="0.5">
      <c r="A47" s="58" t="s">
        <v>115</v>
      </c>
      <c r="B47" s="58" t="s">
        <v>169</v>
      </c>
      <c r="C47" s="58" t="s">
        <v>242</v>
      </c>
      <c r="D47" t="s">
        <v>237</v>
      </c>
      <c r="E47">
        <f>PROBLEMA!$C$9</f>
        <v>5</v>
      </c>
      <c r="F47" t="e">
        <f>IF(D_Fijos=_OK,VLOOKUP(Nombre_Datos,T_DATOS_FIJOS[],HLOOKUP(B40,'DATOS FIJOS'!$1:$2,2,0),0),N40)</f>
        <v>#N/A</v>
      </c>
    </row>
    <row r="48" spans="1:6" x14ac:dyDescent="0.5">
      <c r="A48" s="58" t="s">
        <v>129</v>
      </c>
      <c r="B48" s="58" t="s">
        <v>183</v>
      </c>
      <c r="C48" s="58" t="s">
        <v>184</v>
      </c>
      <c r="D48" t="s">
        <v>237</v>
      </c>
      <c r="E48">
        <f>PROBLEMA!$M$2</f>
        <v>90</v>
      </c>
      <c r="F48">
        <f>(L_+h_)*2</f>
        <v>90</v>
      </c>
    </row>
    <row r="49" spans="1:6" x14ac:dyDescent="0.5">
      <c r="A49" t="s">
        <v>106</v>
      </c>
      <c r="B49" s="58" t="s">
        <v>156</v>
      </c>
      <c r="C49" s="58" t="s">
        <v>157</v>
      </c>
      <c r="D49" t="s">
        <v>237</v>
      </c>
      <c r="E49">
        <f>PROBLEMA!$M$3</f>
        <v>200</v>
      </c>
      <c r="F49">
        <f>L_*h_</f>
        <v>200</v>
      </c>
    </row>
    <row r="50" spans="1:6" x14ac:dyDescent="0.5">
      <c r="A50" t="s">
        <v>45</v>
      </c>
      <c r="B50" s="58" t="s">
        <v>211</v>
      </c>
      <c r="C50" s="58" t="s">
        <v>212</v>
      </c>
      <c r="D50" t="s">
        <v>237</v>
      </c>
      <c r="E50">
        <f>PROBLEMA!$M$4</f>
        <v>1000</v>
      </c>
      <c r="F50">
        <f>Area*d_</f>
        <v>1000</v>
      </c>
    </row>
    <row r="51" spans="1:6" x14ac:dyDescent="0.5">
      <c r="A51" t="s">
        <v>222</v>
      </c>
      <c r="B51" s="58" t="s">
        <v>225</v>
      </c>
      <c r="C51" s="58" t="s">
        <v>240</v>
      </c>
      <c r="D51" t="s">
        <v>237</v>
      </c>
      <c r="E51">
        <f ca="1">PROBLEMA!$O$10</f>
        <v>10</v>
      </c>
      <c r="F51">
        <f ca="1">MROUND(RANDBETWEEN(O51,P51),Q51)</f>
        <v>0</v>
      </c>
    </row>
    <row r="52" spans="1:6" x14ac:dyDescent="0.5">
      <c r="A52" t="s">
        <v>224</v>
      </c>
      <c r="B52" s="58" t="s">
        <v>227</v>
      </c>
      <c r="C52" s="58" t="s">
        <v>246</v>
      </c>
      <c r="D52" t="s">
        <v>237</v>
      </c>
      <c r="E52">
        <f ca="1">PROBLEMA!$O$8</f>
        <v>390</v>
      </c>
      <c r="F52">
        <f ca="1">MROUND(RANDBETWEEN(O39,P39),Q39)</f>
        <v>0</v>
      </c>
    </row>
    <row r="53" spans="1:6" x14ac:dyDescent="0.5">
      <c r="A53" t="s">
        <v>223</v>
      </c>
      <c r="B53" s="58" t="s">
        <v>226</v>
      </c>
      <c r="C53" s="58" t="s">
        <v>243</v>
      </c>
      <c r="D53" t="s">
        <v>237</v>
      </c>
      <c r="E53">
        <f ca="1">PROBLEMA!$O$9</f>
        <v>50</v>
      </c>
      <c r="F53">
        <f ca="1">MROUND(RANDBETWEEN(O45,P45),Q45)</f>
        <v>0</v>
      </c>
    </row>
    <row r="54" spans="1:6" x14ac:dyDescent="0.5">
      <c r="A54" t="s">
        <v>133</v>
      </c>
      <c r="B54" s="58" t="s">
        <v>191</v>
      </c>
      <c r="C54" s="58" t="s">
        <v>192</v>
      </c>
      <c r="D54" t="s">
        <v>237</v>
      </c>
      <c r="E54" t="str">
        <f>'RESULTADOS - FTP'!$B$4</f>
        <v xml:space="preserve">2) El área de la cara del rectángulo frontal. </v>
      </c>
      <c r="F54" t="str">
        <f>Preg_2&amp;" "</f>
        <v xml:space="preserve">2) El área de la cara del rectángulo frontal. </v>
      </c>
    </row>
    <row r="55" spans="1:6" x14ac:dyDescent="0.5">
      <c r="A55" t="s">
        <v>135</v>
      </c>
      <c r="B55" s="58" t="s">
        <v>195</v>
      </c>
      <c r="C55" s="58" t="s">
        <v>196</v>
      </c>
      <c r="D55" s="78" t="s">
        <v>237</v>
      </c>
      <c r="E55" t="str">
        <f>'RESULTADOS - FTP'!$B$5</f>
        <v xml:space="preserve">3) El volúmen del prisma rectangular si tiene una profundidad de d = 5 cm. </v>
      </c>
      <c r="F55" t="str">
        <f>Preg_3&amp;" "</f>
        <v xml:space="preserve">3) El volúmen del prisma rectangular si tiene una profundidad de d = 5 cm. </v>
      </c>
    </row>
    <row r="56" spans="1:6" x14ac:dyDescent="0.5">
      <c r="A56" t="s">
        <v>137</v>
      </c>
      <c r="B56" s="58" t="s">
        <v>198</v>
      </c>
      <c r="C56" s="58" t="s">
        <v>249</v>
      </c>
      <c r="D56" t="s">
        <v>237</v>
      </c>
      <c r="E56" t="str">
        <f>'RESULTADOS - FTP'!$C$4</f>
        <v>{1:NM:~%100%200:4#¡Muy bien!} cm²</v>
      </c>
      <c r="F56" t="str">
        <f>"{1:NM:~%100%"&amp;Area&amp;":"&amp;MIN(Area*2/100,10)&amp;"#¡Muy bien!}"&amp;" cm²"</f>
        <v>{1:NM:~%100%200:4#¡Muy bien!} cm²</v>
      </c>
    </row>
    <row r="57" spans="1:6" x14ac:dyDescent="0.5">
      <c r="A57" t="s">
        <v>138</v>
      </c>
      <c r="B57" s="58" t="s">
        <v>199</v>
      </c>
      <c r="C57" s="58" t="s">
        <v>250</v>
      </c>
      <c r="D57" t="s">
        <v>237</v>
      </c>
      <c r="E57" t="str">
        <f>'RESULTADOS - FTP'!$C$5</f>
        <v>{1:NM:~%100%1000:10#¡Muy bien!} cm³</v>
      </c>
      <c r="F57" t="str">
        <f>"{1:NM:~%100%"&amp;Volumen&amp;":"&amp;MIN(Volumen*2/100,10)&amp;"#¡Muy bien!}"&amp;" cm³"</f>
        <v>{1:NM:~%100%1000:10#¡Muy bien!} cm³</v>
      </c>
    </row>
    <row r="58" spans="1:6" x14ac:dyDescent="0.5">
      <c r="A58" t="s">
        <v>254</v>
      </c>
      <c r="B58" s="58" t="s">
        <v>255</v>
      </c>
      <c r="C58" s="58"/>
      <c r="D58" t="s">
        <v>237</v>
      </c>
      <c r="E58" t="e">
        <f>#REF!</f>
        <v>#REF!</v>
      </c>
    </row>
  </sheetData>
  <autoFilter ref="A1:F58" xr:uid="{F5E2536A-44EC-44D0-8570-94E416A8752E}"/>
  <conditionalFormatting sqref="B1:B1048576">
    <cfRule type="duplicat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7AF9-B352-48E2-8367-0DA284CC9AAB}">
  <sheetPr published="0" codeName="Hoja4"/>
  <dimension ref="A1:E641"/>
  <sheetViews>
    <sheetView showRowColHeaders="0" zoomScale="126" zoomScaleNormal="115" workbookViewId="0">
      <pane xSplit="1" ySplit="1" topLeftCell="B2" activePane="bottomRight" state="frozen"/>
      <selection activeCell="B1" sqref="B1"/>
      <selection pane="topRight" activeCell="B1" sqref="B1"/>
      <selection pane="bottomLeft" activeCell="B1" sqref="B1"/>
      <selection pane="bottomRight" activeCell="B1" sqref="B1"/>
    </sheetView>
  </sheetViews>
  <sheetFormatPr baseColWidth="10" defaultRowHeight="14.35" x14ac:dyDescent="0.5"/>
  <cols>
    <col min="1" max="1" width="18.3515625" customWidth="1"/>
    <col min="2" max="2" width="7.8203125" customWidth="1"/>
    <col min="3" max="3" width="33.52734375" customWidth="1"/>
    <col min="4" max="4" width="29.41015625" customWidth="1"/>
    <col min="5" max="5" width="15.9375" bestFit="1" customWidth="1"/>
  </cols>
  <sheetData>
    <row r="1" spans="1:5" x14ac:dyDescent="0.5">
      <c r="A1" t="s">
        <v>274</v>
      </c>
      <c r="B1" t="s">
        <v>275</v>
      </c>
      <c r="C1" t="s">
        <v>253</v>
      </c>
      <c r="D1" t="s">
        <v>276</v>
      </c>
      <c r="E1" t="s">
        <v>277</v>
      </c>
    </row>
    <row r="2" spans="1:5" x14ac:dyDescent="0.5">
      <c r="A2" t="s">
        <v>278</v>
      </c>
      <c r="B2" t="s">
        <v>279</v>
      </c>
      <c r="D2" t="s">
        <v>15</v>
      </c>
    </row>
    <row r="3" spans="1:5" x14ac:dyDescent="0.5">
      <c r="A3" t="s">
        <v>278</v>
      </c>
      <c r="B3" t="s">
        <v>280</v>
      </c>
      <c r="D3" t="s">
        <v>31</v>
      </c>
    </row>
    <row r="4" spans="1:5" x14ac:dyDescent="0.5">
      <c r="A4" t="s">
        <v>278</v>
      </c>
      <c r="B4" t="s">
        <v>281</v>
      </c>
      <c r="D4" t="s">
        <v>54</v>
      </c>
    </row>
    <row r="5" spans="1:5" x14ac:dyDescent="0.5">
      <c r="A5" t="s">
        <v>278</v>
      </c>
      <c r="B5" t="s">
        <v>282</v>
      </c>
      <c r="D5" t="s">
        <v>57</v>
      </c>
    </row>
    <row r="6" spans="1:5" x14ac:dyDescent="0.5">
      <c r="A6" t="s">
        <v>278</v>
      </c>
      <c r="B6" t="s">
        <v>283</v>
      </c>
      <c r="D6" t="s">
        <v>55</v>
      </c>
    </row>
    <row r="7" spans="1:5" x14ac:dyDescent="0.5">
      <c r="A7" t="s">
        <v>278</v>
      </c>
      <c r="B7" t="s">
        <v>284</v>
      </c>
      <c r="D7" t="s">
        <v>59</v>
      </c>
    </row>
    <row r="8" spans="1:5" x14ac:dyDescent="0.5">
      <c r="A8" t="s">
        <v>278</v>
      </c>
      <c r="B8" t="s">
        <v>285</v>
      </c>
      <c r="D8" t="s">
        <v>60</v>
      </c>
    </row>
    <row r="9" spans="1:5" x14ac:dyDescent="0.5">
      <c r="A9" t="s">
        <v>278</v>
      </c>
      <c r="B9" t="s">
        <v>286</v>
      </c>
      <c r="D9" t="s">
        <v>61</v>
      </c>
    </row>
    <row r="10" spans="1:5" x14ac:dyDescent="0.5">
      <c r="A10" t="s">
        <v>278</v>
      </c>
      <c r="B10" t="s">
        <v>287</v>
      </c>
      <c r="D10" t="s">
        <v>62</v>
      </c>
    </row>
    <row r="11" spans="1:5" x14ac:dyDescent="0.5">
      <c r="A11" t="s">
        <v>278</v>
      </c>
      <c r="B11" t="s">
        <v>288</v>
      </c>
      <c r="D11" t="s">
        <v>56</v>
      </c>
    </row>
    <row r="12" spans="1:5" x14ac:dyDescent="0.5">
      <c r="A12" t="s">
        <v>278</v>
      </c>
      <c r="B12" t="s">
        <v>289</v>
      </c>
      <c r="D12" t="s">
        <v>63</v>
      </c>
    </row>
    <row r="13" spans="1:5" x14ac:dyDescent="0.5">
      <c r="A13" t="s">
        <v>278</v>
      </c>
      <c r="B13" t="s">
        <v>290</v>
      </c>
      <c r="D13" t="s">
        <v>32</v>
      </c>
    </row>
    <row r="14" spans="1:5" x14ac:dyDescent="0.5">
      <c r="A14" t="s">
        <v>278</v>
      </c>
      <c r="B14" t="s">
        <v>291</v>
      </c>
      <c r="D14" t="s">
        <v>64</v>
      </c>
    </row>
    <row r="15" spans="1:5" x14ac:dyDescent="0.5">
      <c r="A15" t="s">
        <v>278</v>
      </c>
      <c r="B15" t="s">
        <v>292</v>
      </c>
      <c r="D15" t="s">
        <v>65</v>
      </c>
    </row>
    <row r="16" spans="1:5" x14ac:dyDescent="0.5">
      <c r="A16" t="s">
        <v>278</v>
      </c>
      <c r="B16" t="s">
        <v>293</v>
      </c>
      <c r="D16" t="s">
        <v>66</v>
      </c>
    </row>
    <row r="17" spans="1:4" x14ac:dyDescent="0.5">
      <c r="A17" t="s">
        <v>278</v>
      </c>
      <c r="B17" t="s">
        <v>294</v>
      </c>
      <c r="D17" t="s">
        <v>33</v>
      </c>
    </row>
    <row r="18" spans="1:4" x14ac:dyDescent="0.5">
      <c r="A18" t="s">
        <v>278</v>
      </c>
      <c r="B18" t="s">
        <v>295</v>
      </c>
      <c r="D18" t="s">
        <v>70</v>
      </c>
    </row>
    <row r="19" spans="1:4" x14ac:dyDescent="0.5">
      <c r="A19" t="s">
        <v>278</v>
      </c>
      <c r="B19" t="s">
        <v>296</v>
      </c>
      <c r="D19" t="s">
        <v>71</v>
      </c>
    </row>
    <row r="20" spans="1:4" x14ac:dyDescent="0.5">
      <c r="A20" t="s">
        <v>278</v>
      </c>
      <c r="B20" t="s">
        <v>297</v>
      </c>
      <c r="D20" t="s">
        <v>72</v>
      </c>
    </row>
    <row r="21" spans="1:4" x14ac:dyDescent="0.5">
      <c r="A21" t="s">
        <v>278</v>
      </c>
      <c r="B21" t="s">
        <v>298</v>
      </c>
      <c r="D21" t="s">
        <v>73</v>
      </c>
    </row>
    <row r="22" spans="1:4" x14ac:dyDescent="0.5">
      <c r="A22" t="s">
        <v>278</v>
      </c>
      <c r="B22" t="s">
        <v>299</v>
      </c>
      <c r="D22" t="s">
        <v>500</v>
      </c>
    </row>
    <row r="23" spans="1:4" x14ac:dyDescent="0.5">
      <c r="A23" t="s">
        <v>278</v>
      </c>
      <c r="B23" t="s">
        <v>300</v>
      </c>
      <c r="D23" t="s">
        <v>74</v>
      </c>
    </row>
    <row r="24" spans="1:4" x14ac:dyDescent="0.5">
      <c r="A24" t="s">
        <v>278</v>
      </c>
      <c r="B24" t="s">
        <v>301</v>
      </c>
      <c r="D24" t="s">
        <v>34</v>
      </c>
    </row>
    <row r="25" spans="1:4" x14ac:dyDescent="0.5">
      <c r="A25" t="s">
        <v>278</v>
      </c>
      <c r="B25" t="s">
        <v>302</v>
      </c>
      <c r="D25" t="s">
        <v>75</v>
      </c>
    </row>
    <row r="26" spans="1:4" x14ac:dyDescent="0.5">
      <c r="A26" t="s">
        <v>278</v>
      </c>
      <c r="B26" t="s">
        <v>303</v>
      </c>
      <c r="D26" t="s">
        <v>35</v>
      </c>
    </row>
    <row r="27" spans="1:4" x14ac:dyDescent="0.5">
      <c r="A27" t="s">
        <v>278</v>
      </c>
      <c r="B27" t="s">
        <v>304</v>
      </c>
      <c r="D27" t="s">
        <v>76</v>
      </c>
    </row>
    <row r="28" spans="1:4" x14ac:dyDescent="0.5">
      <c r="A28" t="s">
        <v>278</v>
      </c>
      <c r="B28" t="s">
        <v>305</v>
      </c>
      <c r="D28" t="s">
        <v>77</v>
      </c>
    </row>
    <row r="29" spans="1:4" x14ac:dyDescent="0.5">
      <c r="A29" t="s">
        <v>278</v>
      </c>
      <c r="B29" t="s">
        <v>306</v>
      </c>
      <c r="D29" t="s">
        <v>495</v>
      </c>
    </row>
    <row r="30" spans="1:4" x14ac:dyDescent="0.5">
      <c r="A30" t="s">
        <v>278</v>
      </c>
      <c r="B30" t="s">
        <v>307</v>
      </c>
      <c r="D30" t="s">
        <v>216</v>
      </c>
    </row>
    <row r="31" spans="1:4" x14ac:dyDescent="0.5">
      <c r="A31" t="s">
        <v>278</v>
      </c>
      <c r="B31" t="s">
        <v>308</v>
      </c>
      <c r="D31" t="s">
        <v>217</v>
      </c>
    </row>
    <row r="32" spans="1:4" x14ac:dyDescent="0.5">
      <c r="A32" t="s">
        <v>278</v>
      </c>
      <c r="B32" t="s">
        <v>309</v>
      </c>
      <c r="D32" t="s">
        <v>496</v>
      </c>
    </row>
    <row r="33" spans="1:4" x14ac:dyDescent="0.5">
      <c r="A33" t="s">
        <v>278</v>
      </c>
      <c r="B33" t="s">
        <v>503</v>
      </c>
      <c r="D33" t="s">
        <v>497</v>
      </c>
    </row>
    <row r="34" spans="1:4" x14ac:dyDescent="0.5">
      <c r="A34" t="s">
        <v>278</v>
      </c>
      <c r="B34" t="s">
        <v>504</v>
      </c>
      <c r="D34" t="s">
        <v>498</v>
      </c>
    </row>
    <row r="35" spans="1:4" x14ac:dyDescent="0.5">
      <c r="A35" t="s">
        <v>278</v>
      </c>
      <c r="B35" t="s">
        <v>505</v>
      </c>
      <c r="D35" t="s">
        <v>37</v>
      </c>
    </row>
    <row r="36" spans="1:4" x14ac:dyDescent="0.5">
      <c r="A36" t="s">
        <v>278</v>
      </c>
      <c r="B36" t="s">
        <v>310</v>
      </c>
      <c r="D36" t="s">
        <v>311</v>
      </c>
    </row>
    <row r="37" spans="1:4" x14ac:dyDescent="0.5">
      <c r="A37" t="s">
        <v>278</v>
      </c>
      <c r="B37" t="s">
        <v>312</v>
      </c>
      <c r="D37" t="s">
        <v>313</v>
      </c>
    </row>
    <row r="38" spans="1:4" x14ac:dyDescent="0.5">
      <c r="A38" t="s">
        <v>278</v>
      </c>
      <c r="B38" t="s">
        <v>314</v>
      </c>
      <c r="D38" t="s">
        <v>315</v>
      </c>
    </row>
    <row r="39" spans="1:4" x14ac:dyDescent="0.5">
      <c r="A39" t="s">
        <v>278</v>
      </c>
      <c r="B39" t="s">
        <v>316</v>
      </c>
      <c r="D39" t="s">
        <v>317</v>
      </c>
    </row>
    <row r="40" spans="1:4" x14ac:dyDescent="0.5">
      <c r="A40" t="s">
        <v>278</v>
      </c>
      <c r="B40" t="s">
        <v>318</v>
      </c>
      <c r="D40" t="s">
        <v>319</v>
      </c>
    </row>
    <row r="41" spans="1:4" x14ac:dyDescent="0.5">
      <c r="A41" t="s">
        <v>278</v>
      </c>
      <c r="B41" t="s">
        <v>320</v>
      </c>
      <c r="D41" t="s">
        <v>321</v>
      </c>
    </row>
    <row r="42" spans="1:4" x14ac:dyDescent="0.5">
      <c r="A42" t="s">
        <v>278</v>
      </c>
      <c r="B42" t="s">
        <v>322</v>
      </c>
      <c r="D42" t="s">
        <v>323</v>
      </c>
    </row>
    <row r="43" spans="1:4" x14ac:dyDescent="0.5">
      <c r="A43" t="s">
        <v>278</v>
      </c>
      <c r="B43" t="s">
        <v>324</v>
      </c>
      <c r="D43" t="s">
        <v>325</v>
      </c>
    </row>
    <row r="44" spans="1:4" x14ac:dyDescent="0.5">
      <c r="A44" t="s">
        <v>278</v>
      </c>
      <c r="B44" t="s">
        <v>326</v>
      </c>
      <c r="D44" t="s">
        <v>327</v>
      </c>
    </row>
    <row r="45" spans="1:4" x14ac:dyDescent="0.5">
      <c r="A45" t="s">
        <v>278</v>
      </c>
      <c r="B45" t="s">
        <v>328</v>
      </c>
      <c r="D45" t="s">
        <v>67</v>
      </c>
    </row>
    <row r="46" spans="1:4" x14ac:dyDescent="0.5">
      <c r="A46" t="s">
        <v>278</v>
      </c>
      <c r="B46" t="s">
        <v>329</v>
      </c>
      <c r="D46" t="s">
        <v>330</v>
      </c>
    </row>
    <row r="47" spans="1:4" x14ac:dyDescent="0.5">
      <c r="A47" t="s">
        <v>278</v>
      </c>
      <c r="B47" t="s">
        <v>331</v>
      </c>
      <c r="D47" t="s">
        <v>69</v>
      </c>
    </row>
    <row r="48" spans="1:4" x14ac:dyDescent="0.5">
      <c r="A48" t="s">
        <v>278</v>
      </c>
      <c r="B48" t="s">
        <v>332</v>
      </c>
      <c r="D48" t="s">
        <v>333</v>
      </c>
    </row>
    <row r="49" spans="1:5" x14ac:dyDescent="0.5">
      <c r="A49" t="s">
        <v>278</v>
      </c>
      <c r="B49" t="s">
        <v>334</v>
      </c>
      <c r="D49" t="s">
        <v>335</v>
      </c>
    </row>
    <row r="50" spans="1:5" x14ac:dyDescent="0.5">
      <c r="A50" t="s">
        <v>278</v>
      </c>
      <c r="B50" t="s">
        <v>336</v>
      </c>
      <c r="D50" t="s">
        <v>337</v>
      </c>
    </row>
    <row r="51" spans="1:5" x14ac:dyDescent="0.5">
      <c r="A51" t="s">
        <v>278</v>
      </c>
      <c r="B51" t="s">
        <v>338</v>
      </c>
      <c r="D51" t="s">
        <v>339</v>
      </c>
    </row>
    <row r="52" spans="1:5" x14ac:dyDescent="0.5">
      <c r="A52" t="s">
        <v>278</v>
      </c>
      <c r="B52" t="s">
        <v>340</v>
      </c>
      <c r="D52" t="s">
        <v>501</v>
      </c>
    </row>
    <row r="53" spans="1:5" x14ac:dyDescent="0.5">
      <c r="A53" t="s">
        <v>278</v>
      </c>
      <c r="B53" t="s">
        <v>341</v>
      </c>
      <c r="D53" t="s">
        <v>506</v>
      </c>
    </row>
    <row r="54" spans="1:5" x14ac:dyDescent="0.5">
      <c r="A54" t="s">
        <v>278</v>
      </c>
      <c r="B54" t="s">
        <v>342</v>
      </c>
      <c r="D54" t="s">
        <v>343</v>
      </c>
    </row>
    <row r="55" spans="1:5" x14ac:dyDescent="0.5">
      <c r="A55" t="s">
        <v>278</v>
      </c>
      <c r="B55" t="s">
        <v>344</v>
      </c>
      <c r="D55" t="s">
        <v>345</v>
      </c>
    </row>
    <row r="56" spans="1:5" x14ac:dyDescent="0.5">
      <c r="A56" t="s">
        <v>278</v>
      </c>
      <c r="B56" t="s">
        <v>346</v>
      </c>
      <c r="D56" t="s">
        <v>507</v>
      </c>
    </row>
    <row r="57" spans="1:5" x14ac:dyDescent="0.5">
      <c r="A57" t="s">
        <v>278</v>
      </c>
      <c r="B57" t="s">
        <v>347</v>
      </c>
      <c r="D57" t="s">
        <v>348</v>
      </c>
    </row>
    <row r="58" spans="1:5" x14ac:dyDescent="0.5">
      <c r="A58" t="s">
        <v>278</v>
      </c>
      <c r="B58" t="s">
        <v>508</v>
      </c>
      <c r="D58" t="s">
        <v>509</v>
      </c>
    </row>
    <row r="59" spans="1:5" x14ac:dyDescent="0.5">
      <c r="A59" t="s">
        <v>278</v>
      </c>
      <c r="B59" t="s">
        <v>510</v>
      </c>
      <c r="D59" t="s">
        <v>499</v>
      </c>
    </row>
    <row r="60" spans="1:5" x14ac:dyDescent="0.5">
      <c r="A60" t="s">
        <v>349</v>
      </c>
      <c r="B60" t="s">
        <v>350</v>
      </c>
      <c r="C60" s="58" t="s">
        <v>166</v>
      </c>
      <c r="E60" t="s">
        <v>113</v>
      </c>
    </row>
    <row r="61" spans="1:5" x14ac:dyDescent="0.5">
      <c r="A61" t="s">
        <v>349</v>
      </c>
      <c r="B61" t="s">
        <v>351</v>
      </c>
      <c r="C61" s="58" t="s">
        <v>186</v>
      </c>
      <c r="E61" t="s">
        <v>130</v>
      </c>
    </row>
    <row r="62" spans="1:5" x14ac:dyDescent="0.5">
      <c r="A62" t="s">
        <v>349</v>
      </c>
      <c r="B62" t="s">
        <v>310</v>
      </c>
      <c r="C62" s="58" t="s">
        <v>190</v>
      </c>
      <c r="E62" t="s">
        <v>132</v>
      </c>
    </row>
    <row r="63" spans="1:5" x14ac:dyDescent="0.5">
      <c r="A63" t="s">
        <v>349</v>
      </c>
      <c r="B63" t="s">
        <v>312</v>
      </c>
      <c r="C63" s="58" t="s">
        <v>194</v>
      </c>
      <c r="E63" t="s">
        <v>134</v>
      </c>
    </row>
    <row r="64" spans="1:5" x14ac:dyDescent="0.5">
      <c r="A64" t="s">
        <v>349</v>
      </c>
      <c r="B64" t="s">
        <v>318</v>
      </c>
      <c r="D64" t="s">
        <v>0</v>
      </c>
    </row>
    <row r="65" spans="1:5" x14ac:dyDescent="0.5">
      <c r="A65" t="s">
        <v>349</v>
      </c>
      <c r="B65" t="s">
        <v>320</v>
      </c>
      <c r="D65" t="s">
        <v>12</v>
      </c>
    </row>
    <row r="66" spans="1:5" x14ac:dyDescent="0.5">
      <c r="A66" t="s">
        <v>349</v>
      </c>
      <c r="B66" t="s">
        <v>322</v>
      </c>
      <c r="D66" t="s">
        <v>13</v>
      </c>
    </row>
    <row r="67" spans="1:5" x14ac:dyDescent="0.5">
      <c r="A67" t="s">
        <v>349</v>
      </c>
      <c r="B67" t="s">
        <v>324</v>
      </c>
      <c r="D67" t="s">
        <v>14</v>
      </c>
    </row>
    <row r="68" spans="1:5" x14ac:dyDescent="0.5">
      <c r="A68" t="s">
        <v>349</v>
      </c>
      <c r="B68" t="s">
        <v>331</v>
      </c>
      <c r="C68" s="58" t="s">
        <v>511</v>
      </c>
    </row>
    <row r="69" spans="1:5" x14ac:dyDescent="0.5">
      <c r="A69" t="s">
        <v>349</v>
      </c>
      <c r="B69" t="s">
        <v>352</v>
      </c>
      <c r="D69" t="s">
        <v>50</v>
      </c>
    </row>
    <row r="70" spans="1:5" x14ac:dyDescent="0.5">
      <c r="A70" t="s">
        <v>349</v>
      </c>
      <c r="B70" t="s">
        <v>334</v>
      </c>
      <c r="C70" s="58" t="s">
        <v>512</v>
      </c>
    </row>
    <row r="71" spans="1:5" x14ac:dyDescent="0.5">
      <c r="A71" t="s">
        <v>349</v>
      </c>
      <c r="B71" t="s">
        <v>336</v>
      </c>
      <c r="D71" t="s">
        <v>51</v>
      </c>
    </row>
    <row r="72" spans="1:5" x14ac:dyDescent="0.5">
      <c r="A72" t="s">
        <v>349</v>
      </c>
      <c r="B72" t="s">
        <v>353</v>
      </c>
      <c r="C72" s="58" t="s">
        <v>513</v>
      </c>
    </row>
    <row r="73" spans="1:5" x14ac:dyDescent="0.5">
      <c r="A73" t="s">
        <v>349</v>
      </c>
      <c r="B73" t="s">
        <v>340</v>
      </c>
      <c r="D73" t="s">
        <v>52</v>
      </c>
    </row>
    <row r="74" spans="1:5" x14ac:dyDescent="0.5">
      <c r="A74" t="s">
        <v>349</v>
      </c>
      <c r="B74" t="s">
        <v>354</v>
      </c>
      <c r="C74" s="58" t="s">
        <v>245</v>
      </c>
      <c r="E74" t="s">
        <v>117</v>
      </c>
    </row>
    <row r="75" spans="1:5" x14ac:dyDescent="0.5">
      <c r="A75" t="s">
        <v>349</v>
      </c>
      <c r="B75" t="s">
        <v>355</v>
      </c>
      <c r="C75" s="58" t="s">
        <v>242</v>
      </c>
      <c r="E75" t="s">
        <v>115</v>
      </c>
    </row>
    <row r="76" spans="1:5" x14ac:dyDescent="0.5">
      <c r="A76" t="s">
        <v>349</v>
      </c>
      <c r="B76" t="s">
        <v>356</v>
      </c>
      <c r="C76" s="58" t="s">
        <v>239</v>
      </c>
      <c r="E76" t="s">
        <v>110</v>
      </c>
    </row>
    <row r="77" spans="1:5" x14ac:dyDescent="0.5">
      <c r="A77" t="s">
        <v>349</v>
      </c>
      <c r="B77" t="s">
        <v>357</v>
      </c>
      <c r="C77" s="58" t="s">
        <v>514</v>
      </c>
    </row>
    <row r="78" spans="1:5" x14ac:dyDescent="0.5">
      <c r="A78" t="s">
        <v>349</v>
      </c>
      <c r="B78" t="s">
        <v>358</v>
      </c>
      <c r="C78" s="58" t="s">
        <v>515</v>
      </c>
    </row>
    <row r="79" spans="1:5" x14ac:dyDescent="0.5">
      <c r="A79" t="s">
        <v>349</v>
      </c>
      <c r="B79" t="s">
        <v>359</v>
      </c>
      <c r="C79" s="58" t="s">
        <v>516</v>
      </c>
    </row>
    <row r="80" spans="1:5" x14ac:dyDescent="0.5">
      <c r="A80" t="s">
        <v>349</v>
      </c>
      <c r="B80" t="s">
        <v>360</v>
      </c>
      <c r="C80" s="58" t="s">
        <v>184</v>
      </c>
      <c r="E80" t="s">
        <v>129</v>
      </c>
    </row>
    <row r="81" spans="1:5" x14ac:dyDescent="0.5">
      <c r="A81" t="s">
        <v>349</v>
      </c>
      <c r="B81" t="s">
        <v>361</v>
      </c>
      <c r="C81" s="58" t="s">
        <v>157</v>
      </c>
      <c r="E81" t="s">
        <v>106</v>
      </c>
    </row>
    <row r="82" spans="1:5" x14ac:dyDescent="0.5">
      <c r="A82" t="s">
        <v>349</v>
      </c>
      <c r="B82" t="s">
        <v>362</v>
      </c>
      <c r="C82" s="58" t="s">
        <v>212</v>
      </c>
      <c r="E82" t="s">
        <v>45</v>
      </c>
    </row>
    <row r="83" spans="1:5" x14ac:dyDescent="0.5">
      <c r="A83" t="s">
        <v>349</v>
      </c>
      <c r="B83" t="s">
        <v>363</v>
      </c>
      <c r="D83" t="s">
        <v>92</v>
      </c>
    </row>
    <row r="84" spans="1:5" x14ac:dyDescent="0.5">
      <c r="A84" t="s">
        <v>349</v>
      </c>
      <c r="B84" t="s">
        <v>364</v>
      </c>
      <c r="D84" t="s">
        <v>42</v>
      </c>
    </row>
    <row r="85" spans="1:5" x14ac:dyDescent="0.5">
      <c r="A85" t="s">
        <v>349</v>
      </c>
      <c r="B85" t="s">
        <v>365</v>
      </c>
      <c r="D85" t="s">
        <v>36</v>
      </c>
    </row>
    <row r="86" spans="1:5" x14ac:dyDescent="0.5">
      <c r="A86" t="s">
        <v>349</v>
      </c>
      <c r="B86" t="s">
        <v>366</v>
      </c>
      <c r="D86" t="s">
        <v>1</v>
      </c>
    </row>
    <row r="87" spans="1:5" x14ac:dyDescent="0.5">
      <c r="A87" t="s">
        <v>349</v>
      </c>
      <c r="B87" t="s">
        <v>367</v>
      </c>
      <c r="D87" t="s">
        <v>11</v>
      </c>
    </row>
    <row r="88" spans="1:5" x14ac:dyDescent="0.5">
      <c r="A88" t="s">
        <v>349</v>
      </c>
      <c r="B88" t="s">
        <v>368</v>
      </c>
      <c r="D88" t="s">
        <v>86</v>
      </c>
    </row>
    <row r="89" spans="1:5" x14ac:dyDescent="0.5">
      <c r="A89" t="s">
        <v>349</v>
      </c>
      <c r="B89" t="s">
        <v>369</v>
      </c>
      <c r="D89" t="s">
        <v>218</v>
      </c>
    </row>
    <row r="90" spans="1:5" x14ac:dyDescent="0.5">
      <c r="A90" t="s">
        <v>349</v>
      </c>
      <c r="B90" t="s">
        <v>370</v>
      </c>
      <c r="C90" s="58" t="s">
        <v>246</v>
      </c>
      <c r="E90" t="s">
        <v>224</v>
      </c>
    </row>
    <row r="91" spans="1:5" x14ac:dyDescent="0.5">
      <c r="A91" t="s">
        <v>349</v>
      </c>
      <c r="B91" t="s">
        <v>371</v>
      </c>
      <c r="C91" s="58" t="s">
        <v>243</v>
      </c>
      <c r="E91" t="s">
        <v>223</v>
      </c>
    </row>
    <row r="92" spans="1:5" x14ac:dyDescent="0.5">
      <c r="A92" t="s">
        <v>349</v>
      </c>
      <c r="B92" t="s">
        <v>372</v>
      </c>
      <c r="C92" s="58" t="s">
        <v>240</v>
      </c>
      <c r="E92" t="s">
        <v>222</v>
      </c>
    </row>
    <row r="93" spans="1:5" x14ac:dyDescent="0.5">
      <c r="A93" t="s">
        <v>349</v>
      </c>
      <c r="B93" t="s">
        <v>373</v>
      </c>
      <c r="D93" t="s">
        <v>82</v>
      </c>
      <c r="E93" t="s">
        <v>150</v>
      </c>
    </row>
    <row r="94" spans="1:5" x14ac:dyDescent="0.5">
      <c r="A94" t="s">
        <v>349</v>
      </c>
      <c r="B94" t="s">
        <v>374</v>
      </c>
      <c r="D94" t="s">
        <v>82</v>
      </c>
      <c r="E94" t="s">
        <v>151</v>
      </c>
    </row>
    <row r="95" spans="1:5" x14ac:dyDescent="0.5">
      <c r="A95" t="s">
        <v>349</v>
      </c>
      <c r="B95" t="s">
        <v>375</v>
      </c>
      <c r="D95" t="s">
        <v>79</v>
      </c>
      <c r="E95" t="s">
        <v>139</v>
      </c>
    </row>
    <row r="96" spans="1:5" x14ac:dyDescent="0.5">
      <c r="A96" t="s">
        <v>349</v>
      </c>
      <c r="B96" t="s">
        <v>376</v>
      </c>
      <c r="D96" t="s">
        <v>82</v>
      </c>
      <c r="E96" t="s">
        <v>219</v>
      </c>
    </row>
    <row r="97" spans="1:5" x14ac:dyDescent="0.5">
      <c r="A97" t="s">
        <v>349</v>
      </c>
      <c r="B97" t="s">
        <v>377</v>
      </c>
      <c r="D97" t="s">
        <v>258</v>
      </c>
      <c r="E97" t="s">
        <v>128</v>
      </c>
    </row>
    <row r="98" spans="1:5" x14ac:dyDescent="0.5">
      <c r="A98" t="s">
        <v>349</v>
      </c>
      <c r="B98" t="s">
        <v>378</v>
      </c>
      <c r="D98">
        <v>4</v>
      </c>
      <c r="E98" t="s">
        <v>125</v>
      </c>
    </row>
    <row r="99" spans="1:5" x14ac:dyDescent="0.5">
      <c r="A99" t="s">
        <v>349</v>
      </c>
      <c r="B99" t="s">
        <v>379</v>
      </c>
      <c r="D99" t="s">
        <v>89</v>
      </c>
    </row>
    <row r="100" spans="1:5" x14ac:dyDescent="0.5">
      <c r="A100" t="s">
        <v>349</v>
      </c>
      <c r="B100" t="s">
        <v>380</v>
      </c>
      <c r="D100">
        <v>100</v>
      </c>
    </row>
    <row r="101" spans="1:5" x14ac:dyDescent="0.5">
      <c r="A101" t="s">
        <v>349</v>
      </c>
      <c r="B101" t="s">
        <v>381</v>
      </c>
      <c r="D101">
        <v>15</v>
      </c>
    </row>
    <row r="102" spans="1:5" x14ac:dyDescent="0.5">
      <c r="A102" t="s">
        <v>349</v>
      </c>
      <c r="B102" t="s">
        <v>382</v>
      </c>
      <c r="D102">
        <v>5</v>
      </c>
    </row>
    <row r="103" spans="1:5" x14ac:dyDescent="0.5">
      <c r="A103" t="s">
        <v>349</v>
      </c>
      <c r="B103" t="s">
        <v>383</v>
      </c>
      <c r="D103" t="s">
        <v>95</v>
      </c>
    </row>
    <row r="104" spans="1:5" x14ac:dyDescent="0.5">
      <c r="A104" t="s">
        <v>349</v>
      </c>
      <c r="B104" t="s">
        <v>384</v>
      </c>
      <c r="C104" s="58" t="s">
        <v>235</v>
      </c>
    </row>
    <row r="105" spans="1:5" x14ac:dyDescent="0.5">
      <c r="A105" t="s">
        <v>349</v>
      </c>
      <c r="B105" t="s">
        <v>385</v>
      </c>
      <c r="C105" s="58" t="s">
        <v>233</v>
      </c>
      <c r="E105" t="s">
        <v>112</v>
      </c>
    </row>
    <row r="106" spans="1:5" x14ac:dyDescent="0.5">
      <c r="A106" t="s">
        <v>349</v>
      </c>
      <c r="B106" t="s">
        <v>386</v>
      </c>
      <c r="D106">
        <v>4</v>
      </c>
      <c r="E106" t="s">
        <v>124</v>
      </c>
    </row>
    <row r="107" spans="1:5" x14ac:dyDescent="0.5">
      <c r="A107" t="s">
        <v>349</v>
      </c>
      <c r="B107" t="s">
        <v>387</v>
      </c>
      <c r="D107" t="s">
        <v>90</v>
      </c>
    </row>
    <row r="108" spans="1:5" x14ac:dyDescent="0.5">
      <c r="A108" t="s">
        <v>349</v>
      </c>
      <c r="B108" t="s">
        <v>388</v>
      </c>
      <c r="D108">
        <v>600</v>
      </c>
    </row>
    <row r="109" spans="1:5" x14ac:dyDescent="0.5">
      <c r="A109" t="s">
        <v>349</v>
      </c>
      <c r="B109" t="s">
        <v>389</v>
      </c>
      <c r="C109" s="58" t="s">
        <v>517</v>
      </c>
    </row>
    <row r="110" spans="1:5" x14ac:dyDescent="0.5">
      <c r="A110" t="s">
        <v>349</v>
      </c>
      <c r="B110" t="s">
        <v>390</v>
      </c>
      <c r="C110" s="58" t="s">
        <v>518</v>
      </c>
    </row>
    <row r="111" spans="1:5" x14ac:dyDescent="0.5">
      <c r="A111" t="s">
        <v>391</v>
      </c>
      <c r="B111" t="s">
        <v>279</v>
      </c>
      <c r="D111" t="s">
        <v>24</v>
      </c>
    </row>
    <row r="112" spans="1:5" x14ac:dyDescent="0.5">
      <c r="A112" t="s">
        <v>391</v>
      </c>
      <c r="B112" t="s">
        <v>280</v>
      </c>
      <c r="D112" t="s">
        <v>16</v>
      </c>
    </row>
    <row r="113" spans="1:5" x14ac:dyDescent="0.5">
      <c r="A113" t="s">
        <v>391</v>
      </c>
      <c r="B113" t="s">
        <v>281</v>
      </c>
      <c r="D113" t="s">
        <v>17</v>
      </c>
    </row>
    <row r="114" spans="1:5" x14ac:dyDescent="0.5">
      <c r="A114" t="s">
        <v>391</v>
      </c>
      <c r="B114" t="s">
        <v>282</v>
      </c>
      <c r="D114" t="s">
        <v>18</v>
      </c>
    </row>
    <row r="115" spans="1:5" x14ac:dyDescent="0.5">
      <c r="A115" t="s">
        <v>391</v>
      </c>
      <c r="B115" t="s">
        <v>283</v>
      </c>
      <c r="D115" t="s">
        <v>49</v>
      </c>
    </row>
    <row r="116" spans="1:5" x14ac:dyDescent="0.5">
      <c r="A116" t="s">
        <v>391</v>
      </c>
      <c r="B116" t="s">
        <v>284</v>
      </c>
      <c r="D116" t="s">
        <v>19</v>
      </c>
    </row>
    <row r="117" spans="1:5" x14ac:dyDescent="0.5">
      <c r="A117" t="s">
        <v>391</v>
      </c>
      <c r="B117" t="s">
        <v>291</v>
      </c>
      <c r="D117" t="s">
        <v>25</v>
      </c>
    </row>
    <row r="118" spans="1:5" x14ac:dyDescent="0.5">
      <c r="A118" t="s">
        <v>391</v>
      </c>
      <c r="B118" t="s">
        <v>351</v>
      </c>
      <c r="C118" s="58" t="s">
        <v>247</v>
      </c>
      <c r="E118" t="s">
        <v>118</v>
      </c>
    </row>
    <row r="119" spans="1:5" x14ac:dyDescent="0.5">
      <c r="A119" t="s">
        <v>391</v>
      </c>
      <c r="B119" t="s">
        <v>310</v>
      </c>
      <c r="C119" s="58" t="s">
        <v>244</v>
      </c>
      <c r="E119" t="s">
        <v>116</v>
      </c>
    </row>
    <row r="120" spans="1:5" x14ac:dyDescent="0.5">
      <c r="A120" t="s">
        <v>391</v>
      </c>
      <c r="B120" t="s">
        <v>312</v>
      </c>
      <c r="C120" s="58" t="s">
        <v>241</v>
      </c>
      <c r="E120" t="s">
        <v>111</v>
      </c>
    </row>
    <row r="121" spans="1:5" x14ac:dyDescent="0.5">
      <c r="A121" t="s">
        <v>391</v>
      </c>
      <c r="B121" t="s">
        <v>314</v>
      </c>
      <c r="C121" s="58" t="s">
        <v>238</v>
      </c>
      <c r="E121" t="s">
        <v>109</v>
      </c>
    </row>
    <row r="122" spans="1:5" x14ac:dyDescent="0.5">
      <c r="A122" t="s">
        <v>391</v>
      </c>
      <c r="B122" t="s">
        <v>316</v>
      </c>
      <c r="C122" s="58" t="s">
        <v>251</v>
      </c>
      <c r="E122" t="s">
        <v>152</v>
      </c>
    </row>
    <row r="123" spans="1:5" x14ac:dyDescent="0.5">
      <c r="A123" t="s">
        <v>391</v>
      </c>
      <c r="B123" t="s">
        <v>329</v>
      </c>
      <c r="C123" s="58" t="s">
        <v>519</v>
      </c>
    </row>
    <row r="124" spans="1:5" x14ac:dyDescent="0.5">
      <c r="A124" t="s">
        <v>391</v>
      </c>
      <c r="B124" t="s">
        <v>331</v>
      </c>
      <c r="C124" s="58" t="s">
        <v>520</v>
      </c>
    </row>
    <row r="125" spans="1:5" x14ac:dyDescent="0.5">
      <c r="A125" t="s">
        <v>391</v>
      </c>
      <c r="B125" t="s">
        <v>352</v>
      </c>
      <c r="C125" s="58" t="s">
        <v>521</v>
      </c>
    </row>
    <row r="126" spans="1:5" x14ac:dyDescent="0.5">
      <c r="A126" t="s">
        <v>391</v>
      </c>
      <c r="B126" t="s">
        <v>332</v>
      </c>
      <c r="C126" s="58" t="s">
        <v>522</v>
      </c>
    </row>
    <row r="127" spans="1:5" x14ac:dyDescent="0.5">
      <c r="A127" t="s">
        <v>391</v>
      </c>
      <c r="B127" t="s">
        <v>334</v>
      </c>
      <c r="C127" s="58" t="s">
        <v>523</v>
      </c>
    </row>
    <row r="128" spans="1:5" x14ac:dyDescent="0.5">
      <c r="A128" t="s">
        <v>391</v>
      </c>
      <c r="B128" t="s">
        <v>392</v>
      </c>
      <c r="D128" t="s">
        <v>2</v>
      </c>
    </row>
    <row r="129" spans="1:4" x14ac:dyDescent="0.5">
      <c r="A129" t="s">
        <v>391</v>
      </c>
      <c r="B129" t="s">
        <v>393</v>
      </c>
      <c r="D129" t="s">
        <v>2</v>
      </c>
    </row>
    <row r="130" spans="1:4" x14ac:dyDescent="0.5">
      <c r="A130" t="s">
        <v>391</v>
      </c>
      <c r="B130" t="s">
        <v>394</v>
      </c>
      <c r="D130" t="s">
        <v>2</v>
      </c>
    </row>
    <row r="131" spans="1:4" x14ac:dyDescent="0.5">
      <c r="A131" t="s">
        <v>391</v>
      </c>
      <c r="B131" t="s">
        <v>395</v>
      </c>
      <c r="D131" t="s">
        <v>5</v>
      </c>
    </row>
    <row r="132" spans="1:4" x14ac:dyDescent="0.5">
      <c r="A132" t="s">
        <v>391</v>
      </c>
      <c r="B132" t="s">
        <v>396</v>
      </c>
      <c r="D132" t="s">
        <v>6</v>
      </c>
    </row>
    <row r="133" spans="1:4" x14ac:dyDescent="0.5">
      <c r="A133" t="s">
        <v>391</v>
      </c>
      <c r="B133" t="s">
        <v>397</v>
      </c>
      <c r="D133" t="s">
        <v>4</v>
      </c>
    </row>
    <row r="134" spans="1:4" x14ac:dyDescent="0.5">
      <c r="A134" t="s">
        <v>391</v>
      </c>
      <c r="B134" t="s">
        <v>398</v>
      </c>
      <c r="D134" t="s">
        <v>4</v>
      </c>
    </row>
    <row r="135" spans="1:4" x14ac:dyDescent="0.5">
      <c r="A135" t="s">
        <v>391</v>
      </c>
      <c r="B135" t="s">
        <v>399</v>
      </c>
      <c r="D135" t="s">
        <v>3</v>
      </c>
    </row>
    <row r="136" spans="1:4" x14ac:dyDescent="0.5">
      <c r="A136" t="s">
        <v>391</v>
      </c>
      <c r="B136" t="s">
        <v>400</v>
      </c>
      <c r="D136" t="s">
        <v>4</v>
      </c>
    </row>
    <row r="137" spans="1:4" x14ac:dyDescent="0.5">
      <c r="A137" t="s">
        <v>391</v>
      </c>
      <c r="B137" t="s">
        <v>401</v>
      </c>
      <c r="D137" t="s">
        <v>3</v>
      </c>
    </row>
    <row r="138" spans="1:4" x14ac:dyDescent="0.5">
      <c r="A138" t="s">
        <v>391</v>
      </c>
      <c r="B138" t="s">
        <v>402</v>
      </c>
      <c r="D138" t="s">
        <v>85</v>
      </c>
    </row>
    <row r="139" spans="1:4" x14ac:dyDescent="0.5">
      <c r="A139" t="s">
        <v>391</v>
      </c>
      <c r="B139" t="s">
        <v>403</v>
      </c>
      <c r="D139" t="s">
        <v>84</v>
      </c>
    </row>
    <row r="140" spans="1:4" x14ac:dyDescent="0.5">
      <c r="A140" t="s">
        <v>391</v>
      </c>
      <c r="B140" t="s">
        <v>404</v>
      </c>
      <c r="D140" t="s">
        <v>79</v>
      </c>
    </row>
    <row r="141" spans="1:4" x14ac:dyDescent="0.5">
      <c r="A141" t="s">
        <v>391</v>
      </c>
      <c r="B141" t="s">
        <v>405</v>
      </c>
      <c r="D141" t="s">
        <v>80</v>
      </c>
    </row>
    <row r="142" spans="1:4" x14ac:dyDescent="0.5">
      <c r="A142" t="s">
        <v>391</v>
      </c>
      <c r="B142" t="s">
        <v>406</v>
      </c>
      <c r="D142" t="s">
        <v>230</v>
      </c>
    </row>
    <row r="143" spans="1:4" x14ac:dyDescent="0.5">
      <c r="A143" t="s">
        <v>391</v>
      </c>
      <c r="B143" t="s">
        <v>407</v>
      </c>
      <c r="D143" t="s">
        <v>231</v>
      </c>
    </row>
    <row r="144" spans="1:4" x14ac:dyDescent="0.5">
      <c r="A144" t="s">
        <v>391</v>
      </c>
      <c r="B144" t="s">
        <v>408</v>
      </c>
      <c r="D144" t="s">
        <v>81</v>
      </c>
    </row>
    <row r="145" spans="1:5" x14ac:dyDescent="0.5">
      <c r="A145" t="s">
        <v>391</v>
      </c>
      <c r="B145" t="s">
        <v>409</v>
      </c>
      <c r="D145" t="s">
        <v>82</v>
      </c>
      <c r="E145" t="s">
        <v>105</v>
      </c>
    </row>
    <row r="146" spans="1:5" x14ac:dyDescent="0.5">
      <c r="A146" t="s">
        <v>391</v>
      </c>
      <c r="B146" t="s">
        <v>410</v>
      </c>
      <c r="D146" t="s">
        <v>83</v>
      </c>
      <c r="E146" t="s">
        <v>104</v>
      </c>
    </row>
    <row r="147" spans="1:5" x14ac:dyDescent="0.5">
      <c r="A147" t="s">
        <v>391</v>
      </c>
      <c r="B147" t="s">
        <v>411</v>
      </c>
      <c r="D147" t="s">
        <v>29</v>
      </c>
    </row>
    <row r="148" spans="1:5" x14ac:dyDescent="0.5">
      <c r="A148" t="s">
        <v>391</v>
      </c>
      <c r="B148" t="s">
        <v>412</v>
      </c>
      <c r="D148" t="s">
        <v>26</v>
      </c>
    </row>
    <row r="149" spans="1:5" x14ac:dyDescent="0.5">
      <c r="A149" t="s">
        <v>391</v>
      </c>
      <c r="B149" t="s">
        <v>413</v>
      </c>
      <c r="D149" t="s">
        <v>27</v>
      </c>
    </row>
    <row r="150" spans="1:5" x14ac:dyDescent="0.5">
      <c r="A150" t="s">
        <v>391</v>
      </c>
      <c r="B150" t="s">
        <v>414</v>
      </c>
      <c r="D150" t="s">
        <v>28</v>
      </c>
    </row>
    <row r="151" spans="1:5" x14ac:dyDescent="0.5">
      <c r="A151" t="s">
        <v>391</v>
      </c>
      <c r="B151" t="s">
        <v>415</v>
      </c>
      <c r="D151" t="s">
        <v>30</v>
      </c>
    </row>
    <row r="152" spans="1:5" x14ac:dyDescent="0.5">
      <c r="A152" t="s">
        <v>391</v>
      </c>
      <c r="B152" t="s">
        <v>416</v>
      </c>
      <c r="D152">
        <v>11111</v>
      </c>
    </row>
    <row r="153" spans="1:5" x14ac:dyDescent="0.5">
      <c r="A153" t="s">
        <v>391</v>
      </c>
      <c r="B153" t="s">
        <v>417</v>
      </c>
      <c r="D153">
        <v>111111</v>
      </c>
    </row>
    <row r="154" spans="1:5" x14ac:dyDescent="0.5">
      <c r="A154" t="s">
        <v>391</v>
      </c>
      <c r="B154" t="s">
        <v>418</v>
      </c>
      <c r="D154">
        <v>111111</v>
      </c>
    </row>
    <row r="155" spans="1:5" x14ac:dyDescent="0.5">
      <c r="A155" t="s">
        <v>419</v>
      </c>
      <c r="B155" t="s">
        <v>279</v>
      </c>
      <c r="D155" t="s">
        <v>10</v>
      </c>
    </row>
    <row r="156" spans="1:5" x14ac:dyDescent="0.5">
      <c r="A156" t="s">
        <v>419</v>
      </c>
      <c r="B156" t="s">
        <v>280</v>
      </c>
      <c r="D156">
        <v>1</v>
      </c>
    </row>
    <row r="157" spans="1:5" x14ac:dyDescent="0.5">
      <c r="A157" t="s">
        <v>419</v>
      </c>
      <c r="B157" t="s">
        <v>281</v>
      </c>
      <c r="C157" s="58" t="s">
        <v>524</v>
      </c>
    </row>
    <row r="158" spans="1:5" x14ac:dyDescent="0.5">
      <c r="A158" t="s">
        <v>419</v>
      </c>
      <c r="B158" t="s">
        <v>282</v>
      </c>
      <c r="D158" t="s">
        <v>10</v>
      </c>
    </row>
    <row r="159" spans="1:5" x14ac:dyDescent="0.5">
      <c r="A159" t="s">
        <v>419</v>
      </c>
      <c r="B159" t="s">
        <v>283</v>
      </c>
      <c r="C159" s="58" t="s">
        <v>525</v>
      </c>
    </row>
    <row r="160" spans="1:5" x14ac:dyDescent="0.5">
      <c r="A160" t="s">
        <v>419</v>
      </c>
      <c r="B160" t="s">
        <v>284</v>
      </c>
      <c r="C160" s="58" t="s">
        <v>526</v>
      </c>
    </row>
    <row r="161" spans="1:4" x14ac:dyDescent="0.5">
      <c r="A161" t="s">
        <v>419</v>
      </c>
      <c r="B161" t="s">
        <v>285</v>
      </c>
      <c r="C161" s="58" t="s">
        <v>527</v>
      </c>
    </row>
    <row r="162" spans="1:4" x14ac:dyDescent="0.5">
      <c r="A162" t="s">
        <v>419</v>
      </c>
      <c r="B162" t="s">
        <v>286</v>
      </c>
      <c r="C162" s="58" t="s">
        <v>528</v>
      </c>
    </row>
    <row r="163" spans="1:4" x14ac:dyDescent="0.5">
      <c r="A163" t="s">
        <v>419</v>
      </c>
      <c r="B163" t="s">
        <v>287</v>
      </c>
      <c r="C163" s="58" t="s">
        <v>529</v>
      </c>
    </row>
    <row r="164" spans="1:4" x14ac:dyDescent="0.5">
      <c r="A164" t="s">
        <v>419</v>
      </c>
      <c r="B164" t="s">
        <v>288</v>
      </c>
      <c r="C164" s="58" t="s">
        <v>530</v>
      </c>
    </row>
    <row r="165" spans="1:4" x14ac:dyDescent="0.5">
      <c r="A165" t="s">
        <v>419</v>
      </c>
      <c r="B165" t="s">
        <v>289</v>
      </c>
      <c r="C165" s="58" t="s">
        <v>531</v>
      </c>
    </row>
    <row r="166" spans="1:4" x14ac:dyDescent="0.5">
      <c r="A166" t="s">
        <v>419</v>
      </c>
      <c r="B166" t="s">
        <v>290</v>
      </c>
      <c r="C166" s="58" t="s">
        <v>532</v>
      </c>
    </row>
    <row r="167" spans="1:4" x14ac:dyDescent="0.5">
      <c r="A167" t="s">
        <v>419</v>
      </c>
      <c r="B167" t="s">
        <v>291</v>
      </c>
      <c r="C167" s="58" t="s">
        <v>533</v>
      </c>
    </row>
    <row r="168" spans="1:4" x14ac:dyDescent="0.5">
      <c r="A168" t="s">
        <v>419</v>
      </c>
      <c r="B168" t="s">
        <v>292</v>
      </c>
      <c r="C168" s="58" t="s">
        <v>534</v>
      </c>
    </row>
    <row r="169" spans="1:4" x14ac:dyDescent="0.5">
      <c r="A169" t="s">
        <v>419</v>
      </c>
      <c r="B169" t="s">
        <v>293</v>
      </c>
      <c r="C169" s="58" t="s">
        <v>535</v>
      </c>
    </row>
    <row r="170" spans="1:4" x14ac:dyDescent="0.5">
      <c r="A170" t="s">
        <v>419</v>
      </c>
      <c r="B170" t="s">
        <v>294</v>
      </c>
      <c r="C170" s="58" t="s">
        <v>536</v>
      </c>
    </row>
    <row r="171" spans="1:4" x14ac:dyDescent="0.5">
      <c r="A171" t="s">
        <v>419</v>
      </c>
      <c r="B171" t="s">
        <v>295</v>
      </c>
      <c r="C171" s="58" t="s">
        <v>537</v>
      </c>
    </row>
    <row r="172" spans="1:4" x14ac:dyDescent="0.5">
      <c r="A172" t="s">
        <v>419</v>
      </c>
      <c r="B172" t="s">
        <v>296</v>
      </c>
      <c r="C172" s="58" t="s">
        <v>538</v>
      </c>
    </row>
    <row r="173" spans="1:4" x14ac:dyDescent="0.5">
      <c r="A173" t="s">
        <v>419</v>
      </c>
      <c r="B173" t="s">
        <v>350</v>
      </c>
      <c r="D173" t="s">
        <v>12</v>
      </c>
    </row>
    <row r="174" spans="1:4" x14ac:dyDescent="0.5">
      <c r="A174" t="s">
        <v>419</v>
      </c>
      <c r="B174" t="s">
        <v>351</v>
      </c>
      <c r="C174" s="58" t="s">
        <v>539</v>
      </c>
    </row>
    <row r="175" spans="1:4" x14ac:dyDescent="0.5">
      <c r="A175" t="s">
        <v>419</v>
      </c>
      <c r="B175" t="s">
        <v>310</v>
      </c>
      <c r="C175" s="58" t="s">
        <v>540</v>
      </c>
    </row>
    <row r="176" spans="1:4" x14ac:dyDescent="0.5">
      <c r="A176" t="s">
        <v>419</v>
      </c>
      <c r="B176" t="s">
        <v>312</v>
      </c>
      <c r="D176" t="s">
        <v>7</v>
      </c>
    </row>
    <row r="177" spans="1:4" x14ac:dyDescent="0.5">
      <c r="A177" t="s">
        <v>419</v>
      </c>
      <c r="B177" t="s">
        <v>314</v>
      </c>
      <c r="D177">
        <v>20</v>
      </c>
    </row>
    <row r="178" spans="1:4" x14ac:dyDescent="0.5">
      <c r="A178" t="s">
        <v>419</v>
      </c>
      <c r="B178" t="s">
        <v>316</v>
      </c>
      <c r="D178">
        <v>20</v>
      </c>
    </row>
    <row r="179" spans="1:4" x14ac:dyDescent="0.5">
      <c r="A179" t="s">
        <v>419</v>
      </c>
      <c r="B179" t="s">
        <v>318</v>
      </c>
      <c r="D179">
        <v>30</v>
      </c>
    </row>
    <row r="180" spans="1:4" x14ac:dyDescent="0.5">
      <c r="A180" t="s">
        <v>419</v>
      </c>
      <c r="B180" t="s">
        <v>320</v>
      </c>
      <c r="D180">
        <v>30</v>
      </c>
    </row>
    <row r="181" spans="1:4" x14ac:dyDescent="0.5">
      <c r="A181" t="s">
        <v>419</v>
      </c>
      <c r="B181" t="s">
        <v>322</v>
      </c>
      <c r="D181">
        <v>40</v>
      </c>
    </row>
    <row r="182" spans="1:4" x14ac:dyDescent="0.5">
      <c r="A182" t="s">
        <v>419</v>
      </c>
      <c r="B182" t="s">
        <v>324</v>
      </c>
      <c r="D182">
        <v>50</v>
      </c>
    </row>
    <row r="183" spans="1:4" x14ac:dyDescent="0.5">
      <c r="A183" t="s">
        <v>419</v>
      </c>
      <c r="B183" t="s">
        <v>326</v>
      </c>
      <c r="D183">
        <v>50</v>
      </c>
    </row>
    <row r="184" spans="1:4" x14ac:dyDescent="0.5">
      <c r="A184" t="s">
        <v>419</v>
      </c>
      <c r="B184" t="s">
        <v>420</v>
      </c>
      <c r="D184">
        <v>60</v>
      </c>
    </row>
    <row r="185" spans="1:4" x14ac:dyDescent="0.5">
      <c r="A185" t="s">
        <v>419</v>
      </c>
      <c r="B185" t="s">
        <v>328</v>
      </c>
      <c r="D185">
        <v>60</v>
      </c>
    </row>
    <row r="186" spans="1:4" x14ac:dyDescent="0.5">
      <c r="A186" t="s">
        <v>419</v>
      </c>
      <c r="B186" t="s">
        <v>329</v>
      </c>
      <c r="D186">
        <v>70</v>
      </c>
    </row>
    <row r="187" spans="1:4" x14ac:dyDescent="0.5">
      <c r="A187" t="s">
        <v>419</v>
      </c>
      <c r="B187" t="s">
        <v>331</v>
      </c>
      <c r="D187">
        <v>70</v>
      </c>
    </row>
    <row r="188" spans="1:4" x14ac:dyDescent="0.5">
      <c r="A188" t="s">
        <v>419</v>
      </c>
      <c r="B188" t="s">
        <v>352</v>
      </c>
      <c r="D188">
        <v>80</v>
      </c>
    </row>
    <row r="189" spans="1:4" x14ac:dyDescent="0.5">
      <c r="A189" t="s">
        <v>419</v>
      </c>
      <c r="B189" t="s">
        <v>332</v>
      </c>
      <c r="D189">
        <v>90</v>
      </c>
    </row>
    <row r="190" spans="1:4" x14ac:dyDescent="0.5">
      <c r="A190" t="s">
        <v>419</v>
      </c>
      <c r="B190" t="s">
        <v>334</v>
      </c>
      <c r="D190">
        <v>100</v>
      </c>
    </row>
    <row r="191" spans="1:4" x14ac:dyDescent="0.5">
      <c r="A191" t="s">
        <v>419</v>
      </c>
      <c r="B191" t="s">
        <v>421</v>
      </c>
      <c r="D191" t="s">
        <v>13</v>
      </c>
    </row>
    <row r="192" spans="1:4" x14ac:dyDescent="0.5">
      <c r="A192" t="s">
        <v>419</v>
      </c>
      <c r="B192" t="s">
        <v>392</v>
      </c>
      <c r="C192" s="58" t="s">
        <v>541</v>
      </c>
    </row>
    <row r="193" spans="1:4" x14ac:dyDescent="0.5">
      <c r="A193" t="s">
        <v>419</v>
      </c>
      <c r="B193" t="s">
        <v>393</v>
      </c>
      <c r="C193" s="58" t="s">
        <v>542</v>
      </c>
    </row>
    <row r="194" spans="1:4" x14ac:dyDescent="0.5">
      <c r="A194" t="s">
        <v>419</v>
      </c>
      <c r="B194" t="s">
        <v>394</v>
      </c>
      <c r="D194" t="s">
        <v>8</v>
      </c>
    </row>
    <row r="195" spans="1:4" x14ac:dyDescent="0.5">
      <c r="A195" t="s">
        <v>419</v>
      </c>
      <c r="B195" t="s">
        <v>395</v>
      </c>
      <c r="D195">
        <v>5</v>
      </c>
    </row>
    <row r="196" spans="1:4" x14ac:dyDescent="0.5">
      <c r="A196" t="s">
        <v>419</v>
      </c>
      <c r="B196" t="s">
        <v>396</v>
      </c>
      <c r="D196">
        <v>15</v>
      </c>
    </row>
    <row r="197" spans="1:4" x14ac:dyDescent="0.5">
      <c r="A197" t="s">
        <v>419</v>
      </c>
      <c r="B197" t="s">
        <v>422</v>
      </c>
      <c r="D197">
        <v>20</v>
      </c>
    </row>
    <row r="198" spans="1:4" x14ac:dyDescent="0.5">
      <c r="A198" t="s">
        <v>419</v>
      </c>
      <c r="B198" t="s">
        <v>354</v>
      </c>
      <c r="D198">
        <v>20</v>
      </c>
    </row>
    <row r="199" spans="1:4" x14ac:dyDescent="0.5">
      <c r="A199" t="s">
        <v>419</v>
      </c>
      <c r="B199" t="s">
        <v>355</v>
      </c>
      <c r="D199">
        <v>5</v>
      </c>
    </row>
    <row r="200" spans="1:4" x14ac:dyDescent="0.5">
      <c r="A200" t="s">
        <v>419</v>
      </c>
      <c r="B200" t="s">
        <v>356</v>
      </c>
      <c r="D200">
        <v>10</v>
      </c>
    </row>
    <row r="201" spans="1:4" x14ac:dyDescent="0.5">
      <c r="A201" t="s">
        <v>419</v>
      </c>
      <c r="B201" t="s">
        <v>423</v>
      </c>
      <c r="D201">
        <v>30</v>
      </c>
    </row>
    <row r="202" spans="1:4" x14ac:dyDescent="0.5">
      <c r="A202" t="s">
        <v>419</v>
      </c>
      <c r="B202" t="s">
        <v>424</v>
      </c>
      <c r="D202">
        <v>5</v>
      </c>
    </row>
    <row r="203" spans="1:4" x14ac:dyDescent="0.5">
      <c r="A203" t="s">
        <v>419</v>
      </c>
      <c r="B203" t="s">
        <v>425</v>
      </c>
      <c r="D203">
        <v>45</v>
      </c>
    </row>
    <row r="204" spans="1:4" x14ac:dyDescent="0.5">
      <c r="A204" t="s">
        <v>419</v>
      </c>
      <c r="B204" t="s">
        <v>426</v>
      </c>
      <c r="D204">
        <v>5</v>
      </c>
    </row>
    <row r="205" spans="1:4" x14ac:dyDescent="0.5">
      <c r="A205" t="s">
        <v>419</v>
      </c>
      <c r="B205" t="s">
        <v>427</v>
      </c>
      <c r="D205">
        <v>50</v>
      </c>
    </row>
    <row r="206" spans="1:4" x14ac:dyDescent="0.5">
      <c r="A206" t="s">
        <v>419</v>
      </c>
      <c r="B206" t="s">
        <v>428</v>
      </c>
      <c r="D206">
        <v>50</v>
      </c>
    </row>
    <row r="207" spans="1:4" x14ac:dyDescent="0.5">
      <c r="A207" t="s">
        <v>419</v>
      </c>
      <c r="B207" t="s">
        <v>429</v>
      </c>
      <c r="D207">
        <v>10</v>
      </c>
    </row>
    <row r="208" spans="1:4" x14ac:dyDescent="0.5">
      <c r="A208" t="s">
        <v>419</v>
      </c>
      <c r="B208" t="s">
        <v>430</v>
      </c>
      <c r="D208">
        <v>70</v>
      </c>
    </row>
    <row r="209" spans="1:4" x14ac:dyDescent="0.5">
      <c r="A209" t="s">
        <v>419</v>
      </c>
      <c r="B209" t="s">
        <v>431</v>
      </c>
      <c r="D209" t="s">
        <v>14</v>
      </c>
    </row>
    <row r="210" spans="1:4" x14ac:dyDescent="0.5">
      <c r="A210" t="s">
        <v>419</v>
      </c>
      <c r="B210" t="s">
        <v>397</v>
      </c>
      <c r="C210" s="58" t="s">
        <v>543</v>
      </c>
    </row>
    <row r="211" spans="1:4" x14ac:dyDescent="0.5">
      <c r="A211" t="s">
        <v>419</v>
      </c>
      <c r="B211" t="s">
        <v>398</v>
      </c>
      <c r="C211" s="58" t="s">
        <v>544</v>
      </c>
    </row>
    <row r="212" spans="1:4" x14ac:dyDescent="0.5">
      <c r="A212" t="s">
        <v>419</v>
      </c>
      <c r="B212" t="s">
        <v>399</v>
      </c>
      <c r="D212" t="s">
        <v>9</v>
      </c>
    </row>
    <row r="213" spans="1:4" x14ac:dyDescent="0.5">
      <c r="A213" t="s">
        <v>419</v>
      </c>
      <c r="B213" t="s">
        <v>400</v>
      </c>
      <c r="D213">
        <v>5</v>
      </c>
    </row>
    <row r="214" spans="1:4" x14ac:dyDescent="0.5">
      <c r="A214" t="s">
        <v>419</v>
      </c>
      <c r="B214" t="s">
        <v>401</v>
      </c>
      <c r="D214">
        <v>10</v>
      </c>
    </row>
    <row r="215" spans="1:4" x14ac:dyDescent="0.5">
      <c r="A215" t="s">
        <v>419</v>
      </c>
      <c r="B215" t="s">
        <v>432</v>
      </c>
      <c r="D215">
        <v>10</v>
      </c>
    </row>
    <row r="216" spans="1:4" x14ac:dyDescent="0.5">
      <c r="A216" t="s">
        <v>419</v>
      </c>
      <c r="B216" t="s">
        <v>433</v>
      </c>
      <c r="D216">
        <v>10</v>
      </c>
    </row>
    <row r="217" spans="1:4" x14ac:dyDescent="0.5">
      <c r="A217" t="s">
        <v>419</v>
      </c>
      <c r="B217" t="s">
        <v>434</v>
      </c>
      <c r="D217">
        <v>5</v>
      </c>
    </row>
    <row r="218" spans="1:4" x14ac:dyDescent="0.5">
      <c r="A218" t="s">
        <v>419</v>
      </c>
      <c r="B218" t="s">
        <v>435</v>
      </c>
      <c r="D218">
        <v>10</v>
      </c>
    </row>
    <row r="219" spans="1:4" x14ac:dyDescent="0.5">
      <c r="A219" t="s">
        <v>419</v>
      </c>
      <c r="B219" t="s">
        <v>436</v>
      </c>
      <c r="D219">
        <v>20</v>
      </c>
    </row>
    <row r="220" spans="1:4" x14ac:dyDescent="0.5">
      <c r="A220" t="s">
        <v>419</v>
      </c>
      <c r="B220" t="s">
        <v>437</v>
      </c>
      <c r="D220">
        <v>5</v>
      </c>
    </row>
    <row r="221" spans="1:4" x14ac:dyDescent="0.5">
      <c r="A221" t="s">
        <v>419</v>
      </c>
      <c r="B221" t="s">
        <v>438</v>
      </c>
      <c r="D221">
        <v>25</v>
      </c>
    </row>
    <row r="222" spans="1:4" x14ac:dyDescent="0.5">
      <c r="A222" t="s">
        <v>419</v>
      </c>
      <c r="B222" t="s">
        <v>439</v>
      </c>
      <c r="D222">
        <v>5</v>
      </c>
    </row>
    <row r="223" spans="1:4" x14ac:dyDescent="0.5">
      <c r="A223" t="s">
        <v>419</v>
      </c>
      <c r="B223" t="s">
        <v>440</v>
      </c>
      <c r="D223">
        <v>35</v>
      </c>
    </row>
    <row r="224" spans="1:4" x14ac:dyDescent="0.5">
      <c r="A224" t="s">
        <v>419</v>
      </c>
      <c r="B224" t="s">
        <v>441</v>
      </c>
      <c r="D224">
        <v>5</v>
      </c>
    </row>
    <row r="225" spans="1:5" x14ac:dyDescent="0.5">
      <c r="A225" t="s">
        <v>419</v>
      </c>
      <c r="B225" t="s">
        <v>442</v>
      </c>
      <c r="D225">
        <v>10</v>
      </c>
    </row>
    <row r="226" spans="1:5" x14ac:dyDescent="0.5">
      <c r="A226" t="s">
        <v>419</v>
      </c>
      <c r="B226" t="s">
        <v>443</v>
      </c>
      <c r="D226">
        <v>15</v>
      </c>
    </row>
    <row r="227" spans="1:5" x14ac:dyDescent="0.5">
      <c r="A227" t="s">
        <v>419</v>
      </c>
      <c r="B227" t="s">
        <v>402</v>
      </c>
      <c r="D227" t="s">
        <v>46</v>
      </c>
    </row>
    <row r="228" spans="1:5" x14ac:dyDescent="0.5">
      <c r="A228" t="s">
        <v>419</v>
      </c>
      <c r="B228" t="s">
        <v>444</v>
      </c>
      <c r="C228" s="58" t="s">
        <v>545</v>
      </c>
    </row>
    <row r="229" spans="1:5" x14ac:dyDescent="0.5">
      <c r="A229" t="s">
        <v>419</v>
      </c>
      <c r="B229" t="s">
        <v>445</v>
      </c>
      <c r="C229" s="58" t="s">
        <v>221</v>
      </c>
      <c r="E229" t="s">
        <v>142</v>
      </c>
    </row>
    <row r="230" spans="1:5" x14ac:dyDescent="0.5">
      <c r="A230" t="s">
        <v>419</v>
      </c>
      <c r="B230" t="s">
        <v>446</v>
      </c>
      <c r="D230" t="s">
        <v>43</v>
      </c>
    </row>
    <row r="231" spans="1:5" x14ac:dyDescent="0.5">
      <c r="A231" t="s">
        <v>419</v>
      </c>
      <c r="B231" t="s">
        <v>447</v>
      </c>
      <c r="D231">
        <v>50</v>
      </c>
    </row>
    <row r="232" spans="1:5" x14ac:dyDescent="0.5">
      <c r="A232" t="s">
        <v>419</v>
      </c>
      <c r="B232" t="s">
        <v>448</v>
      </c>
      <c r="D232">
        <v>70</v>
      </c>
    </row>
    <row r="233" spans="1:5" x14ac:dyDescent="0.5">
      <c r="A233" t="s">
        <v>419</v>
      </c>
      <c r="B233" t="s">
        <v>449</v>
      </c>
      <c r="D233">
        <v>100</v>
      </c>
    </row>
    <row r="234" spans="1:5" x14ac:dyDescent="0.5">
      <c r="A234" t="s">
        <v>419</v>
      </c>
      <c r="B234" t="s">
        <v>450</v>
      </c>
      <c r="D234">
        <v>100</v>
      </c>
    </row>
    <row r="235" spans="1:5" x14ac:dyDescent="0.5">
      <c r="A235" t="s">
        <v>419</v>
      </c>
      <c r="B235" t="s">
        <v>451</v>
      </c>
      <c r="D235">
        <v>90</v>
      </c>
    </row>
    <row r="236" spans="1:5" x14ac:dyDescent="0.5">
      <c r="A236" t="s">
        <v>419</v>
      </c>
      <c r="B236" t="s">
        <v>452</v>
      </c>
      <c r="D236">
        <v>120</v>
      </c>
    </row>
    <row r="237" spans="1:5" x14ac:dyDescent="0.5">
      <c r="A237" t="s">
        <v>419</v>
      </c>
      <c r="B237" t="s">
        <v>453</v>
      </c>
      <c r="D237">
        <v>160</v>
      </c>
    </row>
    <row r="238" spans="1:5" x14ac:dyDescent="0.5">
      <c r="A238" t="s">
        <v>419</v>
      </c>
      <c r="B238" t="s">
        <v>454</v>
      </c>
      <c r="D238">
        <v>130</v>
      </c>
    </row>
    <row r="239" spans="1:5" x14ac:dyDescent="0.5">
      <c r="A239" t="s">
        <v>419</v>
      </c>
      <c r="B239" t="s">
        <v>455</v>
      </c>
      <c r="D239">
        <v>210</v>
      </c>
    </row>
    <row r="240" spans="1:5" x14ac:dyDescent="0.5">
      <c r="A240" t="s">
        <v>419</v>
      </c>
      <c r="B240" t="s">
        <v>456</v>
      </c>
      <c r="D240">
        <v>150</v>
      </c>
    </row>
    <row r="241" spans="1:4" x14ac:dyDescent="0.5">
      <c r="A241" t="s">
        <v>419</v>
      </c>
      <c r="B241" t="s">
        <v>457</v>
      </c>
      <c r="D241">
        <v>240</v>
      </c>
    </row>
    <row r="242" spans="1:4" x14ac:dyDescent="0.5">
      <c r="A242" t="s">
        <v>419</v>
      </c>
      <c r="B242" t="s">
        <v>458</v>
      </c>
      <c r="D242">
        <v>260</v>
      </c>
    </row>
    <row r="243" spans="1:4" x14ac:dyDescent="0.5">
      <c r="A243" t="s">
        <v>419</v>
      </c>
      <c r="B243" t="s">
        <v>459</v>
      </c>
      <c r="D243">
        <v>200</v>
      </c>
    </row>
    <row r="244" spans="1:4" x14ac:dyDescent="0.5">
      <c r="A244" t="s">
        <v>419</v>
      </c>
      <c r="B244" t="s">
        <v>460</v>
      </c>
      <c r="D244">
        <v>340</v>
      </c>
    </row>
    <row r="245" spans="1:4" x14ac:dyDescent="0.5">
      <c r="A245" t="s">
        <v>419</v>
      </c>
      <c r="B245" t="s">
        <v>461</v>
      </c>
      <c r="D245" t="s">
        <v>47</v>
      </c>
    </row>
    <row r="246" spans="1:4" x14ac:dyDescent="0.5">
      <c r="A246" t="s">
        <v>419</v>
      </c>
      <c r="B246" t="s">
        <v>403</v>
      </c>
      <c r="C246" s="58" t="s">
        <v>546</v>
      </c>
    </row>
    <row r="247" spans="1:4" x14ac:dyDescent="0.5">
      <c r="A247" t="s">
        <v>419</v>
      </c>
      <c r="B247" t="s">
        <v>404</v>
      </c>
      <c r="C247" s="58" t="s">
        <v>547</v>
      </c>
    </row>
    <row r="248" spans="1:4" x14ac:dyDescent="0.5">
      <c r="A248" t="s">
        <v>419</v>
      </c>
      <c r="B248" t="s">
        <v>405</v>
      </c>
      <c r="D248" t="s">
        <v>44</v>
      </c>
    </row>
    <row r="249" spans="1:4" x14ac:dyDescent="0.5">
      <c r="A249" t="s">
        <v>419</v>
      </c>
      <c r="B249" t="s">
        <v>462</v>
      </c>
      <c r="D249">
        <v>100</v>
      </c>
    </row>
    <row r="250" spans="1:4" x14ac:dyDescent="0.5">
      <c r="A250" t="s">
        <v>419</v>
      </c>
      <c r="B250" t="s">
        <v>463</v>
      </c>
      <c r="D250">
        <v>300</v>
      </c>
    </row>
    <row r="251" spans="1:4" x14ac:dyDescent="0.5">
      <c r="A251" t="s">
        <v>419</v>
      </c>
      <c r="B251" t="s">
        <v>464</v>
      </c>
      <c r="D251">
        <v>600</v>
      </c>
    </row>
    <row r="252" spans="1:4" x14ac:dyDescent="0.5">
      <c r="A252" t="s">
        <v>419</v>
      </c>
      <c r="B252" t="s">
        <v>465</v>
      </c>
      <c r="D252">
        <v>600</v>
      </c>
    </row>
    <row r="253" spans="1:4" x14ac:dyDescent="0.5">
      <c r="A253" t="s">
        <v>419</v>
      </c>
      <c r="B253" t="s">
        <v>466</v>
      </c>
      <c r="D253">
        <v>200</v>
      </c>
    </row>
    <row r="254" spans="1:4" x14ac:dyDescent="0.5">
      <c r="A254" t="s">
        <v>419</v>
      </c>
      <c r="B254" t="s">
        <v>467</v>
      </c>
      <c r="D254">
        <v>500</v>
      </c>
    </row>
    <row r="255" spans="1:4" x14ac:dyDescent="0.5">
      <c r="A255" t="s">
        <v>419</v>
      </c>
      <c r="B255" t="s">
        <v>468</v>
      </c>
      <c r="D255">
        <v>1500</v>
      </c>
    </row>
    <row r="256" spans="1:4" x14ac:dyDescent="0.5">
      <c r="A256" t="s">
        <v>419</v>
      </c>
      <c r="B256" t="s">
        <v>469</v>
      </c>
      <c r="D256">
        <v>300</v>
      </c>
    </row>
    <row r="257" spans="1:4" x14ac:dyDescent="0.5">
      <c r="A257" t="s">
        <v>419</v>
      </c>
      <c r="B257" t="s">
        <v>470</v>
      </c>
      <c r="D257">
        <v>2700</v>
      </c>
    </row>
    <row r="258" spans="1:4" x14ac:dyDescent="0.5">
      <c r="A258" t="s">
        <v>419</v>
      </c>
      <c r="B258" t="s">
        <v>406</v>
      </c>
      <c r="D258">
        <v>350</v>
      </c>
    </row>
    <row r="259" spans="1:4" x14ac:dyDescent="0.5">
      <c r="A259" t="s">
        <v>419</v>
      </c>
      <c r="B259" t="s">
        <v>407</v>
      </c>
      <c r="D259">
        <v>3500</v>
      </c>
    </row>
    <row r="260" spans="1:4" x14ac:dyDescent="0.5">
      <c r="A260" t="s">
        <v>419</v>
      </c>
      <c r="B260" t="s">
        <v>471</v>
      </c>
      <c r="D260">
        <v>4000</v>
      </c>
    </row>
    <row r="261" spans="1:4" x14ac:dyDescent="0.5">
      <c r="A261" t="s">
        <v>419</v>
      </c>
      <c r="B261" t="s">
        <v>472</v>
      </c>
      <c r="D261">
        <v>900</v>
      </c>
    </row>
    <row r="262" spans="1:4" x14ac:dyDescent="0.5">
      <c r="A262" t="s">
        <v>419</v>
      </c>
      <c r="B262" t="s">
        <v>473</v>
      </c>
      <c r="D262">
        <v>7000</v>
      </c>
    </row>
    <row r="263" spans="1:4" x14ac:dyDescent="0.5">
      <c r="A263" t="s">
        <v>419</v>
      </c>
      <c r="B263" t="s">
        <v>474</v>
      </c>
      <c r="D263" t="s">
        <v>48</v>
      </c>
    </row>
    <row r="264" spans="1:4" x14ac:dyDescent="0.5">
      <c r="A264" t="s">
        <v>419</v>
      </c>
      <c r="B264" t="s">
        <v>408</v>
      </c>
      <c r="C264" s="58" t="s">
        <v>548</v>
      </c>
    </row>
    <row r="265" spans="1:4" x14ac:dyDescent="0.5">
      <c r="A265" t="s">
        <v>419</v>
      </c>
      <c r="B265" t="s">
        <v>409</v>
      </c>
      <c r="C265" s="58" t="s">
        <v>549</v>
      </c>
    </row>
    <row r="266" spans="1:4" x14ac:dyDescent="0.5">
      <c r="A266" t="s">
        <v>419</v>
      </c>
      <c r="B266" t="s">
        <v>410</v>
      </c>
      <c r="D266" t="s">
        <v>45</v>
      </c>
    </row>
    <row r="267" spans="1:4" x14ac:dyDescent="0.5">
      <c r="A267" t="s">
        <v>419</v>
      </c>
      <c r="B267" t="s">
        <v>475</v>
      </c>
      <c r="D267">
        <v>500</v>
      </c>
    </row>
    <row r="268" spans="1:4" x14ac:dyDescent="0.5">
      <c r="A268" t="s">
        <v>419</v>
      </c>
      <c r="B268" t="s">
        <v>476</v>
      </c>
      <c r="D268">
        <v>3000</v>
      </c>
    </row>
    <row r="269" spans="1:4" x14ac:dyDescent="0.5">
      <c r="A269" t="s">
        <v>419</v>
      </c>
      <c r="B269" t="s">
        <v>477</v>
      </c>
      <c r="D269">
        <v>6000</v>
      </c>
    </row>
    <row r="270" spans="1:4" x14ac:dyDescent="0.5">
      <c r="A270" t="s">
        <v>419</v>
      </c>
      <c r="B270" t="s">
        <v>478</v>
      </c>
      <c r="D270">
        <v>6000</v>
      </c>
    </row>
    <row r="271" spans="1:4" x14ac:dyDescent="0.5">
      <c r="A271" t="s">
        <v>419</v>
      </c>
      <c r="B271" t="s">
        <v>479</v>
      </c>
      <c r="D271">
        <v>1000</v>
      </c>
    </row>
    <row r="272" spans="1:4" x14ac:dyDescent="0.5">
      <c r="A272" t="s">
        <v>419</v>
      </c>
      <c r="B272" t="s">
        <v>480</v>
      </c>
      <c r="D272">
        <v>5000</v>
      </c>
    </row>
    <row r="273" spans="1:5" x14ac:dyDescent="0.5">
      <c r="A273" t="s">
        <v>419</v>
      </c>
      <c r="B273" t="s">
        <v>481</v>
      </c>
      <c r="D273">
        <v>30000</v>
      </c>
    </row>
    <row r="274" spans="1:5" x14ac:dyDescent="0.5">
      <c r="A274" t="s">
        <v>419</v>
      </c>
      <c r="B274" t="s">
        <v>482</v>
      </c>
      <c r="D274">
        <v>1500</v>
      </c>
    </row>
    <row r="275" spans="1:5" x14ac:dyDescent="0.5">
      <c r="A275" t="s">
        <v>419</v>
      </c>
      <c r="B275" t="s">
        <v>483</v>
      </c>
      <c r="D275">
        <v>67500</v>
      </c>
    </row>
    <row r="276" spans="1:5" x14ac:dyDescent="0.5">
      <c r="A276" t="s">
        <v>419</v>
      </c>
      <c r="B276" t="s">
        <v>484</v>
      </c>
      <c r="D276">
        <v>1750</v>
      </c>
    </row>
    <row r="277" spans="1:5" x14ac:dyDescent="0.5">
      <c r="A277" t="s">
        <v>419</v>
      </c>
      <c r="B277" t="s">
        <v>485</v>
      </c>
      <c r="D277">
        <v>122500</v>
      </c>
    </row>
    <row r="278" spans="1:5" x14ac:dyDescent="0.5">
      <c r="A278" t="s">
        <v>419</v>
      </c>
      <c r="B278" t="s">
        <v>486</v>
      </c>
      <c r="D278">
        <v>20000</v>
      </c>
    </row>
    <row r="279" spans="1:5" x14ac:dyDescent="0.5">
      <c r="A279" t="s">
        <v>419</v>
      </c>
      <c r="B279" t="s">
        <v>487</v>
      </c>
      <c r="D279">
        <v>9000</v>
      </c>
    </row>
    <row r="280" spans="1:5" x14ac:dyDescent="0.5">
      <c r="A280" t="s">
        <v>419</v>
      </c>
      <c r="B280" t="s">
        <v>488</v>
      </c>
      <c r="D280">
        <v>105000</v>
      </c>
    </row>
    <row r="281" spans="1:5" x14ac:dyDescent="0.5">
      <c r="A281" t="s">
        <v>419</v>
      </c>
      <c r="B281" t="s">
        <v>489</v>
      </c>
      <c r="D281" t="s">
        <v>93</v>
      </c>
    </row>
    <row r="282" spans="1:5" x14ac:dyDescent="0.5">
      <c r="A282" t="s">
        <v>419</v>
      </c>
      <c r="B282" t="s">
        <v>490</v>
      </c>
      <c r="C282" s="58" t="s">
        <v>550</v>
      </c>
    </row>
    <row r="283" spans="1:5" x14ac:dyDescent="0.5">
      <c r="A283" t="s">
        <v>419</v>
      </c>
      <c r="B283" t="s">
        <v>491</v>
      </c>
      <c r="D283" t="s">
        <v>94</v>
      </c>
    </row>
    <row r="284" spans="1:5" x14ac:dyDescent="0.5">
      <c r="A284" t="s">
        <v>419</v>
      </c>
      <c r="B284" t="s">
        <v>411</v>
      </c>
      <c r="D284" t="s">
        <v>53</v>
      </c>
      <c r="E284" t="s">
        <v>143</v>
      </c>
    </row>
    <row r="285" spans="1:5" x14ac:dyDescent="0.5">
      <c r="A285" t="s">
        <v>419</v>
      </c>
      <c r="B285" t="s">
        <v>492</v>
      </c>
      <c r="D285">
        <v>2.5</v>
      </c>
      <c r="E285" t="s">
        <v>121</v>
      </c>
    </row>
    <row r="286" spans="1:5" x14ac:dyDescent="0.5">
      <c r="A286" t="s">
        <v>493</v>
      </c>
      <c r="B286" t="s">
        <v>279</v>
      </c>
      <c r="D286" t="s">
        <v>88</v>
      </c>
    </row>
    <row r="287" spans="1:5" x14ac:dyDescent="0.5">
      <c r="A287" t="s">
        <v>493</v>
      </c>
      <c r="B287" t="s">
        <v>280</v>
      </c>
      <c r="C287" s="58" t="s">
        <v>551</v>
      </c>
    </row>
    <row r="288" spans="1:5" x14ac:dyDescent="0.5">
      <c r="A288" t="s">
        <v>493</v>
      </c>
      <c r="B288" t="s">
        <v>281</v>
      </c>
      <c r="C288" s="58" t="s">
        <v>552</v>
      </c>
    </row>
    <row r="289" spans="1:5" x14ac:dyDescent="0.5">
      <c r="A289" t="s">
        <v>493</v>
      </c>
      <c r="B289" t="s">
        <v>350</v>
      </c>
      <c r="D289" t="s">
        <v>22</v>
      </c>
    </row>
    <row r="290" spans="1:5" x14ac:dyDescent="0.5">
      <c r="A290" t="s">
        <v>493</v>
      </c>
      <c r="B290" t="s">
        <v>351</v>
      </c>
      <c r="C290" s="58" t="s">
        <v>168</v>
      </c>
      <c r="E290" t="s">
        <v>114</v>
      </c>
    </row>
    <row r="291" spans="1:5" x14ac:dyDescent="0.5">
      <c r="A291" t="s">
        <v>493</v>
      </c>
      <c r="B291" t="s">
        <v>310</v>
      </c>
      <c r="C291" s="58" t="s">
        <v>188</v>
      </c>
      <c r="E291" t="s">
        <v>131</v>
      </c>
    </row>
    <row r="292" spans="1:5" x14ac:dyDescent="0.5">
      <c r="A292" t="s">
        <v>493</v>
      </c>
      <c r="B292" t="s">
        <v>312</v>
      </c>
      <c r="C292" s="58" t="s">
        <v>192</v>
      </c>
      <c r="E292" t="s">
        <v>133</v>
      </c>
    </row>
    <row r="293" spans="1:5" x14ac:dyDescent="0.5">
      <c r="A293" t="s">
        <v>493</v>
      </c>
      <c r="B293" t="s">
        <v>314</v>
      </c>
      <c r="C293" s="58" t="s">
        <v>196</v>
      </c>
      <c r="E293" t="s">
        <v>135</v>
      </c>
    </row>
    <row r="294" spans="1:5" x14ac:dyDescent="0.5">
      <c r="A294" t="s">
        <v>493</v>
      </c>
      <c r="B294" t="s">
        <v>421</v>
      </c>
      <c r="C294" s="58" t="s">
        <v>261</v>
      </c>
      <c r="E294" t="s">
        <v>259</v>
      </c>
    </row>
    <row r="295" spans="1:5" x14ac:dyDescent="0.5">
      <c r="A295" t="s">
        <v>493</v>
      </c>
      <c r="B295" t="s">
        <v>393</v>
      </c>
      <c r="C295" s="58" t="s">
        <v>248</v>
      </c>
      <c r="E295" t="s">
        <v>136</v>
      </c>
    </row>
    <row r="296" spans="1:5" x14ac:dyDescent="0.5">
      <c r="A296" t="s">
        <v>493</v>
      </c>
      <c r="B296" t="s">
        <v>394</v>
      </c>
      <c r="C296" s="58" t="s">
        <v>249</v>
      </c>
      <c r="E296" t="s">
        <v>137</v>
      </c>
    </row>
    <row r="297" spans="1:5" x14ac:dyDescent="0.5">
      <c r="A297" t="s">
        <v>493</v>
      </c>
      <c r="B297" t="s">
        <v>395</v>
      </c>
      <c r="C297" s="58" t="s">
        <v>250</v>
      </c>
      <c r="E297" t="s">
        <v>138</v>
      </c>
    </row>
    <row r="298" spans="1:5" x14ac:dyDescent="0.5">
      <c r="A298" t="s">
        <v>494</v>
      </c>
      <c r="B298" t="s">
        <v>279</v>
      </c>
      <c r="D298" t="s">
        <v>10</v>
      </c>
    </row>
    <row r="299" spans="1:5" x14ac:dyDescent="0.5">
      <c r="A299" t="s">
        <v>494</v>
      </c>
      <c r="B299" t="s">
        <v>280</v>
      </c>
      <c r="D299" t="s">
        <v>22</v>
      </c>
    </row>
    <row r="300" spans="1:5" x14ac:dyDescent="0.5">
      <c r="A300" t="s">
        <v>494</v>
      </c>
      <c r="B300" t="s">
        <v>281</v>
      </c>
      <c r="D300" t="s">
        <v>258</v>
      </c>
    </row>
    <row r="301" spans="1:5" x14ac:dyDescent="0.5">
      <c r="A301" t="s">
        <v>494</v>
      </c>
      <c r="B301" t="s">
        <v>282</v>
      </c>
      <c r="D301" t="s">
        <v>262</v>
      </c>
    </row>
    <row r="302" spans="1:5" x14ac:dyDescent="0.5">
      <c r="A302" t="s">
        <v>494</v>
      </c>
      <c r="B302" t="s">
        <v>283</v>
      </c>
      <c r="D302" t="s">
        <v>263</v>
      </c>
    </row>
    <row r="303" spans="1:5" x14ac:dyDescent="0.5">
      <c r="A303" t="s">
        <v>494</v>
      </c>
      <c r="B303" t="s">
        <v>284</v>
      </c>
      <c r="D303" t="s">
        <v>263</v>
      </c>
    </row>
    <row r="304" spans="1:5" x14ac:dyDescent="0.5">
      <c r="A304" t="s">
        <v>494</v>
      </c>
      <c r="B304" t="s">
        <v>285</v>
      </c>
      <c r="D304" t="s">
        <v>264</v>
      </c>
    </row>
    <row r="305" spans="1:4" x14ac:dyDescent="0.5">
      <c r="A305" t="s">
        <v>494</v>
      </c>
      <c r="B305" t="s">
        <v>286</v>
      </c>
      <c r="D305" t="s">
        <v>265</v>
      </c>
    </row>
    <row r="306" spans="1:4" x14ac:dyDescent="0.5">
      <c r="A306" t="s">
        <v>494</v>
      </c>
      <c r="B306" t="s">
        <v>287</v>
      </c>
      <c r="D306" t="s">
        <v>266</v>
      </c>
    </row>
    <row r="307" spans="1:4" x14ac:dyDescent="0.5">
      <c r="A307" t="s">
        <v>494</v>
      </c>
      <c r="B307" t="s">
        <v>288</v>
      </c>
      <c r="D307" t="s">
        <v>267</v>
      </c>
    </row>
    <row r="308" spans="1:4" x14ac:dyDescent="0.5">
      <c r="A308" t="s">
        <v>494</v>
      </c>
      <c r="B308" t="s">
        <v>289</v>
      </c>
      <c r="D308" t="s">
        <v>268</v>
      </c>
    </row>
    <row r="309" spans="1:4" x14ac:dyDescent="0.5">
      <c r="A309" t="s">
        <v>494</v>
      </c>
      <c r="B309" t="s">
        <v>290</v>
      </c>
      <c r="D309" t="s">
        <v>269</v>
      </c>
    </row>
    <row r="310" spans="1:4" x14ac:dyDescent="0.5">
      <c r="A310" t="s">
        <v>494</v>
      </c>
      <c r="B310" t="s">
        <v>291</v>
      </c>
      <c r="D310" t="s">
        <v>270</v>
      </c>
    </row>
    <row r="311" spans="1:4" x14ac:dyDescent="0.5">
      <c r="A311" t="s">
        <v>494</v>
      </c>
      <c r="B311" t="s">
        <v>292</v>
      </c>
      <c r="D311" t="s">
        <v>271</v>
      </c>
    </row>
    <row r="312" spans="1:4" x14ac:dyDescent="0.5">
      <c r="A312" t="s">
        <v>494</v>
      </c>
      <c r="B312" t="s">
        <v>293</v>
      </c>
      <c r="D312" t="s">
        <v>272</v>
      </c>
    </row>
    <row r="313" spans="1:4" x14ac:dyDescent="0.5">
      <c r="A313" t="s">
        <v>494</v>
      </c>
      <c r="B313" t="s">
        <v>294</v>
      </c>
      <c r="D313" t="s">
        <v>273</v>
      </c>
    </row>
    <row r="314" spans="1:4" x14ac:dyDescent="0.5">
      <c r="A314" t="s">
        <v>494</v>
      </c>
      <c r="B314" t="s">
        <v>350</v>
      </c>
      <c r="D314" t="s">
        <v>21</v>
      </c>
    </row>
    <row r="315" spans="1:4" x14ac:dyDescent="0.5">
      <c r="A315" t="s">
        <v>494</v>
      </c>
      <c r="B315" t="s">
        <v>351</v>
      </c>
      <c r="D315" t="s">
        <v>20</v>
      </c>
    </row>
    <row r="316" spans="1:4" x14ac:dyDescent="0.5">
      <c r="A316" t="s">
        <v>494</v>
      </c>
      <c r="B316" t="s">
        <v>421</v>
      </c>
      <c r="D316" t="s">
        <v>23</v>
      </c>
    </row>
    <row r="317" spans="1:4" x14ac:dyDescent="0.5">
      <c r="A317" t="s">
        <v>494</v>
      </c>
      <c r="B317" t="s">
        <v>392</v>
      </c>
      <c r="C317" s="58" t="s">
        <v>553</v>
      </c>
    </row>
    <row r="318" spans="1:4" x14ac:dyDescent="0.5">
      <c r="A318" t="s">
        <v>494</v>
      </c>
      <c r="B318" t="s">
        <v>393</v>
      </c>
      <c r="C318" s="58" t="s">
        <v>554</v>
      </c>
    </row>
    <row r="319" spans="1:4" x14ac:dyDescent="0.5">
      <c r="A319" t="s">
        <v>494</v>
      </c>
      <c r="B319" t="s">
        <v>394</v>
      </c>
      <c r="C319" s="58" t="s">
        <v>555</v>
      </c>
    </row>
    <row r="320" spans="1:4" x14ac:dyDescent="0.5">
      <c r="A320" t="s">
        <v>494</v>
      </c>
      <c r="B320" t="s">
        <v>395</v>
      </c>
      <c r="C320" s="58" t="s">
        <v>556</v>
      </c>
    </row>
    <row r="321" spans="1:4" x14ac:dyDescent="0.5">
      <c r="A321" t="s">
        <v>494</v>
      </c>
      <c r="B321" t="s">
        <v>396</v>
      </c>
      <c r="C321" s="58" t="s">
        <v>557</v>
      </c>
    </row>
    <row r="322" spans="1:4" x14ac:dyDescent="0.5">
      <c r="A322" t="s">
        <v>494</v>
      </c>
      <c r="B322" t="s">
        <v>422</v>
      </c>
      <c r="C322" s="58" t="s">
        <v>558</v>
      </c>
    </row>
    <row r="323" spans="1:4" x14ac:dyDescent="0.5">
      <c r="A323" t="s">
        <v>494</v>
      </c>
      <c r="B323" t="s">
        <v>354</v>
      </c>
      <c r="C323" s="58" t="s">
        <v>559</v>
      </c>
    </row>
    <row r="324" spans="1:4" x14ac:dyDescent="0.5">
      <c r="A324" t="s">
        <v>494</v>
      </c>
      <c r="B324" t="s">
        <v>355</v>
      </c>
      <c r="C324" s="58" t="s">
        <v>560</v>
      </c>
    </row>
    <row r="325" spans="1:4" x14ac:dyDescent="0.5">
      <c r="A325" t="s">
        <v>494</v>
      </c>
      <c r="B325" t="s">
        <v>356</v>
      </c>
      <c r="C325" s="58" t="s">
        <v>561</v>
      </c>
    </row>
    <row r="326" spans="1:4" x14ac:dyDescent="0.5">
      <c r="A326" t="s">
        <v>494</v>
      </c>
      <c r="B326" t="s">
        <v>423</v>
      </c>
      <c r="C326" s="58" t="s">
        <v>562</v>
      </c>
    </row>
    <row r="327" spans="1:4" x14ac:dyDescent="0.5">
      <c r="A327" t="s">
        <v>494</v>
      </c>
      <c r="B327" t="s">
        <v>424</v>
      </c>
      <c r="C327" s="58" t="s">
        <v>563</v>
      </c>
    </row>
    <row r="328" spans="1:4" x14ac:dyDescent="0.5">
      <c r="A328" t="s">
        <v>494</v>
      </c>
      <c r="B328" t="s">
        <v>425</v>
      </c>
      <c r="C328" s="58" t="s">
        <v>564</v>
      </c>
    </row>
    <row r="329" spans="1:4" x14ac:dyDescent="0.5">
      <c r="A329" t="s">
        <v>494</v>
      </c>
      <c r="B329" t="s">
        <v>426</v>
      </c>
      <c r="C329" s="58" t="s">
        <v>565</v>
      </c>
    </row>
    <row r="330" spans="1:4" x14ac:dyDescent="0.5">
      <c r="A330" t="s">
        <v>494</v>
      </c>
      <c r="B330" t="s">
        <v>427</v>
      </c>
      <c r="C330" s="58" t="s">
        <v>566</v>
      </c>
    </row>
    <row r="331" spans="1:4" x14ac:dyDescent="0.5">
      <c r="A331" t="s">
        <v>494</v>
      </c>
      <c r="B331" t="s">
        <v>428</v>
      </c>
      <c r="C331" s="58" t="s">
        <v>567</v>
      </c>
    </row>
    <row r="332" spans="1:4" x14ac:dyDescent="0.5">
      <c r="A332" t="s">
        <v>494</v>
      </c>
      <c r="B332" t="s">
        <v>431</v>
      </c>
      <c r="D332" t="s">
        <v>38</v>
      </c>
    </row>
    <row r="333" spans="1:4" x14ac:dyDescent="0.5">
      <c r="A333" t="s">
        <v>494</v>
      </c>
      <c r="B333" t="s">
        <v>397</v>
      </c>
      <c r="D333">
        <v>300</v>
      </c>
    </row>
    <row r="334" spans="1:4" x14ac:dyDescent="0.5">
      <c r="A334" t="s">
        <v>494</v>
      </c>
      <c r="B334" t="s">
        <v>402</v>
      </c>
      <c r="D334" t="s">
        <v>39</v>
      </c>
    </row>
    <row r="335" spans="1:4" x14ac:dyDescent="0.5">
      <c r="A335" t="s">
        <v>494</v>
      </c>
      <c r="B335" t="s">
        <v>461</v>
      </c>
      <c r="D335" t="s">
        <v>40</v>
      </c>
    </row>
    <row r="336" spans="1:4" x14ac:dyDescent="0.5">
      <c r="A336" t="s">
        <v>494</v>
      </c>
      <c r="B336" t="s">
        <v>403</v>
      </c>
      <c r="C336" s="58" t="s">
        <v>568</v>
      </c>
    </row>
    <row r="337" spans="1:5" x14ac:dyDescent="0.5">
      <c r="A337" t="s">
        <v>494</v>
      </c>
      <c r="B337" t="s">
        <v>404</v>
      </c>
      <c r="C337" s="58" t="s">
        <v>568</v>
      </c>
    </row>
    <row r="338" spans="1:5" x14ac:dyDescent="0.5">
      <c r="A338" t="s">
        <v>494</v>
      </c>
      <c r="B338" t="s">
        <v>405</v>
      </c>
      <c r="C338" s="58" t="s">
        <v>568</v>
      </c>
    </row>
    <row r="339" spans="1:5" x14ac:dyDescent="0.5">
      <c r="A339" t="s">
        <v>494</v>
      </c>
      <c r="B339" t="s">
        <v>462</v>
      </c>
      <c r="C339" s="58" t="s">
        <v>568</v>
      </c>
    </row>
    <row r="340" spans="1:5" x14ac:dyDescent="0.5">
      <c r="A340" t="s">
        <v>494</v>
      </c>
      <c r="B340" t="s">
        <v>463</v>
      </c>
      <c r="C340" s="58" t="s">
        <v>568</v>
      </c>
    </row>
    <row r="341" spans="1:5" x14ac:dyDescent="0.5">
      <c r="A341" t="s">
        <v>494</v>
      </c>
      <c r="B341" t="s">
        <v>464</v>
      </c>
      <c r="C341" s="58" t="s">
        <v>568</v>
      </c>
    </row>
    <row r="342" spans="1:5" x14ac:dyDescent="0.5">
      <c r="A342" t="s">
        <v>494</v>
      </c>
      <c r="B342" t="s">
        <v>465</v>
      </c>
      <c r="C342" s="58" t="s">
        <v>568</v>
      </c>
    </row>
    <row r="343" spans="1:5" x14ac:dyDescent="0.5">
      <c r="A343" t="s">
        <v>494</v>
      </c>
      <c r="B343" t="s">
        <v>466</v>
      </c>
      <c r="C343" s="58" t="s">
        <v>568</v>
      </c>
    </row>
    <row r="344" spans="1:5" x14ac:dyDescent="0.5">
      <c r="A344" t="s">
        <v>494</v>
      </c>
      <c r="B344" t="s">
        <v>467</v>
      </c>
      <c r="C344" s="58" t="s">
        <v>568</v>
      </c>
    </row>
    <row r="345" spans="1:5" x14ac:dyDescent="0.5">
      <c r="A345" t="s">
        <v>494</v>
      </c>
      <c r="B345" t="s">
        <v>468</v>
      </c>
      <c r="C345" s="58" t="s">
        <v>568</v>
      </c>
    </row>
    <row r="346" spans="1:5" x14ac:dyDescent="0.5">
      <c r="A346" t="s">
        <v>494</v>
      </c>
      <c r="B346" t="s">
        <v>469</v>
      </c>
      <c r="C346" s="58" t="s">
        <v>568</v>
      </c>
    </row>
    <row r="347" spans="1:5" x14ac:dyDescent="0.5">
      <c r="A347" t="s">
        <v>494</v>
      </c>
      <c r="B347" t="s">
        <v>470</v>
      </c>
      <c r="C347" s="58" t="s">
        <v>568</v>
      </c>
    </row>
    <row r="348" spans="1:5" x14ac:dyDescent="0.5">
      <c r="A348" t="s">
        <v>494</v>
      </c>
      <c r="B348" t="s">
        <v>406</v>
      </c>
      <c r="C348" s="58" t="s">
        <v>568</v>
      </c>
    </row>
    <row r="349" spans="1:5" x14ac:dyDescent="0.5">
      <c r="A349" t="s">
        <v>494</v>
      </c>
      <c r="B349" t="s">
        <v>407</v>
      </c>
      <c r="C349" s="58" t="s">
        <v>568</v>
      </c>
    </row>
    <row r="350" spans="1:5" x14ac:dyDescent="0.5">
      <c r="A350" t="s">
        <v>494</v>
      </c>
      <c r="B350" t="s">
        <v>471</v>
      </c>
      <c r="C350" s="58" t="s">
        <v>568</v>
      </c>
    </row>
    <row r="351" spans="1:5" ht="71.7" x14ac:dyDescent="0.5">
      <c r="A351" t="s">
        <v>349</v>
      </c>
      <c r="B351" t="s">
        <v>350</v>
      </c>
      <c r="C351" s="92" t="s">
        <v>166</v>
      </c>
      <c r="E351" t="s">
        <v>113</v>
      </c>
    </row>
    <row r="352" spans="1:5" x14ac:dyDescent="0.5">
      <c r="A352" t="s">
        <v>349</v>
      </c>
      <c r="B352" t="s">
        <v>351</v>
      </c>
      <c r="C352" s="58" t="s">
        <v>186</v>
      </c>
      <c r="E352" t="s">
        <v>130</v>
      </c>
    </row>
    <row r="353" spans="1:5" x14ac:dyDescent="0.5">
      <c r="A353" t="s">
        <v>349</v>
      </c>
      <c r="B353" t="s">
        <v>310</v>
      </c>
      <c r="C353" s="58" t="s">
        <v>190</v>
      </c>
      <c r="E353" t="s">
        <v>132</v>
      </c>
    </row>
    <row r="354" spans="1:5" x14ac:dyDescent="0.5">
      <c r="A354" t="s">
        <v>349</v>
      </c>
      <c r="B354" t="s">
        <v>312</v>
      </c>
      <c r="C354" s="58" t="s">
        <v>194</v>
      </c>
      <c r="E354" t="s">
        <v>134</v>
      </c>
    </row>
    <row r="355" spans="1:5" x14ac:dyDescent="0.5">
      <c r="A355" t="s">
        <v>349</v>
      </c>
      <c r="B355" t="s">
        <v>318</v>
      </c>
      <c r="D355" t="s">
        <v>0</v>
      </c>
    </row>
    <row r="356" spans="1:5" x14ac:dyDescent="0.5">
      <c r="A356" t="s">
        <v>349</v>
      </c>
      <c r="B356" t="s">
        <v>320</v>
      </c>
      <c r="D356" t="s">
        <v>12</v>
      </c>
    </row>
    <row r="357" spans="1:5" x14ac:dyDescent="0.5">
      <c r="A357" t="s">
        <v>349</v>
      </c>
      <c r="B357" t="s">
        <v>322</v>
      </c>
      <c r="D357" t="s">
        <v>13</v>
      </c>
    </row>
    <row r="358" spans="1:5" x14ac:dyDescent="0.5">
      <c r="A358" t="s">
        <v>349</v>
      </c>
      <c r="B358" t="s">
        <v>324</v>
      </c>
      <c r="D358" t="s">
        <v>14</v>
      </c>
    </row>
    <row r="359" spans="1:5" x14ac:dyDescent="0.5">
      <c r="A359" t="s">
        <v>349</v>
      </c>
      <c r="B359" t="s">
        <v>331</v>
      </c>
      <c r="C359" s="58" t="s">
        <v>511</v>
      </c>
    </row>
    <row r="360" spans="1:5" x14ac:dyDescent="0.5">
      <c r="A360" t="s">
        <v>349</v>
      </c>
      <c r="B360" t="s">
        <v>352</v>
      </c>
      <c r="D360" t="s">
        <v>50</v>
      </c>
    </row>
    <row r="361" spans="1:5" x14ac:dyDescent="0.5">
      <c r="A361" t="s">
        <v>349</v>
      </c>
      <c r="B361" t="s">
        <v>334</v>
      </c>
      <c r="C361" s="58" t="s">
        <v>512</v>
      </c>
    </row>
    <row r="362" spans="1:5" x14ac:dyDescent="0.5">
      <c r="A362" t="s">
        <v>349</v>
      </c>
      <c r="B362" t="s">
        <v>336</v>
      </c>
      <c r="D362" t="s">
        <v>51</v>
      </c>
    </row>
    <row r="363" spans="1:5" x14ac:dyDescent="0.5">
      <c r="A363" t="s">
        <v>349</v>
      </c>
      <c r="B363" t="s">
        <v>353</v>
      </c>
      <c r="C363" s="58" t="s">
        <v>513</v>
      </c>
    </row>
    <row r="364" spans="1:5" x14ac:dyDescent="0.5">
      <c r="A364" t="s">
        <v>349</v>
      </c>
      <c r="B364" t="s">
        <v>340</v>
      </c>
      <c r="D364" t="s">
        <v>52</v>
      </c>
    </row>
    <row r="365" spans="1:5" x14ac:dyDescent="0.5">
      <c r="A365" t="s">
        <v>349</v>
      </c>
      <c r="B365" t="s">
        <v>354</v>
      </c>
      <c r="C365" s="58" t="s">
        <v>245</v>
      </c>
      <c r="E365" t="s">
        <v>117</v>
      </c>
    </row>
    <row r="366" spans="1:5" x14ac:dyDescent="0.5">
      <c r="A366" t="s">
        <v>349</v>
      </c>
      <c r="B366" t="s">
        <v>355</v>
      </c>
      <c r="C366" s="58" t="s">
        <v>242</v>
      </c>
      <c r="E366" t="s">
        <v>115</v>
      </c>
    </row>
    <row r="367" spans="1:5" x14ac:dyDescent="0.5">
      <c r="A367" t="s">
        <v>349</v>
      </c>
      <c r="B367" t="s">
        <v>356</v>
      </c>
      <c r="C367" s="58" t="s">
        <v>239</v>
      </c>
      <c r="E367" t="s">
        <v>110</v>
      </c>
    </row>
    <row r="368" spans="1:5" x14ac:dyDescent="0.5">
      <c r="A368" t="s">
        <v>349</v>
      </c>
      <c r="B368" t="s">
        <v>357</v>
      </c>
      <c r="C368" s="58" t="s">
        <v>514</v>
      </c>
    </row>
    <row r="369" spans="1:5" x14ac:dyDescent="0.5">
      <c r="A369" t="s">
        <v>349</v>
      </c>
      <c r="B369" t="s">
        <v>358</v>
      </c>
      <c r="C369" s="58" t="s">
        <v>515</v>
      </c>
    </row>
    <row r="370" spans="1:5" x14ac:dyDescent="0.5">
      <c r="A370" t="s">
        <v>349</v>
      </c>
      <c r="B370" t="s">
        <v>359</v>
      </c>
      <c r="C370" s="58" t="s">
        <v>516</v>
      </c>
    </row>
    <row r="371" spans="1:5" x14ac:dyDescent="0.5">
      <c r="A371" t="s">
        <v>349</v>
      </c>
      <c r="B371" t="s">
        <v>360</v>
      </c>
      <c r="C371" s="58" t="s">
        <v>184</v>
      </c>
      <c r="E371" t="s">
        <v>129</v>
      </c>
    </row>
    <row r="372" spans="1:5" x14ac:dyDescent="0.5">
      <c r="A372" t="s">
        <v>349</v>
      </c>
      <c r="B372" t="s">
        <v>361</v>
      </c>
      <c r="C372" s="58" t="s">
        <v>157</v>
      </c>
      <c r="E372" t="s">
        <v>106</v>
      </c>
    </row>
    <row r="373" spans="1:5" x14ac:dyDescent="0.5">
      <c r="A373" t="s">
        <v>349</v>
      </c>
      <c r="B373" t="s">
        <v>362</v>
      </c>
      <c r="C373" s="58" t="s">
        <v>212</v>
      </c>
      <c r="E373" t="s">
        <v>45</v>
      </c>
    </row>
    <row r="374" spans="1:5" x14ac:dyDescent="0.5">
      <c r="A374" t="s">
        <v>349</v>
      </c>
      <c r="B374" t="s">
        <v>363</v>
      </c>
      <c r="D374" t="s">
        <v>92</v>
      </c>
    </row>
    <row r="375" spans="1:5" x14ac:dyDescent="0.5">
      <c r="A375" t="s">
        <v>349</v>
      </c>
      <c r="B375" t="s">
        <v>364</v>
      </c>
      <c r="D375" t="s">
        <v>42</v>
      </c>
    </row>
    <row r="376" spans="1:5" x14ac:dyDescent="0.5">
      <c r="A376" t="s">
        <v>349</v>
      </c>
      <c r="B376" t="s">
        <v>365</v>
      </c>
      <c r="D376" t="s">
        <v>36</v>
      </c>
    </row>
    <row r="377" spans="1:5" x14ac:dyDescent="0.5">
      <c r="A377" t="s">
        <v>349</v>
      </c>
      <c r="B377" t="s">
        <v>366</v>
      </c>
      <c r="D377" t="s">
        <v>1</v>
      </c>
    </row>
    <row r="378" spans="1:5" x14ac:dyDescent="0.5">
      <c r="A378" t="s">
        <v>349</v>
      </c>
      <c r="B378" t="s">
        <v>367</v>
      </c>
      <c r="D378" t="s">
        <v>11</v>
      </c>
    </row>
    <row r="379" spans="1:5" x14ac:dyDescent="0.5">
      <c r="A379" t="s">
        <v>349</v>
      </c>
      <c r="B379" t="s">
        <v>368</v>
      </c>
      <c r="D379" t="s">
        <v>86</v>
      </c>
    </row>
    <row r="380" spans="1:5" x14ac:dyDescent="0.5">
      <c r="A380" t="s">
        <v>349</v>
      </c>
      <c r="B380" t="s">
        <v>369</v>
      </c>
      <c r="D380" t="s">
        <v>218</v>
      </c>
    </row>
    <row r="381" spans="1:5" x14ac:dyDescent="0.5">
      <c r="A381" t="s">
        <v>349</v>
      </c>
      <c r="B381" t="s">
        <v>370</v>
      </c>
      <c r="C381" s="58" t="s">
        <v>246</v>
      </c>
      <c r="E381" t="s">
        <v>224</v>
      </c>
    </row>
    <row r="382" spans="1:5" x14ac:dyDescent="0.5">
      <c r="A382" t="s">
        <v>349</v>
      </c>
      <c r="B382" t="s">
        <v>371</v>
      </c>
      <c r="C382" s="58" t="s">
        <v>243</v>
      </c>
      <c r="E382" t="s">
        <v>223</v>
      </c>
    </row>
    <row r="383" spans="1:5" x14ac:dyDescent="0.5">
      <c r="A383" t="s">
        <v>349</v>
      </c>
      <c r="B383" t="s">
        <v>372</v>
      </c>
      <c r="C383" s="58" t="s">
        <v>240</v>
      </c>
      <c r="E383" t="s">
        <v>222</v>
      </c>
    </row>
    <row r="384" spans="1:5" x14ac:dyDescent="0.5">
      <c r="A384" t="s">
        <v>349</v>
      </c>
      <c r="B384" t="s">
        <v>373</v>
      </c>
      <c r="D384" t="s">
        <v>82</v>
      </c>
      <c r="E384" t="s">
        <v>150</v>
      </c>
    </row>
    <row r="385" spans="1:5" x14ac:dyDescent="0.5">
      <c r="A385" t="s">
        <v>349</v>
      </c>
      <c r="B385" t="s">
        <v>374</v>
      </c>
      <c r="D385" t="s">
        <v>82</v>
      </c>
      <c r="E385" t="s">
        <v>151</v>
      </c>
    </row>
    <row r="386" spans="1:5" x14ac:dyDescent="0.5">
      <c r="A386" t="s">
        <v>349</v>
      </c>
      <c r="B386" t="s">
        <v>375</v>
      </c>
      <c r="D386" t="s">
        <v>79</v>
      </c>
      <c r="E386" t="s">
        <v>139</v>
      </c>
    </row>
    <row r="387" spans="1:5" x14ac:dyDescent="0.5">
      <c r="A387" t="s">
        <v>349</v>
      </c>
      <c r="B387" t="s">
        <v>376</v>
      </c>
      <c r="D387" t="s">
        <v>82</v>
      </c>
      <c r="E387" t="s">
        <v>219</v>
      </c>
    </row>
    <row r="388" spans="1:5" x14ac:dyDescent="0.5">
      <c r="A388" t="s">
        <v>349</v>
      </c>
      <c r="B388" t="s">
        <v>377</v>
      </c>
      <c r="D388" t="s">
        <v>258</v>
      </c>
      <c r="E388" t="s">
        <v>128</v>
      </c>
    </row>
    <row r="389" spans="1:5" x14ac:dyDescent="0.5">
      <c r="A389" t="s">
        <v>349</v>
      </c>
      <c r="B389" t="s">
        <v>378</v>
      </c>
      <c r="D389">
        <v>4</v>
      </c>
      <c r="E389" t="s">
        <v>125</v>
      </c>
    </row>
    <row r="390" spans="1:5" x14ac:dyDescent="0.5">
      <c r="A390" t="s">
        <v>349</v>
      </c>
      <c r="B390" t="s">
        <v>379</v>
      </c>
      <c r="D390" t="s">
        <v>89</v>
      </c>
    </row>
    <row r="391" spans="1:5" x14ac:dyDescent="0.5">
      <c r="A391" t="s">
        <v>349</v>
      </c>
      <c r="B391" t="s">
        <v>380</v>
      </c>
      <c r="D391">
        <v>100</v>
      </c>
    </row>
    <row r="392" spans="1:5" x14ac:dyDescent="0.5">
      <c r="A392" t="s">
        <v>349</v>
      </c>
      <c r="B392" t="s">
        <v>381</v>
      </c>
      <c r="D392">
        <v>15</v>
      </c>
    </row>
    <row r="393" spans="1:5" x14ac:dyDescent="0.5">
      <c r="A393" t="s">
        <v>349</v>
      </c>
      <c r="B393" t="s">
        <v>382</v>
      </c>
      <c r="D393">
        <v>5</v>
      </c>
    </row>
    <row r="394" spans="1:5" x14ac:dyDescent="0.5">
      <c r="A394" t="s">
        <v>349</v>
      </c>
      <c r="B394" t="s">
        <v>383</v>
      </c>
      <c r="D394" t="s">
        <v>95</v>
      </c>
    </row>
    <row r="395" spans="1:5" x14ac:dyDescent="0.5">
      <c r="A395" t="s">
        <v>349</v>
      </c>
      <c r="B395" t="s">
        <v>384</v>
      </c>
      <c r="C395" s="58" t="s">
        <v>235</v>
      </c>
    </row>
    <row r="396" spans="1:5" x14ac:dyDescent="0.5">
      <c r="A396" t="s">
        <v>349</v>
      </c>
      <c r="B396" t="s">
        <v>385</v>
      </c>
      <c r="C396" s="58" t="s">
        <v>233</v>
      </c>
      <c r="E396" t="s">
        <v>112</v>
      </c>
    </row>
    <row r="397" spans="1:5" x14ac:dyDescent="0.5">
      <c r="A397" t="s">
        <v>349</v>
      </c>
      <c r="B397" t="s">
        <v>386</v>
      </c>
      <c r="D397">
        <v>4</v>
      </c>
      <c r="E397" t="s">
        <v>124</v>
      </c>
    </row>
    <row r="398" spans="1:5" x14ac:dyDescent="0.5">
      <c r="A398" t="s">
        <v>349</v>
      </c>
      <c r="B398" t="s">
        <v>387</v>
      </c>
      <c r="D398" t="s">
        <v>90</v>
      </c>
    </row>
    <row r="399" spans="1:5" x14ac:dyDescent="0.5">
      <c r="A399" t="s">
        <v>349</v>
      </c>
      <c r="B399" t="s">
        <v>388</v>
      </c>
      <c r="D399">
        <v>600</v>
      </c>
    </row>
    <row r="400" spans="1:5" x14ac:dyDescent="0.5">
      <c r="A400" t="s">
        <v>349</v>
      </c>
      <c r="B400" t="s">
        <v>389</v>
      </c>
      <c r="C400" s="58" t="s">
        <v>517</v>
      </c>
    </row>
    <row r="401" spans="1:5" x14ac:dyDescent="0.5">
      <c r="A401" t="s">
        <v>349</v>
      </c>
      <c r="B401" t="s">
        <v>390</v>
      </c>
      <c r="C401" s="58" t="s">
        <v>518</v>
      </c>
    </row>
    <row r="402" spans="1:5" x14ac:dyDescent="0.5">
      <c r="A402" t="s">
        <v>391</v>
      </c>
      <c r="B402" t="s">
        <v>279</v>
      </c>
      <c r="D402" t="s">
        <v>24</v>
      </c>
    </row>
    <row r="403" spans="1:5" x14ac:dyDescent="0.5">
      <c r="A403" t="s">
        <v>391</v>
      </c>
      <c r="B403" t="s">
        <v>280</v>
      </c>
      <c r="D403" t="s">
        <v>16</v>
      </c>
    </row>
    <row r="404" spans="1:5" x14ac:dyDescent="0.5">
      <c r="A404" t="s">
        <v>391</v>
      </c>
      <c r="B404" t="s">
        <v>281</v>
      </c>
      <c r="D404" t="s">
        <v>17</v>
      </c>
    </row>
    <row r="405" spans="1:5" x14ac:dyDescent="0.5">
      <c r="A405" t="s">
        <v>391</v>
      </c>
      <c r="B405" t="s">
        <v>282</v>
      </c>
      <c r="D405" t="s">
        <v>18</v>
      </c>
    </row>
    <row r="406" spans="1:5" x14ac:dyDescent="0.5">
      <c r="A406" t="s">
        <v>391</v>
      </c>
      <c r="B406" t="s">
        <v>283</v>
      </c>
      <c r="D406" t="s">
        <v>49</v>
      </c>
    </row>
    <row r="407" spans="1:5" x14ac:dyDescent="0.5">
      <c r="A407" t="s">
        <v>391</v>
      </c>
      <c r="B407" t="s">
        <v>284</v>
      </c>
      <c r="D407" t="s">
        <v>19</v>
      </c>
    </row>
    <row r="408" spans="1:5" x14ac:dyDescent="0.5">
      <c r="A408" t="s">
        <v>391</v>
      </c>
      <c r="B408" t="s">
        <v>291</v>
      </c>
      <c r="D408" t="s">
        <v>25</v>
      </c>
    </row>
    <row r="409" spans="1:5" x14ac:dyDescent="0.5">
      <c r="A409" t="s">
        <v>391</v>
      </c>
      <c r="B409" t="s">
        <v>351</v>
      </c>
      <c r="C409" s="58" t="s">
        <v>247</v>
      </c>
      <c r="E409" t="s">
        <v>118</v>
      </c>
    </row>
    <row r="410" spans="1:5" x14ac:dyDescent="0.5">
      <c r="A410" t="s">
        <v>391</v>
      </c>
      <c r="B410" t="s">
        <v>310</v>
      </c>
      <c r="C410" s="58" t="s">
        <v>244</v>
      </c>
      <c r="E410" t="s">
        <v>116</v>
      </c>
    </row>
    <row r="411" spans="1:5" x14ac:dyDescent="0.5">
      <c r="A411" t="s">
        <v>391</v>
      </c>
      <c r="B411" t="s">
        <v>312</v>
      </c>
      <c r="C411" s="58" t="s">
        <v>241</v>
      </c>
      <c r="E411" t="s">
        <v>111</v>
      </c>
    </row>
    <row r="412" spans="1:5" x14ac:dyDescent="0.5">
      <c r="A412" t="s">
        <v>391</v>
      </c>
      <c r="B412" t="s">
        <v>314</v>
      </c>
      <c r="C412" s="58" t="s">
        <v>238</v>
      </c>
      <c r="E412" t="s">
        <v>109</v>
      </c>
    </row>
    <row r="413" spans="1:5" x14ac:dyDescent="0.5">
      <c r="A413" t="s">
        <v>391</v>
      </c>
      <c r="B413" t="s">
        <v>316</v>
      </c>
      <c r="C413" s="58" t="s">
        <v>251</v>
      </c>
      <c r="E413" t="s">
        <v>152</v>
      </c>
    </row>
    <row r="414" spans="1:5" x14ac:dyDescent="0.5">
      <c r="A414" t="s">
        <v>391</v>
      </c>
      <c r="B414" t="s">
        <v>329</v>
      </c>
      <c r="C414" s="58" t="s">
        <v>519</v>
      </c>
    </row>
    <row r="415" spans="1:5" x14ac:dyDescent="0.5">
      <c r="A415" t="s">
        <v>391</v>
      </c>
      <c r="B415" t="s">
        <v>331</v>
      </c>
      <c r="C415" s="58" t="s">
        <v>520</v>
      </c>
    </row>
    <row r="416" spans="1:5" x14ac:dyDescent="0.5">
      <c r="A416" t="s">
        <v>391</v>
      </c>
      <c r="B416" t="s">
        <v>352</v>
      </c>
      <c r="C416" s="58" t="s">
        <v>521</v>
      </c>
    </row>
    <row r="417" spans="1:4" x14ac:dyDescent="0.5">
      <c r="A417" t="s">
        <v>391</v>
      </c>
      <c r="B417" t="s">
        <v>332</v>
      </c>
      <c r="C417" s="58" t="s">
        <v>522</v>
      </c>
    </row>
    <row r="418" spans="1:4" x14ac:dyDescent="0.5">
      <c r="A418" t="s">
        <v>391</v>
      </c>
      <c r="B418" t="s">
        <v>334</v>
      </c>
      <c r="C418" s="58" t="s">
        <v>523</v>
      </c>
    </row>
    <row r="419" spans="1:4" x14ac:dyDescent="0.5">
      <c r="A419" t="s">
        <v>391</v>
      </c>
      <c r="B419" t="s">
        <v>392</v>
      </c>
      <c r="D419" t="s">
        <v>2</v>
      </c>
    </row>
    <row r="420" spans="1:4" x14ac:dyDescent="0.5">
      <c r="A420" t="s">
        <v>391</v>
      </c>
      <c r="B420" t="s">
        <v>393</v>
      </c>
      <c r="D420" t="s">
        <v>2</v>
      </c>
    </row>
    <row r="421" spans="1:4" x14ac:dyDescent="0.5">
      <c r="A421" t="s">
        <v>391</v>
      </c>
      <c r="B421" t="s">
        <v>394</v>
      </c>
      <c r="D421" t="s">
        <v>2</v>
      </c>
    </row>
    <row r="422" spans="1:4" x14ac:dyDescent="0.5">
      <c r="A422" t="s">
        <v>391</v>
      </c>
      <c r="B422" t="s">
        <v>395</v>
      </c>
      <c r="D422" t="s">
        <v>5</v>
      </c>
    </row>
    <row r="423" spans="1:4" x14ac:dyDescent="0.5">
      <c r="A423" t="s">
        <v>391</v>
      </c>
      <c r="B423" t="s">
        <v>396</v>
      </c>
      <c r="D423" t="s">
        <v>6</v>
      </c>
    </row>
    <row r="424" spans="1:4" x14ac:dyDescent="0.5">
      <c r="A424" t="s">
        <v>391</v>
      </c>
      <c r="B424" t="s">
        <v>397</v>
      </c>
      <c r="D424" t="s">
        <v>4</v>
      </c>
    </row>
    <row r="425" spans="1:4" x14ac:dyDescent="0.5">
      <c r="A425" t="s">
        <v>391</v>
      </c>
      <c r="B425" t="s">
        <v>398</v>
      </c>
      <c r="D425" t="s">
        <v>4</v>
      </c>
    </row>
    <row r="426" spans="1:4" x14ac:dyDescent="0.5">
      <c r="A426" t="s">
        <v>391</v>
      </c>
      <c r="B426" t="s">
        <v>399</v>
      </c>
      <c r="D426" t="s">
        <v>3</v>
      </c>
    </row>
    <row r="427" spans="1:4" x14ac:dyDescent="0.5">
      <c r="A427" t="s">
        <v>391</v>
      </c>
      <c r="B427" t="s">
        <v>400</v>
      </c>
      <c r="D427" t="s">
        <v>4</v>
      </c>
    </row>
    <row r="428" spans="1:4" x14ac:dyDescent="0.5">
      <c r="A428" t="s">
        <v>391</v>
      </c>
      <c r="B428" t="s">
        <v>401</v>
      </c>
      <c r="D428" t="s">
        <v>3</v>
      </c>
    </row>
    <row r="429" spans="1:4" x14ac:dyDescent="0.5">
      <c r="A429" t="s">
        <v>391</v>
      </c>
      <c r="B429" t="s">
        <v>402</v>
      </c>
      <c r="D429" t="s">
        <v>85</v>
      </c>
    </row>
    <row r="430" spans="1:4" x14ac:dyDescent="0.5">
      <c r="A430" t="s">
        <v>391</v>
      </c>
      <c r="B430" t="s">
        <v>403</v>
      </c>
      <c r="D430" t="s">
        <v>84</v>
      </c>
    </row>
    <row r="431" spans="1:4" x14ac:dyDescent="0.5">
      <c r="A431" t="s">
        <v>391</v>
      </c>
      <c r="B431" t="s">
        <v>404</v>
      </c>
      <c r="D431" t="s">
        <v>79</v>
      </c>
    </row>
    <row r="432" spans="1:4" x14ac:dyDescent="0.5">
      <c r="A432" t="s">
        <v>391</v>
      </c>
      <c r="B432" t="s">
        <v>405</v>
      </c>
      <c r="D432" t="s">
        <v>80</v>
      </c>
    </row>
    <row r="433" spans="1:5" x14ac:dyDescent="0.5">
      <c r="A433" t="s">
        <v>391</v>
      </c>
      <c r="B433" t="s">
        <v>406</v>
      </c>
      <c r="D433" t="s">
        <v>230</v>
      </c>
    </row>
    <row r="434" spans="1:5" x14ac:dyDescent="0.5">
      <c r="A434" t="s">
        <v>391</v>
      </c>
      <c r="B434" t="s">
        <v>407</v>
      </c>
      <c r="D434" t="s">
        <v>231</v>
      </c>
    </row>
    <row r="435" spans="1:5" x14ac:dyDescent="0.5">
      <c r="A435" t="s">
        <v>391</v>
      </c>
      <c r="B435" t="s">
        <v>408</v>
      </c>
      <c r="D435" t="s">
        <v>81</v>
      </c>
    </row>
    <row r="436" spans="1:5" x14ac:dyDescent="0.5">
      <c r="A436" t="s">
        <v>391</v>
      </c>
      <c r="B436" t="s">
        <v>409</v>
      </c>
      <c r="D436" t="s">
        <v>82</v>
      </c>
      <c r="E436" t="s">
        <v>105</v>
      </c>
    </row>
    <row r="437" spans="1:5" x14ac:dyDescent="0.5">
      <c r="A437" t="s">
        <v>391</v>
      </c>
      <c r="B437" t="s">
        <v>410</v>
      </c>
      <c r="D437" t="s">
        <v>83</v>
      </c>
      <c r="E437" t="s">
        <v>104</v>
      </c>
    </row>
    <row r="438" spans="1:5" x14ac:dyDescent="0.5">
      <c r="A438" t="s">
        <v>391</v>
      </c>
      <c r="B438" t="s">
        <v>411</v>
      </c>
      <c r="D438" t="s">
        <v>29</v>
      </c>
    </row>
    <row r="439" spans="1:5" x14ac:dyDescent="0.5">
      <c r="A439" t="s">
        <v>391</v>
      </c>
      <c r="B439" t="s">
        <v>412</v>
      </c>
      <c r="D439" t="s">
        <v>26</v>
      </c>
    </row>
    <row r="440" spans="1:5" x14ac:dyDescent="0.5">
      <c r="A440" t="s">
        <v>391</v>
      </c>
      <c r="B440" t="s">
        <v>413</v>
      </c>
      <c r="D440" t="s">
        <v>27</v>
      </c>
    </row>
    <row r="441" spans="1:5" x14ac:dyDescent="0.5">
      <c r="A441" t="s">
        <v>391</v>
      </c>
      <c r="B441" t="s">
        <v>414</v>
      </c>
      <c r="D441" t="s">
        <v>28</v>
      </c>
    </row>
    <row r="442" spans="1:5" x14ac:dyDescent="0.5">
      <c r="A442" t="s">
        <v>391</v>
      </c>
      <c r="B442" t="s">
        <v>415</v>
      </c>
      <c r="D442" t="s">
        <v>30</v>
      </c>
    </row>
    <row r="443" spans="1:5" x14ac:dyDescent="0.5">
      <c r="A443" t="s">
        <v>391</v>
      </c>
      <c r="B443" t="s">
        <v>416</v>
      </c>
      <c r="D443">
        <v>11111</v>
      </c>
    </row>
    <row r="444" spans="1:5" x14ac:dyDescent="0.5">
      <c r="A444" t="s">
        <v>391</v>
      </c>
      <c r="B444" t="s">
        <v>417</v>
      </c>
      <c r="D444">
        <v>111111</v>
      </c>
    </row>
    <row r="445" spans="1:5" x14ac:dyDescent="0.5">
      <c r="A445" t="s">
        <v>391</v>
      </c>
      <c r="B445" t="s">
        <v>418</v>
      </c>
      <c r="D445">
        <v>111111</v>
      </c>
    </row>
    <row r="446" spans="1:5" x14ac:dyDescent="0.5">
      <c r="A446" t="s">
        <v>419</v>
      </c>
      <c r="B446" t="s">
        <v>279</v>
      </c>
      <c r="D446" t="s">
        <v>10</v>
      </c>
    </row>
    <row r="447" spans="1:5" x14ac:dyDescent="0.5">
      <c r="A447" t="s">
        <v>419</v>
      </c>
      <c r="B447" t="s">
        <v>280</v>
      </c>
      <c r="D447">
        <v>1</v>
      </c>
    </row>
    <row r="448" spans="1:5" x14ac:dyDescent="0.5">
      <c r="A448" t="s">
        <v>419</v>
      </c>
      <c r="B448" t="s">
        <v>281</v>
      </c>
      <c r="C448" s="58" t="s">
        <v>524</v>
      </c>
    </row>
    <row r="449" spans="1:4" x14ac:dyDescent="0.5">
      <c r="A449" t="s">
        <v>419</v>
      </c>
      <c r="B449" t="s">
        <v>282</v>
      </c>
      <c r="D449" t="s">
        <v>10</v>
      </c>
    </row>
    <row r="450" spans="1:4" x14ac:dyDescent="0.5">
      <c r="A450" t="s">
        <v>419</v>
      </c>
      <c r="B450" t="s">
        <v>283</v>
      </c>
      <c r="C450" s="58" t="s">
        <v>525</v>
      </c>
    </row>
    <row r="451" spans="1:4" x14ac:dyDescent="0.5">
      <c r="A451" t="s">
        <v>419</v>
      </c>
      <c r="B451" t="s">
        <v>284</v>
      </c>
      <c r="C451" s="58" t="s">
        <v>526</v>
      </c>
    </row>
    <row r="452" spans="1:4" x14ac:dyDescent="0.5">
      <c r="A452" t="s">
        <v>419</v>
      </c>
      <c r="B452" t="s">
        <v>285</v>
      </c>
      <c r="C452" s="58" t="s">
        <v>527</v>
      </c>
    </row>
    <row r="453" spans="1:4" x14ac:dyDescent="0.5">
      <c r="A453" t="s">
        <v>419</v>
      </c>
      <c r="B453" t="s">
        <v>286</v>
      </c>
      <c r="C453" s="58" t="s">
        <v>528</v>
      </c>
    </row>
    <row r="454" spans="1:4" x14ac:dyDescent="0.5">
      <c r="A454" t="s">
        <v>419</v>
      </c>
      <c r="B454" t="s">
        <v>287</v>
      </c>
      <c r="C454" s="58" t="s">
        <v>529</v>
      </c>
    </row>
    <row r="455" spans="1:4" x14ac:dyDescent="0.5">
      <c r="A455" t="s">
        <v>419</v>
      </c>
      <c r="B455" t="s">
        <v>288</v>
      </c>
      <c r="C455" s="58" t="s">
        <v>530</v>
      </c>
    </row>
    <row r="456" spans="1:4" x14ac:dyDescent="0.5">
      <c r="A456" t="s">
        <v>419</v>
      </c>
      <c r="B456" t="s">
        <v>289</v>
      </c>
      <c r="C456" s="58" t="s">
        <v>531</v>
      </c>
    </row>
    <row r="457" spans="1:4" x14ac:dyDescent="0.5">
      <c r="A457" t="s">
        <v>419</v>
      </c>
      <c r="B457" t="s">
        <v>290</v>
      </c>
      <c r="C457" s="58" t="s">
        <v>532</v>
      </c>
    </row>
    <row r="458" spans="1:4" x14ac:dyDescent="0.5">
      <c r="A458" t="s">
        <v>419</v>
      </c>
      <c r="B458" t="s">
        <v>291</v>
      </c>
      <c r="C458" s="58" t="s">
        <v>533</v>
      </c>
    </row>
    <row r="459" spans="1:4" x14ac:dyDescent="0.5">
      <c r="A459" t="s">
        <v>419</v>
      </c>
      <c r="B459" t="s">
        <v>292</v>
      </c>
      <c r="C459" s="58" t="s">
        <v>534</v>
      </c>
    </row>
    <row r="460" spans="1:4" x14ac:dyDescent="0.5">
      <c r="A460" t="s">
        <v>419</v>
      </c>
      <c r="B460" t="s">
        <v>293</v>
      </c>
      <c r="C460" s="58" t="s">
        <v>535</v>
      </c>
    </row>
    <row r="461" spans="1:4" x14ac:dyDescent="0.5">
      <c r="A461" t="s">
        <v>419</v>
      </c>
      <c r="B461" t="s">
        <v>294</v>
      </c>
      <c r="C461" s="58" t="s">
        <v>536</v>
      </c>
    </row>
    <row r="462" spans="1:4" x14ac:dyDescent="0.5">
      <c r="A462" t="s">
        <v>419</v>
      </c>
      <c r="B462" t="s">
        <v>295</v>
      </c>
      <c r="C462" s="58" t="s">
        <v>537</v>
      </c>
    </row>
    <row r="463" spans="1:4" x14ac:dyDescent="0.5">
      <c r="A463" t="s">
        <v>419</v>
      </c>
      <c r="B463" t="s">
        <v>296</v>
      </c>
      <c r="C463" s="58" t="s">
        <v>538</v>
      </c>
    </row>
    <row r="464" spans="1:4" x14ac:dyDescent="0.5">
      <c r="A464" t="s">
        <v>419</v>
      </c>
      <c r="B464" t="s">
        <v>350</v>
      </c>
      <c r="D464" t="s">
        <v>12</v>
      </c>
    </row>
    <row r="465" spans="1:4" x14ac:dyDescent="0.5">
      <c r="A465" t="s">
        <v>419</v>
      </c>
      <c r="B465" t="s">
        <v>351</v>
      </c>
      <c r="C465" s="58" t="s">
        <v>539</v>
      </c>
    </row>
    <row r="466" spans="1:4" x14ac:dyDescent="0.5">
      <c r="A466" t="s">
        <v>419</v>
      </c>
      <c r="B466" t="s">
        <v>310</v>
      </c>
      <c r="C466" s="58" t="s">
        <v>540</v>
      </c>
    </row>
    <row r="467" spans="1:4" x14ac:dyDescent="0.5">
      <c r="A467" t="s">
        <v>419</v>
      </c>
      <c r="B467" t="s">
        <v>312</v>
      </c>
      <c r="D467" t="s">
        <v>7</v>
      </c>
    </row>
    <row r="468" spans="1:4" x14ac:dyDescent="0.5">
      <c r="A468" t="s">
        <v>419</v>
      </c>
      <c r="B468" t="s">
        <v>314</v>
      </c>
      <c r="D468">
        <v>20</v>
      </c>
    </row>
    <row r="469" spans="1:4" x14ac:dyDescent="0.5">
      <c r="A469" t="s">
        <v>419</v>
      </c>
      <c r="B469" t="s">
        <v>316</v>
      </c>
      <c r="D469">
        <v>20</v>
      </c>
    </row>
    <row r="470" spans="1:4" x14ac:dyDescent="0.5">
      <c r="A470" t="s">
        <v>419</v>
      </c>
      <c r="B470" t="s">
        <v>318</v>
      </c>
      <c r="D470">
        <v>30</v>
      </c>
    </row>
    <row r="471" spans="1:4" x14ac:dyDescent="0.5">
      <c r="A471" t="s">
        <v>419</v>
      </c>
      <c r="B471" t="s">
        <v>320</v>
      </c>
      <c r="D471">
        <v>30</v>
      </c>
    </row>
    <row r="472" spans="1:4" x14ac:dyDescent="0.5">
      <c r="A472" t="s">
        <v>419</v>
      </c>
      <c r="B472" t="s">
        <v>322</v>
      </c>
      <c r="D472">
        <v>40</v>
      </c>
    </row>
    <row r="473" spans="1:4" x14ac:dyDescent="0.5">
      <c r="A473" t="s">
        <v>419</v>
      </c>
      <c r="B473" t="s">
        <v>324</v>
      </c>
      <c r="D473">
        <v>50</v>
      </c>
    </row>
    <row r="474" spans="1:4" x14ac:dyDescent="0.5">
      <c r="A474" t="s">
        <v>419</v>
      </c>
      <c r="B474" t="s">
        <v>326</v>
      </c>
      <c r="D474">
        <v>50</v>
      </c>
    </row>
    <row r="475" spans="1:4" x14ac:dyDescent="0.5">
      <c r="A475" t="s">
        <v>419</v>
      </c>
      <c r="B475" t="s">
        <v>420</v>
      </c>
      <c r="D475">
        <v>60</v>
      </c>
    </row>
    <row r="476" spans="1:4" x14ac:dyDescent="0.5">
      <c r="A476" t="s">
        <v>419</v>
      </c>
      <c r="B476" t="s">
        <v>328</v>
      </c>
      <c r="D476">
        <v>60</v>
      </c>
    </row>
    <row r="477" spans="1:4" x14ac:dyDescent="0.5">
      <c r="A477" t="s">
        <v>419</v>
      </c>
      <c r="B477" t="s">
        <v>329</v>
      </c>
      <c r="D477">
        <v>70</v>
      </c>
    </row>
    <row r="478" spans="1:4" x14ac:dyDescent="0.5">
      <c r="A478" t="s">
        <v>419</v>
      </c>
      <c r="B478" t="s">
        <v>331</v>
      </c>
      <c r="D478">
        <v>70</v>
      </c>
    </row>
    <row r="479" spans="1:4" x14ac:dyDescent="0.5">
      <c r="A479" t="s">
        <v>419</v>
      </c>
      <c r="B479" t="s">
        <v>352</v>
      </c>
      <c r="D479">
        <v>80</v>
      </c>
    </row>
    <row r="480" spans="1:4" x14ac:dyDescent="0.5">
      <c r="A480" t="s">
        <v>419</v>
      </c>
      <c r="B480" t="s">
        <v>332</v>
      </c>
      <c r="D480">
        <v>90</v>
      </c>
    </row>
    <row r="481" spans="1:4" x14ac:dyDescent="0.5">
      <c r="A481" t="s">
        <v>419</v>
      </c>
      <c r="B481" t="s">
        <v>334</v>
      </c>
      <c r="D481">
        <v>100</v>
      </c>
    </row>
    <row r="482" spans="1:4" x14ac:dyDescent="0.5">
      <c r="A482" t="s">
        <v>419</v>
      </c>
      <c r="B482" t="s">
        <v>421</v>
      </c>
      <c r="D482" t="s">
        <v>13</v>
      </c>
    </row>
    <row r="483" spans="1:4" x14ac:dyDescent="0.5">
      <c r="A483" t="s">
        <v>419</v>
      </c>
      <c r="B483" t="s">
        <v>392</v>
      </c>
      <c r="C483" s="58" t="s">
        <v>541</v>
      </c>
    </row>
    <row r="484" spans="1:4" x14ac:dyDescent="0.5">
      <c r="A484" t="s">
        <v>419</v>
      </c>
      <c r="B484" t="s">
        <v>393</v>
      </c>
      <c r="C484" s="58" t="s">
        <v>542</v>
      </c>
    </row>
    <row r="485" spans="1:4" x14ac:dyDescent="0.5">
      <c r="A485" t="s">
        <v>419</v>
      </c>
      <c r="B485" t="s">
        <v>394</v>
      </c>
      <c r="D485" t="s">
        <v>8</v>
      </c>
    </row>
    <row r="486" spans="1:4" x14ac:dyDescent="0.5">
      <c r="A486" t="s">
        <v>419</v>
      </c>
      <c r="B486" t="s">
        <v>395</v>
      </c>
      <c r="D486">
        <v>5</v>
      </c>
    </row>
    <row r="487" spans="1:4" x14ac:dyDescent="0.5">
      <c r="A487" t="s">
        <v>419</v>
      </c>
      <c r="B487" t="s">
        <v>396</v>
      </c>
      <c r="D487">
        <v>15</v>
      </c>
    </row>
    <row r="488" spans="1:4" x14ac:dyDescent="0.5">
      <c r="A488" t="s">
        <v>419</v>
      </c>
      <c r="B488" t="s">
        <v>422</v>
      </c>
      <c r="D488">
        <v>20</v>
      </c>
    </row>
    <row r="489" spans="1:4" x14ac:dyDescent="0.5">
      <c r="A489" t="s">
        <v>419</v>
      </c>
      <c r="B489" t="s">
        <v>354</v>
      </c>
      <c r="D489">
        <v>20</v>
      </c>
    </row>
    <row r="490" spans="1:4" x14ac:dyDescent="0.5">
      <c r="A490" t="s">
        <v>419</v>
      </c>
      <c r="B490" t="s">
        <v>355</v>
      </c>
      <c r="D490">
        <v>5</v>
      </c>
    </row>
    <row r="491" spans="1:4" x14ac:dyDescent="0.5">
      <c r="A491" t="s">
        <v>419</v>
      </c>
      <c r="B491" t="s">
        <v>356</v>
      </c>
      <c r="D491">
        <v>10</v>
      </c>
    </row>
    <row r="492" spans="1:4" x14ac:dyDescent="0.5">
      <c r="A492" t="s">
        <v>419</v>
      </c>
      <c r="B492" t="s">
        <v>423</v>
      </c>
      <c r="D492">
        <v>30</v>
      </c>
    </row>
    <row r="493" spans="1:4" x14ac:dyDescent="0.5">
      <c r="A493" t="s">
        <v>419</v>
      </c>
      <c r="B493" t="s">
        <v>424</v>
      </c>
      <c r="D493">
        <v>5</v>
      </c>
    </row>
    <row r="494" spans="1:4" x14ac:dyDescent="0.5">
      <c r="A494" t="s">
        <v>419</v>
      </c>
      <c r="B494" t="s">
        <v>425</v>
      </c>
      <c r="D494">
        <v>45</v>
      </c>
    </row>
    <row r="495" spans="1:4" x14ac:dyDescent="0.5">
      <c r="A495" t="s">
        <v>419</v>
      </c>
      <c r="B495" t="s">
        <v>426</v>
      </c>
      <c r="D495">
        <v>5</v>
      </c>
    </row>
    <row r="496" spans="1:4" x14ac:dyDescent="0.5">
      <c r="A496" t="s">
        <v>419</v>
      </c>
      <c r="B496" t="s">
        <v>427</v>
      </c>
      <c r="D496">
        <v>50</v>
      </c>
    </row>
    <row r="497" spans="1:4" x14ac:dyDescent="0.5">
      <c r="A497" t="s">
        <v>419</v>
      </c>
      <c r="B497" t="s">
        <v>428</v>
      </c>
      <c r="D497">
        <v>50</v>
      </c>
    </row>
    <row r="498" spans="1:4" x14ac:dyDescent="0.5">
      <c r="A498" t="s">
        <v>419</v>
      </c>
      <c r="B498" t="s">
        <v>429</v>
      </c>
      <c r="D498">
        <v>10</v>
      </c>
    </row>
    <row r="499" spans="1:4" x14ac:dyDescent="0.5">
      <c r="A499" t="s">
        <v>419</v>
      </c>
      <c r="B499" t="s">
        <v>430</v>
      </c>
      <c r="D499">
        <v>70</v>
      </c>
    </row>
    <row r="500" spans="1:4" x14ac:dyDescent="0.5">
      <c r="A500" t="s">
        <v>419</v>
      </c>
      <c r="B500" t="s">
        <v>431</v>
      </c>
      <c r="D500" t="s">
        <v>14</v>
      </c>
    </row>
    <row r="501" spans="1:4" x14ac:dyDescent="0.5">
      <c r="A501" t="s">
        <v>419</v>
      </c>
      <c r="B501" t="s">
        <v>397</v>
      </c>
      <c r="C501" s="58" t="s">
        <v>543</v>
      </c>
    </row>
    <row r="502" spans="1:4" x14ac:dyDescent="0.5">
      <c r="A502" t="s">
        <v>419</v>
      </c>
      <c r="B502" t="s">
        <v>398</v>
      </c>
      <c r="C502" s="58" t="s">
        <v>544</v>
      </c>
    </row>
    <row r="503" spans="1:4" x14ac:dyDescent="0.5">
      <c r="A503" t="s">
        <v>419</v>
      </c>
      <c r="B503" t="s">
        <v>399</v>
      </c>
      <c r="D503" t="s">
        <v>9</v>
      </c>
    </row>
    <row r="504" spans="1:4" x14ac:dyDescent="0.5">
      <c r="A504" t="s">
        <v>419</v>
      </c>
      <c r="B504" t="s">
        <v>400</v>
      </c>
      <c r="D504">
        <v>5</v>
      </c>
    </row>
    <row r="505" spans="1:4" x14ac:dyDescent="0.5">
      <c r="A505" t="s">
        <v>419</v>
      </c>
      <c r="B505" t="s">
        <v>401</v>
      </c>
      <c r="D505">
        <v>10</v>
      </c>
    </row>
    <row r="506" spans="1:4" x14ac:dyDescent="0.5">
      <c r="A506" t="s">
        <v>419</v>
      </c>
      <c r="B506" t="s">
        <v>432</v>
      </c>
      <c r="D506">
        <v>10</v>
      </c>
    </row>
    <row r="507" spans="1:4" x14ac:dyDescent="0.5">
      <c r="A507" t="s">
        <v>419</v>
      </c>
      <c r="B507" t="s">
        <v>433</v>
      </c>
      <c r="D507">
        <v>10</v>
      </c>
    </row>
    <row r="508" spans="1:4" x14ac:dyDescent="0.5">
      <c r="A508" t="s">
        <v>419</v>
      </c>
      <c r="B508" t="s">
        <v>434</v>
      </c>
      <c r="D508">
        <v>5</v>
      </c>
    </row>
    <row r="509" spans="1:4" x14ac:dyDescent="0.5">
      <c r="A509" t="s">
        <v>419</v>
      </c>
      <c r="B509" t="s">
        <v>435</v>
      </c>
      <c r="D509">
        <v>10</v>
      </c>
    </row>
    <row r="510" spans="1:4" x14ac:dyDescent="0.5">
      <c r="A510" t="s">
        <v>419</v>
      </c>
      <c r="B510" t="s">
        <v>436</v>
      </c>
      <c r="D510">
        <v>20</v>
      </c>
    </row>
    <row r="511" spans="1:4" x14ac:dyDescent="0.5">
      <c r="A511" t="s">
        <v>419</v>
      </c>
      <c r="B511" t="s">
        <v>437</v>
      </c>
      <c r="D511">
        <v>5</v>
      </c>
    </row>
    <row r="512" spans="1:4" x14ac:dyDescent="0.5">
      <c r="A512" t="s">
        <v>419</v>
      </c>
      <c r="B512" t="s">
        <v>438</v>
      </c>
      <c r="D512">
        <v>25</v>
      </c>
    </row>
    <row r="513" spans="1:5" x14ac:dyDescent="0.5">
      <c r="A513" t="s">
        <v>419</v>
      </c>
      <c r="B513" t="s">
        <v>439</v>
      </c>
      <c r="D513">
        <v>5</v>
      </c>
    </row>
    <row r="514" spans="1:5" x14ac:dyDescent="0.5">
      <c r="A514" t="s">
        <v>419</v>
      </c>
      <c r="B514" t="s">
        <v>440</v>
      </c>
      <c r="D514">
        <v>35</v>
      </c>
    </row>
    <row r="515" spans="1:5" x14ac:dyDescent="0.5">
      <c r="A515" t="s">
        <v>419</v>
      </c>
      <c r="B515" t="s">
        <v>441</v>
      </c>
      <c r="D515">
        <v>5</v>
      </c>
    </row>
    <row r="516" spans="1:5" x14ac:dyDescent="0.5">
      <c r="A516" t="s">
        <v>419</v>
      </c>
      <c r="B516" t="s">
        <v>442</v>
      </c>
      <c r="D516">
        <v>10</v>
      </c>
    </row>
    <row r="517" spans="1:5" x14ac:dyDescent="0.5">
      <c r="A517" t="s">
        <v>419</v>
      </c>
      <c r="B517" t="s">
        <v>443</v>
      </c>
      <c r="D517">
        <v>15</v>
      </c>
    </row>
    <row r="518" spans="1:5" x14ac:dyDescent="0.5">
      <c r="A518" t="s">
        <v>419</v>
      </c>
      <c r="B518" t="s">
        <v>402</v>
      </c>
      <c r="D518" t="s">
        <v>46</v>
      </c>
    </row>
    <row r="519" spans="1:5" x14ac:dyDescent="0.5">
      <c r="A519" t="s">
        <v>419</v>
      </c>
      <c r="B519" t="s">
        <v>444</v>
      </c>
      <c r="C519" s="58" t="s">
        <v>545</v>
      </c>
    </row>
    <row r="520" spans="1:5" x14ac:dyDescent="0.5">
      <c r="A520" t="s">
        <v>419</v>
      </c>
      <c r="B520" t="s">
        <v>445</v>
      </c>
      <c r="C520" s="58" t="s">
        <v>221</v>
      </c>
      <c r="E520" t="s">
        <v>142</v>
      </c>
    </row>
    <row r="521" spans="1:5" x14ac:dyDescent="0.5">
      <c r="A521" t="s">
        <v>419</v>
      </c>
      <c r="B521" t="s">
        <v>446</v>
      </c>
      <c r="D521" t="s">
        <v>43</v>
      </c>
    </row>
    <row r="522" spans="1:5" x14ac:dyDescent="0.5">
      <c r="A522" t="s">
        <v>419</v>
      </c>
      <c r="B522" t="s">
        <v>447</v>
      </c>
      <c r="D522">
        <v>50</v>
      </c>
    </row>
    <row r="523" spans="1:5" x14ac:dyDescent="0.5">
      <c r="A523" t="s">
        <v>419</v>
      </c>
      <c r="B523" t="s">
        <v>448</v>
      </c>
      <c r="D523">
        <v>70</v>
      </c>
    </row>
    <row r="524" spans="1:5" x14ac:dyDescent="0.5">
      <c r="A524" t="s">
        <v>419</v>
      </c>
      <c r="B524" t="s">
        <v>449</v>
      </c>
      <c r="D524">
        <v>100</v>
      </c>
    </row>
    <row r="525" spans="1:5" x14ac:dyDescent="0.5">
      <c r="A525" t="s">
        <v>419</v>
      </c>
      <c r="B525" t="s">
        <v>450</v>
      </c>
      <c r="D525">
        <v>100</v>
      </c>
    </row>
    <row r="526" spans="1:5" x14ac:dyDescent="0.5">
      <c r="A526" t="s">
        <v>419</v>
      </c>
      <c r="B526" t="s">
        <v>451</v>
      </c>
      <c r="D526">
        <v>90</v>
      </c>
    </row>
    <row r="527" spans="1:5" x14ac:dyDescent="0.5">
      <c r="A527" t="s">
        <v>419</v>
      </c>
      <c r="B527" t="s">
        <v>452</v>
      </c>
      <c r="D527">
        <v>120</v>
      </c>
    </row>
    <row r="528" spans="1:5" x14ac:dyDescent="0.5">
      <c r="A528" t="s">
        <v>419</v>
      </c>
      <c r="B528" t="s">
        <v>453</v>
      </c>
      <c r="D528">
        <v>160</v>
      </c>
    </row>
    <row r="529" spans="1:4" x14ac:dyDescent="0.5">
      <c r="A529" t="s">
        <v>419</v>
      </c>
      <c r="B529" t="s">
        <v>454</v>
      </c>
      <c r="D529">
        <v>130</v>
      </c>
    </row>
    <row r="530" spans="1:4" x14ac:dyDescent="0.5">
      <c r="A530" t="s">
        <v>419</v>
      </c>
      <c r="B530" t="s">
        <v>455</v>
      </c>
      <c r="D530">
        <v>210</v>
      </c>
    </row>
    <row r="531" spans="1:4" x14ac:dyDescent="0.5">
      <c r="A531" t="s">
        <v>419</v>
      </c>
      <c r="B531" t="s">
        <v>456</v>
      </c>
      <c r="D531">
        <v>150</v>
      </c>
    </row>
    <row r="532" spans="1:4" x14ac:dyDescent="0.5">
      <c r="A532" t="s">
        <v>419</v>
      </c>
      <c r="B532" t="s">
        <v>457</v>
      </c>
      <c r="D532">
        <v>240</v>
      </c>
    </row>
    <row r="533" spans="1:4" x14ac:dyDescent="0.5">
      <c r="A533" t="s">
        <v>419</v>
      </c>
      <c r="B533" t="s">
        <v>458</v>
      </c>
      <c r="D533">
        <v>260</v>
      </c>
    </row>
    <row r="534" spans="1:4" x14ac:dyDescent="0.5">
      <c r="A534" t="s">
        <v>419</v>
      </c>
      <c r="B534" t="s">
        <v>459</v>
      </c>
      <c r="D534">
        <v>200</v>
      </c>
    </row>
    <row r="535" spans="1:4" x14ac:dyDescent="0.5">
      <c r="A535" t="s">
        <v>419</v>
      </c>
      <c r="B535" t="s">
        <v>460</v>
      </c>
      <c r="D535">
        <v>340</v>
      </c>
    </row>
    <row r="536" spans="1:4" x14ac:dyDescent="0.5">
      <c r="A536" t="s">
        <v>419</v>
      </c>
      <c r="B536" t="s">
        <v>461</v>
      </c>
      <c r="D536" t="s">
        <v>47</v>
      </c>
    </row>
    <row r="537" spans="1:4" x14ac:dyDescent="0.5">
      <c r="A537" t="s">
        <v>419</v>
      </c>
      <c r="B537" t="s">
        <v>403</v>
      </c>
      <c r="C537" s="58" t="s">
        <v>546</v>
      </c>
    </row>
    <row r="538" spans="1:4" x14ac:dyDescent="0.5">
      <c r="A538" t="s">
        <v>419</v>
      </c>
      <c r="B538" t="s">
        <v>404</v>
      </c>
      <c r="C538" s="58" t="s">
        <v>547</v>
      </c>
    </row>
    <row r="539" spans="1:4" x14ac:dyDescent="0.5">
      <c r="A539" t="s">
        <v>419</v>
      </c>
      <c r="B539" t="s">
        <v>405</v>
      </c>
      <c r="D539" t="s">
        <v>44</v>
      </c>
    </row>
    <row r="540" spans="1:4" x14ac:dyDescent="0.5">
      <c r="A540" t="s">
        <v>419</v>
      </c>
      <c r="B540" t="s">
        <v>462</v>
      </c>
      <c r="D540">
        <v>100</v>
      </c>
    </row>
    <row r="541" spans="1:4" x14ac:dyDescent="0.5">
      <c r="A541" t="s">
        <v>419</v>
      </c>
      <c r="B541" t="s">
        <v>463</v>
      </c>
      <c r="D541">
        <v>300</v>
      </c>
    </row>
    <row r="542" spans="1:4" x14ac:dyDescent="0.5">
      <c r="A542" t="s">
        <v>419</v>
      </c>
      <c r="B542" t="s">
        <v>464</v>
      </c>
      <c r="D542">
        <v>600</v>
      </c>
    </row>
    <row r="543" spans="1:4" x14ac:dyDescent="0.5">
      <c r="A543" t="s">
        <v>419</v>
      </c>
      <c r="B543" t="s">
        <v>465</v>
      </c>
      <c r="D543">
        <v>600</v>
      </c>
    </row>
    <row r="544" spans="1:4" x14ac:dyDescent="0.5">
      <c r="A544" t="s">
        <v>419</v>
      </c>
      <c r="B544" t="s">
        <v>466</v>
      </c>
      <c r="D544">
        <v>200</v>
      </c>
    </row>
    <row r="545" spans="1:4" x14ac:dyDescent="0.5">
      <c r="A545" t="s">
        <v>419</v>
      </c>
      <c r="B545" t="s">
        <v>467</v>
      </c>
      <c r="D545">
        <v>500</v>
      </c>
    </row>
    <row r="546" spans="1:4" x14ac:dyDescent="0.5">
      <c r="A546" t="s">
        <v>419</v>
      </c>
      <c r="B546" t="s">
        <v>468</v>
      </c>
      <c r="D546">
        <v>1500</v>
      </c>
    </row>
    <row r="547" spans="1:4" x14ac:dyDescent="0.5">
      <c r="A547" t="s">
        <v>419</v>
      </c>
      <c r="B547" t="s">
        <v>469</v>
      </c>
      <c r="D547">
        <v>300</v>
      </c>
    </row>
    <row r="548" spans="1:4" x14ac:dyDescent="0.5">
      <c r="A548" t="s">
        <v>419</v>
      </c>
      <c r="B548" t="s">
        <v>470</v>
      </c>
      <c r="D548">
        <v>2700</v>
      </c>
    </row>
    <row r="549" spans="1:4" x14ac:dyDescent="0.5">
      <c r="A549" t="s">
        <v>419</v>
      </c>
      <c r="B549" t="s">
        <v>406</v>
      </c>
      <c r="D549">
        <v>350</v>
      </c>
    </row>
    <row r="550" spans="1:4" x14ac:dyDescent="0.5">
      <c r="A550" t="s">
        <v>419</v>
      </c>
      <c r="B550" t="s">
        <v>407</v>
      </c>
      <c r="D550">
        <v>3500</v>
      </c>
    </row>
    <row r="551" spans="1:4" x14ac:dyDescent="0.5">
      <c r="A551" t="s">
        <v>419</v>
      </c>
      <c r="B551" t="s">
        <v>471</v>
      </c>
      <c r="D551">
        <v>4000</v>
      </c>
    </row>
    <row r="552" spans="1:4" x14ac:dyDescent="0.5">
      <c r="A552" t="s">
        <v>419</v>
      </c>
      <c r="B552" t="s">
        <v>472</v>
      </c>
      <c r="D552">
        <v>900</v>
      </c>
    </row>
    <row r="553" spans="1:4" x14ac:dyDescent="0.5">
      <c r="A553" t="s">
        <v>419</v>
      </c>
      <c r="B553" t="s">
        <v>473</v>
      </c>
      <c r="D553">
        <v>7000</v>
      </c>
    </row>
    <row r="554" spans="1:4" x14ac:dyDescent="0.5">
      <c r="A554" t="s">
        <v>419</v>
      </c>
      <c r="B554" t="s">
        <v>474</v>
      </c>
      <c r="D554" t="s">
        <v>48</v>
      </c>
    </row>
    <row r="555" spans="1:4" x14ac:dyDescent="0.5">
      <c r="A555" t="s">
        <v>419</v>
      </c>
      <c r="B555" t="s">
        <v>408</v>
      </c>
      <c r="C555" s="58" t="s">
        <v>548</v>
      </c>
    </row>
    <row r="556" spans="1:4" x14ac:dyDescent="0.5">
      <c r="A556" t="s">
        <v>419</v>
      </c>
      <c r="B556" t="s">
        <v>409</v>
      </c>
      <c r="C556" s="58" t="s">
        <v>549</v>
      </c>
    </row>
    <row r="557" spans="1:4" x14ac:dyDescent="0.5">
      <c r="A557" t="s">
        <v>419</v>
      </c>
      <c r="B557" t="s">
        <v>410</v>
      </c>
      <c r="D557" t="s">
        <v>45</v>
      </c>
    </row>
    <row r="558" spans="1:4" x14ac:dyDescent="0.5">
      <c r="A558" t="s">
        <v>419</v>
      </c>
      <c r="B558" t="s">
        <v>475</v>
      </c>
      <c r="D558">
        <v>500</v>
      </c>
    </row>
    <row r="559" spans="1:4" x14ac:dyDescent="0.5">
      <c r="A559" t="s">
        <v>419</v>
      </c>
      <c r="B559" t="s">
        <v>476</v>
      </c>
      <c r="D559">
        <v>3000</v>
      </c>
    </row>
    <row r="560" spans="1:4" x14ac:dyDescent="0.5">
      <c r="A560" t="s">
        <v>419</v>
      </c>
      <c r="B560" t="s">
        <v>477</v>
      </c>
      <c r="D560">
        <v>6000</v>
      </c>
    </row>
    <row r="561" spans="1:5" x14ac:dyDescent="0.5">
      <c r="A561" t="s">
        <v>419</v>
      </c>
      <c r="B561" t="s">
        <v>478</v>
      </c>
      <c r="D561">
        <v>6000</v>
      </c>
    </row>
    <row r="562" spans="1:5" x14ac:dyDescent="0.5">
      <c r="A562" t="s">
        <v>419</v>
      </c>
      <c r="B562" t="s">
        <v>479</v>
      </c>
      <c r="D562">
        <v>1000</v>
      </c>
    </row>
    <row r="563" spans="1:5" x14ac:dyDescent="0.5">
      <c r="A563" t="s">
        <v>419</v>
      </c>
      <c r="B563" t="s">
        <v>480</v>
      </c>
      <c r="D563">
        <v>5000</v>
      </c>
    </row>
    <row r="564" spans="1:5" x14ac:dyDescent="0.5">
      <c r="A564" t="s">
        <v>419</v>
      </c>
      <c r="B564" t="s">
        <v>481</v>
      </c>
      <c r="D564">
        <v>30000</v>
      </c>
    </row>
    <row r="565" spans="1:5" x14ac:dyDescent="0.5">
      <c r="A565" t="s">
        <v>419</v>
      </c>
      <c r="B565" t="s">
        <v>482</v>
      </c>
      <c r="D565">
        <v>1500</v>
      </c>
    </row>
    <row r="566" spans="1:5" x14ac:dyDescent="0.5">
      <c r="A566" t="s">
        <v>419</v>
      </c>
      <c r="B566" t="s">
        <v>483</v>
      </c>
      <c r="D566">
        <v>67500</v>
      </c>
    </row>
    <row r="567" spans="1:5" x14ac:dyDescent="0.5">
      <c r="A567" t="s">
        <v>419</v>
      </c>
      <c r="B567" t="s">
        <v>484</v>
      </c>
      <c r="D567">
        <v>1750</v>
      </c>
    </row>
    <row r="568" spans="1:5" x14ac:dyDescent="0.5">
      <c r="A568" t="s">
        <v>419</v>
      </c>
      <c r="B568" t="s">
        <v>485</v>
      </c>
      <c r="D568">
        <v>122500</v>
      </c>
    </row>
    <row r="569" spans="1:5" x14ac:dyDescent="0.5">
      <c r="A569" t="s">
        <v>419</v>
      </c>
      <c r="B569" t="s">
        <v>486</v>
      </c>
      <c r="D569">
        <v>20000</v>
      </c>
    </row>
    <row r="570" spans="1:5" x14ac:dyDescent="0.5">
      <c r="A570" t="s">
        <v>419</v>
      </c>
      <c r="B570" t="s">
        <v>487</v>
      </c>
      <c r="D570">
        <v>9000</v>
      </c>
    </row>
    <row r="571" spans="1:5" x14ac:dyDescent="0.5">
      <c r="A571" t="s">
        <v>419</v>
      </c>
      <c r="B571" t="s">
        <v>488</v>
      </c>
      <c r="D571">
        <v>105000</v>
      </c>
    </row>
    <row r="572" spans="1:5" x14ac:dyDescent="0.5">
      <c r="A572" t="s">
        <v>419</v>
      </c>
      <c r="B572" t="s">
        <v>489</v>
      </c>
      <c r="D572" t="s">
        <v>93</v>
      </c>
    </row>
    <row r="573" spans="1:5" x14ac:dyDescent="0.5">
      <c r="A573" t="s">
        <v>419</v>
      </c>
      <c r="B573" t="s">
        <v>490</v>
      </c>
      <c r="C573" s="58" t="s">
        <v>550</v>
      </c>
    </row>
    <row r="574" spans="1:5" x14ac:dyDescent="0.5">
      <c r="A574" t="s">
        <v>419</v>
      </c>
      <c r="B574" t="s">
        <v>491</v>
      </c>
      <c r="D574" t="s">
        <v>94</v>
      </c>
    </row>
    <row r="575" spans="1:5" x14ac:dyDescent="0.5">
      <c r="A575" t="s">
        <v>419</v>
      </c>
      <c r="B575" t="s">
        <v>411</v>
      </c>
      <c r="D575" t="s">
        <v>53</v>
      </c>
      <c r="E575" t="s">
        <v>143</v>
      </c>
    </row>
    <row r="576" spans="1:5" x14ac:dyDescent="0.5">
      <c r="A576" t="s">
        <v>419</v>
      </c>
      <c r="B576" t="s">
        <v>492</v>
      </c>
      <c r="D576">
        <v>2.5</v>
      </c>
      <c r="E576" t="s">
        <v>121</v>
      </c>
    </row>
    <row r="577" spans="1:5" x14ac:dyDescent="0.5">
      <c r="A577" t="s">
        <v>493</v>
      </c>
      <c r="B577" t="s">
        <v>279</v>
      </c>
      <c r="D577" t="s">
        <v>88</v>
      </c>
    </row>
    <row r="578" spans="1:5" x14ac:dyDescent="0.5">
      <c r="A578" t="s">
        <v>493</v>
      </c>
      <c r="B578" t="s">
        <v>280</v>
      </c>
      <c r="C578" s="58" t="s">
        <v>551</v>
      </c>
    </row>
    <row r="579" spans="1:5" x14ac:dyDescent="0.5">
      <c r="A579" t="s">
        <v>493</v>
      </c>
      <c r="B579" t="s">
        <v>281</v>
      </c>
      <c r="C579" s="58" t="s">
        <v>552</v>
      </c>
    </row>
    <row r="580" spans="1:5" x14ac:dyDescent="0.5">
      <c r="A580" t="s">
        <v>493</v>
      </c>
      <c r="B580" t="s">
        <v>350</v>
      </c>
      <c r="D580" t="s">
        <v>22</v>
      </c>
    </row>
    <row r="581" spans="1:5" x14ac:dyDescent="0.5">
      <c r="A581" t="s">
        <v>493</v>
      </c>
      <c r="B581" t="s">
        <v>351</v>
      </c>
      <c r="C581" s="58" t="s">
        <v>168</v>
      </c>
      <c r="E581" t="s">
        <v>114</v>
      </c>
    </row>
    <row r="582" spans="1:5" x14ac:dyDescent="0.5">
      <c r="A582" t="s">
        <v>493</v>
      </c>
      <c r="B582" t="s">
        <v>310</v>
      </c>
      <c r="C582" s="58" t="s">
        <v>188</v>
      </c>
      <c r="E582" t="s">
        <v>131</v>
      </c>
    </row>
    <row r="583" spans="1:5" x14ac:dyDescent="0.5">
      <c r="A583" t="s">
        <v>493</v>
      </c>
      <c r="B583" t="s">
        <v>312</v>
      </c>
      <c r="C583" s="58" t="s">
        <v>192</v>
      </c>
      <c r="E583" t="s">
        <v>133</v>
      </c>
    </row>
    <row r="584" spans="1:5" x14ac:dyDescent="0.5">
      <c r="A584" t="s">
        <v>493</v>
      </c>
      <c r="B584" t="s">
        <v>314</v>
      </c>
      <c r="C584" s="58" t="s">
        <v>196</v>
      </c>
      <c r="E584" t="s">
        <v>135</v>
      </c>
    </row>
    <row r="585" spans="1:5" x14ac:dyDescent="0.5">
      <c r="A585" t="s">
        <v>493</v>
      </c>
      <c r="B585" t="s">
        <v>421</v>
      </c>
      <c r="C585" s="58" t="s">
        <v>261</v>
      </c>
      <c r="E585" t="s">
        <v>259</v>
      </c>
    </row>
    <row r="586" spans="1:5" x14ac:dyDescent="0.5">
      <c r="A586" t="s">
        <v>493</v>
      </c>
      <c r="B586" t="s">
        <v>393</v>
      </c>
      <c r="C586" s="58" t="s">
        <v>248</v>
      </c>
      <c r="E586" t="s">
        <v>136</v>
      </c>
    </row>
    <row r="587" spans="1:5" x14ac:dyDescent="0.5">
      <c r="A587" t="s">
        <v>493</v>
      </c>
      <c r="B587" t="s">
        <v>394</v>
      </c>
      <c r="C587" s="58" t="s">
        <v>249</v>
      </c>
      <c r="E587" t="s">
        <v>137</v>
      </c>
    </row>
    <row r="588" spans="1:5" x14ac:dyDescent="0.5">
      <c r="A588" t="s">
        <v>493</v>
      </c>
      <c r="B588" t="s">
        <v>395</v>
      </c>
      <c r="C588" s="58" t="s">
        <v>250</v>
      </c>
      <c r="E588" t="s">
        <v>138</v>
      </c>
    </row>
    <row r="589" spans="1:5" x14ac:dyDescent="0.5">
      <c r="A589" t="s">
        <v>494</v>
      </c>
      <c r="B589" t="s">
        <v>279</v>
      </c>
      <c r="D589" t="s">
        <v>10</v>
      </c>
    </row>
    <row r="590" spans="1:5" x14ac:dyDescent="0.5">
      <c r="A590" t="s">
        <v>494</v>
      </c>
      <c r="B590" t="s">
        <v>280</v>
      </c>
      <c r="D590" t="s">
        <v>22</v>
      </c>
    </row>
    <row r="591" spans="1:5" x14ac:dyDescent="0.5">
      <c r="A591" t="s">
        <v>494</v>
      </c>
      <c r="B591" t="s">
        <v>281</v>
      </c>
      <c r="D591" t="s">
        <v>258</v>
      </c>
    </row>
    <row r="592" spans="1:5" x14ac:dyDescent="0.5">
      <c r="A592" t="s">
        <v>494</v>
      </c>
      <c r="B592" t="s">
        <v>282</v>
      </c>
      <c r="D592" t="s">
        <v>262</v>
      </c>
    </row>
    <row r="593" spans="1:4" x14ac:dyDescent="0.5">
      <c r="A593" t="s">
        <v>494</v>
      </c>
      <c r="B593" t="s">
        <v>283</v>
      </c>
      <c r="D593" t="s">
        <v>263</v>
      </c>
    </row>
    <row r="594" spans="1:4" x14ac:dyDescent="0.5">
      <c r="A594" t="s">
        <v>494</v>
      </c>
      <c r="B594" t="s">
        <v>284</v>
      </c>
      <c r="D594" t="s">
        <v>263</v>
      </c>
    </row>
    <row r="595" spans="1:4" x14ac:dyDescent="0.5">
      <c r="A595" t="s">
        <v>494</v>
      </c>
      <c r="B595" t="s">
        <v>285</v>
      </c>
      <c r="D595" t="s">
        <v>264</v>
      </c>
    </row>
    <row r="596" spans="1:4" x14ac:dyDescent="0.5">
      <c r="A596" t="s">
        <v>494</v>
      </c>
      <c r="B596" t="s">
        <v>286</v>
      </c>
      <c r="D596" t="s">
        <v>265</v>
      </c>
    </row>
    <row r="597" spans="1:4" x14ac:dyDescent="0.5">
      <c r="A597" t="s">
        <v>494</v>
      </c>
      <c r="B597" t="s">
        <v>287</v>
      </c>
      <c r="D597" t="s">
        <v>266</v>
      </c>
    </row>
    <row r="598" spans="1:4" x14ac:dyDescent="0.5">
      <c r="A598" t="s">
        <v>494</v>
      </c>
      <c r="B598" t="s">
        <v>288</v>
      </c>
      <c r="D598" t="s">
        <v>267</v>
      </c>
    </row>
    <row r="599" spans="1:4" x14ac:dyDescent="0.5">
      <c r="A599" t="s">
        <v>494</v>
      </c>
      <c r="B599" t="s">
        <v>289</v>
      </c>
      <c r="D599" t="s">
        <v>268</v>
      </c>
    </row>
    <row r="600" spans="1:4" x14ac:dyDescent="0.5">
      <c r="A600" t="s">
        <v>494</v>
      </c>
      <c r="B600" t="s">
        <v>290</v>
      </c>
      <c r="D600" t="s">
        <v>269</v>
      </c>
    </row>
    <row r="601" spans="1:4" x14ac:dyDescent="0.5">
      <c r="A601" t="s">
        <v>494</v>
      </c>
      <c r="B601" t="s">
        <v>291</v>
      </c>
      <c r="D601" t="s">
        <v>270</v>
      </c>
    </row>
    <row r="602" spans="1:4" x14ac:dyDescent="0.5">
      <c r="A602" t="s">
        <v>494</v>
      </c>
      <c r="B602" t="s">
        <v>292</v>
      </c>
      <c r="D602" t="s">
        <v>271</v>
      </c>
    </row>
    <row r="603" spans="1:4" x14ac:dyDescent="0.5">
      <c r="A603" t="s">
        <v>494</v>
      </c>
      <c r="B603" t="s">
        <v>293</v>
      </c>
      <c r="D603" t="s">
        <v>272</v>
      </c>
    </row>
    <row r="604" spans="1:4" x14ac:dyDescent="0.5">
      <c r="A604" t="s">
        <v>494</v>
      </c>
      <c r="B604" t="s">
        <v>294</v>
      </c>
      <c r="D604" t="s">
        <v>273</v>
      </c>
    </row>
    <row r="605" spans="1:4" x14ac:dyDescent="0.5">
      <c r="A605" t="s">
        <v>494</v>
      </c>
      <c r="B605" t="s">
        <v>350</v>
      </c>
      <c r="D605" t="s">
        <v>21</v>
      </c>
    </row>
    <row r="606" spans="1:4" x14ac:dyDescent="0.5">
      <c r="A606" t="s">
        <v>494</v>
      </c>
      <c r="B606" t="s">
        <v>351</v>
      </c>
      <c r="D606" t="s">
        <v>20</v>
      </c>
    </row>
    <row r="607" spans="1:4" x14ac:dyDescent="0.5">
      <c r="A607" t="s">
        <v>494</v>
      </c>
      <c r="B607" t="s">
        <v>421</v>
      </c>
      <c r="D607" t="s">
        <v>23</v>
      </c>
    </row>
    <row r="608" spans="1:4" x14ac:dyDescent="0.5">
      <c r="A608" t="s">
        <v>494</v>
      </c>
      <c r="B608" t="s">
        <v>392</v>
      </c>
      <c r="C608" s="58" t="s">
        <v>553</v>
      </c>
    </row>
    <row r="609" spans="1:4" x14ac:dyDescent="0.5">
      <c r="A609" t="s">
        <v>494</v>
      </c>
      <c r="B609" t="s">
        <v>393</v>
      </c>
      <c r="C609" s="58" t="s">
        <v>554</v>
      </c>
    </row>
    <row r="610" spans="1:4" x14ac:dyDescent="0.5">
      <c r="A610" t="s">
        <v>494</v>
      </c>
      <c r="B610" t="s">
        <v>394</v>
      </c>
      <c r="C610" s="58" t="s">
        <v>555</v>
      </c>
    </row>
    <row r="611" spans="1:4" x14ac:dyDescent="0.5">
      <c r="A611" t="s">
        <v>494</v>
      </c>
      <c r="B611" t="s">
        <v>395</v>
      </c>
      <c r="C611" s="58" t="s">
        <v>556</v>
      </c>
    </row>
    <row r="612" spans="1:4" x14ac:dyDescent="0.5">
      <c r="A612" t="s">
        <v>494</v>
      </c>
      <c r="B612" t="s">
        <v>396</v>
      </c>
      <c r="C612" s="58" t="s">
        <v>557</v>
      </c>
    </row>
    <row r="613" spans="1:4" x14ac:dyDescent="0.5">
      <c r="A613" t="s">
        <v>494</v>
      </c>
      <c r="B613" t="s">
        <v>422</v>
      </c>
      <c r="C613" s="58" t="s">
        <v>558</v>
      </c>
    </row>
    <row r="614" spans="1:4" x14ac:dyDescent="0.5">
      <c r="A614" t="s">
        <v>494</v>
      </c>
      <c r="B614" t="s">
        <v>354</v>
      </c>
      <c r="C614" s="58" t="s">
        <v>559</v>
      </c>
    </row>
    <row r="615" spans="1:4" x14ac:dyDescent="0.5">
      <c r="A615" t="s">
        <v>494</v>
      </c>
      <c r="B615" t="s">
        <v>355</v>
      </c>
      <c r="C615" s="58" t="s">
        <v>560</v>
      </c>
    </row>
    <row r="616" spans="1:4" x14ac:dyDescent="0.5">
      <c r="A616" t="s">
        <v>494</v>
      </c>
      <c r="B616" t="s">
        <v>356</v>
      </c>
      <c r="C616" s="58" t="s">
        <v>561</v>
      </c>
    </row>
    <row r="617" spans="1:4" x14ac:dyDescent="0.5">
      <c r="A617" t="s">
        <v>494</v>
      </c>
      <c r="B617" t="s">
        <v>423</v>
      </c>
      <c r="C617" s="58" t="s">
        <v>562</v>
      </c>
    </row>
    <row r="618" spans="1:4" x14ac:dyDescent="0.5">
      <c r="A618" t="s">
        <v>494</v>
      </c>
      <c r="B618" t="s">
        <v>424</v>
      </c>
      <c r="C618" s="58" t="s">
        <v>563</v>
      </c>
    </row>
    <row r="619" spans="1:4" x14ac:dyDescent="0.5">
      <c r="A619" t="s">
        <v>494</v>
      </c>
      <c r="B619" t="s">
        <v>425</v>
      </c>
      <c r="C619" s="58" t="s">
        <v>564</v>
      </c>
    </row>
    <row r="620" spans="1:4" x14ac:dyDescent="0.5">
      <c r="A620" t="s">
        <v>494</v>
      </c>
      <c r="B620" t="s">
        <v>426</v>
      </c>
      <c r="C620" s="58" t="s">
        <v>565</v>
      </c>
    </row>
    <row r="621" spans="1:4" x14ac:dyDescent="0.5">
      <c r="A621" t="s">
        <v>494</v>
      </c>
      <c r="B621" t="s">
        <v>427</v>
      </c>
      <c r="C621" s="58" t="s">
        <v>566</v>
      </c>
    </row>
    <row r="622" spans="1:4" x14ac:dyDescent="0.5">
      <c r="A622" t="s">
        <v>494</v>
      </c>
      <c r="B622" t="s">
        <v>428</v>
      </c>
      <c r="C622" s="58" t="s">
        <v>567</v>
      </c>
    </row>
    <row r="623" spans="1:4" x14ac:dyDescent="0.5">
      <c r="A623" t="s">
        <v>494</v>
      </c>
      <c r="B623" t="s">
        <v>431</v>
      </c>
      <c r="D623" t="s">
        <v>38</v>
      </c>
    </row>
    <row r="624" spans="1:4" x14ac:dyDescent="0.5">
      <c r="A624" t="s">
        <v>494</v>
      </c>
      <c r="B624" t="s">
        <v>397</v>
      </c>
      <c r="D624">
        <v>300</v>
      </c>
    </row>
    <row r="625" spans="1:4" x14ac:dyDescent="0.5">
      <c r="A625" t="s">
        <v>494</v>
      </c>
      <c r="B625" t="s">
        <v>402</v>
      </c>
      <c r="D625" t="s">
        <v>39</v>
      </c>
    </row>
    <row r="626" spans="1:4" x14ac:dyDescent="0.5">
      <c r="A626" t="s">
        <v>494</v>
      </c>
      <c r="B626" t="s">
        <v>461</v>
      </c>
      <c r="D626" t="s">
        <v>40</v>
      </c>
    </row>
    <row r="627" spans="1:4" x14ac:dyDescent="0.5">
      <c r="A627" t="s">
        <v>494</v>
      </c>
      <c r="B627" t="s">
        <v>403</v>
      </c>
      <c r="C627" s="58" t="s">
        <v>568</v>
      </c>
    </row>
    <row r="628" spans="1:4" x14ac:dyDescent="0.5">
      <c r="A628" t="s">
        <v>494</v>
      </c>
      <c r="B628" t="s">
        <v>404</v>
      </c>
      <c r="C628" s="58" t="s">
        <v>568</v>
      </c>
    </row>
    <row r="629" spans="1:4" x14ac:dyDescent="0.5">
      <c r="A629" t="s">
        <v>494</v>
      </c>
      <c r="B629" t="s">
        <v>405</v>
      </c>
      <c r="C629" s="58" t="s">
        <v>568</v>
      </c>
    </row>
    <row r="630" spans="1:4" x14ac:dyDescent="0.5">
      <c r="A630" t="s">
        <v>494</v>
      </c>
      <c r="B630" t="s">
        <v>462</v>
      </c>
      <c r="C630" s="58" t="s">
        <v>568</v>
      </c>
    </row>
    <row r="631" spans="1:4" x14ac:dyDescent="0.5">
      <c r="A631" t="s">
        <v>494</v>
      </c>
      <c r="B631" t="s">
        <v>463</v>
      </c>
      <c r="C631" s="58" t="s">
        <v>568</v>
      </c>
    </row>
    <row r="632" spans="1:4" x14ac:dyDescent="0.5">
      <c r="A632" t="s">
        <v>494</v>
      </c>
      <c r="B632" t="s">
        <v>464</v>
      </c>
      <c r="C632" s="58" t="s">
        <v>568</v>
      </c>
    </row>
    <row r="633" spans="1:4" x14ac:dyDescent="0.5">
      <c r="A633" t="s">
        <v>494</v>
      </c>
      <c r="B633" t="s">
        <v>465</v>
      </c>
      <c r="C633" s="58" t="s">
        <v>568</v>
      </c>
    </row>
    <row r="634" spans="1:4" x14ac:dyDescent="0.5">
      <c r="A634" t="s">
        <v>494</v>
      </c>
      <c r="B634" t="s">
        <v>466</v>
      </c>
      <c r="C634" s="58" t="s">
        <v>568</v>
      </c>
    </row>
    <row r="635" spans="1:4" x14ac:dyDescent="0.5">
      <c r="A635" t="s">
        <v>494</v>
      </c>
      <c r="B635" t="s">
        <v>467</v>
      </c>
      <c r="C635" s="58" t="s">
        <v>568</v>
      </c>
    </row>
    <row r="636" spans="1:4" x14ac:dyDescent="0.5">
      <c r="A636" t="s">
        <v>494</v>
      </c>
      <c r="B636" t="s">
        <v>468</v>
      </c>
      <c r="C636" s="58" t="s">
        <v>568</v>
      </c>
    </row>
    <row r="637" spans="1:4" x14ac:dyDescent="0.5">
      <c r="A637" t="s">
        <v>494</v>
      </c>
      <c r="B637" t="s">
        <v>469</v>
      </c>
      <c r="C637" s="58" t="s">
        <v>568</v>
      </c>
    </row>
    <row r="638" spans="1:4" x14ac:dyDescent="0.5">
      <c r="A638" t="s">
        <v>494</v>
      </c>
      <c r="B638" t="s">
        <v>470</v>
      </c>
      <c r="C638" s="58" t="s">
        <v>568</v>
      </c>
    </row>
    <row r="639" spans="1:4" x14ac:dyDescent="0.5">
      <c r="A639" t="s">
        <v>494</v>
      </c>
      <c r="B639" t="s">
        <v>406</v>
      </c>
      <c r="C639" s="58" t="s">
        <v>568</v>
      </c>
    </row>
    <row r="640" spans="1:4" x14ac:dyDescent="0.5">
      <c r="A640" t="s">
        <v>494</v>
      </c>
      <c r="B640" t="s">
        <v>407</v>
      </c>
      <c r="C640" s="58" t="s">
        <v>568</v>
      </c>
    </row>
    <row r="641" spans="1:3" x14ac:dyDescent="0.5">
      <c r="A641" t="s">
        <v>494</v>
      </c>
      <c r="B641" t="s">
        <v>471</v>
      </c>
      <c r="C641" s="58"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48</vt:i4>
      </vt:variant>
    </vt:vector>
  </HeadingPairs>
  <TitlesOfParts>
    <vt:vector size="57" baseType="lpstr">
      <vt:lpstr>INSTRUCCIONES</vt:lpstr>
      <vt:lpstr>PROBLEMA</vt:lpstr>
      <vt:lpstr>OCULTOS</vt:lpstr>
      <vt:lpstr>DATOS FIJOS</vt:lpstr>
      <vt:lpstr>RESULTADOS - FTP</vt:lpstr>
      <vt:lpstr>IMAGENES</vt:lpstr>
      <vt:lpstr>ENLACES</vt:lpstr>
      <vt:lpstr>NOMBRES</vt:lpstr>
      <vt:lpstr>FORMULAS</vt:lpstr>
      <vt:lpstr>_NO</vt:lpstr>
      <vt:lpstr>_OK</vt:lpstr>
      <vt:lpstr>Area</vt:lpstr>
      <vt:lpstr>INSTRUCCIONES!Área_de_impresión</vt:lpstr>
      <vt:lpstr>PROBLEMA!Área_de_impresión</vt:lpstr>
      <vt:lpstr>Area_Ver</vt:lpstr>
      <vt:lpstr>d_</vt:lpstr>
      <vt:lpstr>d_Ale</vt:lpstr>
      <vt:lpstr>D_Fijos</vt:lpstr>
      <vt:lpstr>d_Ver</vt:lpstr>
      <vt:lpstr>Dato_FTP</vt:lpstr>
      <vt:lpstr>Enunciado</vt:lpstr>
      <vt:lpstr>Enunciado_FTP</vt:lpstr>
      <vt:lpstr>h_</vt:lpstr>
      <vt:lpstr>h_Ale</vt:lpstr>
      <vt:lpstr>h_Ver</vt:lpstr>
      <vt:lpstr>IMAGEN</vt:lpstr>
      <vt:lpstr>Imagen_FTP</vt:lpstr>
      <vt:lpstr>L_</vt:lpstr>
      <vt:lpstr>L_Ale</vt:lpstr>
      <vt:lpstr>L_Ver</vt:lpstr>
      <vt:lpstr>Lista_Datos</vt:lpstr>
      <vt:lpstr>Lista_Imagenes</vt:lpstr>
      <vt:lpstr>Multiplo_Img</vt:lpstr>
      <vt:lpstr>N_Preg_FTP</vt:lpstr>
      <vt:lpstr>N_Preg_FTP_Inicial</vt:lpstr>
      <vt:lpstr>Nombre_Datos</vt:lpstr>
      <vt:lpstr>Perimetro</vt:lpstr>
      <vt:lpstr>Preg_1</vt:lpstr>
      <vt:lpstr>Preg_1_FTP</vt:lpstr>
      <vt:lpstr>Preg_2</vt:lpstr>
      <vt:lpstr>Preg_2_FTP</vt:lpstr>
      <vt:lpstr>Preg_3</vt:lpstr>
      <vt:lpstr>Preg_3_FTP</vt:lpstr>
      <vt:lpstr>Resultado_1_FTP</vt:lpstr>
      <vt:lpstr>Resultado_2_FTP</vt:lpstr>
      <vt:lpstr>Resultado_3_FTP</vt:lpstr>
      <vt:lpstr>Salto</vt:lpstr>
      <vt:lpstr>SALTOS_FTP</vt:lpstr>
      <vt:lpstr>SI_NO</vt:lpstr>
      <vt:lpstr>Solu_ini</vt:lpstr>
      <vt:lpstr>SUB_CARPETA</vt:lpstr>
      <vt:lpstr>'DATOS FIJOS'!Títulos_a_imprimir</vt:lpstr>
      <vt:lpstr>INSTRUCCIONES!Títulos_a_imprimir</vt:lpstr>
      <vt:lpstr>Ver_Datos</vt:lpstr>
      <vt:lpstr>Ver_Resultados</vt:lpstr>
      <vt:lpstr>Volumen</vt:lpstr>
      <vt:lpstr>Volumen_Ver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Milagros [Alazne] Huerta Gómez de Merodio</dc:creator>
  <cp:lastModifiedBy>Alazne Huerta Gómez de Merodio</cp:lastModifiedBy>
  <cp:lastPrinted>2023-09-17T08:04:27Z</cp:lastPrinted>
  <dcterms:created xsi:type="dcterms:W3CDTF">2023-06-22T15:17:01Z</dcterms:created>
  <dcterms:modified xsi:type="dcterms:W3CDTF">2023-09-17T08:05:14Z</dcterms:modified>
</cp:coreProperties>
</file>