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milag\Desktop\FTP_82\"/>
    </mc:Choice>
  </mc:AlternateContent>
  <xr:revisionPtr revIDLastSave="0" documentId="13_ncr:1_{318952F4-6207-4FFA-9DD8-AA400FAFB4FA}" xr6:coauthVersionLast="47" xr6:coauthVersionMax="47" xr10:uidLastSave="{00000000-0000-0000-0000-000000000000}"/>
  <bookViews>
    <workbookView xWindow="-93" yWindow="-93" windowWidth="19386" windowHeight="12986" tabRatio="891" xr2:uid="{00000000-000D-0000-FFFF-FFFF00000000}"/>
  </bookViews>
  <sheets>
    <sheet name="INSTRUCTIONS" sheetId="7" r:id="rId1"/>
    <sheet name="PROBLEM" sheetId="1" r:id="rId2"/>
    <sheet name="HIDDEN" sheetId="2" r:id="rId3"/>
    <sheet name="FIXED DATA" sheetId="3" r:id="rId4"/>
    <sheet name="RESULTS - FTP" sheetId="5" r:id="rId5"/>
    <sheet name="FORMULA" sheetId="37" state="hidden" r:id="rId6"/>
    <sheet name="NAMES" sheetId="38" state="hidden" r:id="rId7"/>
    <sheet name="IMAGES" sheetId="4" state="hidden" r:id="rId8"/>
    <sheet name="LINKS" sheetId="6" state="hidden" r:id="rId9"/>
  </sheets>
  <definedNames>
    <definedName name="_NO">HIDDEN!$G$4</definedName>
    <definedName name="_OK">HIDDEN!$G$3</definedName>
    <definedName name="Area">PROBLEM!$M$4</definedName>
    <definedName name="Area_See">HIDDEN!$B$5</definedName>
    <definedName name="Break_FTP">HIDDEN!$F$3:$F$4</definedName>
    <definedName name="d_">PROBLEM!$C$11</definedName>
    <definedName name="D_Fixed">PROBLEM!$P$5</definedName>
    <definedName name="D_Print">'FIXED DATA'!$J$3</definedName>
    <definedName name="d_Random">PROBLEM!$O$11</definedName>
    <definedName name="d_See">HIDDEN!$B$4</definedName>
    <definedName name="Data_FTP" comment="First row of data to be exported to FTP">PROBLEM!$Q$6</definedName>
    <definedName name="FIle_Name">'FIXED DATA'!$I$2</definedName>
    <definedName name="h_">PROBLEM!$C$10</definedName>
    <definedName name="h_Random">PROBLEM!$O$10</definedName>
    <definedName name="h_See">HIDDEN!$B$3</definedName>
    <definedName name="IMAGE">T_DATA_FIXED[[#Headers],[Image]]</definedName>
    <definedName name="Image_FTP">'RESULTS - FTP'!$C$1</definedName>
    <definedName name="L_">PROBLEM!$C$9</definedName>
    <definedName name="L_Random">PROBLEM!$O$9</definedName>
    <definedName name="L_See">HIDDEN!$B$2</definedName>
    <definedName name="Line_Break">PROBLEM!$P$4</definedName>
    <definedName name="List_Data">T_DATA_FIXED[NAME]</definedName>
    <definedName name="List_Image">T_DATA_IMAGE[NAME]</definedName>
    <definedName name="Multiple_Img">'FIXED DATA'!$J$1</definedName>
    <definedName name="N_Figure">PROBLEM!$Q$2</definedName>
    <definedName name="N_Path_Data">CELL("filename",T_DATA_FIXED[#All])</definedName>
    <definedName name="N_Path_Pb">CELL("filename",Statement)</definedName>
    <definedName name="N_Pb_Random">PROBLEM!$Q$4</definedName>
    <definedName name="N_Question_FTP">PROBLEM!$Q$7</definedName>
    <definedName name="N_Question_FTP_Initial">PROBLEM!$P$7</definedName>
    <definedName name="N_Sheet_Data" comment="The name of the FIXED DATA SHEET in case someone changes it, for the IMAGES macro.">MID(N_Path_Data,FIND("]",N_Path_Data,1)+1,100)</definedName>
    <definedName name="N_Sheet_Pb">MID(N_Path_Pb,FIND("]",N_Path_Pb,1)+1,100)</definedName>
    <definedName name="Name_Data">PROBLEM!$P$6</definedName>
    <definedName name="Name_Pb">PROBLEM!$A$1</definedName>
    <definedName name="Nombre_Datos">PROBLEM!$P$6</definedName>
    <definedName name="Perimeter">PROBLEM!$M$3</definedName>
    <definedName name="_xlnm.Print_Area" localSheetId="0">INSTRUCTIONS!$A:$C</definedName>
    <definedName name="_xlnm.Print_Area" localSheetId="1">PROBLEM!$A:$N</definedName>
    <definedName name="Print_OK">'FIXED DATA'!$J$2</definedName>
    <definedName name="_xlnm.Print_Titles" localSheetId="3">'FIXED DATA'!$A:$A,'FIXED DATA'!$4:$4</definedName>
    <definedName name="_xlnm.Print_Titles" localSheetId="0">INSTRUCTIONS!$1:$1</definedName>
    <definedName name="_xlnm.Print_Titles" localSheetId="1">PROBLEM!$1:$1</definedName>
    <definedName name="Question_1">PROBLEM!$B$3</definedName>
    <definedName name="Question_1_FTP">'RESULTS - FTP'!$B$3</definedName>
    <definedName name="Question_2">PROBLEM!$B$4</definedName>
    <definedName name="Question_2_FTP">'RESULTS - FTP'!$B$4</definedName>
    <definedName name="Question_3">PROBLEM!$B$5</definedName>
    <definedName name="Question_3_FTP">'RESULTS - FTP'!$B$5</definedName>
    <definedName name="Question_4">PROBLEM!#REF!</definedName>
    <definedName name="Result_1_FTP">'RESULTS - FTP'!$C$3</definedName>
    <definedName name="Result_2_FTP">'RESULTS - FTP'!$C$4</definedName>
    <definedName name="Result_3_FTP">'RESULTS - FTP'!$C$5</definedName>
    <definedName name="Results">'FIXED DATA'!$I$3</definedName>
    <definedName name="See_Data">PROBLEM!$P$2</definedName>
    <definedName name="See_Results">PROBLEM!$P$3</definedName>
    <definedName name="Solu_ini">'FIXED DATA'!$E$3</definedName>
    <definedName name="Statement">PROBLEM!$B$2</definedName>
    <definedName name="Statement_FTP">'RESULTS - FTP'!$B$2</definedName>
    <definedName name="SUB_FOLDER">'FIXED DATA'!$I$1</definedName>
    <definedName name="URL_F" comment="End of the URL for FTP image">"""&gt;"</definedName>
    <definedName name="URL_Height" comment="Height for URL image in FTP">""" height="""</definedName>
    <definedName name="URL_I" comment="Initial URL for image in FTP">"&lt;img src=""http://drive.google.com/uc?export=view&amp;id="</definedName>
    <definedName name="URL_W" comment="Width of the image for FTP URL">""" width="""</definedName>
    <definedName name="Volumen">PROBLEM!$M$5</definedName>
    <definedName name="Volumen_See">HIDDEN!$B$6</definedName>
    <definedName name="YES_NO">HIDDEN!$G$3:$G$4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3" l="1"/>
  <c r="J5" i="3"/>
  <c r="J6" i="3"/>
  <c r="J7" i="3"/>
  <c r="J8" i="3"/>
  <c r="J9" i="3"/>
  <c r="J10" i="3"/>
  <c r="J12" i="3"/>
  <c r="J13" i="3"/>
  <c r="J14" i="3"/>
  <c r="J15" i="3"/>
  <c r="J16" i="3"/>
  <c r="J17" i="3"/>
  <c r="I3" i="3"/>
  <c r="A5" i="3"/>
  <c r="A6" i="3"/>
  <c r="A7" i="3"/>
  <c r="A8" i="3"/>
  <c r="A9" i="3"/>
  <c r="A10" i="3"/>
  <c r="A11" i="3"/>
  <c r="A12" i="3"/>
  <c r="A13" i="3"/>
  <c r="A14" i="3"/>
  <c r="A15" i="3"/>
  <c r="A16" i="3"/>
  <c r="A17" i="3"/>
  <c r="A3" i="5"/>
  <c r="A2" i="5"/>
  <c r="B4" i="1"/>
  <c r="B3" i="1"/>
  <c r="R6" i="1"/>
  <c r="R5" i="1"/>
  <c r="J3" i="3" l="1"/>
  <c r="Q6" i="1" a="1"/>
  <c r="Q6" i="1" s="1"/>
  <c r="O9" i="1" l="1"/>
  <c r="B3" i="3" a="1"/>
  <c r="B3" i="3" l="1"/>
  <c r="Q10" i="1"/>
  <c r="C9" i="1"/>
  <c r="C2" i="6"/>
  <c r="F2" i="6" s="1"/>
  <c r="C1" i="5" l="1"/>
  <c r="B2" i="2"/>
  <c r="B16" i="1"/>
  <c r="B4" i="5"/>
  <c r="B3" i="5"/>
  <c r="B19" i="1"/>
  <c r="O10" i="1" l="1"/>
  <c r="C3" i="3" a="1"/>
  <c r="C3" i="3" l="1"/>
  <c r="C10" i="1"/>
  <c r="B2" i="1" s="1"/>
  <c r="Q11" i="1"/>
  <c r="B15" i="2"/>
  <c r="M4" i="1" l="1"/>
  <c r="C4" i="5" s="1"/>
  <c r="B3" i="2"/>
  <c r="M3" i="1"/>
  <c r="C3" i="5" s="1"/>
  <c r="O11" i="1"/>
  <c r="D3" i="3" a="1"/>
  <c r="D3" i="3" l="1"/>
  <c r="C11" i="1"/>
  <c r="B5" i="1" s="1"/>
  <c r="H18" i="1"/>
  <c r="B16" i="2"/>
  <c r="F3" i="3"/>
  <c r="B2" i="5"/>
  <c r="H21" i="1"/>
  <c r="E3" i="3"/>
  <c r="B5" i="2"/>
  <c r="A3" i="3" l="1"/>
  <c r="A1" i="1" s="1"/>
  <c r="M5" i="1"/>
  <c r="B4" i="2"/>
  <c r="Q5" i="1" l="1"/>
  <c r="H24" i="1"/>
  <c r="C5" i="5"/>
  <c r="B14" i="2"/>
  <c r="B5" i="5"/>
  <c r="G3" i="3"/>
  <c r="B22" i="1"/>
  <c r="B6" i="2"/>
  <c r="B17" i="2"/>
  <c r="B1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Alazne Huerta Gómez de Merodio</author>
  </authors>
  <commentList>
    <comment ref="D1" authorId="0" shapeId="0" xr:uid="{D0C0152C-E389-4F87-A5C1-313049B1EB8D}">
      <text>
        <r>
          <rPr>
            <b/>
            <sz val="9"/>
            <color indexed="81"/>
            <rFont val="Tahoma"/>
            <family val="2"/>
          </rPr>
          <t>INDEX</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<sst xmlns="http://schemas.openxmlformats.org/spreadsheetml/2006/main" count="1165" uniqueCount="563">
  <si>
    <t xml:space="preserve"> cm </t>
  </si>
  <si>
    <t>.</t>
  </si>
  <si>
    <t xml:space="preserve">; </t>
  </si>
  <si>
    <t xml:space="preserve"> cm²</t>
  </si>
  <si>
    <t xml:space="preserve"> cm³</t>
  </si>
  <si>
    <t>L</t>
  </si>
  <si>
    <t>h</t>
  </si>
  <si>
    <t>d</t>
  </si>
  <si>
    <t xml:space="preserve">L = </t>
  </si>
  <si>
    <t xml:space="preserve">h = </t>
  </si>
  <si>
    <t xml:space="preserve">d = </t>
  </si>
  <si>
    <t>https://drive.google.com/file/d/1Pu7uZeNFGBEa8bnXxwqWxPcElTiA4Nd0/view?usp=drive_link</t>
  </si>
  <si>
    <t>ID</t>
  </si>
  <si>
    <t xml:space="preserve"> m²</t>
  </si>
  <si>
    <t xml:space="preserve"> m³</t>
  </si>
  <si>
    <t>m⁴</t>
  </si>
  <si>
    <t>↻ ↺ ↶ ↷ ← → ↖ ↗ ↑ ↓ ↕  ▽ ◁ ◀ ⁹  ⁶</t>
  </si>
  <si>
    <t>='[FastTest PlugIn.xlsm]Datos CL'!H1</t>
  </si>
  <si>
    <t>Volumen</t>
  </si>
  <si>
    <t>P</t>
  </si>
  <si>
    <t>A</t>
  </si>
  <si>
    <t>V</t>
  </si>
  <si>
    <t>SECC RECTANG</t>
  </si>
  <si>
    <t>1.1.</t>
  </si>
  <si>
    <t>1.3.</t>
  </si>
  <si>
    <t>1.8.</t>
  </si>
  <si>
    <t>1.2.</t>
  </si>
  <si>
    <t>1.4.</t>
  </si>
  <si>
    <t>1.5.</t>
  </si>
  <si>
    <t>1.6.</t>
  </si>
  <si>
    <t>1.7.</t>
  </si>
  <si>
    <t>1.9.</t>
  </si>
  <si>
    <t>2.1.</t>
  </si>
  <si>
    <t>2.2.</t>
  </si>
  <si>
    <t>2.3.</t>
  </si>
  <si>
    <t>3.1.</t>
  </si>
  <si>
    <t>3.2.</t>
  </si>
  <si>
    <t>3.3.</t>
  </si>
  <si>
    <t>3.4.</t>
  </si>
  <si>
    <t>4.1.</t>
  </si>
  <si>
    <t>5.1.</t>
  </si>
  <si>
    <t>6.1.</t>
  </si>
  <si>
    <t>6.2.</t>
  </si>
  <si>
    <t>&lt;br&gt;</t>
  </si>
  <si>
    <t>&lt;p&gt;</t>
  </si>
  <si>
    <t>Nº Ini Prg. FTP:</t>
  </si>
  <si>
    <t>Min</t>
  </si>
  <si>
    <t>Max</t>
  </si>
  <si>
    <t>IMAGEN</t>
  </si>
  <si>
    <t>_NO</t>
  </si>
  <si>
    <t>_OK</t>
  </si>
  <si>
    <t>Area</t>
  </si>
  <si>
    <t>d_</t>
  </si>
  <si>
    <t>h_</t>
  </si>
  <si>
    <t>L_</t>
  </si>
  <si>
    <t>Solu_ini</t>
  </si>
  <si>
    <t>URL_F</t>
  </si>
  <si>
    <t>URL_I</t>
  </si>
  <si>
    <t>URL_W</t>
  </si>
  <si>
    <t/>
  </si>
  <si>
    <t>=L_*h_</t>
  </si>
  <si>
    <t>=(L_+h_)*2</t>
  </si>
  <si>
    <t>=""" height="""</t>
  </si>
  <si>
    <t>="""&gt;"</t>
  </si>
  <si>
    <t>="&lt;img src=""http://drive.google.com/uc?export=view&amp;id="</t>
  </si>
  <si>
    <t>=""" width="""</t>
  </si>
  <si>
    <t>=Area*d_</t>
  </si>
  <si>
    <t>7.1.</t>
  </si>
  <si>
    <t>7.2.</t>
  </si>
  <si>
    <t>Range</t>
  </si>
  <si>
    <t>2,5</t>
  </si>
  <si>
    <t>4</t>
  </si>
  <si>
    <t>$A$1</t>
  </si>
  <si>
    <t>$A$2</t>
  </si>
  <si>
    <t>$A$3</t>
  </si>
  <si>
    <t>$A$4</t>
  </si>
  <si>
    <t>$A$5</t>
  </si>
  <si>
    <t>$A$6</t>
  </si>
  <si>
    <t>$A$7</t>
  </si>
  <si>
    <t>$A$8</t>
  </si>
  <si>
    <t>$A$9</t>
  </si>
  <si>
    <t>$A$10</t>
  </si>
  <si>
    <t>$A$11</t>
  </si>
  <si>
    <t>$A$12</t>
  </si>
  <si>
    <t>$A$13</t>
  </si>
  <si>
    <t>$A$14</t>
  </si>
  <si>
    <t>$A$15</t>
  </si>
  <si>
    <t>$A$16</t>
  </si>
  <si>
    <t>$A$17</t>
  </si>
  <si>
    <t>$B$3</t>
  </si>
  <si>
    <t>$B$4</t>
  </si>
  <si>
    <t>$B$5</t>
  </si>
  <si>
    <t>$B$6</t>
  </si>
  <si>
    <t>$B$7</t>
  </si>
  <si>
    <t>$B$8</t>
  </si>
  <si>
    <t>$B$9</t>
  </si>
  <si>
    <t>$B$10</t>
  </si>
  <si>
    <t>$B$11</t>
  </si>
  <si>
    <t>$B$13</t>
  </si>
  <si>
    <t>$B$14</t>
  </si>
  <si>
    <t>$B$15</t>
  </si>
  <si>
    <t>$B$17</t>
  </si>
  <si>
    <t>$B$18</t>
  </si>
  <si>
    <t>$B$19</t>
  </si>
  <si>
    <t>$B$22</t>
  </si>
  <si>
    <t>$B$1</t>
  </si>
  <si>
    <t>$B$2</t>
  </si>
  <si>
    <t>$B$16</t>
  </si>
  <si>
    <t>$C$8</t>
  </si>
  <si>
    <t>$C$9</t>
  </si>
  <si>
    <t>$C$10</t>
  </si>
  <si>
    <t>$M$3</t>
  </si>
  <si>
    <t>$M$4</t>
  </si>
  <si>
    <t>$O$2</t>
  </si>
  <si>
    <t>$O$3</t>
  </si>
  <si>
    <t>$O$4</t>
  </si>
  <si>
    <t>$O$5</t>
  </si>
  <si>
    <t>$O$6</t>
  </si>
  <si>
    <t>$O$7</t>
  </si>
  <si>
    <t>$O$8</t>
  </si>
  <si>
    <t>$O$9</t>
  </si>
  <si>
    <t>$O$10</t>
  </si>
  <si>
    <t>$P$2</t>
  </si>
  <si>
    <t>$P$5</t>
  </si>
  <si>
    <t>$P$6</t>
  </si>
  <si>
    <t>$P$7</t>
  </si>
  <si>
    <t>$P$8</t>
  </si>
  <si>
    <t>$P$9</t>
  </si>
  <si>
    <t>$P$10</t>
  </si>
  <si>
    <t>$Q$5</t>
  </si>
  <si>
    <t>$Q$6</t>
  </si>
  <si>
    <t>$Q$7</t>
  </si>
  <si>
    <t>$Q$8</t>
  </si>
  <si>
    <t>$Q$9</t>
  </si>
  <si>
    <t>$Q$10</t>
  </si>
  <si>
    <t>$C$2</t>
  </si>
  <si>
    <t>$C$3</t>
  </si>
  <si>
    <t>$C$4</t>
  </si>
  <si>
    <t>$C$5</t>
  </si>
  <si>
    <t>$C$6</t>
  </si>
  <si>
    <t>$D$2</t>
  </si>
  <si>
    <t>$D$3</t>
  </si>
  <si>
    <t>$D$4</t>
  </si>
  <si>
    <t>$D$5</t>
  </si>
  <si>
    <t>$D$6</t>
  </si>
  <si>
    <t>$E$1</t>
  </si>
  <si>
    <t>$F$2</t>
  </si>
  <si>
    <t>$F$3</t>
  </si>
  <si>
    <t>$F$4</t>
  </si>
  <si>
    <t>$F$14</t>
  </si>
  <si>
    <t>$F$15</t>
  </si>
  <si>
    <t>$G$2</t>
  </si>
  <si>
    <t>$G$3</t>
  </si>
  <si>
    <t>$G$4</t>
  </si>
  <si>
    <t>$I$1</t>
  </si>
  <si>
    <t>$I$2</t>
  </si>
  <si>
    <t>$I$3</t>
  </si>
  <si>
    <t>$I$4</t>
  </si>
  <si>
    <t>$I$5</t>
  </si>
  <si>
    <t>$J$2</t>
  </si>
  <si>
    <t>$J$3</t>
  </si>
  <si>
    <t>$J$4</t>
  </si>
  <si>
    <t>$B$12</t>
  </si>
  <si>
    <t>$C$1</t>
  </si>
  <si>
    <t>$C$7</t>
  </si>
  <si>
    <t>$C$11</t>
  </si>
  <si>
    <t>$C$12</t>
  </si>
  <si>
    <t>$C$13</t>
  </si>
  <si>
    <t>$C$14</t>
  </si>
  <si>
    <t>$C$15</t>
  </si>
  <si>
    <t>$C$16</t>
  </si>
  <si>
    <t>$C$17</t>
  </si>
  <si>
    <t>$D$1</t>
  </si>
  <si>
    <t>$D$7</t>
  </si>
  <si>
    <t>$D$8</t>
  </si>
  <si>
    <t>$D$9</t>
  </si>
  <si>
    <t>$D$10</t>
  </si>
  <si>
    <t>$D$11</t>
  </si>
  <si>
    <t>$D$12</t>
  </si>
  <si>
    <t>$D$13</t>
  </si>
  <si>
    <t>$D$14</t>
  </si>
  <si>
    <t>$D$15</t>
  </si>
  <si>
    <t>$D$16</t>
  </si>
  <si>
    <t>$D$17</t>
  </si>
  <si>
    <t>$E$2</t>
  </si>
  <si>
    <t>$E$3</t>
  </si>
  <si>
    <t>$E$4</t>
  </si>
  <si>
    <t>$E$5</t>
  </si>
  <si>
    <t>$E$6</t>
  </si>
  <si>
    <t>$E$7</t>
  </si>
  <si>
    <t>$E$8</t>
  </si>
  <si>
    <t>$E$9</t>
  </si>
  <si>
    <t>$E$10</t>
  </si>
  <si>
    <t>$E$11</t>
  </si>
  <si>
    <t>$E$12</t>
  </si>
  <si>
    <t>$E$13</t>
  </si>
  <si>
    <t>$E$14</t>
  </si>
  <si>
    <t>$E$15</t>
  </si>
  <si>
    <t>$E$16</t>
  </si>
  <si>
    <t>$E$17</t>
  </si>
  <si>
    <t>$F$1</t>
  </si>
  <si>
    <t>$F$5</t>
  </si>
  <si>
    <t>$F$6</t>
  </si>
  <si>
    <t>$F$7</t>
  </si>
  <si>
    <t>$F$8</t>
  </si>
  <si>
    <t>$F$9</t>
  </si>
  <si>
    <t>$F$10</t>
  </si>
  <si>
    <t>$F$11</t>
  </si>
  <si>
    <t>$F$12</t>
  </si>
  <si>
    <t>$F$13</t>
  </si>
  <si>
    <t>$F$16</t>
  </si>
  <si>
    <t>$F$17</t>
  </si>
  <si>
    <t>$G$1</t>
  </si>
  <si>
    <t>$G$5</t>
  </si>
  <si>
    <t>$G$6</t>
  </si>
  <si>
    <t>$G$7</t>
  </si>
  <si>
    <t>$G$8</t>
  </si>
  <si>
    <t>$G$9</t>
  </si>
  <si>
    <t>$G$10</t>
  </si>
  <si>
    <t>$G$11</t>
  </si>
  <si>
    <t>$G$12</t>
  </si>
  <si>
    <t>$G$13</t>
  </si>
  <si>
    <t>$G$14</t>
  </si>
  <si>
    <t>$G$15</t>
  </si>
  <si>
    <t>$G$16</t>
  </si>
  <si>
    <t>$G$17</t>
  </si>
  <si>
    <t>$H$1</t>
  </si>
  <si>
    <t>$H$2</t>
  </si>
  <si>
    <t>$H$4</t>
  </si>
  <si>
    <t>$J$1</t>
  </si>
  <si>
    <t>8.1.</t>
  </si>
  <si>
    <t>8.2.</t>
  </si>
  <si>
    <t>=" "&amp;L_&amp;" cm · "&amp;h_&amp;" cm = "&amp;Area&amp;" cm²"</t>
  </si>
  <si>
    <t>=CONCAT(A2:D4)</t>
  </si>
  <si>
    <t>=Area</t>
  </si>
  <si>
    <t>=Volumen</t>
  </si>
  <si>
    <t>3.5.</t>
  </si>
  <si>
    <t>4.2.</t>
  </si>
  <si>
    <t>1. PROBLEM</t>
  </si>
  <si>
    <t>2. HIDDEN</t>
  </si>
  <si>
    <t>3. FIXED DATA</t>
  </si>
  <si>
    <t>On this sheet, you will enter data and formulas that are not essential to have on the problem sheet.</t>
  </si>
  <si>
    <t>This sheet also contains the most "typical" formats that we will use in these types of problems, in case someone does not remember how to do them, as they can be taken from this sheet.</t>
  </si>
  <si>
    <t>5. IMAGES (hidden, in case you want to save a copy of the problem image)</t>
  </si>
  <si>
    <t>This sheet is for inserting any necessary images as a backup, allowing them to be reused as many times as necessary.</t>
  </si>
  <si>
    <t>6. LINKS (hidden, for saving the links where the images have been shared)</t>
  </si>
  <si>
    <t>7. NAMES (hidden, a list of the defined names in the sheet)</t>
  </si>
  <si>
    <t>8. FORMULAS (hidden, list of formulas and text containing the ENTIRE file)</t>
  </si>
  <si>
    <t>NOTE: ADD AS MANY SHEETS AS NECESSARY TO INCLUDE WHAT IS NOT CONTEMPLATED IN THESE INSTRUCTIONS.</t>
  </si>
  <si>
    <t>YES / NO</t>
  </si>
  <si>
    <t>YES</t>
  </si>
  <si>
    <t>NO</t>
  </si>
  <si>
    <t xml:space="preserve">Area = </t>
  </si>
  <si>
    <t xml:space="preserve">Volume = </t>
  </si>
  <si>
    <t>Random</t>
  </si>
  <si>
    <t>Multiple</t>
  </si>
  <si>
    <t>Data:</t>
  </si>
  <si>
    <t>The perimeter of the rectangle's face is the sum of its sides.</t>
  </si>
  <si>
    <t>The area of the rectangle's face is the product of its sides.</t>
  </si>
  <si>
    <t>The volume of the rectangle is the product of its area, multiplied by its depth.</t>
  </si>
  <si>
    <t>=HIDDEN!$G$4</t>
  </si>
  <si>
    <t>=HIDDEN!$G$3</t>
  </si>
  <si>
    <t>=PROBLEM!$M$3</t>
  </si>
  <si>
    <t>INSTRUCTIONS!Print_Area</t>
  </si>
  <si>
    <t>=INSTRUCTIONS!$A:$C</t>
  </si>
  <si>
    <t>PROBLEM!Print_Area</t>
  </si>
  <si>
    <t>Area_See</t>
  </si>
  <si>
    <t>=HIDDEN!$B$5</t>
  </si>
  <si>
    <t>Break_FTP</t>
  </si>
  <si>
    <t>=HIDDEN!$F$3:$F$4</t>
  </si>
  <si>
    <t>=PROBLEM!$C$10</t>
  </si>
  <si>
    <t>D_Fixed</t>
  </si>
  <si>
    <t>=PROBLEM!$P$4</t>
  </si>
  <si>
    <t>d_Random</t>
  </si>
  <si>
    <t>=PROBLEM!$O$10</t>
  </si>
  <si>
    <t>d_See</t>
  </si>
  <si>
    <t>=HIDDEN!$B$4</t>
  </si>
  <si>
    <t>=PROBLEM!$C$9</t>
  </si>
  <si>
    <t>h_Random</t>
  </si>
  <si>
    <t>=PROBLEM!$O$9</t>
  </si>
  <si>
    <t>h_See</t>
  </si>
  <si>
    <t>=HIDDEN!$B$3</t>
  </si>
  <si>
    <t>='RESULTS - FTP'!$C$1</t>
  </si>
  <si>
    <t>L_Random</t>
  </si>
  <si>
    <t>L_See</t>
  </si>
  <si>
    <t>=HIDDEN!$B$2</t>
  </si>
  <si>
    <t>Line_Break</t>
  </si>
  <si>
    <t>=PROBLEM!$P$3</t>
  </si>
  <si>
    <t>List_Data</t>
  </si>
  <si>
    <t>Multiple_Img</t>
  </si>
  <si>
    <t>='FIXED DATA'!$J$1</t>
  </si>
  <si>
    <t>N_Question_FTP</t>
  </si>
  <si>
    <t>=PROBLEM!$Q$6</t>
  </si>
  <si>
    <t>N_Question_FTP_Initial</t>
  </si>
  <si>
    <t>=PROBLEM!$P$6</t>
  </si>
  <si>
    <t>N_Sheet_Data</t>
  </si>
  <si>
    <t>N_Sheet_Pb</t>
  </si>
  <si>
    <t>Name_Data</t>
  </si>
  <si>
    <t>=PROBLEM!$P$5</t>
  </si>
  <si>
    <t>Perimeter</t>
  </si>
  <si>
    <t>Question_1</t>
  </si>
  <si>
    <t>=PROBLEM!$B$2</t>
  </si>
  <si>
    <t>=Line_Break&amp;"1) The perimeter of one face of the front rectangle."</t>
  </si>
  <si>
    <t>Question_1_FTP</t>
  </si>
  <si>
    <t>='RESULTS - FTP'!$B$3</t>
  </si>
  <si>
    <t>=Question_1&amp;" "</t>
  </si>
  <si>
    <t>Question_2</t>
  </si>
  <si>
    <t>=PROBLEM!$B$3</t>
  </si>
  <si>
    <t>=Line_Break&amp;"2) The area of the front rectangle face."</t>
  </si>
  <si>
    <t>Question_2_FTP</t>
  </si>
  <si>
    <t>='RESULTS - FTP'!$B$4</t>
  </si>
  <si>
    <t>=Question_2&amp;" "</t>
  </si>
  <si>
    <t>Question_3</t>
  </si>
  <si>
    <t>=PROBLEM!$B$4</t>
  </si>
  <si>
    <t>=Line_Break&amp;"3) The volume of the rectangular prism if it has a depth of d = "&amp;d_&amp;" cm."</t>
  </si>
  <si>
    <t>Question_3_FTP</t>
  </si>
  <si>
    <t>='RESULTS - FTP'!$B$5</t>
  </si>
  <si>
    <t>=Question_3&amp;" "</t>
  </si>
  <si>
    <t>Question_4</t>
  </si>
  <si>
    <t>Result_1_FTP</t>
  </si>
  <si>
    <t>='RESULTS - FTP'!$C$3</t>
  </si>
  <si>
    <t>Result_2_FTP</t>
  </si>
  <si>
    <t>='RESULTS - FTP'!$C$4</t>
  </si>
  <si>
    <t>Result_3_FTP</t>
  </si>
  <si>
    <t>='RESULTS - FTP'!$C$5</t>
  </si>
  <si>
    <t>See_Data</t>
  </si>
  <si>
    <t>See_Results</t>
  </si>
  <si>
    <t>=PROBLEM!$P$2</t>
  </si>
  <si>
    <t>='FIXED DATA'!$E$3</t>
  </si>
  <si>
    <t>=Perimeter</t>
  </si>
  <si>
    <t>Statement</t>
  </si>
  <si>
    <t>="To practice geometry data, solve the following exercise. We have a rectangle with a length L =  "&amp;L_&amp;" cm and height h = "&amp;h_&amp;" cm. "&amp;Line_Break&amp;"
Calculate the following:"</t>
  </si>
  <si>
    <t>Statement_FTP</t>
  </si>
  <si>
    <t>='RESULTS - FTP'!$B$2</t>
  </si>
  <si>
    <t>=Statement</t>
  </si>
  <si>
    <t>SUB_FOLDER</t>
  </si>
  <si>
    <t>='FIXED DATA'!$I$1</t>
  </si>
  <si>
    <t>FIXED DATA'!Print_Titles</t>
  </si>
  <si>
    <t>='FIXED DATA'!$A:$A;'FIXED DATA'!$4:$4</t>
  </si>
  <si>
    <t>INSTRUCTIONS!Print_Titles</t>
  </si>
  <si>
    <t>=INSTRUCTIONS!$1:$1</t>
  </si>
  <si>
    <t>URL_Height</t>
  </si>
  <si>
    <t>=PROBLEM!$M$4</t>
  </si>
  <si>
    <t>Volumen_See</t>
  </si>
  <si>
    <t>=HIDDEN!$B$6</t>
  </si>
  <si>
    <t>YES_NO</t>
  </si>
  <si>
    <t>=HIDDEN!$G$3:$G$4</t>
  </si>
  <si>
    <t>📃</t>
  </si>
  <si>
    <r>
      <t xml:space="preserve">Write the </t>
    </r>
    <r>
      <rPr>
        <b/>
        <sz val="11"/>
        <color rgb="FF005877"/>
        <rFont val="Calibri"/>
        <family val="2"/>
        <scheme val="minor"/>
      </rPr>
      <t xml:space="preserve">STATEMENT </t>
    </r>
    <r>
      <rPr>
        <sz val="11"/>
        <color rgb="FF005877"/>
        <rFont val="Calibri"/>
        <family val="2"/>
        <scheme val="minor"/>
      </rPr>
      <t xml:space="preserve">with the data from the same data sheet as the problem. In cell B1, named "Statement," combine the cells in the row. To manage cell names, press </t>
    </r>
    <r>
      <rPr>
        <b/>
        <sz val="11"/>
        <color rgb="FF005877"/>
        <rFont val="Calibri"/>
        <family val="2"/>
        <scheme val="minor"/>
      </rPr>
      <t>Ctrl + F3</t>
    </r>
    <r>
      <rPr>
        <sz val="11"/>
        <color rgb="FF005877"/>
        <rFont val="Calibri"/>
        <family val="2"/>
        <scheme val="minor"/>
      </rPr>
      <t>.</t>
    </r>
  </si>
  <si>
    <r>
      <t xml:space="preserve">If the problem has multiple </t>
    </r>
    <r>
      <rPr>
        <b/>
        <sz val="11"/>
        <color rgb="FF005877"/>
        <rFont val="Calibri"/>
        <family val="2"/>
        <scheme val="minor"/>
      </rPr>
      <t>QUESTIONS</t>
    </r>
    <r>
      <rPr>
        <sz val="11"/>
        <color rgb="FF005877"/>
        <rFont val="Calibri"/>
        <family val="2"/>
        <scheme val="minor"/>
      </rPr>
      <t xml:space="preserve">, write them in the corresponding cells (B2, B3, ...) and give them the </t>
    </r>
    <r>
      <rPr>
        <b/>
        <sz val="11"/>
        <color rgb="FF005877"/>
        <rFont val="Calibri"/>
        <family val="2"/>
        <scheme val="minor"/>
      </rPr>
      <t>consecutive names</t>
    </r>
    <r>
      <rPr>
        <sz val="11"/>
        <color rgb="FF005877"/>
        <rFont val="Calibri"/>
        <family val="2"/>
        <scheme val="minor"/>
      </rPr>
      <t xml:space="preserve"> "Question_1," "Question_2," etc. Insert as many rows as necessary. These cells should be merged across the entire row, except for the last cell, which will be used to indicate the result (and named accordingly).</t>
    </r>
  </si>
  <si>
    <r>
      <t xml:space="preserve">To the right of each question, enter the </t>
    </r>
    <r>
      <rPr>
        <b/>
        <sz val="11"/>
        <color rgb="FF005877"/>
        <rFont val="Calibri"/>
        <family val="2"/>
        <scheme val="minor"/>
      </rPr>
      <t>RESULT</t>
    </r>
    <r>
      <rPr>
        <sz val="11"/>
        <color rgb="FF005877"/>
        <rFont val="Calibri"/>
        <family val="2"/>
        <scheme val="minor"/>
      </rPr>
      <t xml:space="preserve"> if the answer to the question is a single result. If the formula is simple, enter it in the same cell; if not, make it equal to the cell where the result is located.</t>
    </r>
  </si>
  <si>
    <r>
      <t xml:space="preserve">This sheet is prepared with a </t>
    </r>
    <r>
      <rPr>
        <b/>
        <sz val="11"/>
        <color rgb="FF005877"/>
        <rFont val="Calibri"/>
        <family val="2"/>
        <scheme val="minor"/>
      </rPr>
      <t xml:space="preserve">first and last column </t>
    </r>
    <r>
      <rPr>
        <sz val="11"/>
        <color rgb="FF005877"/>
        <rFont val="Calibri"/>
        <family val="2"/>
        <scheme val="minor"/>
      </rPr>
      <t xml:space="preserve">to adjust the total size. It then has </t>
    </r>
    <r>
      <rPr>
        <b/>
        <sz val="11"/>
        <color rgb="FF005877"/>
        <rFont val="Calibri"/>
        <family val="2"/>
        <scheme val="minor"/>
      </rPr>
      <t xml:space="preserve">10 intermediate columns </t>
    </r>
    <r>
      <rPr>
        <sz val="11"/>
        <color rgb="FF005877"/>
        <rFont val="Calibri"/>
        <family val="2"/>
        <scheme val="minor"/>
      </rPr>
      <t>of equal dimensions to play with the format, combining cells.</t>
    </r>
  </si>
  <si>
    <t>FIGURE_PROBLEM</t>
  </si>
  <si>
    <r>
      <t xml:space="preserve">Next, enter the </t>
    </r>
    <r>
      <rPr>
        <b/>
        <sz val="11"/>
        <color rgb="FF005877"/>
        <rFont val="Calibri"/>
        <family val="2"/>
        <scheme val="minor"/>
      </rPr>
      <t>calculations</t>
    </r>
    <r>
      <rPr>
        <sz val="11"/>
        <color rgb="FF005877"/>
        <rFont val="Calibri"/>
        <family val="2"/>
        <scheme val="minor"/>
      </rPr>
      <t xml:space="preserve">, explanations, the </t>
    </r>
    <r>
      <rPr>
        <b/>
        <sz val="11"/>
        <color rgb="FF005877"/>
        <rFont val="Calibri"/>
        <family val="2"/>
        <scheme val="minor"/>
      </rPr>
      <t>Figure</t>
    </r>
    <r>
      <rPr>
        <sz val="11"/>
        <color rgb="FF005877"/>
        <rFont val="Calibri"/>
        <family val="2"/>
        <scheme val="minor"/>
      </rPr>
      <t xml:space="preserve"> (named "FIGURE_PROBLEM" once grouped), and everything </t>
    </r>
    <r>
      <rPr>
        <b/>
        <sz val="11"/>
        <color rgb="FF005877"/>
        <rFont val="Calibri"/>
        <family val="2"/>
        <scheme val="minor"/>
      </rPr>
      <t>necessary</t>
    </r>
    <r>
      <rPr>
        <sz val="11"/>
        <color rgb="FF005877"/>
        <rFont val="Calibri"/>
        <family val="2"/>
        <scheme val="minor"/>
      </rPr>
      <t xml:space="preserve"> to </t>
    </r>
    <r>
      <rPr>
        <b/>
        <sz val="11"/>
        <color rgb="FF005877"/>
        <rFont val="Calibri"/>
        <family val="2"/>
        <scheme val="minor"/>
      </rPr>
      <t>solve the problem</t>
    </r>
    <r>
      <rPr>
        <sz val="11"/>
        <color rgb="FF005877"/>
        <rFont val="Calibri"/>
        <family val="2"/>
        <scheme val="minor"/>
      </rPr>
      <t xml:space="preserve">. Intermediate data that does not need to be shown on this sheet should be indicated in the </t>
    </r>
    <r>
      <rPr>
        <b/>
        <sz val="11"/>
        <color rgb="FF005877"/>
        <rFont val="Calibri"/>
        <family val="2"/>
        <scheme val="minor"/>
      </rPr>
      <t>HIDDEN</t>
    </r>
    <r>
      <rPr>
        <sz val="11"/>
        <color rgb="FF005877"/>
        <rFont val="Calibri"/>
        <family val="2"/>
        <scheme val="minor"/>
      </rPr>
      <t xml:space="preserve"> sheet. Rows for each section should be grouped for easy hiding. All </t>
    </r>
    <r>
      <rPr>
        <b/>
        <sz val="11"/>
        <color rgb="FF005877"/>
        <rFont val="Calibri"/>
        <family val="2"/>
        <scheme val="minor"/>
      </rPr>
      <t>rows</t>
    </r>
    <r>
      <rPr>
        <sz val="11"/>
        <color rgb="FF005877"/>
        <rFont val="Calibri"/>
        <family val="2"/>
        <scheme val="minor"/>
      </rPr>
      <t xml:space="preserve"> for the problem should be </t>
    </r>
    <r>
      <rPr>
        <b/>
        <sz val="11"/>
        <color rgb="FF005877"/>
        <rFont val="Calibri"/>
        <family val="2"/>
        <scheme val="minor"/>
      </rPr>
      <t>grouped</t>
    </r>
    <r>
      <rPr>
        <sz val="11"/>
        <color rgb="FF005877"/>
        <rFont val="Calibri"/>
        <family val="2"/>
        <scheme val="minor"/>
      </rPr>
      <t xml:space="preserve"> as well.</t>
    </r>
  </si>
  <si>
    <r>
      <t xml:space="preserve">The cells </t>
    </r>
    <r>
      <rPr>
        <b/>
        <sz val="11"/>
        <color rgb="FF005877"/>
        <rFont val="Calibri"/>
        <family val="2"/>
        <scheme val="minor"/>
      </rPr>
      <t>See Data/See Result</t>
    </r>
    <r>
      <rPr>
        <sz val="11"/>
        <color rgb="FF005877"/>
        <rFont val="Calibri"/>
        <family val="2"/>
        <scheme val="minor"/>
      </rPr>
      <t xml:space="preserve"> (YES/NO) are to indicate whether to display the data/results in the Figure of the problem (which must be named "</t>
    </r>
    <r>
      <rPr>
        <b/>
        <sz val="11"/>
        <color rgb="FF005877"/>
        <rFont val="Calibri"/>
        <family val="2"/>
        <scheme val="minor"/>
      </rPr>
      <t>FIGURE_PROBLEM</t>
    </r>
    <r>
      <rPr>
        <sz val="11"/>
        <color rgb="FF005877"/>
        <rFont val="Calibri"/>
        <family val="2"/>
        <scheme val="minor"/>
      </rPr>
      <t>" to save them in the DATA table). For this, the Figure's data must reference the cell in the HIDDEN sheet. These values will have a formula to show or hide the results, depending on the option selected in the "See_Results" cell.</t>
    </r>
  </si>
  <si>
    <r>
      <t xml:space="preserve">The </t>
    </r>
    <r>
      <rPr>
        <b/>
        <sz val="11"/>
        <color rgb="FF005877"/>
        <rFont val="Calibri"/>
        <family val="2"/>
        <scheme val="minor"/>
      </rPr>
      <t>Fixed Data</t>
    </r>
    <r>
      <rPr>
        <sz val="11"/>
        <color rgb="FF005877"/>
        <rFont val="Calibri"/>
        <family val="2"/>
        <scheme val="minor"/>
      </rPr>
      <t xml:space="preserve"> cell (YES/NO) indicates whether the data should be FIXED from the FIXED DATA sheet or if RANDOM VALUES configured for the problem should be used. For fixed values, fill in the data in the </t>
    </r>
    <r>
      <rPr>
        <b/>
        <sz val="11"/>
        <color rgb="FF005877"/>
        <rFont val="Calibri"/>
        <family val="2"/>
        <scheme val="minor"/>
      </rPr>
      <t xml:space="preserve">FIXED DATA </t>
    </r>
    <r>
      <rPr>
        <sz val="11"/>
        <color rgb="FF005877"/>
        <rFont val="Calibri"/>
        <family val="2"/>
        <scheme val="minor"/>
      </rPr>
      <t xml:space="preserve">sheet's TABLE, and </t>
    </r>
    <r>
      <rPr>
        <b/>
        <sz val="11"/>
        <color rgb="FF005877"/>
        <rFont val="Calibri"/>
        <family val="2"/>
        <scheme val="minor"/>
      </rPr>
      <t>select</t>
    </r>
    <r>
      <rPr>
        <sz val="11"/>
        <color rgb="FF005877"/>
        <rFont val="Calibri"/>
        <family val="2"/>
        <scheme val="minor"/>
      </rPr>
      <t xml:space="preserve"> the data to work with from the drop-down list "Lista Datos." The cell is named "</t>
    </r>
    <r>
      <rPr>
        <i/>
        <sz val="11"/>
        <color rgb="FF005877"/>
        <rFont val="Calibri"/>
        <family val="2"/>
        <scheme val="minor"/>
      </rPr>
      <t>Name_Data</t>
    </r>
    <r>
      <rPr>
        <sz val="11"/>
        <color rgb="FF005877"/>
        <rFont val="Calibri"/>
        <family val="2"/>
        <scheme val="minor"/>
      </rPr>
      <t>". If random data is desired, indicate "NO" in "Fixed Data" and enter the value intervals to use. Cells for random data will have the same name as the variable but ending in "_Random".</t>
    </r>
  </si>
  <si>
    <r>
      <t xml:space="preserve">If line breaks for </t>
    </r>
    <r>
      <rPr>
        <b/>
        <sz val="11"/>
        <color rgb="FF005877"/>
        <rFont val="Calibri"/>
        <family val="2"/>
        <scheme val="minor"/>
      </rPr>
      <t xml:space="preserve">FastTest PlugIn </t>
    </r>
    <r>
      <rPr>
        <sz val="11"/>
        <color rgb="FF005877"/>
        <rFont val="Calibri"/>
        <family val="2"/>
        <scheme val="minor"/>
      </rPr>
      <t xml:space="preserve">are desired in the statement, select the </t>
    </r>
    <r>
      <rPr>
        <b/>
        <sz val="11"/>
        <color rgb="FF005877"/>
        <rFont val="Calibri"/>
        <family val="2"/>
        <scheme val="minor"/>
      </rPr>
      <t>line break</t>
    </r>
    <r>
      <rPr>
        <sz val="11"/>
        <color rgb="FF005877"/>
        <rFont val="Calibri"/>
        <family val="2"/>
        <scheme val="minor"/>
      </rPr>
      <t xml:space="preserve"> type (&lt;br&gt; for a small break and &lt;p&gt; for a large break) in the "</t>
    </r>
    <r>
      <rPr>
        <b/>
        <sz val="11"/>
        <color rgb="FF005877"/>
        <rFont val="Calibri"/>
        <family val="2"/>
        <scheme val="minor"/>
      </rPr>
      <t>Line_Break</t>
    </r>
    <r>
      <rPr>
        <sz val="11"/>
        <color rgb="FF005877"/>
        <rFont val="Calibri"/>
        <family val="2"/>
        <scheme val="minor"/>
      </rPr>
      <t>" cell. Concatenate this cell in the statement. If line breaks were added but not wanted in the PDF, simply delete the data in the "Line_Break" cell.</t>
    </r>
  </si>
  <si>
    <r>
      <t>To export all the stored data to FastTest PlugIn, enter "=</t>
    </r>
    <r>
      <rPr>
        <i/>
        <sz val="11"/>
        <color rgb="FF005877"/>
        <rFont val="Calibri"/>
        <family val="2"/>
        <scheme val="minor"/>
      </rPr>
      <t>Data_FTP</t>
    </r>
    <r>
      <rPr>
        <sz val="11"/>
        <color rgb="FF005877"/>
        <rFont val="Calibri"/>
        <family val="2"/>
        <scheme val="minor"/>
      </rPr>
      <t xml:space="preserve">" in the </t>
    </r>
    <r>
      <rPr>
        <b/>
        <sz val="11"/>
        <color rgb="FF005877"/>
        <rFont val="Calibri"/>
        <family val="2"/>
        <scheme val="minor"/>
      </rPr>
      <t>Fixed_Data</t>
    </r>
    <r>
      <rPr>
        <sz val="11"/>
        <color rgb="FF005877"/>
        <rFont val="Calibri"/>
        <family val="2"/>
        <scheme val="minor"/>
      </rPr>
      <t xml:space="preserve"> cell (to display the corresponding data) and write the initial FTP question number in </t>
    </r>
    <r>
      <rPr>
        <b/>
        <sz val="11"/>
        <color rgb="FF005877"/>
        <rFont val="Calibri"/>
        <family val="2"/>
        <scheme val="minor"/>
      </rPr>
      <t>N_Preg_FTP_Initial</t>
    </r>
    <r>
      <rPr>
        <sz val="11"/>
        <color rgb="FF005877"/>
        <rFont val="Calibri"/>
        <family val="2"/>
        <scheme val="minor"/>
      </rPr>
      <t xml:space="preserve"> to make it a </t>
    </r>
    <r>
      <rPr>
        <b/>
        <sz val="11"/>
        <color rgb="FF005877"/>
        <rFont val="Calibri"/>
        <family val="2"/>
        <scheme val="minor"/>
      </rPr>
      <t>constant value</t>
    </r>
    <r>
      <rPr>
        <sz val="11"/>
        <color rgb="FF005877"/>
        <rFont val="Calibri"/>
        <family val="2"/>
        <scheme val="minor"/>
      </rPr>
      <t>. The first value would be the one in the right cell.</t>
    </r>
  </si>
  <si>
    <t>The data shown in the figures should be placed in cells with the same name as the result that will be displayed but with the suffix "_See".</t>
  </si>
  <si>
    <r>
      <rPr>
        <b/>
        <sz val="11"/>
        <color rgb="FF005877"/>
        <rFont val="Calibri"/>
        <family val="2"/>
        <scheme val="minor"/>
      </rPr>
      <t xml:space="preserve">Row 2 </t>
    </r>
    <r>
      <rPr>
        <sz val="11"/>
        <color rgb="FF005877"/>
        <rFont val="Calibri"/>
        <family val="2"/>
        <scheme val="minor"/>
      </rPr>
      <t xml:space="preserve">indicates the </t>
    </r>
    <r>
      <rPr>
        <b/>
        <sz val="11"/>
        <color rgb="FF005877"/>
        <rFont val="Calibri"/>
        <family val="2"/>
        <scheme val="minor"/>
      </rPr>
      <t xml:space="preserve">COLUMN </t>
    </r>
    <r>
      <rPr>
        <sz val="11"/>
        <color rgb="FF005877"/>
        <rFont val="Calibri"/>
        <family val="2"/>
        <scheme val="minor"/>
      </rPr>
      <t>where the data will be searched when the PROBLEM sheet specifies that the data should be FIXED, and one is selected from the drop-down list. A consecutive number starting from 1.</t>
    </r>
  </si>
  <si>
    <r>
      <rPr>
        <b/>
        <sz val="11"/>
        <color rgb="FF005877"/>
        <rFont val="Calibri"/>
        <family val="2"/>
        <scheme val="minor"/>
      </rPr>
      <t>Row 3</t>
    </r>
    <r>
      <rPr>
        <sz val="11"/>
        <color rgb="FF005877"/>
        <rFont val="Calibri"/>
        <family val="2"/>
        <scheme val="minor"/>
      </rPr>
      <t>, for the data columns, refers to the cells with random data in the PROBLEM sheet. If the names of the random data cells are configured correctly, the formula is the same for all variable data. Then, the columns with the results are equal to the result of each section. This is assuming you want to visualize the results based on the input data.</t>
    </r>
  </si>
  <si>
    <r>
      <rPr>
        <b/>
        <sz val="11"/>
        <color rgb="FF005877"/>
        <rFont val="Calibri"/>
        <family val="2"/>
        <scheme val="minor"/>
      </rPr>
      <t>Rows 1 to 3</t>
    </r>
    <r>
      <rPr>
        <sz val="11"/>
        <color rgb="FF005877"/>
        <rFont val="Calibri"/>
        <family val="2"/>
        <scheme val="minor"/>
      </rPr>
      <t xml:space="preserve"> will be hidden once the table with the necessary data for the data table is configured.</t>
    </r>
  </si>
  <si>
    <r>
      <t xml:space="preserve">This sheet is for inserting the necessary codes to transfer the problem to Moodle using </t>
    </r>
    <r>
      <rPr>
        <b/>
        <sz val="11"/>
        <color rgb="FFE87B00"/>
        <rFont val="Calibri"/>
        <family val="2"/>
        <scheme val="minor"/>
      </rPr>
      <t>FastTest PlugIn</t>
    </r>
    <r>
      <rPr>
        <sz val="11"/>
        <color rgb="FF005877"/>
        <rFont val="Calibri"/>
        <family val="2"/>
        <scheme val="minor"/>
      </rPr>
      <t>. It will be used primarily when there is a lot of data, and it is not easy to do it directly with FTP. Many identical problems with different images can be created.</t>
    </r>
  </si>
  <si>
    <r>
      <t xml:space="preserve">This sheet is for inserting the links to the </t>
    </r>
    <r>
      <rPr>
        <b/>
        <sz val="11"/>
        <color rgb="FF005877"/>
        <rFont val="Calibri"/>
        <family val="2"/>
        <scheme val="minor"/>
      </rPr>
      <t>IMAGES</t>
    </r>
    <r>
      <rPr>
        <sz val="11"/>
        <color rgb="FF005877"/>
        <rFont val="Calibri"/>
        <family val="2"/>
        <scheme val="minor"/>
      </rPr>
      <t xml:space="preserve"> needed for the specific problem. The images must be stored in a Gmail account; it is recommended to create a folder called SHARED IMAGES to be viewed by anyone with the link. The ID code is generated with the formula on the right. The format of that cell is in "Courier New" font, ensuring that the 33 characters of the ID are clear and "occupy the same space."</t>
    </r>
  </si>
  <si>
    <t>Data for the figures</t>
  </si>
  <si>
    <t>Data for dropdown menus</t>
  </si>
  <si>
    <t>Formats / Special Symbols</t>
  </si>
  <si>
    <t>Concatenation of data when there are many in the statement.</t>
  </si>
  <si>
    <t>For versions from 2019 onwards (included)</t>
  </si>
  <si>
    <t>For versions before 2016 (included)</t>
  </si>
  <si>
    <t>BREAK</t>
  </si>
  <si>
    <t>NAME</t>
  </si>
  <si>
    <t>Side</t>
  </si>
  <si>
    <t>Height</t>
  </si>
  <si>
    <t>Depth</t>
  </si>
  <si>
    <t>Volume</t>
  </si>
  <si>
    <t>Image</t>
  </si>
  <si>
    <t>IMAGE →</t>
  </si>
  <si>
    <t>Rectangular Prism</t>
  </si>
  <si>
    <t>Link</t>
  </si>
  <si>
    <t>Width</t>
  </si>
  <si>
    <t>FTP URL</t>
  </si>
  <si>
    <t>Data_FTP</t>
  </si>
  <si>
    <t>IMAGE</t>
  </si>
  <si>
    <t>Image_FTP</t>
  </si>
  <si>
    <t>=T_DATA_FIXED[NAME]</t>
  </si>
  <si>
    <t>List_Image</t>
  </si>
  <si>
    <t>=T_DATA_IMAGE[NAME]</t>
  </si>
  <si>
    <t>N_Path_Data</t>
  </si>
  <si>
    <t>N_Path_Pb</t>
  </si>
  <si>
    <t>="{1:NM:~%100%"&amp;Perimeter&amp;":"&amp;MIN(Perimeter*2/100;5)&amp;"#¡Very well!}"&amp;" cm"</t>
  </si>
  <si>
    <t>="{1:NM:~%100%"&amp;Area&amp;":"&amp;MIN(Area*2/100;10)&amp;"#¡Very well!}"&amp;" cm²"</t>
  </si>
  <si>
    <t>="{1:NM:~%100%"&amp;Volumen&amp;":"&amp;MIN(Volumen*2/100;10)&amp;"#¡Very well!}"&amp;" cm³"</t>
  </si>
  <si>
    <t>PROBLEM</t>
  </si>
  <si>
    <t>=Question_1</t>
  </si>
  <si>
    <t>=Question_2</t>
  </si>
  <si>
    <t>=Question_3</t>
  </si>
  <si>
    <t>=" ("&amp;L_&amp;" cm + "&amp;h_&amp;" cm) · 2 = "&amp;Perimeter&amp;" cm"</t>
  </si>
  <si>
    <t>=L_Random*0,9</t>
  </si>
  <si>
    <t>=h_Random/4</t>
  </si>
  <si>
    <t>HIDDEN</t>
  </si>
  <si>
    <t>FIXED DATA</t>
  </si>
  <si>
    <t>RESULTS - FTP</t>
  </si>
  <si>
    <t>="Fixed Data: "&amp;D_Fixed</t>
  </si>
  <si>
    <t>="Break: "&amp;Line_Break</t>
  </si>
  <si>
    <t>LINKS</t>
  </si>
  <si>
    <t>=URL_I&amp;[@ID]&amp;URL_W&amp;[@Width]&amp;URL_Height&amp;[@Height]&amp;URL_F</t>
  </si>
  <si>
    <t>Defined Name</t>
  </si>
  <si>
    <t>TEXT Reference</t>
  </si>
  <si>
    <t>TEXT Formula</t>
  </si>
  <si>
    <t>Type</t>
  </si>
  <si>
    <t>N_Figure</t>
  </si>
  <si>
    <t>Sheet</t>
  </si>
  <si>
    <t>Cell</t>
  </si>
  <si>
    <t>Formula</t>
  </si>
  <si>
    <t>Value</t>
  </si>
  <si>
    <t>Cell Name</t>
  </si>
  <si>
    <t>4. RESULTADOS FTP</t>
  </si>
  <si>
    <t>5. IMAGES</t>
  </si>
  <si>
    <t>6. LINKS</t>
  </si>
  <si>
    <t>7. NAMES</t>
  </si>
  <si>
    <t>8. FORMULA</t>
  </si>
  <si>
    <t>4. RESULTS - FTP (for preparing problems for Moodle with FastTest PlugIn)</t>
  </si>
  <si>
    <r>
      <rPr>
        <b/>
        <sz val="11"/>
        <color rgb="FF005877"/>
        <rFont val="Calibri"/>
        <family val="2"/>
        <scheme val="minor"/>
      </rPr>
      <t xml:space="preserve">Row 1 </t>
    </r>
    <r>
      <rPr>
        <sz val="11"/>
        <color rgb="FF005877"/>
        <rFont val="Calibri"/>
        <family val="2"/>
        <scheme val="minor"/>
      </rPr>
      <t xml:space="preserve">will have the </t>
    </r>
    <r>
      <rPr>
        <b/>
        <sz val="11"/>
        <color rgb="FF005877"/>
        <rFont val="Calibri"/>
        <family val="2"/>
        <scheme val="minor"/>
      </rPr>
      <t xml:space="preserve">SYMBOLS </t>
    </r>
    <r>
      <rPr>
        <sz val="11"/>
        <color rgb="FF005877"/>
        <rFont val="Calibri"/>
        <family val="2"/>
        <scheme val="minor"/>
      </rPr>
      <t>of the data located to the left of the cell containing the data to be displayed (without the "=" sign). In the "</t>
    </r>
    <r>
      <rPr>
        <b/>
        <i/>
        <sz val="11"/>
        <color rgb="FFE87B00"/>
        <rFont val="Calibri"/>
        <family val="2"/>
        <scheme val="minor"/>
      </rPr>
      <t>SUB_FOLDER</t>
    </r>
    <r>
      <rPr>
        <sz val="11"/>
        <color rgb="FF005877"/>
        <rFont val="Calibri"/>
        <family val="2"/>
        <scheme val="minor"/>
      </rPr>
      <t>" cell, on the far right of row 1 and in yellow, write the name of the subfolder in which you want to save the images (in case you want to use the corresponding macro ""). The next cell, "</t>
    </r>
    <r>
      <rPr>
        <b/>
        <i/>
        <sz val="11"/>
        <color rgb="FFE87B00"/>
        <rFont val="Calibri"/>
        <family val="2"/>
        <scheme val="minor"/>
      </rPr>
      <t>Multiple_Img</t>
    </r>
    <r>
      <rPr>
        <i/>
        <sz val="11"/>
        <color rgb="FFE87B00"/>
        <rFont val="Calibri"/>
        <family val="2"/>
        <scheme val="minor"/>
      </rPr>
      <t>,</t>
    </r>
    <r>
      <rPr>
        <sz val="11"/>
        <color rgb="FF005877"/>
        <rFont val="Calibri"/>
        <family val="2"/>
        <scheme val="minor"/>
      </rPr>
      <t>" indicates the scale at which you want to export the image. Conduct tests to determine the appropriate size. To save the images, run the "</t>
    </r>
    <r>
      <rPr>
        <b/>
        <i/>
        <sz val="11"/>
        <color rgb="FFE87B00"/>
        <rFont val="Calibri"/>
        <family val="2"/>
        <scheme val="minor"/>
      </rPr>
      <t>Images_Save_Fixed_Data</t>
    </r>
    <r>
      <rPr>
        <sz val="11"/>
        <color rgb="FF005877"/>
        <rFont val="Calibri"/>
        <family val="2"/>
        <scheme val="minor"/>
      </rPr>
      <t>" macro.</t>
    </r>
  </si>
  <si>
    <r>
      <t xml:space="preserve">Insert as many columns as necessary. For </t>
    </r>
    <r>
      <rPr>
        <b/>
        <sz val="11"/>
        <color rgb="FF005877"/>
        <rFont val="Calibri"/>
        <family val="2"/>
        <scheme val="minor"/>
      </rPr>
      <t>DATA</t>
    </r>
    <r>
      <rPr>
        <sz val="11"/>
        <color rgb="FF005877"/>
        <rFont val="Calibri"/>
        <family val="2"/>
        <scheme val="minor"/>
      </rPr>
      <t xml:space="preserve"> columns, </t>
    </r>
    <r>
      <rPr>
        <b/>
        <sz val="11"/>
        <color rgb="FF005877"/>
        <rFont val="Calibri"/>
        <family val="2"/>
        <scheme val="minor"/>
      </rPr>
      <t xml:space="preserve">insert </t>
    </r>
    <r>
      <rPr>
        <sz val="11"/>
        <color rgb="FF005877"/>
        <rFont val="Calibri"/>
        <family val="2"/>
        <scheme val="minor"/>
      </rPr>
      <t xml:space="preserve">columns </t>
    </r>
    <r>
      <rPr>
        <b/>
        <sz val="11"/>
        <color rgb="FF005877"/>
        <rFont val="Calibri"/>
        <family val="2"/>
        <scheme val="minor"/>
      </rPr>
      <t xml:space="preserve">before column D </t>
    </r>
    <r>
      <rPr>
        <sz val="11"/>
        <color rgb="FF005877"/>
        <rFont val="Calibri"/>
        <family val="2"/>
        <scheme val="minor"/>
      </rPr>
      <t xml:space="preserve">(the last one in DATA). For </t>
    </r>
    <r>
      <rPr>
        <b/>
        <sz val="11"/>
        <color rgb="FF005877"/>
        <rFont val="Calibri"/>
        <family val="2"/>
        <scheme val="minor"/>
      </rPr>
      <t xml:space="preserve">SOLUTIONS </t>
    </r>
    <r>
      <rPr>
        <sz val="11"/>
        <color rgb="FF005877"/>
        <rFont val="Calibri"/>
        <family val="2"/>
        <scheme val="minor"/>
      </rPr>
      <t xml:space="preserve">columns, insert them </t>
    </r>
    <r>
      <rPr>
        <b/>
        <sz val="11"/>
        <color rgb="FF005877"/>
        <rFont val="Calibri"/>
        <family val="2"/>
        <scheme val="minor"/>
      </rPr>
      <t xml:space="preserve">before column G </t>
    </r>
    <r>
      <rPr>
        <sz val="11"/>
        <color rgb="FF005877"/>
        <rFont val="Calibri"/>
        <family val="2"/>
        <scheme val="minor"/>
      </rPr>
      <t>(the last one before the IMAGE column). SOLUTIONS should preferably be in formulas in case any data changes. If the formulas with the calculations are in row 3, you can paste the results using the "</t>
    </r>
    <r>
      <rPr>
        <b/>
        <i/>
        <sz val="11"/>
        <color rgb="FFE87B00"/>
        <rFont val="Calibri"/>
        <family val="2"/>
        <scheme val="minor"/>
      </rPr>
      <t>Paste_Results</t>
    </r>
    <r>
      <rPr>
        <sz val="11"/>
        <color rgb="FF005877"/>
        <rFont val="Calibri"/>
        <family val="2"/>
        <scheme val="minor"/>
      </rPr>
      <t>" macro.</t>
    </r>
  </si>
  <si>
    <r>
      <t>The names of the cells where the statement, questions, and answers are located should be named the same but ending in "</t>
    </r>
    <r>
      <rPr>
        <b/>
        <i/>
        <sz val="11"/>
        <color rgb="FFE87B00"/>
        <rFont val="Calibri"/>
        <family val="2"/>
        <scheme val="minor"/>
      </rPr>
      <t>_FTP</t>
    </r>
    <r>
      <rPr>
        <sz val="11"/>
        <color rgb="FF005877"/>
        <rFont val="Calibri"/>
        <family val="2"/>
        <scheme val="minor"/>
      </rPr>
      <t xml:space="preserve">". To generate codes for CLOZE-type questions, if you are unsure about the encoding, you can use the code generator provided by the </t>
    </r>
    <r>
      <rPr>
        <b/>
        <i/>
        <sz val="11"/>
        <color rgb="FFE87B00"/>
        <rFont val="Calibri"/>
        <family val="2"/>
        <scheme val="minor"/>
      </rPr>
      <t xml:space="preserve">FastTest PlugIn </t>
    </r>
    <r>
      <rPr>
        <sz val="11"/>
        <color rgb="FF005877"/>
        <rFont val="Calibri"/>
        <family val="2"/>
        <scheme val="minor"/>
      </rPr>
      <t>application.</t>
    </r>
  </si>
  <si>
    <r>
      <t xml:space="preserve">The data to enter includes: </t>
    </r>
    <r>
      <rPr>
        <b/>
        <sz val="11"/>
        <color rgb="FF005877"/>
        <rFont val="Calibri"/>
        <family val="2"/>
        <scheme val="minor"/>
      </rPr>
      <t>NAME</t>
    </r>
    <r>
      <rPr>
        <sz val="11"/>
        <color rgb="FF005877"/>
        <rFont val="Calibri"/>
        <family val="2"/>
        <scheme val="minor"/>
      </rPr>
      <t xml:space="preserve">, </t>
    </r>
    <r>
      <rPr>
        <b/>
        <sz val="11"/>
        <color rgb="FF005877"/>
        <rFont val="Calibri"/>
        <family val="2"/>
        <scheme val="minor"/>
      </rPr>
      <t xml:space="preserve">URL </t>
    </r>
    <r>
      <rPr>
        <sz val="11"/>
        <color rgb="FF005877"/>
        <rFont val="Calibri"/>
        <family val="2"/>
        <scheme val="minor"/>
      </rPr>
      <t xml:space="preserve">of the image in the Gmail account and SIZES . For the image size, it is advisable to enter only the </t>
    </r>
    <r>
      <rPr>
        <b/>
        <sz val="11"/>
        <color rgb="FF005877"/>
        <rFont val="Calibri"/>
        <family val="2"/>
        <scheme val="minor"/>
      </rPr>
      <t>WIDTH</t>
    </r>
    <r>
      <rPr>
        <sz val="11"/>
        <color rgb="FF005877"/>
        <rFont val="Calibri"/>
        <family val="2"/>
        <scheme val="minor"/>
      </rPr>
      <t xml:space="preserve"> or </t>
    </r>
    <r>
      <rPr>
        <b/>
        <sz val="11"/>
        <color rgb="FF005877"/>
        <rFont val="Calibri"/>
        <family val="2"/>
        <scheme val="minor"/>
      </rPr>
      <t>HEIGHT</t>
    </r>
    <r>
      <rPr>
        <sz val="11"/>
        <color rgb="FF005877"/>
        <rFont val="Calibri"/>
        <family val="2"/>
        <scheme val="minor"/>
      </rPr>
      <t>. If one of the two is left blank, the other value defaults, and the image is not distorted.</t>
    </r>
  </si>
  <si>
    <r>
      <t xml:space="preserve">This sheet is for </t>
    </r>
    <r>
      <rPr>
        <b/>
        <sz val="11"/>
        <color rgb="FF005877"/>
        <rFont val="Calibri"/>
        <family val="2"/>
        <scheme val="minor"/>
      </rPr>
      <t xml:space="preserve">INSERTING THE NAMES </t>
    </r>
    <r>
      <rPr>
        <sz val="11"/>
        <color rgb="FF005877"/>
        <rFont val="Calibri"/>
        <family val="2"/>
        <scheme val="minor"/>
      </rPr>
      <t>that are defined in the file, using the macro called "</t>
    </r>
    <r>
      <rPr>
        <b/>
        <i/>
        <sz val="11"/>
        <color rgb="FFE87B00"/>
        <rFont val="Calibri"/>
        <family val="2"/>
        <scheme val="minor"/>
      </rPr>
      <t>List_Defined_Names</t>
    </r>
    <r>
      <rPr>
        <sz val="11"/>
        <color rgb="FF005877"/>
        <rFont val="Calibri"/>
        <family val="2"/>
        <scheme val="minor"/>
      </rPr>
      <t>". It displays the name, the cell it references, and the formula or text it contains. Some names are mandatory for everything to work properly. It is advisable not to change them, and they CANNOT BE DELETED. If they were deleted, they can be recovered with the corresponding macro. Other names created for each sheet can also be generated with another macro. Macros are recommended to be in each individual's personal sheet to avoid having them in all files of this type that are generated. If defined names have been deleted, you can recover them with the "</t>
    </r>
    <r>
      <rPr>
        <b/>
        <i/>
        <sz val="11"/>
        <color rgb="FFE87B00"/>
        <rFont val="Calibri"/>
        <family val="2"/>
        <scheme val="minor"/>
      </rPr>
      <t>Create_Defined_Names_from_Sheet</t>
    </r>
    <r>
      <rPr>
        <sz val="11"/>
        <color rgb="FF005877"/>
        <rFont val="Calibri"/>
        <family val="2"/>
        <scheme val="minor"/>
      </rPr>
      <t>" macro, as long as they haven't been deleted on this sheet.</t>
    </r>
  </si>
  <si>
    <r>
      <t xml:space="preserve">Names that do not have "Range" in </t>
    </r>
    <r>
      <rPr>
        <b/>
        <sz val="11"/>
        <color rgb="FF005877"/>
        <rFont val="Calibri"/>
        <family val="2"/>
        <scheme val="minor"/>
      </rPr>
      <t>TYPE</t>
    </r>
    <r>
      <rPr>
        <sz val="11"/>
        <color rgb="FF005877"/>
        <rFont val="Calibri"/>
        <family val="2"/>
        <scheme val="minor"/>
      </rPr>
      <t xml:space="preserve"> are not referenced to any cell or table in the sheet; they are </t>
    </r>
    <r>
      <rPr>
        <b/>
        <sz val="11"/>
        <color rgb="FF005877"/>
        <rFont val="Calibri"/>
        <family val="2"/>
        <scheme val="minor"/>
      </rPr>
      <t xml:space="preserve">INTERNAL DATA </t>
    </r>
    <r>
      <rPr>
        <sz val="11"/>
        <color rgb="FF005877"/>
        <rFont val="Calibri"/>
        <family val="2"/>
        <scheme val="minor"/>
      </rPr>
      <t xml:space="preserve">in the file and </t>
    </r>
    <r>
      <rPr>
        <b/>
        <sz val="11"/>
        <color rgb="FF005877"/>
        <rFont val="Calibri"/>
        <family val="2"/>
        <scheme val="minor"/>
      </rPr>
      <t>CANNOT BE DELETED</t>
    </r>
    <r>
      <rPr>
        <sz val="11"/>
        <color rgb="FF005877"/>
        <rFont val="Calibri"/>
        <family val="2"/>
        <scheme val="minor"/>
      </rPr>
      <t>.</t>
    </r>
  </si>
  <si>
    <r>
      <t xml:space="preserve">This sheet is for </t>
    </r>
    <r>
      <rPr>
        <b/>
        <sz val="11"/>
        <color rgb="FF005877"/>
        <rFont val="Calibri"/>
        <family val="2"/>
        <scheme val="minor"/>
      </rPr>
      <t xml:space="preserve">INSERTING THE FORMULAS </t>
    </r>
    <r>
      <rPr>
        <sz val="11"/>
        <color rgb="FF005877"/>
        <rFont val="Calibri"/>
        <family val="2"/>
        <scheme val="minor"/>
      </rPr>
      <t>contained in this workbook. It shows the sheet, the cell it references, and the formula or text it contains. This way, if any formula or text is deleted, it can be recovered. With the macro "</t>
    </r>
    <r>
      <rPr>
        <b/>
        <i/>
        <sz val="11"/>
        <color rgb="FFE87B00"/>
        <rFont val="Calibri"/>
        <family val="2"/>
        <scheme val="minor"/>
      </rPr>
      <t>Save_Formulas_Values</t>
    </r>
    <r>
      <rPr>
        <sz val="11"/>
        <color rgb="FF005877"/>
        <rFont val="Calibri"/>
        <family val="2"/>
        <scheme val="minor"/>
      </rPr>
      <t xml:space="preserve">", the formulas/data created are updated and saved when the file is modified. </t>
    </r>
  </si>
  <si>
    <r>
      <t>The macro "</t>
    </r>
    <r>
      <rPr>
        <b/>
        <i/>
        <sz val="11"/>
        <color rgb="FFE87B00"/>
        <rFont val="Calibri"/>
        <family val="2"/>
        <scheme val="minor"/>
      </rPr>
      <t>Last_Cell_per_SHEETS</t>
    </r>
    <r>
      <rPr>
        <sz val="11"/>
        <color rgb="FF005877"/>
        <rFont val="Calibri"/>
        <family val="2"/>
        <scheme val="minor"/>
      </rPr>
      <t xml:space="preserve">" is used to find the last cell with content in each sheet of the workbook. If the cell is in a row or column far from the last data, it is advisable to fix it to make the file take up less space and avoid any problems. </t>
    </r>
  </si>
  <si>
    <t>View Results</t>
  </si>
  <si>
    <t>Line Break</t>
  </si>
  <si>
    <t>Fixed Data</t>
  </si>
  <si>
    <t>Data List</t>
  </si>
  <si>
    <t>View Data</t>
  </si>
  <si>
    <t xml:space="preserve">Prism_Rec </t>
  </si>
  <si>
    <t>3.6.</t>
  </si>
  <si>
    <r>
      <t>If you want to convert all the problems with the data on this sheet to PDF, you can do so using the "</t>
    </r>
    <r>
      <rPr>
        <b/>
        <i/>
        <sz val="11"/>
        <color rgb="FFE87B00"/>
        <rFont val="Calibri"/>
        <family val="2"/>
        <scheme val="minor"/>
      </rPr>
      <t>PRINT_PDF</t>
    </r>
    <r>
      <rPr>
        <sz val="11"/>
        <color rgb="FF005877"/>
        <rFont val="Calibri"/>
        <family val="2"/>
        <scheme val="minor"/>
      </rPr>
      <t xml:space="preserve">" macro. The name of the file you want it to be saved with should be entered in the </t>
    </r>
    <r>
      <rPr>
        <b/>
        <sz val="11"/>
        <color rgb="FF005877"/>
        <rFont val="Calibri"/>
        <family val="2"/>
        <scheme val="minor"/>
      </rPr>
      <t>File_Name</t>
    </r>
    <r>
      <rPr>
        <sz val="11"/>
        <color rgb="FF005877"/>
        <rFont val="Calibri"/>
        <family val="2"/>
        <scheme val="minor"/>
      </rPr>
      <t xml:space="preserve"> cell.</t>
    </r>
  </si>
  <si>
    <t>PRINT</t>
  </si>
  <si>
    <t>N_Pb</t>
  </si>
  <si>
    <t>Prism_Rec 050x10x10</t>
  </si>
  <si>
    <t>$B$20</t>
  </si>
  <si>
    <t>$B$23</t>
  </si>
  <si>
    <t>$H$18</t>
  </si>
  <si>
    <t>$H$21</t>
  </si>
  <si>
    <t>$H$24</t>
  </si>
  <si>
    <t>$M$5</t>
  </si>
  <si>
    <t>$O$11</t>
  </si>
  <si>
    <t>$P$3</t>
  </si>
  <si>
    <t>$P$11</t>
  </si>
  <si>
    <t>$Q$2</t>
  </si>
  <si>
    <t>$Q$11</t>
  </si>
  <si>
    <t>$R$5</t>
  </si>
  <si>
    <t>$R$6</t>
  </si>
  <si>
    <t>$R$7</t>
  </si>
  <si>
    <t>$R$8</t>
  </si>
  <si>
    <t>$R$9</t>
  </si>
  <si>
    <t>$R$10</t>
  </si>
  <si>
    <t>$R$11</t>
  </si>
  <si>
    <t>FIle_Name</t>
  </si>
  <si>
    <t>Results</t>
  </si>
  <si>
    <t>$I$9</t>
  </si>
  <si>
    <t>Print_OK</t>
  </si>
  <si>
    <t>=MAX(T_DATA_FIXED[N_Pb])</t>
  </si>
  <si>
    <t>D_Print</t>
  </si>
  <si>
    <t>$J$5</t>
  </si>
  <si>
    <t>$J$6</t>
  </si>
  <si>
    <t>$J$7</t>
  </si>
  <si>
    <t>$J$8</t>
  </si>
  <si>
    <t>$J$9</t>
  </si>
  <si>
    <t>$J$10</t>
  </si>
  <si>
    <t>$J$11</t>
  </si>
  <si>
    <t>$J$12</t>
  </si>
  <si>
    <t>$J$13</t>
  </si>
  <si>
    <t>$J$14</t>
  </si>
  <si>
    <t>$J$15</t>
  </si>
  <si>
    <t>$J$16</t>
  </si>
  <si>
    <t>$J$17</t>
  </si>
  <si>
    <t>=PROBLEM!$A:$N</t>
  </si>
  <si>
    <t>=PROBLEM!$C$11</t>
  </si>
  <si>
    <t>='FIXED DATA'!$J$3</t>
  </si>
  <si>
    <t>=PROBLEM!$O$11</t>
  </si>
  <si>
    <t>='FIXED DATA'!$I$2</t>
  </si>
  <si>
    <t>=PROBLEM!$Q$2</t>
  </si>
  <si>
    <t>=PROBLEM!$Q$7</t>
  </si>
  <si>
    <t>=PROBLEM!$P$7</t>
  </si>
  <si>
    <t>Nombre_Datos</t>
  </si>
  <si>
    <t>='FIXED DATA'!$J$2</t>
  </si>
  <si>
    <t>=PROBLEM!$B$5</t>
  </si>
  <si>
    <t>='FIXED DATA'!$I$3</t>
  </si>
  <si>
    <t>PROBLEM!Print_Titles</t>
  </si>
  <si>
    <t>=PROBLEM!$1:$1</t>
  </si>
  <si>
    <t>=PROBLEM!$M$5</t>
  </si>
  <si>
    <t>INSTRUCTIONS FOR CREATING AUTOMATED SPREADSHEETS - V1.1</t>
  </si>
  <si>
    <t>X</t>
  </si>
  <si>
    <t>Nº Random</t>
  </si>
  <si>
    <t>=IF(D_Fixed=_OK;TEXT(VLOOKUP(Name_Data;T_DATA_FIXED;COLUMN(T_DATA_FIXED[[#Headers];[N_Pb]]);0);IF(D_Print&gt;99;"000";IF(D_Print&gt;9;"00";"0")))&amp;" - "&amp;Name_Data;"Aleatory - "&amp;'FIXED DATA'!A3)</t>
  </si>
  <si>
    <t>Name_Pb</t>
  </si>
  <si>
    <t>=IF(D_Fixed=_OK;VLOOKUP(Name_Data;T_DATA_FIXED;HLOOKUP(B9;'FIXED DATA'!$1:$2;2;0);0);O9)</t>
  </si>
  <si>
    <t>=IF(D_Fixed=_OK;VLOOKUP(Name_Data;T_DATA_FIXED;HLOOKUP(B10;'FIXED DATA'!$1:$2;2;0);0);O10)</t>
  </si>
  <si>
    <t>=IF(D_Fixed=_OK;VLOOKUP(Name_Data;T_DATA_FIXED;HLOOKUP(B11;'FIXED DATA'!$1:$2;2;0);0);O11)</t>
  </si>
  <si>
    <t>=" "&amp;Area&amp;" cm² · "&amp;d_&amp;" cm = "&amp;TEXT(Volumen;"#.###")&amp;" cm³"</t>
  </si>
  <si>
    <t>=MROUND(RANDBETWEEN(P9;Q9);R9)</t>
  </si>
  <si>
    <t>=MROUND(RANDBETWEEN(P10;Q10);R10)</t>
  </si>
  <si>
    <t>=MROUND(RANDBETWEEN(P11;Q11);R11)</t>
  </si>
  <si>
    <t>$Q$3</t>
  </si>
  <si>
    <t>$Q$4</t>
  </si>
  <si>
    <t>N_Pb_Random</t>
  </si>
  <si>
    <t>=IF(D_Fixed=_NO;'FIXED DATA'!A3;"")</t>
  </si>
  <si>
    <t>=INDEX(T_DATA_FIXED[NAME];N_Question_FTP-N_Question_FTP_Initial+1)</t>
  </si>
  <si>
    <t>=FORMULATEXT(Data_FTP)</t>
  </si>
  <si>
    <t>=IF(See_Data=_OK;L_;"Longitud")</t>
  </si>
  <si>
    <t>=IF(See_Data=_OK;h_;"h")</t>
  </si>
  <si>
    <t>=IF(See_Data=_OK;d_;"d")</t>
  </si>
  <si>
    <t>=IF(See_Results=_OK;Area;"")</t>
  </si>
  <si>
    <t>=IF(See_Results=_OK;Volumen;"")</t>
  </si>
  <si>
    <t>=CONCATENATE(A2;B2;C2;D2)</t>
  </si>
  <si>
    <t>=CONCATENATE(A3;B3;C3;D3)</t>
  </si>
  <si>
    <t>=CONCATENATE(A4;B4;C4;D4)</t>
  </si>
  <si>
    <t>=CONCATENATE(B15;B16;B17)</t>
  </si>
  <si>
    <t>=FIle_Name&amp;TEXT(B3;"000")&amp;"x"&amp;TEXT(C3;"00")&amp;"x"&amp;TEXT(D3;"00")</t>
  </si>
  <si>
    <t>=FIle_Name&amp;TEXT(B5;"000")&amp;"x"&amp;TEXT(C5;"00")&amp;"x"&amp;TEXT(D5;"00")</t>
  </si>
  <si>
    <t>=FIle_Name&amp;TEXT(B6;"000")&amp;"x"&amp;TEXT(C6;"00")&amp;"x"&amp;TEXT(D6;"00")</t>
  </si>
  <si>
    <t>=FIle_Name&amp;TEXT(B7;"000")&amp;"x"&amp;TEXT(C7;"00")&amp;"x"&amp;TEXT(D7;"00")</t>
  </si>
  <si>
    <t>=FIle_Name&amp;TEXT(B8;"000")&amp;"x"&amp;TEXT(C8;"00")&amp;"x"&amp;TEXT(D8;"00")</t>
  </si>
  <si>
    <t>=FIle_Name&amp;TEXT(B9;"000")&amp;"x"&amp;TEXT(C9;"00")&amp;"x"&amp;TEXT(D9;"00")</t>
  </si>
  <si>
    <t>=FIle_Name&amp;TEXT(B10;"000")&amp;"x"&amp;TEXT(C10;"00")&amp;"x"&amp;TEXT(D10;"00")</t>
  </si>
  <si>
    <t>=FIle_Name&amp;TEXT(B11;"000")&amp;"x"&amp;TEXT(C11;"00")&amp;"x"&amp;TEXT(D11;"00")</t>
  </si>
  <si>
    <t>=FIle_Name&amp;TEXT(B12;"000")&amp;"x"&amp;TEXT(C12;"00")&amp;"x"&amp;TEXT(D12;"00")</t>
  </si>
  <si>
    <t>=FIle_Name&amp;TEXT(B13;"000")&amp;"x"&amp;TEXT(C13;"00")&amp;"x"&amp;TEXT(D13;"00")</t>
  </si>
  <si>
    <t>=FIle_Name&amp;TEXT(B14;"000")&amp;"x"&amp;TEXT(C14;"00")&amp;"x"&amp;TEXT(D14;"00")</t>
  </si>
  <si>
    <t>=FIle_Name&amp;TEXT(B15;"000")&amp;"x"&amp;TEXT(C15;"00")&amp;"x"&amp;TEXT(D15;"00")</t>
  </si>
  <si>
    <t>=FIle_Name&amp;TEXT(B16;"000")&amp;"x"&amp;TEXT(C16;"00")&amp;"x"&amp;TEXT(D16;"00")</t>
  </si>
  <si>
    <t>=FIle_Name&amp;TEXT(B17;"000")&amp;"x"&amp;TEXT(C17;"00")&amp;"x"&amp;TEXT(D17;"00")</t>
  </si>
  <si>
    <t>=INDIRECT(B1&amp;"_Random")</t>
  </si>
  <si>
    <t>=INDIRECT(C1&amp;"_Random")</t>
  </si>
  <si>
    <t>=INDIRECT(D1&amp;"_Random")</t>
  </si>
  <si>
    <t>=IF(See_Results=_OK;PROBLEM!O3;"NO "&amp;PROBLEM!O3)</t>
  </si>
  <si>
    <t>=IF($J$2=_OK;ROW()-ROW(T_DATA_FIXED[[#Headers];[N_Pb]]);IF([@PRINT]="";0;COUNTA($I$5:I5)))</t>
  </si>
  <si>
    <t>=IF($J$2=_OK;ROW()-ROW(T_DATA_FIXED[[#Headers];[N_Pb]]);IF([@PRINT]="";0;COUNTA($I$5:I6)))</t>
  </si>
  <si>
    <t>=IF($J$2=_OK;ROW()-ROW(T_DATA_FIXED[[#Headers];[N_Pb]]);IF([@PRINT]="";0;COUNTA($I$5:I7)))</t>
  </si>
  <si>
    <t>=IF($J$2=_OK;ROW()-ROW(T_DATA_FIXED[[#Headers];[N_Pb]]);IF([@PRINT]="";0;COUNTA($I$5:I8)))</t>
  </si>
  <si>
    <t>=IF($J$2=_OK;ROW()-ROW(T_DATA_FIXED[[#Headers];[N_Pb]]);IF([@PRINT]="";0;COUNTA($I$5:I9)))</t>
  </si>
  <si>
    <t>=IF($J$2=_OK;ROW()-ROW(T_DATA_FIXED[[#Headers];[N_Pb]]);IF([@PRINT]="";0;COUNTA($I$5:I10)))</t>
  </si>
  <si>
    <t>=IF($J$2=_OK;ROW()-ROW(T_DATA_FIXED[[#Headers];[N_Pb]]);IF([@PRINT]="";0;COUNTA($I$5:I11)))</t>
  </si>
  <si>
    <t>=IF($J$2=_OK;ROW()-ROW(T_DATA_FIXED[[#Headers];[N_Pb]]);IF([@PRINT]="";0;COUNTA($I$5:I12)))</t>
  </si>
  <si>
    <t>=IF($J$2=_OK;ROW()-ROW(T_DATA_FIXED[[#Headers];[N_Pb]]);IF([@PRINT]="";0;COUNTA($I$5:I13)))</t>
  </si>
  <si>
    <t>=IF($J$2=_OK;ROW()-ROW(T_DATA_FIXED[[#Headers];[N_Pb]]);IF([@PRINT]="";0;COUNTA($I$5:I14)))</t>
  </si>
  <si>
    <t>=IF($J$2=_OK;ROW()-ROW(T_DATA_FIXED[[#Headers];[N_Pb]]);IF([@PRINT]="";0;COUNTA($I$5:I15)))</t>
  </si>
  <si>
    <t>=IF($J$2=_OK;ROW()-ROW(T_DATA_FIXED[[#Headers];[N_Pb]]);IF([@PRINT]="";0;COUNTA($I$5:I16)))</t>
  </si>
  <si>
    <t>=IF($J$2=_OK;ROW()-ROW(T_DATA_FIXED[[#Headers];[N_Pb]]);IF([@PRINT]="";0;COUNTA($I$5:I17)))</t>
  </si>
  <si>
    <t>=IFERROR(VLOOKUP(B1;T_DATA_IMAGE;COLUMNS(T_DATA_IMAGE);0);"")</t>
  </si>
  <si>
    <t>=MID(B2;33;33)</t>
  </si>
  <si>
    <t>=T_DATA_FIXED[[#Headers];[Image]]</t>
  </si>
  <si>
    <t>=CELL("filename";T_DATA_FIXED[#All])</t>
  </si>
  <si>
    <t>=CELL("filename";Statement)</t>
  </si>
  <si>
    <t>=PROBLEM!$Q$4</t>
  </si>
  <si>
    <t>10</t>
  </si>
  <si>
    <t>=MID(N_Path_Data;FIND("]";N_Path_Data;1)+1;100)</t>
  </si>
  <si>
    <t>=MID(N_Path_Pb;FIND("]";N_Path_Pb;1)+1;100)</t>
  </si>
  <si>
    <t>=PROBLEM!$A$1</t>
  </si>
  <si>
    <t>=PROBLEM!#REF!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</si>
</sst>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quot;cm&quot;"/>
    <numFmt numFmtId="165" formatCode="#,###\ &quot;cm³&quot;"/>
    <numFmt numFmtId="166" formatCode="#,###\ &quot;cm²&quot;"/>
    <numFmt numFmtId="167" formatCode="@&quot; =&quot;"/>
    <numFmt numFmtId="168" formatCode="#,###\ &quot;m⁴&quot;"/>
    <numFmt numFmtId="169" formatCode="#,###\ &quot;m³&quot;"/>
    <numFmt numFmtId="170" formatCode="#,###\ &quot;m²&quot;"/>
    <numFmt numFmtId="171" formatCode="#,###\ &quot;cm&quot;"/>
  </numFmts>
  <fonts count="23" x14ac:knownFonts="1">
    <font>
      <sz val="11"/>
      <color theme="1"/>
      <name val="Calibri"/>
      <family val="2"/>
      <scheme val="minor"/>
    </font>
    <font>
      <b/>
      <sz val="11"/>
      <color theme="1"/>
      <name val="Calibri"/>
      <family val="2"/>
      <scheme val="minor"/>
    </font>
    <font>
      <u/>
      <sz val="11"/>
      <color theme="1"/>
      <name val="Calibri"/>
      <family val="2"/>
      <scheme val="minor"/>
    </font>
    <font>
      <b/>
      <sz val="11"/>
      <color rgb="FFFF0000"/>
      <name val="Calibri"/>
      <family val="2"/>
      <scheme val="minor"/>
    </font>
    <font>
      <b/>
      <sz val="11"/>
      <color theme="0"/>
      <name val="Calibri"/>
      <family val="2"/>
      <scheme val="minor"/>
    </font>
    <font>
      <b/>
      <sz val="9"/>
      <color theme="0"/>
      <name val="Calibri"/>
      <family val="2"/>
      <scheme val="minor"/>
    </font>
    <font>
      <i/>
      <sz val="11"/>
      <color theme="1"/>
      <name val="Calibri"/>
      <family val="2"/>
      <scheme val="minor"/>
    </font>
    <font>
      <sz val="11"/>
      <color theme="1"/>
      <name val="Courier New"/>
      <family val="3"/>
    </font>
    <font>
      <sz val="10"/>
      <name val="Arial"/>
      <family val="2"/>
    </font>
    <font>
      <sz val="11"/>
      <name val="Calibri"/>
      <family val="2"/>
      <scheme val="minor"/>
    </font>
    <font>
      <b/>
      <sz val="11"/>
      <color theme="4" tint="-0.249977111117893"/>
      <name val="Calibri"/>
      <family val="2"/>
      <scheme val="minor"/>
    </font>
    <font>
      <b/>
      <sz val="11"/>
      <color rgb="FF005877"/>
      <name val="Calibri"/>
      <family val="2"/>
      <scheme val="minor"/>
    </font>
    <font>
      <sz val="11"/>
      <color rgb="FF005877"/>
      <name val="Calibri"/>
      <family val="2"/>
      <scheme val="minor"/>
    </font>
    <font>
      <sz val="11"/>
      <color rgb="FFFF0000"/>
      <name val="Calibri"/>
      <family val="2"/>
      <scheme val="minor"/>
    </font>
    <font>
      <u/>
      <sz val="11"/>
      <color theme="10"/>
      <name val="Calibri"/>
      <family val="2"/>
      <scheme val="minor"/>
    </font>
    <font>
      <u/>
      <sz val="16"/>
      <color rgb="FFE87B00"/>
      <name val="Calibri"/>
      <family val="2"/>
      <scheme val="minor"/>
    </font>
    <font>
      <b/>
      <u/>
      <sz val="11"/>
      <color theme="0"/>
      <name val="Calibri"/>
      <family val="2"/>
      <scheme val="minor"/>
    </font>
    <font>
      <b/>
      <sz val="9"/>
      <color indexed="81"/>
      <name val="Tahoma"/>
      <family val="2"/>
    </font>
    <font>
      <i/>
      <sz val="11"/>
      <color rgb="FF005877"/>
      <name val="Calibri"/>
      <family val="2"/>
      <scheme val="minor"/>
    </font>
    <font>
      <b/>
      <sz val="11"/>
      <color rgb="FFE87B00"/>
      <name val="Calibri"/>
      <family val="2"/>
      <scheme val="minor"/>
    </font>
    <font>
      <b/>
      <i/>
      <sz val="11"/>
      <color rgb="FFE87B00"/>
      <name val="Calibri"/>
      <family val="2"/>
      <scheme val="minor"/>
    </font>
    <font>
      <b/>
      <u/>
      <sz val="14"/>
      <color rgb="FFE87B00"/>
      <name val="Calibri"/>
      <family val="2"/>
      <scheme val="minor"/>
    </font>
    <font>
      <i/>
      <sz val="11"/>
      <color rgb="FFE87B00"/>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4"/>
        <bgColor theme="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005877"/>
        <bgColor indexed="64"/>
      </patternFill>
    </fill>
    <fill>
      <patternFill patternType="solid">
        <fgColor rgb="FFE87B00"/>
        <bgColor indexed="64"/>
      </patternFill>
    </fill>
  </fills>
  <borders count="4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ck">
        <color rgb="FF005877"/>
      </left>
      <right style="thick">
        <color rgb="FF005877"/>
      </right>
      <top style="thick">
        <color rgb="FF005877"/>
      </top>
      <bottom/>
      <diagonal/>
    </border>
    <border>
      <left style="thick">
        <color rgb="FF005877"/>
      </left>
      <right style="thick">
        <color rgb="FF005877"/>
      </right>
      <top/>
      <bottom/>
      <diagonal/>
    </border>
    <border>
      <left style="thick">
        <color rgb="FF005877"/>
      </left>
      <right style="thick">
        <color rgb="FF005877"/>
      </right>
      <top/>
      <bottom style="thick">
        <color rgb="FF005877"/>
      </bottom>
      <diagonal/>
    </border>
    <border>
      <left style="thick">
        <color rgb="FF005877"/>
      </left>
      <right/>
      <top style="thick">
        <color rgb="FF005877"/>
      </top>
      <bottom/>
      <diagonal/>
    </border>
    <border>
      <left/>
      <right/>
      <top style="thick">
        <color rgb="FF005877"/>
      </top>
      <bottom/>
      <diagonal/>
    </border>
    <border>
      <left/>
      <right style="thick">
        <color rgb="FF005877"/>
      </right>
      <top style="thick">
        <color rgb="FF005877"/>
      </top>
      <bottom/>
      <diagonal/>
    </border>
    <border>
      <left style="thick">
        <color rgb="FF005877"/>
      </left>
      <right/>
      <top/>
      <bottom/>
      <diagonal/>
    </border>
    <border>
      <left/>
      <right style="thick">
        <color rgb="FF005877"/>
      </right>
      <top/>
      <bottom/>
      <diagonal/>
    </border>
    <border>
      <left style="thick">
        <color rgb="FF005877"/>
      </left>
      <right/>
      <top/>
      <bottom style="thick">
        <color rgb="FF005877"/>
      </bottom>
      <diagonal/>
    </border>
    <border>
      <left/>
      <right/>
      <top/>
      <bottom style="thick">
        <color rgb="FF005877"/>
      </bottom>
      <diagonal/>
    </border>
    <border>
      <left/>
      <right style="thick">
        <color rgb="FF005877"/>
      </right>
      <top/>
      <bottom style="thick">
        <color rgb="FF005877"/>
      </bottom>
      <diagonal/>
    </border>
  </borders>
  <cellStyleXfs count="3">
    <xf numFmtId="0" fontId="0" fillId="0" borderId="0"/>
    <xf numFmtId="0" fontId="8" fillId="0" borderId="0"/>
    <xf numFmtId="0" fontId="14" fillId="0" borderId="0" applyNumberFormat="0" applyFill="0" applyBorder="0" applyAlignment="0" applyProtection="0"/>
  </cellStyleXfs>
  <cellXfs count="120">
    <xf numFmtId="0" fontId="0" fillId="0" borderId="0" xfId="0"/>
    <xf numFmtId="0" fontId="2" fillId="0" borderId="0" xfId="0" applyFont="1"/>
    <xf numFmtId="0" fontId="4"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0" fillId="0" borderId="0" xfId="0" applyAlignment="1">
      <alignment horizontal="center" vertical="center"/>
    </xf>
    <xf numFmtId="167" fontId="0" fillId="0" borderId="0" xfId="0" applyNumberFormat="1" applyAlignment="1">
      <alignment horizontal="right" indent="1"/>
    </xf>
    <xf numFmtId="0" fontId="1" fillId="0" borderId="0" xfId="0" applyFon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4" xfId="0" applyFont="1" applyBorder="1"/>
    <xf numFmtId="0" fontId="1" fillId="0" borderId="5" xfId="0" applyFont="1" applyBorder="1"/>
    <xf numFmtId="0" fontId="1" fillId="0" borderId="6" xfId="0" applyFont="1" applyBorder="1"/>
    <xf numFmtId="0" fontId="1" fillId="0" borderId="13" xfId="0" applyFont="1" applyBorder="1"/>
    <xf numFmtId="0" fontId="1" fillId="0" borderId="7" xfId="0" applyFont="1" applyBorder="1"/>
    <xf numFmtId="0" fontId="1" fillId="0" borderId="14" xfId="0" applyFont="1" applyBorder="1"/>
    <xf numFmtId="0" fontId="4" fillId="4" borderId="0" xfId="0" applyFont="1" applyFill="1" applyAlignment="1">
      <alignment vertical="center"/>
    </xf>
    <xf numFmtId="0" fontId="4" fillId="4" borderId="0" xfId="0" applyFont="1" applyFill="1" applyAlignment="1">
      <alignment horizontal="center" vertical="center"/>
    </xf>
    <xf numFmtId="0" fontId="10" fillId="7" borderId="0" xfId="0" applyFont="1" applyFill="1" applyAlignment="1">
      <alignment horizontal="center" vertical="center"/>
    </xf>
    <xf numFmtId="0" fontId="10" fillId="7" borderId="16" xfId="0" applyFont="1" applyFill="1" applyBorder="1" applyAlignment="1">
      <alignment horizontal="center" vertical="center"/>
    </xf>
    <xf numFmtId="0" fontId="10" fillId="3" borderId="19" xfId="0" applyFont="1" applyFill="1" applyBorder="1" applyAlignment="1">
      <alignment horizontal="center" vertical="center" shrinkToFit="1"/>
    </xf>
    <xf numFmtId="0" fontId="1" fillId="3" borderId="0" xfId="0" applyFont="1" applyFill="1" applyAlignment="1" applyProtection="1">
      <alignment horizontal="center" vertical="center" shrinkToFit="1"/>
      <protection locked="0"/>
    </xf>
    <xf numFmtId="0" fontId="1" fillId="0" borderId="1" xfId="0" applyFont="1" applyBorder="1" applyAlignment="1">
      <alignment horizontal="center" vertical="center"/>
    </xf>
    <xf numFmtId="0" fontId="0" fillId="0" borderId="21" xfId="0" applyBorder="1"/>
    <xf numFmtId="0" fontId="0" fillId="0" borderId="22" xfId="0" applyBorder="1"/>
    <xf numFmtId="0" fontId="0" fillId="0" borderId="20" xfId="0" applyBorder="1"/>
    <xf numFmtId="166" fontId="0" fillId="0" borderId="0" xfId="0" applyNumberFormat="1" applyAlignment="1">
      <alignment horizontal="right" indent="1" shrinkToFit="1"/>
    </xf>
    <xf numFmtId="0" fontId="0" fillId="0" borderId="25" xfId="0" applyBorder="1"/>
    <xf numFmtId="0" fontId="1" fillId="0" borderId="21" xfId="0" applyFont="1" applyBorder="1"/>
    <xf numFmtId="0" fontId="0" fillId="0" borderId="26" xfId="0" applyBorder="1"/>
    <xf numFmtId="0" fontId="0" fillId="0" borderId="24" xfId="0" applyBorder="1"/>
    <xf numFmtId="169" fontId="0" fillId="0" borderId="0" xfId="0" applyNumberFormat="1" applyAlignment="1">
      <alignment horizontal="right" indent="1"/>
    </xf>
    <xf numFmtId="168" fontId="0" fillId="0" borderId="0" xfId="0" applyNumberFormat="1" applyAlignment="1">
      <alignment horizontal="right" indent="1"/>
    </xf>
    <xf numFmtId="0" fontId="0" fillId="0" borderId="27" xfId="0" applyBorder="1"/>
    <xf numFmtId="0" fontId="0" fillId="0" borderId="23" xfId="0" applyBorder="1"/>
    <xf numFmtId="170" fontId="0" fillId="0" borderId="26" xfId="0" applyNumberFormat="1" applyBorder="1" applyAlignment="1">
      <alignment horizontal="right" indent="1"/>
    </xf>
    <xf numFmtId="0" fontId="1" fillId="0" borderId="28" xfId="0" applyFont="1" applyBorder="1"/>
    <xf numFmtId="0" fontId="0" fillId="0" borderId="29" xfId="0" applyBorder="1"/>
    <xf numFmtId="0" fontId="0" fillId="0" borderId="30" xfId="0" applyBorder="1"/>
    <xf numFmtId="0" fontId="0" fillId="0" borderId="21" xfId="0" applyBorder="1" applyAlignment="1">
      <alignment horizontal="right" indent="1"/>
    </xf>
    <xf numFmtId="164" fontId="0" fillId="0" borderId="26" xfId="0" applyNumberFormat="1" applyBorder="1" applyAlignment="1">
      <alignment horizontal="right" indent="1" shrinkToFit="1"/>
    </xf>
    <xf numFmtId="0" fontId="0" fillId="0" borderId="24" xfId="0" applyBorder="1" applyAlignment="1">
      <alignment horizontal="right" indent="1"/>
    </xf>
    <xf numFmtId="164" fontId="0" fillId="0" borderId="0" xfId="0" applyNumberFormat="1" applyAlignment="1">
      <alignment horizontal="right" indent="1" shrinkToFit="1"/>
    </xf>
    <xf numFmtId="0" fontId="0" fillId="0" borderId="20" xfId="0" applyBorder="1" applyAlignment="1">
      <alignment horizontal="right" indent="1"/>
    </xf>
    <xf numFmtId="165" fontId="0" fillId="0" borderId="27" xfId="0" applyNumberFormat="1" applyBorder="1" applyAlignment="1">
      <alignment horizontal="right" indent="1" shrinkToFit="1"/>
    </xf>
    <xf numFmtId="0" fontId="0" fillId="0" borderId="18" xfId="0" applyBorder="1" applyAlignment="1">
      <alignment horizontal="center" vertical="center"/>
    </xf>
    <xf numFmtId="3" fontId="0" fillId="0" borderId="18" xfId="0" applyNumberFormat="1" applyBorder="1" applyAlignment="1">
      <alignment horizontal="center" vertical="center"/>
    </xf>
    <xf numFmtId="171" fontId="0" fillId="0" borderId="0" xfId="0" applyNumberFormat="1" applyAlignment="1">
      <alignment horizontal="right" indent="1" shrinkToFit="1"/>
    </xf>
    <xf numFmtId="166" fontId="0" fillId="0" borderId="0" xfId="0" applyNumberFormat="1" applyAlignment="1">
      <alignment horizontal="right" shrinkToFit="1"/>
    </xf>
    <xf numFmtId="165" fontId="0" fillId="0" borderId="0" xfId="0" applyNumberFormat="1" applyAlignment="1">
      <alignment horizontal="right" shrinkToFit="1"/>
    </xf>
    <xf numFmtId="0" fontId="0" fillId="0" borderId="31" xfId="0" applyBorder="1" applyAlignment="1">
      <alignment horizontal="center" vertical="center"/>
    </xf>
    <xf numFmtId="0" fontId="0" fillId="0" borderId="32" xfId="0" applyBorder="1" applyAlignment="1">
      <alignment horizontal="center" vertical="center"/>
    </xf>
    <xf numFmtId="0" fontId="3" fillId="0" borderId="0" xfId="0" applyFont="1"/>
    <xf numFmtId="0" fontId="11" fillId="8" borderId="0" xfId="0" applyFont="1" applyFill="1" applyAlignment="1">
      <alignment shrinkToFit="1"/>
    </xf>
    <xf numFmtId="0" fontId="11" fillId="5" borderId="0" xfId="0" quotePrefix="1" applyFont="1" applyFill="1" applyAlignment="1" applyProtection="1">
      <alignment horizontal="center" vertical="center" shrinkToFit="1"/>
      <protection locked="0"/>
    </xf>
    <xf numFmtId="0" fontId="0" fillId="0" borderId="7" xfId="0" applyBorder="1" applyAlignment="1">
      <alignment horizontal="center" shrinkToFit="1"/>
    </xf>
    <xf numFmtId="0" fontId="11" fillId="0" borderId="0" xfId="0" applyFont="1" applyAlignment="1">
      <alignment shrinkToFit="1"/>
    </xf>
    <xf numFmtId="0" fontId="3" fillId="5" borderId="0" xfId="0" applyFont="1" applyFill="1" applyAlignment="1">
      <alignment horizontal="left" vertical="center" shrinkToFit="1"/>
    </xf>
    <xf numFmtId="0" fontId="11" fillId="5" borderId="0" xfId="0" applyFont="1" applyFill="1" applyAlignment="1">
      <alignment horizontal="left" vertical="center" shrinkToFit="1"/>
    </xf>
    <xf numFmtId="0" fontId="13" fillId="0" borderId="0" xfId="0" applyFont="1" applyAlignment="1">
      <alignment horizontal="center" vertical="center"/>
    </xf>
    <xf numFmtId="0" fontId="3" fillId="0" borderId="0" xfId="0" applyFont="1" applyAlignment="1">
      <alignment horizontal="center" vertical="center" shrinkToFit="1"/>
    </xf>
    <xf numFmtId="0" fontId="10" fillId="6" borderId="5" xfId="0" applyFont="1" applyFill="1" applyBorder="1" applyAlignment="1">
      <alignment horizontal="center" vertical="center" shrinkToFit="1"/>
    </xf>
    <xf numFmtId="0" fontId="11" fillId="3" borderId="0" xfId="0" applyFont="1" applyFill="1" applyAlignment="1" applyProtection="1">
      <alignment horizontal="center" vertical="center" shrinkToFit="1"/>
      <protection locked="0"/>
    </xf>
    <xf numFmtId="0" fontId="11" fillId="5" borderId="0" xfId="0" quotePrefix="1" applyFont="1" applyFill="1" applyAlignment="1">
      <alignment horizontal="center" vertical="center" shrinkToFit="1"/>
    </xf>
    <xf numFmtId="0" fontId="0" fillId="0" borderId="0" xfId="0" applyAlignment="1">
      <alignment horizontal="center" shrinkToFit="1"/>
    </xf>
    <xf numFmtId="0" fontId="10" fillId="6" borderId="6" xfId="0" applyFont="1" applyFill="1" applyBorder="1" applyAlignment="1">
      <alignment horizontal="center" vertical="center" shrinkToFit="1"/>
    </xf>
    <xf numFmtId="0" fontId="0" fillId="0" borderId="12" xfId="0" applyBorder="1" applyAlignment="1">
      <alignment horizontal="center" shrinkToFit="1"/>
    </xf>
    <xf numFmtId="0" fontId="0" fillId="0" borderId="14" xfId="0" applyBorder="1" applyAlignment="1">
      <alignment horizontal="center" shrinkToFit="1"/>
    </xf>
    <xf numFmtId="0" fontId="10" fillId="6" borderId="16" xfId="0" applyFont="1" applyFill="1" applyBorder="1" applyAlignment="1">
      <alignment horizontal="center" vertical="center" shrinkToFit="1"/>
    </xf>
    <xf numFmtId="0" fontId="0" fillId="0" borderId="19" xfId="0" applyBorder="1" applyAlignment="1">
      <alignment horizontal="center" vertical="center" shrinkToFit="1"/>
    </xf>
    <xf numFmtId="0" fontId="0" fillId="0" borderId="34" xfId="0" applyBorder="1" applyAlignment="1">
      <alignment horizontal="center" vertical="center" shrinkToFit="1"/>
    </xf>
    <xf numFmtId="0" fontId="12" fillId="0" borderId="0" xfId="0" quotePrefix="1" applyFont="1" applyAlignment="1">
      <alignment vertical="center"/>
    </xf>
    <xf numFmtId="0" fontId="0" fillId="0" borderId="17" xfId="0" applyBorder="1" applyAlignment="1">
      <alignment vertical="center"/>
    </xf>
    <xf numFmtId="0" fontId="0" fillId="0" borderId="15" xfId="0" applyBorder="1" applyAlignment="1">
      <alignment vertical="center"/>
    </xf>
    <xf numFmtId="0" fontId="0" fillId="0" borderId="15" xfId="0" applyBorder="1" applyAlignment="1">
      <alignment horizontal="center" vertical="center"/>
    </xf>
    <xf numFmtId="3" fontId="0" fillId="0" borderId="15" xfId="0" applyNumberFormat="1" applyBorder="1" applyAlignment="1">
      <alignment horizontal="center" vertical="center"/>
    </xf>
    <xf numFmtId="0" fontId="1" fillId="0" borderId="0" xfId="0" applyFont="1" applyAlignment="1">
      <alignment horizontal="center" vertical="center" shrinkToFit="1"/>
    </xf>
    <xf numFmtId="0" fontId="11" fillId="0" borderId="0" xfId="0" applyFont="1" applyAlignment="1">
      <alignment horizontal="center" shrinkToFit="1"/>
    </xf>
    <xf numFmtId="0" fontId="1" fillId="0" borderId="0" xfId="0" applyFont="1" applyProtection="1">
      <protection locked="0"/>
    </xf>
    <xf numFmtId="0" fontId="7" fillId="0" borderId="0" xfId="0" applyFont="1"/>
    <xf numFmtId="0" fontId="1" fillId="0" borderId="0" xfId="0" applyFont="1" applyAlignment="1" applyProtection="1">
      <alignment horizontal="center"/>
      <protection locked="0"/>
    </xf>
    <xf numFmtId="164" fontId="6" fillId="0" borderId="0" xfId="0" applyNumberFormat="1" applyFont="1" applyAlignment="1">
      <alignment vertical="center"/>
    </xf>
    <xf numFmtId="0" fontId="14" fillId="0" borderId="0" xfId="2" applyProtection="1">
      <protection locked="0"/>
    </xf>
    <xf numFmtId="0" fontId="15" fillId="0" borderId="0" xfId="2" applyFont="1" applyAlignment="1">
      <alignment horizontal="center" vertical="center"/>
    </xf>
    <xf numFmtId="0" fontId="11" fillId="0" borderId="0" xfId="0" applyFont="1" applyAlignment="1">
      <alignment vertical="top"/>
    </xf>
    <xf numFmtId="0" fontId="12" fillId="0" borderId="0" xfId="0" applyFont="1" applyAlignment="1">
      <alignment horizontal="justify" vertical="top" wrapText="1"/>
    </xf>
    <xf numFmtId="0" fontId="12" fillId="0" borderId="0" xfId="0" applyFont="1"/>
    <xf numFmtId="0" fontId="11" fillId="0" borderId="41" xfId="0" applyFont="1" applyBorder="1" applyAlignment="1">
      <alignment vertical="top"/>
    </xf>
    <xf numFmtId="0" fontId="12" fillId="0" borderId="42" xfId="0" applyFont="1" applyBorder="1"/>
    <xf numFmtId="0" fontId="11" fillId="0" borderId="43" xfId="0" applyFont="1" applyBorder="1" applyAlignment="1">
      <alignment vertical="top"/>
    </xf>
    <xf numFmtId="0" fontId="12" fillId="0" borderId="44" xfId="0" applyFont="1" applyBorder="1" applyAlignment="1">
      <alignment horizontal="justify" vertical="top" wrapText="1"/>
    </xf>
    <xf numFmtId="0" fontId="12" fillId="0" borderId="45" xfId="0" applyFont="1" applyBorder="1"/>
    <xf numFmtId="0" fontId="4" fillId="10" borderId="19" xfId="0" applyFont="1" applyFill="1" applyBorder="1" applyAlignment="1">
      <alignment horizontal="center" vertical="center" shrinkToFit="1"/>
    </xf>
    <xf numFmtId="0" fontId="10" fillId="0" borderId="19" xfId="0" applyFont="1" applyBorder="1" applyAlignment="1">
      <alignment horizontal="center" vertical="center" shrinkToFit="1"/>
    </xf>
    <xf numFmtId="3" fontId="0" fillId="0" borderId="0" xfId="0" applyNumberFormat="1" applyAlignment="1">
      <alignment horizontal="center" vertical="center"/>
    </xf>
    <xf numFmtId="0" fontId="1" fillId="0" borderId="0" xfId="0" applyFont="1" applyAlignment="1">
      <alignment horizontal="center"/>
    </xf>
    <xf numFmtId="0" fontId="1" fillId="3" borderId="0" xfId="0" applyFont="1" applyFill="1" applyAlignment="1">
      <alignment horizontal="center" shrinkToFit="1"/>
    </xf>
    <xf numFmtId="0" fontId="0" fillId="0" borderId="0" xfId="0" quotePrefix="1"/>
    <xf numFmtId="0" fontId="21" fillId="0" borderId="0" xfId="2" applyFont="1" applyAlignment="1">
      <alignment horizontal="center" vertical="center" wrapText="1"/>
    </xf>
    <xf numFmtId="0" fontId="16" fillId="9" borderId="33" xfId="2" applyFont="1" applyFill="1" applyBorder="1" applyAlignment="1">
      <alignment horizontal="left"/>
    </xf>
    <xf numFmtId="0" fontId="11" fillId="2" borderId="33" xfId="0" applyFont="1" applyFill="1" applyBorder="1" applyAlignment="1">
      <alignment horizontal="left" shrinkToFit="1"/>
    </xf>
    <xf numFmtId="0" fontId="16" fillId="9" borderId="38" xfId="2" applyFont="1" applyFill="1" applyBorder="1" applyAlignment="1">
      <alignment horizontal="left"/>
    </xf>
    <xf numFmtId="0" fontId="16" fillId="9" borderId="39" xfId="2" applyFont="1" applyFill="1" applyBorder="1" applyAlignment="1">
      <alignment horizontal="left"/>
    </xf>
    <xf numFmtId="0" fontId="16" fillId="9" borderId="40" xfId="2" applyFont="1" applyFill="1" applyBorder="1" applyAlignment="1">
      <alignment horizontal="left"/>
    </xf>
    <xf numFmtId="0" fontId="14" fillId="0" borderId="35" xfId="2" applyBorder="1" applyAlignment="1">
      <alignment horizontal="center" vertical="center" textRotation="90" shrinkToFit="1"/>
    </xf>
    <xf numFmtId="0" fontId="14" fillId="0" borderId="36" xfId="2" applyBorder="1" applyAlignment="1">
      <alignment horizontal="center" vertical="center" textRotation="90" shrinkToFit="1"/>
    </xf>
    <xf numFmtId="0" fontId="14" fillId="0" borderId="37" xfId="2" applyBorder="1" applyAlignment="1">
      <alignment horizontal="center" vertical="center" textRotation="90" shrinkToFit="1"/>
    </xf>
    <xf numFmtId="0" fontId="11" fillId="0" borderId="35" xfId="0" applyFont="1" applyBorder="1" applyAlignment="1">
      <alignment horizontal="center" vertical="center" textRotation="90" shrinkToFit="1"/>
    </xf>
    <xf numFmtId="0" fontId="11" fillId="0" borderId="37" xfId="0" applyFont="1" applyBorder="1" applyAlignment="1">
      <alignment horizontal="center" vertical="center" textRotation="90" shrinkToFit="1"/>
    </xf>
    <xf numFmtId="0" fontId="11" fillId="0" borderId="36" xfId="0" applyFont="1" applyBorder="1" applyAlignment="1">
      <alignment horizontal="center" vertical="center" textRotation="90" shrinkToFit="1"/>
    </xf>
    <xf numFmtId="164" fontId="6" fillId="0" borderId="0" xfId="0" applyNumberFormat="1" applyFont="1" applyAlignment="1">
      <alignment horizontal="left" vertical="center"/>
    </xf>
    <xf numFmtId="0" fontId="0" fillId="0" borderId="0" xfId="0" applyAlignment="1">
      <alignment horizontal="justify" vertical="top" wrapText="1"/>
    </xf>
    <xf numFmtId="0" fontId="0" fillId="5" borderId="7" xfId="0" applyFill="1" applyBorder="1" applyAlignment="1">
      <alignment horizontal="justify" vertical="top" wrapText="1"/>
    </xf>
    <xf numFmtId="164" fontId="9" fillId="2" borderId="0" xfId="0" applyNumberFormat="1" applyFont="1" applyFill="1" applyAlignment="1">
      <alignment horizontal="center" vertical="center" shrinkToFit="1"/>
    </xf>
    <xf numFmtId="0" fontId="0" fillId="0" borderId="0" xfId="0" applyAlignment="1">
      <alignment horizontal="left" indent="4"/>
    </xf>
    <xf numFmtId="0" fontId="0" fillId="0" borderId="0" xfId="0" applyAlignment="1">
      <alignment horizontal="left" wrapText="1" indent="4"/>
    </xf>
    <xf numFmtId="0" fontId="1" fillId="0" borderId="7" xfId="0" applyFont="1" applyBorder="1" applyAlignment="1">
      <alignment horizontal="left"/>
    </xf>
  </cellXfs>
  <cellStyles count="3">
    <cellStyle name="Hyperlink" xfId="2" builtinId="8"/>
    <cellStyle name="Normal" xfId="0" builtinId="0"/>
    <cellStyle name="Normal 2" xfId="1" xr:uid="{00000000-0005-0000-0000-000001000000}"/>
  </cellStyles>
  <dxfs count="31">
    <dxf>
      <font>
        <b/>
        <i val="0"/>
        <strike val="0"/>
        <color rgb="FFFF0000"/>
      </font>
      <fill>
        <patternFill>
          <bgColor rgb="FFFFFF00"/>
        </patternFill>
      </fill>
    </dxf>
    <dxf>
      <font>
        <strike val="0"/>
        <color rgb="FFFF0000"/>
      </font>
      <fill>
        <patternFill>
          <bgColor rgb="FFFFFF00"/>
        </patternFill>
      </fill>
    </dxf>
    <dxf>
      <font>
        <b/>
        <i val="0"/>
        <strike/>
        <color rgb="FFFF0000"/>
      </font>
    </dxf>
    <dxf>
      <font>
        <color rgb="FF9C0006"/>
      </font>
      <fill>
        <patternFill>
          <bgColor rgb="FFFFC7CE"/>
        </patternFill>
      </fill>
    </dxf>
    <dxf>
      <font>
        <b/>
        <i val="0"/>
      </font>
    </dxf>
    <dxf>
      <font>
        <b/>
        <i val="0"/>
        <color auto="1"/>
      </font>
      <fill>
        <patternFill>
          <bgColor rgb="FFFFFF00"/>
        </patternFill>
      </fill>
    </dxf>
    <dxf>
      <font>
        <color rgb="FF9C0006"/>
      </font>
      <fill>
        <patternFill>
          <bgColor rgb="FFFFC7CE"/>
        </patternFill>
      </fill>
    </dxf>
    <dxf>
      <font>
        <color theme="0"/>
      </font>
      <fill>
        <patternFill>
          <bgColor theme="0"/>
        </patternFill>
      </fill>
    </dxf>
    <dxf>
      <font>
        <b/>
        <i val="0"/>
        <color theme="0"/>
      </font>
      <fill>
        <patternFill>
          <fgColor theme="0"/>
          <bgColor theme="0"/>
        </patternFill>
      </fill>
    </dxf>
    <dxf>
      <font>
        <color theme="0"/>
      </font>
    </dxf>
    <dxf>
      <fill>
        <patternFill patternType="none">
          <fgColor indexed="64"/>
          <bgColor auto="1"/>
        </patternFill>
      </fill>
    </dxf>
    <dxf>
      <font>
        <b/>
      </font>
      <fill>
        <patternFill patternType="none">
          <fgColor indexed="64"/>
          <bgColor auto="1"/>
        </patternFill>
      </fill>
      <alignment horizontal="center" vertical="bottom" textRotation="0" wrapText="0" indent="0" justifyLastLine="0" shrinkToFit="0" readingOrder="0"/>
      <protection locked="0" hidden="0"/>
    </dxf>
    <dxf>
      <font>
        <b/>
      </font>
      <fill>
        <patternFill patternType="none">
          <fgColor indexed="64"/>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ourier New"/>
        <scheme val="none"/>
      </font>
      <fill>
        <patternFill patternType="none">
          <fgColor indexed="64"/>
          <bgColor auto="1"/>
        </patternFill>
      </fill>
    </dxf>
    <dxf>
      <font>
        <b/>
      </font>
      <fill>
        <patternFill patternType="none">
          <fgColor indexed="64"/>
          <bgColor auto="1"/>
        </patternFill>
      </fill>
      <protection locked="0" hidden="0"/>
    </dxf>
    <dxf>
      <font>
        <b/>
      </font>
      <fill>
        <patternFill patternType="none">
          <fgColor indexed="64"/>
          <bgColor auto="1"/>
        </patternFill>
      </fill>
      <protection locked="0" hidden="0"/>
    </dxf>
    <dxf>
      <fill>
        <patternFill patternType="none">
          <fgColor indexed="64"/>
          <bgColor auto="1"/>
        </patternFill>
      </fill>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4" tint="-0.249977111117893"/>
        <name val="Calibri"/>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E87B00"/>
      <color rgb="FF0058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4</xdr:col>
      <xdr:colOff>126942</xdr:colOff>
      <xdr:row>7</xdr:row>
      <xdr:rowOff>67442</xdr:rowOff>
    </xdr:from>
    <xdr:to>
      <xdr:col>12</xdr:col>
      <xdr:colOff>471294</xdr:colOff>
      <xdr:row>14</xdr:row>
      <xdr:rowOff>145781</xdr:rowOff>
    </xdr:to>
    <xdr:grpSp>
      <xdr:nvGrpSpPr>
        <xdr:cNvPr id="21" name="FIGURE_PROBLEM">
          <a:extLst>
            <a:ext uri="{FF2B5EF4-FFF2-40B4-BE49-F238E27FC236}">
              <a16:creationId xmlns:a16="http://schemas.microsoft.com/office/drawing/2014/main" id="{A3B0C674-6BEF-DC58-6105-6CE62A1DC8DD}"/>
            </a:ext>
          </a:extLst>
        </xdr:cNvPr>
        <xdr:cNvGrpSpPr/>
      </xdr:nvGrpSpPr>
      <xdr:grpSpPr>
        <a:xfrm>
          <a:off x="1650942" y="1901886"/>
          <a:ext cx="2771463" cy="1362451"/>
          <a:chOff x="1354794" y="1758371"/>
          <a:chExt cx="2733353" cy="1363833"/>
        </a:xfrm>
      </xdr:grpSpPr>
      <xdr:grpSp>
        <xdr:nvGrpSpPr>
          <xdr:cNvPr id="20" name="Figura">
            <a:extLst>
              <a:ext uri="{FF2B5EF4-FFF2-40B4-BE49-F238E27FC236}">
                <a16:creationId xmlns:a16="http://schemas.microsoft.com/office/drawing/2014/main" id="{3003B99E-D421-E325-88BC-E967D63AD7FA}"/>
              </a:ext>
            </a:extLst>
          </xdr:cNvPr>
          <xdr:cNvGrpSpPr/>
        </xdr:nvGrpSpPr>
        <xdr:grpSpPr>
          <a:xfrm>
            <a:off x="1354794" y="1758371"/>
            <a:ext cx="2733353" cy="1363833"/>
            <a:chOff x="1354793" y="1758369"/>
            <a:chExt cx="2733353" cy="1363831"/>
          </a:xfrm>
        </xdr:grpSpPr>
        <xdr:grpSp>
          <xdr:nvGrpSpPr>
            <xdr:cNvPr id="23" name="Cota_L">
              <a:extLst>
                <a:ext uri="{FF2B5EF4-FFF2-40B4-BE49-F238E27FC236}">
                  <a16:creationId xmlns:a16="http://schemas.microsoft.com/office/drawing/2014/main" id="{C0AEB517-5E0A-5E00-EB18-DF574E2B676D}"/>
                </a:ext>
              </a:extLst>
            </xdr:cNvPr>
            <xdr:cNvGrpSpPr/>
          </xdr:nvGrpSpPr>
          <xdr:grpSpPr>
            <a:xfrm>
              <a:off x="1688344" y="2824770"/>
              <a:ext cx="1691347" cy="297430"/>
              <a:chOff x="2361784" y="2266434"/>
              <a:chExt cx="1743380" cy="305697"/>
            </a:xfrm>
          </xdr:grpSpPr>
          <xdr:grpSp>
            <xdr:nvGrpSpPr>
              <xdr:cNvPr id="11" name="Grupo 10">
                <a:extLst>
                  <a:ext uri="{FF2B5EF4-FFF2-40B4-BE49-F238E27FC236}">
                    <a16:creationId xmlns:a16="http://schemas.microsoft.com/office/drawing/2014/main" id="{F5E4E955-6192-F280-3F09-54CCEBCA9A16}"/>
                  </a:ext>
                </a:extLst>
              </xdr:cNvPr>
              <xdr:cNvGrpSpPr/>
            </xdr:nvGrpSpPr>
            <xdr:grpSpPr>
              <a:xfrm>
                <a:off x="2361784" y="2283374"/>
                <a:ext cx="1743380" cy="288757"/>
                <a:chOff x="2366433" y="2476552"/>
                <a:chExt cx="1749177" cy="287848"/>
              </a:xfrm>
            </xdr:grpSpPr>
            <xdr:cxnSp macro="">
              <xdr:nvCxnSpPr>
                <xdr:cNvPr id="4" name="Conector recto de flecha 3">
                  <a:extLst>
                    <a:ext uri="{FF2B5EF4-FFF2-40B4-BE49-F238E27FC236}">
                      <a16:creationId xmlns:a16="http://schemas.microsoft.com/office/drawing/2014/main" id="{1477FDDA-C2FC-44E7-6A58-C0977ADC08BB}"/>
                    </a:ext>
                  </a:extLst>
                </xdr:cNvPr>
                <xdr:cNvCxnSpPr/>
              </xdr:nvCxnSpPr>
              <xdr:spPr>
                <a:xfrm flipV="1">
                  <a:off x="2366433" y="2666605"/>
                  <a:ext cx="1737640" cy="3530"/>
                </a:xfrm>
                <a:prstGeom prst="straightConnector1">
                  <a:avLst/>
                </a:prstGeom>
                <a:ln w="12700">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xnSp macro="">
              <xdr:nvCxnSpPr>
                <xdr:cNvPr id="7" name="Conector recto 6">
                  <a:extLst>
                    <a:ext uri="{FF2B5EF4-FFF2-40B4-BE49-F238E27FC236}">
                      <a16:creationId xmlns:a16="http://schemas.microsoft.com/office/drawing/2014/main" id="{D6A9370D-2586-0F3E-0C9B-3C2A3E544E95}"/>
                    </a:ext>
                  </a:extLst>
                </xdr:cNvPr>
                <xdr:cNvCxnSpPr/>
              </xdr:nvCxnSpPr>
              <xdr:spPr>
                <a:xfrm>
                  <a:off x="2370668" y="2476552"/>
                  <a:ext cx="0" cy="27938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 name="Conector recto 7">
                  <a:extLst>
                    <a:ext uri="{FF2B5EF4-FFF2-40B4-BE49-F238E27FC236}">
                      <a16:creationId xmlns:a16="http://schemas.microsoft.com/office/drawing/2014/main" id="{9A14D740-8E8D-4AB0-BCFB-D286787B35A9}"/>
                    </a:ext>
                  </a:extLst>
                </xdr:cNvPr>
                <xdr:cNvCxnSpPr/>
              </xdr:nvCxnSpPr>
              <xdr:spPr>
                <a:xfrm>
                  <a:off x="4115610" y="2485019"/>
                  <a:ext cx="0" cy="27938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L_See">
            <xdr:nvSpPr>
              <xdr:cNvPr id="13" name="CuadroTexto 12">
                <a:extLst>
                  <a:ext uri="{FF2B5EF4-FFF2-40B4-BE49-F238E27FC236}">
                    <a16:creationId xmlns:a16="http://schemas.microsoft.com/office/drawing/2014/main" id="{1583F822-3ACC-2EFB-C2D2-0AF8828658E9}"/>
                  </a:ext>
                </a:extLst>
              </xdr:cNvPr>
              <xdr:cNvSpPr txBox="1"/>
            </xdr:nvSpPr>
            <xdr:spPr>
              <a:xfrm>
                <a:off x="2378718" y="2266434"/>
                <a:ext cx="1725079" cy="250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56D52FC-35A4-47CF-9AE7-F5DF3B337974}" type="TxLink">
                  <a:rPr lang="en-US" sz="1100" b="0" i="0" u="none" strike="noStrike">
                    <a:solidFill>
                      <a:srgbClr val="000000"/>
                    </a:solidFill>
                    <a:latin typeface="Calibri"/>
                    <a:ea typeface="Calibri"/>
                    <a:cs typeface="Calibri"/>
                  </a:rPr>
                  <a:pPr algn="ctr"/>
                  <a:t>50 cm</a:t>
                </a:fld>
                <a:endParaRPr lang="es-ES" sz="1100"/>
              </a:p>
            </xdr:txBody>
          </xdr:sp>
        </xdr:grpSp>
        <xdr:grpSp>
          <xdr:nvGrpSpPr>
            <xdr:cNvPr id="15" name="Cota_h">
              <a:extLst>
                <a:ext uri="{FF2B5EF4-FFF2-40B4-BE49-F238E27FC236}">
                  <a16:creationId xmlns:a16="http://schemas.microsoft.com/office/drawing/2014/main" id="{7B1F4E72-85AC-FEE7-9964-EE7555220EBA}"/>
                </a:ext>
              </a:extLst>
            </xdr:cNvPr>
            <xdr:cNvGrpSpPr/>
          </xdr:nvGrpSpPr>
          <xdr:grpSpPr>
            <a:xfrm>
              <a:off x="1354793" y="2024878"/>
              <a:ext cx="316685" cy="766516"/>
              <a:chOff x="4412710" y="1312619"/>
              <a:chExt cx="326428" cy="923661"/>
            </a:xfrm>
          </xdr:grpSpPr>
          <xdr:grpSp>
            <xdr:nvGrpSpPr>
              <xdr:cNvPr id="12" name="Grupo 11">
                <a:extLst>
                  <a:ext uri="{FF2B5EF4-FFF2-40B4-BE49-F238E27FC236}">
                    <a16:creationId xmlns:a16="http://schemas.microsoft.com/office/drawing/2014/main" id="{BB2FEDE1-4837-BD71-2ABB-010DA434C156}"/>
                  </a:ext>
                </a:extLst>
              </xdr:cNvPr>
              <xdr:cNvGrpSpPr/>
            </xdr:nvGrpSpPr>
            <xdr:grpSpPr>
              <a:xfrm>
                <a:off x="4545152" y="1312619"/>
                <a:ext cx="193986" cy="913077"/>
                <a:chOff x="4557367" y="1509179"/>
                <a:chExt cx="194511" cy="910171"/>
              </a:xfrm>
            </xdr:grpSpPr>
            <xdr:cxnSp macro="">
              <xdr:nvCxnSpPr>
                <xdr:cNvPr id="5" name="Conector recto de flecha 4">
                  <a:extLst>
                    <a:ext uri="{FF2B5EF4-FFF2-40B4-BE49-F238E27FC236}">
                      <a16:creationId xmlns:a16="http://schemas.microsoft.com/office/drawing/2014/main" id="{CB7B1C3E-0C01-4EAC-9F18-F68F6FFE1C06}"/>
                    </a:ext>
                  </a:extLst>
                </xdr:cNvPr>
                <xdr:cNvCxnSpPr/>
              </xdr:nvCxnSpPr>
              <xdr:spPr>
                <a:xfrm rot="5400000">
                  <a:off x="4205782" y="1967233"/>
                  <a:ext cx="900000" cy="0"/>
                </a:xfrm>
                <a:prstGeom prst="straightConnector1">
                  <a:avLst/>
                </a:prstGeom>
                <a:ln w="12700">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xnSp macro="">
              <xdr:nvCxnSpPr>
                <xdr:cNvPr id="9" name="Conector recto 8">
                  <a:extLst>
                    <a:ext uri="{FF2B5EF4-FFF2-40B4-BE49-F238E27FC236}">
                      <a16:creationId xmlns:a16="http://schemas.microsoft.com/office/drawing/2014/main" id="{FEB67EBB-61C8-4FDC-82DE-F99F09AAF2EE}"/>
                    </a:ext>
                  </a:extLst>
                </xdr:cNvPr>
                <xdr:cNvCxnSpPr/>
              </xdr:nvCxnSpPr>
              <xdr:spPr>
                <a:xfrm rot="5400000">
                  <a:off x="4650387" y="2326330"/>
                  <a:ext cx="0" cy="18604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 name="Conector recto 9">
                  <a:extLst>
                    <a:ext uri="{FF2B5EF4-FFF2-40B4-BE49-F238E27FC236}">
                      <a16:creationId xmlns:a16="http://schemas.microsoft.com/office/drawing/2014/main" id="{9A7766BE-CEE9-4FA5-AFEF-00CEA6ADC68A}"/>
                    </a:ext>
                  </a:extLst>
                </xdr:cNvPr>
                <xdr:cNvCxnSpPr/>
              </xdr:nvCxnSpPr>
              <xdr:spPr>
                <a:xfrm rot="5400000">
                  <a:off x="4658858" y="1416158"/>
                  <a:ext cx="0" cy="18604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h_See">
            <xdr:nvSpPr>
              <xdr:cNvPr id="14" name="CuadroTexto 13">
                <a:extLst>
                  <a:ext uri="{FF2B5EF4-FFF2-40B4-BE49-F238E27FC236}">
                    <a16:creationId xmlns:a16="http://schemas.microsoft.com/office/drawing/2014/main" id="{8377A615-0643-4C5D-AACD-4FB876C4FF7A}"/>
                  </a:ext>
                </a:extLst>
              </xdr:cNvPr>
              <xdr:cNvSpPr txBox="1"/>
            </xdr:nvSpPr>
            <xdr:spPr>
              <a:xfrm rot="16200000">
                <a:off x="4076328" y="1651126"/>
                <a:ext cx="921536" cy="248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C3423D1-2FE2-4B8E-941D-1CE1AACE7DD7}" type="TxLink">
                  <a:rPr lang="en-US" sz="1100" b="0" i="0" u="none" strike="noStrike" baseline="0">
                    <a:solidFill>
                      <a:srgbClr val="000000"/>
                    </a:solidFill>
                    <a:latin typeface="Calibri"/>
                    <a:ea typeface="Calibri"/>
                    <a:cs typeface="Calibri"/>
                  </a:rPr>
                  <a:pPr algn="ctr"/>
                  <a:t>10 cm</a:t>
                </a:fld>
                <a:endParaRPr lang="es-ES" sz="1100"/>
              </a:p>
            </xdr:txBody>
          </xdr:sp>
        </xdr:grpSp>
        <xdr:sp macro="" textlink="">
          <xdr:nvSpPr>
            <xdr:cNvPr id="16" name="Cubo">
              <a:extLst>
                <a:ext uri="{FF2B5EF4-FFF2-40B4-BE49-F238E27FC236}">
                  <a16:creationId xmlns:a16="http://schemas.microsoft.com/office/drawing/2014/main" id="{CCEC8C49-8767-35D9-8BBD-35DD97CBC886}"/>
                </a:ext>
              </a:extLst>
            </xdr:cNvPr>
            <xdr:cNvSpPr/>
          </xdr:nvSpPr>
          <xdr:spPr>
            <a:xfrm>
              <a:off x="1712260" y="1758369"/>
              <a:ext cx="1932701" cy="1018485"/>
            </a:xfrm>
            <a:prstGeom prst="cube">
              <a:avLst>
                <a:gd name="adj" fmla="val 26739"/>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sp macro="" textlink="d_See">
          <xdr:nvSpPr>
            <xdr:cNvPr id="19" name="Profundidad">
              <a:extLst>
                <a:ext uri="{FF2B5EF4-FFF2-40B4-BE49-F238E27FC236}">
                  <a16:creationId xmlns:a16="http://schemas.microsoft.com/office/drawing/2014/main" id="{425BA2C9-F5A8-0157-4CCA-504AF57C3BA6}"/>
                </a:ext>
              </a:extLst>
            </xdr:cNvPr>
            <xdr:cNvSpPr txBox="1"/>
          </xdr:nvSpPr>
          <xdr:spPr>
            <a:xfrm>
              <a:off x="3481732" y="2569576"/>
              <a:ext cx="606414" cy="24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6F91368-3B73-4ACE-B825-45EC272C74A8}" type="TxLink">
                <a:rPr lang="en-US" sz="1100" b="0" i="0" u="none" strike="noStrike" baseline="0">
                  <a:solidFill>
                    <a:srgbClr val="000000"/>
                  </a:solidFill>
                  <a:latin typeface="Calibri"/>
                  <a:ea typeface="Calibri"/>
                  <a:cs typeface="Calibri"/>
                </a:rPr>
                <a:pPr algn="l"/>
                <a:t>10 cm</a:t>
              </a:fld>
              <a:endParaRPr lang="es-ES" sz="1100"/>
            </a:p>
          </xdr:txBody>
        </xdr:sp>
      </xdr:grpSp>
      <xdr:sp macro="" textlink="Area_See">
        <xdr:nvSpPr>
          <xdr:cNvPr id="31" name="Area">
            <a:extLst>
              <a:ext uri="{FF2B5EF4-FFF2-40B4-BE49-F238E27FC236}">
                <a16:creationId xmlns:a16="http://schemas.microsoft.com/office/drawing/2014/main" id="{8031397C-22E7-4398-98FD-BBE8CE4E4F56}"/>
              </a:ext>
            </a:extLst>
          </xdr:cNvPr>
          <xdr:cNvSpPr txBox="1"/>
        </xdr:nvSpPr>
        <xdr:spPr>
          <a:xfrm>
            <a:off x="1713779" y="2041483"/>
            <a:ext cx="1667018" cy="740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91D056-6232-4C4C-9D18-6B4CAFF28882}" type="TxLink">
              <a:rPr lang="en-US" sz="1100" b="0" i="0" u="none" strike="noStrike">
                <a:solidFill>
                  <a:srgbClr val="000000"/>
                </a:solidFill>
                <a:latin typeface="Calibri"/>
                <a:ea typeface="Calibri"/>
                <a:cs typeface="Calibri"/>
              </a:rPr>
              <a:pPr algn="ctr"/>
              <a:t> </a:t>
            </a:fld>
            <a:endParaRPr lang="es-ES" sz="1100"/>
          </a:p>
        </xdr:txBody>
      </xdr:sp>
      <xdr:sp macro="" textlink="Volumen_See">
        <xdr:nvSpPr>
          <xdr:cNvPr id="32" name="Volumen">
            <a:extLst>
              <a:ext uri="{FF2B5EF4-FFF2-40B4-BE49-F238E27FC236}">
                <a16:creationId xmlns:a16="http://schemas.microsoft.com/office/drawing/2014/main" id="{2FB4F721-F28B-4FD1-A386-75126EDC7CB7}"/>
              </a:ext>
            </a:extLst>
          </xdr:cNvPr>
          <xdr:cNvSpPr txBox="1"/>
        </xdr:nvSpPr>
        <xdr:spPr>
          <a:xfrm>
            <a:off x="2164004" y="1801034"/>
            <a:ext cx="1253567" cy="278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C33139DF-2A4B-4232-ACC3-E61566034F4D}" type="TxLink">
              <a:rPr lang="en-US" sz="1100" b="0" i="0" u="none" strike="noStrike">
                <a:solidFill>
                  <a:srgbClr val="000000"/>
                </a:solidFill>
                <a:latin typeface="Calibri"/>
                <a:ea typeface="Calibri"/>
                <a:cs typeface="Calibri"/>
              </a:rPr>
              <a:pPr algn="r"/>
              <a:t> </a:t>
            </a:fld>
            <a:endParaRPr lang="es-ES" sz="1100"/>
          </a:p>
        </xdr:txBody>
      </xdr:sp>
    </xdr:grpSp>
    <xdr:clientData/>
  </xdr:twoCellAnchor>
  <xdr:twoCellAnchor>
    <xdr:from>
      <xdr:col>0</xdr:col>
      <xdr:colOff>88799</xdr:colOff>
      <xdr:row>17</xdr:row>
      <xdr:rowOff>25310</xdr:rowOff>
    </xdr:from>
    <xdr:to>
      <xdr:col>7</xdr:col>
      <xdr:colOff>1</xdr:colOff>
      <xdr:row>17</xdr:row>
      <xdr:rowOff>337766</xdr:rowOff>
    </xdr:to>
    <mc:AlternateContent xmlns:mc="http://schemas.openxmlformats.org/markup-compatibility/2006" xmlns:a14="http://schemas.microsoft.com/office/drawing/2010/main">
      <mc:Choice Requires="a14">
        <xdr:sp macro="" textlink="">
          <xdr:nvSpPr>
            <xdr:cNvPr id="2" name="Formula_Perimetro">
              <a:extLst>
                <a:ext uri="{FF2B5EF4-FFF2-40B4-BE49-F238E27FC236}">
                  <a16:creationId xmlns:a16="http://schemas.microsoft.com/office/drawing/2014/main" id="{DFBCD38E-EC7B-E879-212F-5EC53002163E}"/>
                </a:ext>
              </a:extLst>
            </xdr:cNvPr>
            <xdr:cNvSpPr txBox="1"/>
          </xdr:nvSpPr>
          <xdr:spPr>
            <a:xfrm>
              <a:off x="88799" y="3718217"/>
              <a:ext cx="1838720" cy="31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14:m>
                <m:oMathPara xmlns:m="http://schemas.openxmlformats.org/officeDocument/2006/math">
                  <m:oMathParaPr>
                    <m:jc m:val="right"/>
                  </m:oMathParaPr>
                  <m:oMath xmlns:m="http://schemas.openxmlformats.org/officeDocument/2006/math">
                    <m:r>
                      <a:rPr lang="es-ES" sz="1100" b="0" i="1">
                        <a:latin typeface="Cambria Math" panose="02040503050406030204" pitchFamily="18" charset="0"/>
                      </a:rPr>
                      <m:t>𝑃</m:t>
                    </m:r>
                    <m:r>
                      <a:rPr lang="es-ES" sz="1100" b="0" i="1">
                        <a:latin typeface="Cambria Math" panose="02040503050406030204" pitchFamily="18" charset="0"/>
                      </a:rPr>
                      <m:t>=</m:t>
                    </m:r>
                    <m:d>
                      <m:dPr>
                        <m:ctrlPr>
                          <a:rPr lang="es-ES" sz="1100" b="0" i="1">
                            <a:latin typeface="Cambria Math" panose="02040503050406030204" pitchFamily="18" charset="0"/>
                          </a:rPr>
                        </m:ctrlPr>
                      </m:dPr>
                      <m:e>
                        <m:r>
                          <a:rPr lang="es-ES" sz="1100" b="0" i="1">
                            <a:latin typeface="Cambria Math" panose="02040503050406030204" pitchFamily="18" charset="0"/>
                          </a:rPr>
                          <m:t>𝐿</m:t>
                        </m:r>
                        <m:r>
                          <a:rPr lang="es-ES" sz="1100" b="0" i="1">
                            <a:latin typeface="Cambria Math" panose="02040503050406030204" pitchFamily="18" charset="0"/>
                          </a:rPr>
                          <m:t>+</m:t>
                        </m:r>
                        <m:r>
                          <a:rPr lang="es-ES" sz="1100" b="0" i="1">
                            <a:latin typeface="Cambria Math" panose="02040503050406030204" pitchFamily="18" charset="0"/>
                          </a:rPr>
                          <m:t>h</m:t>
                        </m:r>
                      </m:e>
                    </m:d>
                    <m:r>
                      <a:rPr lang="es-ES" sz="1100" b="0" i="1">
                        <a:latin typeface="Cambria Math" panose="02040503050406030204" pitchFamily="18" charset="0"/>
                      </a:rPr>
                      <m:t>·2=</m:t>
                    </m:r>
                  </m:oMath>
                </m:oMathPara>
              </a14:m>
              <a:endParaRPr lang="es-ES" sz="1100"/>
            </a:p>
          </xdr:txBody>
        </xdr:sp>
      </mc:Choice>
      <mc:Fallback xmlns="">
        <xdr:sp macro="" textlink="">
          <xdr:nvSpPr>
            <xdr:cNvPr id="2" name="Formula_Perimetro">
              <a:extLst>
                <a:ext uri="{FF2B5EF4-FFF2-40B4-BE49-F238E27FC236}">
                  <a16:creationId xmlns:a16="http://schemas.microsoft.com/office/drawing/2014/main" id="{DFBCD38E-EC7B-E879-212F-5EC53002163E}"/>
                </a:ext>
              </a:extLst>
            </xdr:cNvPr>
            <xdr:cNvSpPr txBox="1"/>
          </xdr:nvSpPr>
          <xdr:spPr>
            <a:xfrm>
              <a:off x="88799" y="3718217"/>
              <a:ext cx="1838720" cy="31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r>
                <a:rPr lang="es-ES" sz="1100" b="0" i="0">
                  <a:latin typeface="Cambria Math" panose="02040503050406030204" pitchFamily="18" charset="0"/>
                </a:rPr>
                <a:t>𝑃=(𝐿+ℎ)·2=</a:t>
              </a:r>
              <a:endParaRPr lang="es-ES" sz="1100"/>
            </a:p>
          </xdr:txBody>
        </xdr:sp>
      </mc:Fallback>
    </mc:AlternateContent>
    <xdr:clientData/>
  </xdr:twoCellAnchor>
  <xdr:twoCellAnchor>
    <xdr:from>
      <xdr:col>0</xdr:col>
      <xdr:colOff>115818</xdr:colOff>
      <xdr:row>20</xdr:row>
      <xdr:rowOff>0</xdr:rowOff>
    </xdr:from>
    <xdr:to>
      <xdr:col>6</xdr:col>
      <xdr:colOff>334986</xdr:colOff>
      <xdr:row>21</xdr:row>
      <xdr:rowOff>5446</xdr:rowOff>
    </xdr:to>
    <mc:AlternateContent xmlns:mc="http://schemas.openxmlformats.org/markup-compatibility/2006" xmlns:a14="http://schemas.microsoft.com/office/drawing/2010/main">
      <mc:Choice Requires="a14">
        <xdr:sp macro="" textlink="">
          <xdr:nvSpPr>
            <xdr:cNvPr id="3" name="Formula_Area">
              <a:extLst>
                <a:ext uri="{FF2B5EF4-FFF2-40B4-BE49-F238E27FC236}">
                  <a16:creationId xmlns:a16="http://schemas.microsoft.com/office/drawing/2014/main" id="{F80C19E0-1422-4ED7-A863-7B889341D951}"/>
                </a:ext>
              </a:extLst>
            </xdr:cNvPr>
            <xdr:cNvSpPr txBox="1"/>
          </xdr:nvSpPr>
          <xdr:spPr>
            <a:xfrm>
              <a:off x="115818" y="4211246"/>
              <a:ext cx="2553023" cy="38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a:t>A</a:t>
              </a:r>
              <a14:m>
                <m:oMath xmlns:m="http://schemas.openxmlformats.org/officeDocument/2006/math">
                  <m:r>
                    <a:rPr lang="es-ES" sz="1100" b="0" i="0">
                      <a:latin typeface="Cambria Math" panose="02040503050406030204" pitchFamily="18" charset="0"/>
                    </a:rPr>
                    <m:t> </m:t>
                  </m:r>
                  <m:r>
                    <a:rPr lang="es-ES" sz="1100" b="0" i="1">
                      <a:latin typeface="Cambria Math" panose="02040503050406030204" pitchFamily="18" charset="0"/>
                    </a:rPr>
                    <m:t>=</m:t>
                  </m:r>
                  <m:r>
                    <a:rPr lang="es-ES" sz="1100" b="0" i="1">
                      <a:solidFill>
                        <a:schemeClr val="tx1"/>
                      </a:solidFill>
                      <a:effectLst/>
                      <a:latin typeface="Cambria Math" panose="02040503050406030204" pitchFamily="18" charset="0"/>
                      <a:ea typeface="+mn-ea"/>
                      <a:cs typeface="+mn-cs"/>
                    </a:rPr>
                    <m:t>𝐿</m:t>
                  </m:r>
                  <m:r>
                    <a:rPr lang="es-ES" sz="1100" b="0" i="1">
                      <a:solidFill>
                        <a:schemeClr val="tx1"/>
                      </a:solidFill>
                      <a:effectLst/>
                      <a:latin typeface="Cambria Math" panose="02040503050406030204" pitchFamily="18" charset="0"/>
                      <a:ea typeface="+mn-ea"/>
                      <a:cs typeface="+mn-cs"/>
                    </a:rPr>
                    <m:t>· </m:t>
                  </m:r>
                  <m:r>
                    <a:rPr lang="es-ES" sz="1100" b="0" i="1">
                      <a:solidFill>
                        <a:schemeClr val="tx1"/>
                      </a:solidFill>
                      <a:effectLst/>
                      <a:latin typeface="Cambria Math" panose="02040503050406030204" pitchFamily="18" charset="0"/>
                      <a:ea typeface="+mn-ea"/>
                      <a:cs typeface="+mn-cs"/>
                    </a:rPr>
                    <m:t>h</m:t>
                  </m:r>
                  <m:r>
                    <a:rPr lang="es-ES" sz="1100" b="0" i="1">
                      <a:latin typeface="Cambria Math" panose="02040503050406030204" pitchFamily="18" charset="0"/>
                    </a:rPr>
                    <m:t>=</m:t>
                  </m:r>
                </m:oMath>
              </a14:m>
              <a:endParaRPr lang="es-ES" sz="1100"/>
            </a:p>
          </xdr:txBody>
        </xdr:sp>
      </mc:Choice>
      <mc:Fallback xmlns="">
        <xdr:sp macro="" textlink="">
          <xdr:nvSpPr>
            <xdr:cNvPr id="3" name="Formula_Area">
              <a:extLst>
                <a:ext uri="{FF2B5EF4-FFF2-40B4-BE49-F238E27FC236}">
                  <a16:creationId xmlns:a16="http://schemas.microsoft.com/office/drawing/2014/main" id="{F80C19E0-1422-4ED7-A863-7B889341D951}"/>
                </a:ext>
              </a:extLst>
            </xdr:cNvPr>
            <xdr:cNvSpPr txBox="1"/>
          </xdr:nvSpPr>
          <xdr:spPr>
            <a:xfrm>
              <a:off x="115818" y="4211246"/>
              <a:ext cx="2553023" cy="38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a:t>A</a:t>
              </a:r>
              <a:r>
                <a:rPr lang="es-ES" sz="1100" b="0" i="0">
                  <a:latin typeface="Cambria Math" panose="02040503050406030204" pitchFamily="18" charset="0"/>
                </a:rPr>
                <a:t> =</a:t>
              </a:r>
              <a:r>
                <a:rPr lang="es-ES" sz="1100" b="0" i="0">
                  <a:solidFill>
                    <a:schemeClr val="tx1"/>
                  </a:solidFill>
                  <a:effectLst/>
                  <a:latin typeface="Cambria Math" panose="02040503050406030204" pitchFamily="18" charset="0"/>
                  <a:ea typeface="+mn-ea"/>
                  <a:cs typeface="+mn-cs"/>
                </a:rPr>
                <a:t>𝐿· ℎ</a:t>
              </a:r>
              <a:r>
                <a:rPr lang="es-ES" sz="1100" b="0" i="0">
                  <a:latin typeface="Cambria Math" panose="02040503050406030204" pitchFamily="18" charset="0"/>
                </a:rPr>
                <a:t>=</a:t>
              </a:r>
              <a:endParaRPr lang="es-ES" sz="1100"/>
            </a:p>
          </xdr:txBody>
        </xdr:sp>
      </mc:Fallback>
    </mc:AlternateContent>
    <xdr:clientData/>
  </xdr:twoCellAnchor>
  <xdr:twoCellAnchor>
    <xdr:from>
      <xdr:col>1</xdr:col>
      <xdr:colOff>7988</xdr:colOff>
      <xdr:row>23</xdr:row>
      <xdr:rowOff>0</xdr:rowOff>
    </xdr:from>
    <xdr:to>
      <xdr:col>6</xdr:col>
      <xdr:colOff>312899</xdr:colOff>
      <xdr:row>23</xdr:row>
      <xdr:rowOff>370854</xdr:rowOff>
    </xdr:to>
    <mc:AlternateContent xmlns:mc="http://schemas.openxmlformats.org/markup-compatibility/2006" xmlns:a14="http://schemas.microsoft.com/office/drawing/2010/main">
      <mc:Choice Requires="a14">
        <xdr:sp macro="" textlink="">
          <xdr:nvSpPr>
            <xdr:cNvPr id="6" name="Formula_Volumen">
              <a:extLst>
                <a:ext uri="{FF2B5EF4-FFF2-40B4-BE49-F238E27FC236}">
                  <a16:creationId xmlns:a16="http://schemas.microsoft.com/office/drawing/2014/main" id="{1026DA3D-E088-4C6C-8111-839CFBBDD507}"/>
                </a:ext>
              </a:extLst>
            </xdr:cNvPr>
            <xdr:cNvSpPr txBox="1"/>
          </xdr:nvSpPr>
          <xdr:spPr>
            <a:xfrm>
              <a:off x="129466" y="5157304"/>
              <a:ext cx="2517288" cy="370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i="0">
                  <a:latin typeface="+mn-lt"/>
                </a:rPr>
                <a:t>V</a:t>
              </a:r>
              <a14:m>
                <m:oMath xmlns:m="http://schemas.openxmlformats.org/officeDocument/2006/math">
                  <m:r>
                    <a:rPr lang="es-ES" sz="1100" b="0" i="0">
                      <a:latin typeface="Cambria Math" panose="02040503050406030204" pitchFamily="18" charset="0"/>
                    </a:rPr>
                    <m:t> </m:t>
                  </m:r>
                  <m:r>
                    <a:rPr lang="es-ES" sz="1100" b="0" i="1">
                      <a:latin typeface="Cambria Math" panose="02040503050406030204" pitchFamily="18" charset="0"/>
                    </a:rPr>
                    <m:t>=</m:t>
                  </m:r>
                  <m:r>
                    <a:rPr lang="es-ES" sz="1100" b="0" i="1">
                      <a:latin typeface="Cambria Math" panose="02040503050406030204" pitchFamily="18" charset="0"/>
                    </a:rPr>
                    <m:t>𝐴</m:t>
                  </m:r>
                  <m:r>
                    <a:rPr lang="es-ES" sz="1100" b="0" i="1">
                      <a:solidFill>
                        <a:schemeClr val="tx1"/>
                      </a:solidFill>
                      <a:effectLst/>
                      <a:latin typeface="Cambria Math" panose="02040503050406030204" pitchFamily="18" charset="0"/>
                      <a:ea typeface="+mn-ea"/>
                      <a:cs typeface="+mn-cs"/>
                    </a:rPr>
                    <m:t>· </m:t>
                  </m:r>
                  <m:r>
                    <a:rPr lang="es-ES" sz="1100" b="0" i="1">
                      <a:solidFill>
                        <a:schemeClr val="tx1"/>
                      </a:solidFill>
                      <a:effectLst/>
                      <a:latin typeface="Cambria Math" panose="02040503050406030204" pitchFamily="18" charset="0"/>
                      <a:ea typeface="+mn-ea"/>
                      <a:cs typeface="+mn-cs"/>
                    </a:rPr>
                    <m:t>𝑑</m:t>
                  </m:r>
                  <m:r>
                    <a:rPr lang="es-ES" sz="1100" b="0" i="1">
                      <a:latin typeface="Cambria Math" panose="02040503050406030204" pitchFamily="18" charset="0"/>
                    </a:rPr>
                    <m:t>=</m:t>
                  </m:r>
                </m:oMath>
              </a14:m>
              <a:endParaRPr lang="es-ES" sz="1100"/>
            </a:p>
          </xdr:txBody>
        </xdr:sp>
      </mc:Choice>
      <mc:Fallback xmlns="">
        <xdr:sp macro="" textlink="">
          <xdr:nvSpPr>
            <xdr:cNvPr id="6" name="Formula_Volumen">
              <a:extLst>
                <a:ext uri="{FF2B5EF4-FFF2-40B4-BE49-F238E27FC236}">
                  <a16:creationId xmlns:a16="http://schemas.microsoft.com/office/drawing/2014/main" id="{1026DA3D-E088-4C6C-8111-839CFBBDD507}"/>
                </a:ext>
              </a:extLst>
            </xdr:cNvPr>
            <xdr:cNvSpPr txBox="1"/>
          </xdr:nvSpPr>
          <xdr:spPr>
            <a:xfrm>
              <a:off x="129466" y="5157304"/>
              <a:ext cx="2517288" cy="370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r"/>
              <a:r>
                <a:rPr lang="es-ES" sz="1100" b="0" i="0">
                  <a:latin typeface="+mn-lt"/>
                </a:rPr>
                <a:t>V</a:t>
              </a:r>
              <a:r>
                <a:rPr lang="es-ES" sz="1100" b="0" i="0">
                  <a:latin typeface="Cambria Math" panose="02040503050406030204" pitchFamily="18" charset="0"/>
                </a:rPr>
                <a:t> =𝐴</a:t>
              </a:r>
              <a:r>
                <a:rPr lang="es-ES" sz="1100" b="0" i="0">
                  <a:solidFill>
                    <a:schemeClr val="tx1"/>
                  </a:solidFill>
                  <a:effectLst/>
                  <a:latin typeface="Cambria Math" panose="02040503050406030204" pitchFamily="18" charset="0"/>
                  <a:ea typeface="+mn-ea"/>
                  <a:cs typeface="+mn-cs"/>
                </a:rPr>
                <a:t>· 𝑑</a:t>
              </a:r>
              <a:r>
                <a:rPr lang="es-ES" sz="1100" b="0" i="0">
                  <a:latin typeface="Cambria Math" panose="02040503050406030204" pitchFamily="18" charset="0"/>
                </a:rPr>
                <a:t>=</a:t>
              </a:r>
              <a:endParaRPr lang="es-ES"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7</xdr:col>
      <xdr:colOff>1203118</xdr:colOff>
      <xdr:row>4</xdr:row>
      <xdr:rowOff>603250</xdr:rowOff>
    </xdr:to>
    <xdr:pic>
      <xdr:nvPicPr>
        <xdr:cNvPr id="3" name="Prism_Rec 020x05x05">
          <a:extLst>
            <a:ext uri="{FF2B5EF4-FFF2-40B4-BE49-F238E27FC236}">
              <a16:creationId xmlns:a16="http://schemas.microsoft.com/office/drawing/2014/main" id="{123ADC4B-E77F-6638-D403-49B66A4DE700}"/>
            </a:ext>
          </a:extLst>
        </xdr:cNvPr>
        <xdr:cNvPicPr>
          <a:picLocks noChangeAspect="1"/>
        </xdr:cNvPicPr>
      </xdr:nvPicPr>
      <xdr:blipFill>
        <a:blip xmlns:r="http://schemas.openxmlformats.org/officeDocument/2006/relationships" r:embed="rId1"/>
        <a:stretch>
          <a:fillRect/>
        </a:stretch>
      </xdr:blipFill>
      <xdr:spPr>
        <a:xfrm>
          <a:off x="7912100" y="732367"/>
          <a:ext cx="1203118" cy="603250"/>
        </a:xfrm>
        <a:prstGeom prst="rect">
          <a:avLst/>
        </a:prstGeom>
      </xdr:spPr>
    </xdr:pic>
    <xdr:clientData/>
  </xdr:twoCellAnchor>
  <xdr:twoCellAnchor editAs="oneCell">
    <xdr:from>
      <xdr:col>7</xdr:col>
      <xdr:colOff>0</xdr:colOff>
      <xdr:row>5</xdr:row>
      <xdr:rowOff>0</xdr:rowOff>
    </xdr:from>
    <xdr:to>
      <xdr:col>7</xdr:col>
      <xdr:colOff>1203119</xdr:colOff>
      <xdr:row>5</xdr:row>
      <xdr:rowOff>603250</xdr:rowOff>
    </xdr:to>
    <xdr:pic>
      <xdr:nvPicPr>
        <xdr:cNvPr id="6" name="Prism_Rec 020x15x10">
          <a:extLst>
            <a:ext uri="{FF2B5EF4-FFF2-40B4-BE49-F238E27FC236}">
              <a16:creationId xmlns:a16="http://schemas.microsoft.com/office/drawing/2014/main" id="{390D593E-F280-17B5-1E30-63C573062A34}"/>
            </a:ext>
          </a:extLst>
        </xdr:cNvPr>
        <xdr:cNvPicPr>
          <a:picLocks noChangeAspect="1"/>
        </xdr:cNvPicPr>
      </xdr:nvPicPr>
      <xdr:blipFill>
        <a:blip xmlns:r="http://schemas.openxmlformats.org/officeDocument/2006/relationships" r:embed="rId2"/>
        <a:stretch>
          <a:fillRect/>
        </a:stretch>
      </xdr:blipFill>
      <xdr:spPr>
        <a:xfrm>
          <a:off x="7912100" y="1367367"/>
          <a:ext cx="1203119" cy="603250"/>
        </a:xfrm>
        <a:prstGeom prst="rect">
          <a:avLst/>
        </a:prstGeom>
      </xdr:spPr>
    </xdr:pic>
    <xdr:clientData/>
  </xdr:twoCellAnchor>
  <xdr:twoCellAnchor editAs="oneCell">
    <xdr:from>
      <xdr:col>7</xdr:col>
      <xdr:colOff>0</xdr:colOff>
      <xdr:row>6</xdr:row>
      <xdr:rowOff>0</xdr:rowOff>
    </xdr:from>
    <xdr:to>
      <xdr:col>7</xdr:col>
      <xdr:colOff>1203118</xdr:colOff>
      <xdr:row>6</xdr:row>
      <xdr:rowOff>603250</xdr:rowOff>
    </xdr:to>
    <xdr:pic>
      <xdr:nvPicPr>
        <xdr:cNvPr id="10" name="Prism_Rec 030x20x10">
          <a:extLst>
            <a:ext uri="{FF2B5EF4-FFF2-40B4-BE49-F238E27FC236}">
              <a16:creationId xmlns:a16="http://schemas.microsoft.com/office/drawing/2014/main" id="{7D83901B-924C-838D-A8CC-AFE3FBD41411}"/>
            </a:ext>
          </a:extLst>
        </xdr:cNvPr>
        <xdr:cNvPicPr>
          <a:picLocks noChangeAspect="1"/>
        </xdr:cNvPicPr>
      </xdr:nvPicPr>
      <xdr:blipFill>
        <a:blip xmlns:r="http://schemas.openxmlformats.org/officeDocument/2006/relationships" r:embed="rId3"/>
        <a:stretch>
          <a:fillRect/>
        </a:stretch>
      </xdr:blipFill>
      <xdr:spPr>
        <a:xfrm>
          <a:off x="7912100" y="2002367"/>
          <a:ext cx="1203118" cy="603250"/>
        </a:xfrm>
        <a:prstGeom prst="rect">
          <a:avLst/>
        </a:prstGeom>
      </xdr:spPr>
    </xdr:pic>
    <xdr:clientData/>
  </xdr:twoCellAnchor>
  <xdr:twoCellAnchor editAs="oneCell">
    <xdr:from>
      <xdr:col>7</xdr:col>
      <xdr:colOff>0</xdr:colOff>
      <xdr:row>7</xdr:row>
      <xdr:rowOff>0</xdr:rowOff>
    </xdr:from>
    <xdr:to>
      <xdr:col>7</xdr:col>
      <xdr:colOff>1203118</xdr:colOff>
      <xdr:row>7</xdr:row>
      <xdr:rowOff>603250</xdr:rowOff>
    </xdr:to>
    <xdr:pic>
      <xdr:nvPicPr>
        <xdr:cNvPr id="13" name="Prism_Rec 030x20x10">
          <a:extLst>
            <a:ext uri="{FF2B5EF4-FFF2-40B4-BE49-F238E27FC236}">
              <a16:creationId xmlns:a16="http://schemas.microsoft.com/office/drawing/2014/main" id="{F2E5EC8E-5278-5811-2872-8B63527C6DBF}"/>
            </a:ext>
          </a:extLst>
        </xdr:cNvPr>
        <xdr:cNvPicPr>
          <a:picLocks noChangeAspect="1"/>
        </xdr:cNvPicPr>
      </xdr:nvPicPr>
      <xdr:blipFill>
        <a:blip xmlns:r="http://schemas.openxmlformats.org/officeDocument/2006/relationships" r:embed="rId3"/>
        <a:stretch>
          <a:fillRect/>
        </a:stretch>
      </xdr:blipFill>
      <xdr:spPr>
        <a:xfrm>
          <a:off x="7912100" y="2637367"/>
          <a:ext cx="1203118" cy="603250"/>
        </a:xfrm>
        <a:prstGeom prst="rect">
          <a:avLst/>
        </a:prstGeom>
      </xdr:spPr>
    </xdr:pic>
    <xdr:clientData/>
  </xdr:twoCellAnchor>
  <xdr:twoCellAnchor editAs="oneCell">
    <xdr:from>
      <xdr:col>7</xdr:col>
      <xdr:colOff>0</xdr:colOff>
      <xdr:row>7</xdr:row>
      <xdr:rowOff>0</xdr:rowOff>
    </xdr:from>
    <xdr:to>
      <xdr:col>7</xdr:col>
      <xdr:colOff>1203119</xdr:colOff>
      <xdr:row>7</xdr:row>
      <xdr:rowOff>603250</xdr:rowOff>
    </xdr:to>
    <xdr:pic>
      <xdr:nvPicPr>
        <xdr:cNvPr id="15" name="Prism_Rec 040x05x05">
          <a:extLst>
            <a:ext uri="{FF2B5EF4-FFF2-40B4-BE49-F238E27FC236}">
              <a16:creationId xmlns:a16="http://schemas.microsoft.com/office/drawing/2014/main" id="{2D608E21-DFD4-686E-6EE5-0630A6C183AB}"/>
            </a:ext>
          </a:extLst>
        </xdr:cNvPr>
        <xdr:cNvPicPr>
          <a:picLocks noChangeAspect="1"/>
        </xdr:cNvPicPr>
      </xdr:nvPicPr>
      <xdr:blipFill>
        <a:blip xmlns:r="http://schemas.openxmlformats.org/officeDocument/2006/relationships" r:embed="rId4"/>
        <a:stretch>
          <a:fillRect/>
        </a:stretch>
      </xdr:blipFill>
      <xdr:spPr>
        <a:xfrm>
          <a:off x="7912100" y="3272367"/>
          <a:ext cx="1203119" cy="603250"/>
        </a:xfrm>
        <a:prstGeom prst="rect">
          <a:avLst/>
        </a:prstGeom>
      </xdr:spPr>
    </xdr:pic>
    <xdr:clientData/>
  </xdr:twoCellAnchor>
  <xdr:twoCellAnchor editAs="oneCell">
    <xdr:from>
      <xdr:col>7</xdr:col>
      <xdr:colOff>0</xdr:colOff>
      <xdr:row>8</xdr:row>
      <xdr:rowOff>0</xdr:rowOff>
    </xdr:from>
    <xdr:to>
      <xdr:col>7</xdr:col>
      <xdr:colOff>1203118</xdr:colOff>
      <xdr:row>8</xdr:row>
      <xdr:rowOff>603250</xdr:rowOff>
    </xdr:to>
    <xdr:pic>
      <xdr:nvPicPr>
        <xdr:cNvPr id="17" name="Prism_Rec 050x10x10">
          <a:extLst>
            <a:ext uri="{FF2B5EF4-FFF2-40B4-BE49-F238E27FC236}">
              <a16:creationId xmlns:a16="http://schemas.microsoft.com/office/drawing/2014/main" id="{0C1F7FE5-DC6E-35B9-356C-5D0300488A66}"/>
            </a:ext>
          </a:extLst>
        </xdr:cNvPr>
        <xdr:cNvPicPr>
          <a:picLocks noChangeAspect="1"/>
        </xdr:cNvPicPr>
      </xdr:nvPicPr>
      <xdr:blipFill>
        <a:blip xmlns:r="http://schemas.openxmlformats.org/officeDocument/2006/relationships" r:embed="rId5"/>
        <a:stretch>
          <a:fillRect/>
        </a:stretch>
      </xdr:blipFill>
      <xdr:spPr>
        <a:xfrm>
          <a:off x="7912100" y="3907367"/>
          <a:ext cx="1203118" cy="603250"/>
        </a:xfrm>
        <a:prstGeom prst="rect">
          <a:avLst/>
        </a:prstGeom>
      </xdr:spPr>
    </xdr:pic>
    <xdr:clientData/>
  </xdr:twoCellAnchor>
  <xdr:twoCellAnchor editAs="oneCell">
    <xdr:from>
      <xdr:col>7</xdr:col>
      <xdr:colOff>0</xdr:colOff>
      <xdr:row>9</xdr:row>
      <xdr:rowOff>0</xdr:rowOff>
    </xdr:from>
    <xdr:to>
      <xdr:col>7</xdr:col>
      <xdr:colOff>1203118</xdr:colOff>
      <xdr:row>9</xdr:row>
      <xdr:rowOff>603250</xdr:rowOff>
    </xdr:to>
    <xdr:pic>
      <xdr:nvPicPr>
        <xdr:cNvPr id="19" name="Prism_Rec 050x30x20">
          <a:extLst>
            <a:ext uri="{FF2B5EF4-FFF2-40B4-BE49-F238E27FC236}">
              <a16:creationId xmlns:a16="http://schemas.microsoft.com/office/drawing/2014/main" id="{803BD43A-AB0B-36CD-54CB-196CF3712FCD}"/>
            </a:ext>
          </a:extLst>
        </xdr:cNvPr>
        <xdr:cNvPicPr>
          <a:picLocks noChangeAspect="1"/>
        </xdr:cNvPicPr>
      </xdr:nvPicPr>
      <xdr:blipFill>
        <a:blip xmlns:r="http://schemas.openxmlformats.org/officeDocument/2006/relationships" r:embed="rId6"/>
        <a:stretch>
          <a:fillRect/>
        </a:stretch>
      </xdr:blipFill>
      <xdr:spPr>
        <a:xfrm>
          <a:off x="7912100" y="4542367"/>
          <a:ext cx="1203118" cy="603250"/>
        </a:xfrm>
        <a:prstGeom prst="rect">
          <a:avLst/>
        </a:prstGeom>
      </xdr:spPr>
    </xdr:pic>
    <xdr:clientData/>
  </xdr:twoCellAnchor>
  <xdr:twoCellAnchor editAs="oneCell">
    <xdr:from>
      <xdr:col>7</xdr:col>
      <xdr:colOff>0</xdr:colOff>
      <xdr:row>10</xdr:row>
      <xdr:rowOff>0</xdr:rowOff>
    </xdr:from>
    <xdr:to>
      <xdr:col>7</xdr:col>
      <xdr:colOff>1203119</xdr:colOff>
      <xdr:row>10</xdr:row>
      <xdr:rowOff>603250</xdr:rowOff>
    </xdr:to>
    <xdr:pic>
      <xdr:nvPicPr>
        <xdr:cNvPr id="22" name="Prism_Rec 060x05x05">
          <a:extLst>
            <a:ext uri="{FF2B5EF4-FFF2-40B4-BE49-F238E27FC236}">
              <a16:creationId xmlns:a16="http://schemas.microsoft.com/office/drawing/2014/main" id="{0CAE4B1B-5A7F-6353-9011-190F56D79EDB}"/>
            </a:ext>
          </a:extLst>
        </xdr:cNvPr>
        <xdr:cNvPicPr>
          <a:picLocks noChangeAspect="1"/>
        </xdr:cNvPicPr>
      </xdr:nvPicPr>
      <xdr:blipFill>
        <a:blip xmlns:r="http://schemas.openxmlformats.org/officeDocument/2006/relationships" r:embed="rId7"/>
        <a:stretch>
          <a:fillRect/>
        </a:stretch>
      </xdr:blipFill>
      <xdr:spPr>
        <a:xfrm>
          <a:off x="7912100" y="5177367"/>
          <a:ext cx="1203119" cy="603250"/>
        </a:xfrm>
        <a:prstGeom prst="rect">
          <a:avLst/>
        </a:prstGeom>
      </xdr:spPr>
    </xdr:pic>
    <xdr:clientData/>
  </xdr:twoCellAnchor>
  <xdr:twoCellAnchor editAs="oneCell">
    <xdr:from>
      <xdr:col>7</xdr:col>
      <xdr:colOff>0</xdr:colOff>
      <xdr:row>11</xdr:row>
      <xdr:rowOff>0</xdr:rowOff>
    </xdr:from>
    <xdr:to>
      <xdr:col>7</xdr:col>
      <xdr:colOff>1203118</xdr:colOff>
      <xdr:row>11</xdr:row>
      <xdr:rowOff>603250</xdr:rowOff>
    </xdr:to>
    <xdr:pic>
      <xdr:nvPicPr>
        <xdr:cNvPr id="26" name="Prism_Rec 060x45x25">
          <a:extLst>
            <a:ext uri="{FF2B5EF4-FFF2-40B4-BE49-F238E27FC236}">
              <a16:creationId xmlns:a16="http://schemas.microsoft.com/office/drawing/2014/main" id="{5631686F-F1FC-F083-5B2A-DE68B530508E}"/>
            </a:ext>
          </a:extLst>
        </xdr:cNvPr>
        <xdr:cNvPicPr>
          <a:picLocks noChangeAspect="1"/>
        </xdr:cNvPicPr>
      </xdr:nvPicPr>
      <xdr:blipFill>
        <a:blip xmlns:r="http://schemas.openxmlformats.org/officeDocument/2006/relationships" r:embed="rId8"/>
        <a:stretch>
          <a:fillRect/>
        </a:stretch>
      </xdr:blipFill>
      <xdr:spPr>
        <a:xfrm>
          <a:off x="7912100" y="5812367"/>
          <a:ext cx="1203118" cy="603250"/>
        </a:xfrm>
        <a:prstGeom prst="rect">
          <a:avLst/>
        </a:prstGeom>
      </xdr:spPr>
    </xdr:pic>
    <xdr:clientData/>
  </xdr:twoCellAnchor>
  <xdr:twoCellAnchor editAs="oneCell">
    <xdr:from>
      <xdr:col>7</xdr:col>
      <xdr:colOff>0</xdr:colOff>
      <xdr:row>12</xdr:row>
      <xdr:rowOff>0</xdr:rowOff>
    </xdr:from>
    <xdr:to>
      <xdr:col>7</xdr:col>
      <xdr:colOff>1203118</xdr:colOff>
      <xdr:row>12</xdr:row>
      <xdr:rowOff>603250</xdr:rowOff>
    </xdr:to>
    <xdr:pic>
      <xdr:nvPicPr>
        <xdr:cNvPr id="28" name="Prism_Rec 070x05x05">
          <a:extLst>
            <a:ext uri="{FF2B5EF4-FFF2-40B4-BE49-F238E27FC236}">
              <a16:creationId xmlns:a16="http://schemas.microsoft.com/office/drawing/2014/main" id="{E410DAFB-EB73-11D3-D320-A4C49826807C}"/>
            </a:ext>
          </a:extLst>
        </xdr:cNvPr>
        <xdr:cNvPicPr>
          <a:picLocks noChangeAspect="1"/>
        </xdr:cNvPicPr>
      </xdr:nvPicPr>
      <xdr:blipFill>
        <a:blip xmlns:r="http://schemas.openxmlformats.org/officeDocument/2006/relationships" r:embed="rId9"/>
        <a:stretch>
          <a:fillRect/>
        </a:stretch>
      </xdr:blipFill>
      <xdr:spPr>
        <a:xfrm>
          <a:off x="7912100" y="6447367"/>
          <a:ext cx="1203118" cy="603250"/>
        </a:xfrm>
        <a:prstGeom prst="rect">
          <a:avLst/>
        </a:prstGeom>
      </xdr:spPr>
    </xdr:pic>
    <xdr:clientData/>
  </xdr:twoCellAnchor>
  <xdr:twoCellAnchor editAs="oneCell">
    <xdr:from>
      <xdr:col>7</xdr:col>
      <xdr:colOff>0</xdr:colOff>
      <xdr:row>13</xdr:row>
      <xdr:rowOff>0</xdr:rowOff>
    </xdr:from>
    <xdr:to>
      <xdr:col>7</xdr:col>
      <xdr:colOff>1203119</xdr:colOff>
      <xdr:row>13</xdr:row>
      <xdr:rowOff>603250</xdr:rowOff>
    </xdr:to>
    <xdr:pic>
      <xdr:nvPicPr>
        <xdr:cNvPr id="32" name="Prism_Rec 070x50x35">
          <a:extLst>
            <a:ext uri="{FF2B5EF4-FFF2-40B4-BE49-F238E27FC236}">
              <a16:creationId xmlns:a16="http://schemas.microsoft.com/office/drawing/2014/main" id="{A4FBAE85-74FC-ED64-DC6A-8CF3AD403C2B}"/>
            </a:ext>
          </a:extLst>
        </xdr:cNvPr>
        <xdr:cNvPicPr>
          <a:picLocks noChangeAspect="1"/>
        </xdr:cNvPicPr>
      </xdr:nvPicPr>
      <xdr:blipFill>
        <a:blip xmlns:r="http://schemas.openxmlformats.org/officeDocument/2006/relationships" r:embed="rId10"/>
        <a:stretch>
          <a:fillRect/>
        </a:stretch>
      </xdr:blipFill>
      <xdr:spPr>
        <a:xfrm>
          <a:off x="7912100" y="7082367"/>
          <a:ext cx="1203119" cy="603250"/>
        </a:xfrm>
        <a:prstGeom prst="rect">
          <a:avLst/>
        </a:prstGeom>
      </xdr:spPr>
    </xdr:pic>
    <xdr:clientData/>
  </xdr:twoCellAnchor>
  <xdr:twoCellAnchor editAs="oneCell">
    <xdr:from>
      <xdr:col>7</xdr:col>
      <xdr:colOff>0</xdr:colOff>
      <xdr:row>14</xdr:row>
      <xdr:rowOff>0</xdr:rowOff>
    </xdr:from>
    <xdr:to>
      <xdr:col>7</xdr:col>
      <xdr:colOff>1203118</xdr:colOff>
      <xdr:row>14</xdr:row>
      <xdr:rowOff>603250</xdr:rowOff>
    </xdr:to>
    <xdr:pic>
      <xdr:nvPicPr>
        <xdr:cNvPr id="34" name="Prism_Rec 080x50x05">
          <a:extLst>
            <a:ext uri="{FF2B5EF4-FFF2-40B4-BE49-F238E27FC236}">
              <a16:creationId xmlns:a16="http://schemas.microsoft.com/office/drawing/2014/main" id="{0DC85114-C0B3-8AF9-2EFC-080B35CE47BE}"/>
            </a:ext>
          </a:extLst>
        </xdr:cNvPr>
        <xdr:cNvPicPr>
          <a:picLocks noChangeAspect="1"/>
        </xdr:cNvPicPr>
      </xdr:nvPicPr>
      <xdr:blipFill>
        <a:blip xmlns:r="http://schemas.openxmlformats.org/officeDocument/2006/relationships" r:embed="rId11"/>
        <a:stretch>
          <a:fillRect/>
        </a:stretch>
      </xdr:blipFill>
      <xdr:spPr>
        <a:xfrm>
          <a:off x="7912100" y="7717367"/>
          <a:ext cx="1203118" cy="603250"/>
        </a:xfrm>
        <a:prstGeom prst="rect">
          <a:avLst/>
        </a:prstGeom>
      </xdr:spPr>
    </xdr:pic>
    <xdr:clientData/>
  </xdr:twoCellAnchor>
  <xdr:twoCellAnchor editAs="oneCell">
    <xdr:from>
      <xdr:col>7</xdr:col>
      <xdr:colOff>0</xdr:colOff>
      <xdr:row>15</xdr:row>
      <xdr:rowOff>0</xdr:rowOff>
    </xdr:from>
    <xdr:to>
      <xdr:col>7</xdr:col>
      <xdr:colOff>1203118</xdr:colOff>
      <xdr:row>15</xdr:row>
      <xdr:rowOff>603250</xdr:rowOff>
    </xdr:to>
    <xdr:pic>
      <xdr:nvPicPr>
        <xdr:cNvPr id="36" name="Prism_Rec 090x10x10">
          <a:extLst>
            <a:ext uri="{FF2B5EF4-FFF2-40B4-BE49-F238E27FC236}">
              <a16:creationId xmlns:a16="http://schemas.microsoft.com/office/drawing/2014/main" id="{B9880524-8221-18F8-FC5E-FD6F12021F37}"/>
            </a:ext>
          </a:extLst>
        </xdr:cNvPr>
        <xdr:cNvPicPr>
          <a:picLocks noChangeAspect="1"/>
        </xdr:cNvPicPr>
      </xdr:nvPicPr>
      <xdr:blipFill>
        <a:blip xmlns:r="http://schemas.openxmlformats.org/officeDocument/2006/relationships" r:embed="rId12"/>
        <a:stretch>
          <a:fillRect/>
        </a:stretch>
      </xdr:blipFill>
      <xdr:spPr>
        <a:xfrm>
          <a:off x="7912100" y="8352367"/>
          <a:ext cx="1203118" cy="603250"/>
        </a:xfrm>
        <a:prstGeom prst="rect">
          <a:avLst/>
        </a:prstGeom>
      </xdr:spPr>
    </xdr:pic>
    <xdr:clientData/>
  </xdr:twoCellAnchor>
  <xdr:twoCellAnchor editAs="oneCell">
    <xdr:from>
      <xdr:col>7</xdr:col>
      <xdr:colOff>0</xdr:colOff>
      <xdr:row>16</xdr:row>
      <xdr:rowOff>0</xdr:rowOff>
    </xdr:from>
    <xdr:to>
      <xdr:col>7</xdr:col>
      <xdr:colOff>1203119</xdr:colOff>
      <xdr:row>16</xdr:row>
      <xdr:rowOff>603250</xdr:rowOff>
    </xdr:to>
    <xdr:pic>
      <xdr:nvPicPr>
        <xdr:cNvPr id="39" name="Prism_Rec 100x70x15">
          <a:extLst>
            <a:ext uri="{FF2B5EF4-FFF2-40B4-BE49-F238E27FC236}">
              <a16:creationId xmlns:a16="http://schemas.microsoft.com/office/drawing/2014/main" id="{12A47D16-E3CF-5C59-3B05-04ECCD248C70}"/>
            </a:ext>
          </a:extLst>
        </xdr:cNvPr>
        <xdr:cNvPicPr>
          <a:picLocks noChangeAspect="1"/>
        </xdr:cNvPicPr>
      </xdr:nvPicPr>
      <xdr:blipFill>
        <a:blip xmlns:r="http://schemas.openxmlformats.org/officeDocument/2006/relationships" r:embed="rId13"/>
        <a:stretch>
          <a:fillRect/>
        </a:stretch>
      </xdr:blipFill>
      <xdr:spPr>
        <a:xfrm>
          <a:off x="7912100" y="8987367"/>
          <a:ext cx="1203119" cy="603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110068</xdr:rowOff>
    </xdr:from>
    <xdr:to>
      <xdr:col>3</xdr:col>
      <xdr:colOff>601727</xdr:colOff>
      <xdr:row>8</xdr:row>
      <xdr:rowOff>129161</xdr:rowOff>
    </xdr:to>
    <xdr:pic>
      <xdr:nvPicPr>
        <xdr:cNvPr id="5" name="Imagen 4">
          <a:extLst>
            <a:ext uri="{FF2B5EF4-FFF2-40B4-BE49-F238E27FC236}">
              <a16:creationId xmlns:a16="http://schemas.microsoft.com/office/drawing/2014/main" id="{9B091343-209A-9B91-805C-0F2FED645574}"/>
            </a:ext>
          </a:extLst>
        </xdr:cNvPr>
        <xdr:cNvPicPr>
          <a:picLocks noChangeAspect="1"/>
        </xdr:cNvPicPr>
      </xdr:nvPicPr>
      <xdr:blipFill>
        <a:blip xmlns:r="http://schemas.openxmlformats.org/officeDocument/2006/relationships" r:embed="rId1"/>
        <a:stretch>
          <a:fillRect/>
        </a:stretch>
      </xdr:blipFill>
      <xdr:spPr>
        <a:xfrm>
          <a:off x="0" y="110068"/>
          <a:ext cx="2938527" cy="14753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_DATA_FIXED" displayName="T_DATA_FIXED" ref="A4:J17" totalsRowShown="0" headerRowDxfId="30" dataDxfId="29" tableBorderDxfId="28">
  <autoFilter ref="A4:J17" xr:uid="{00000000-0009-0000-0100-000001000000}"/>
  <sortState xmlns:xlrd2="http://schemas.microsoft.com/office/spreadsheetml/2017/richdata2" ref="A5:H5">
    <sortCondition ref="A4:A5"/>
  </sortState>
  <tableColumns count="10">
    <tableColumn id="1" xr3:uid="{00000000-0010-0000-0000-000001000000}" name="NAME" dataDxfId="27">
      <calculatedColumnFormula>FIle_Name&amp;TEXT(B5,"000")&amp;"x"&amp;TEXT(C5,"00")&amp;"x"&amp;TEXT(D5,"00")</calculatedColumnFormula>
    </tableColumn>
    <tableColumn id="2" xr3:uid="{00000000-0010-0000-0000-000002000000}" name="Side" dataDxfId="26"/>
    <tableColumn id="3" xr3:uid="{00000000-0010-0000-0000-000003000000}" name="Height" dataDxfId="25"/>
    <tableColumn id="4" xr3:uid="{00000000-0010-0000-0000-000004000000}" name="Depth" dataDxfId="24"/>
    <tableColumn id="5" xr3:uid="{00000000-0010-0000-0000-000005000000}" name="Perimeter" dataDxfId="23"/>
    <tableColumn id="6" xr3:uid="{00000000-0010-0000-0000-000006000000}" name="Area" dataDxfId="22"/>
    <tableColumn id="7" xr3:uid="{00000000-0010-0000-0000-000007000000}" name="Volume" dataDxfId="21"/>
    <tableColumn id="8" xr3:uid="{00000000-0010-0000-0000-000008000000}" name="Image" dataDxfId="20"/>
    <tableColumn id="9" xr3:uid="{EF8F5F1A-467A-4DA6-BFB1-45404ED7E1B4}" name="PRINT" dataDxfId="19"/>
    <tableColumn id="10" xr3:uid="{692C2266-33C7-4A50-AA05-F7F8B9ABD370}" name="N_Pb" dataDxfId="18">
      <calculatedColumnFormula>IF($J$2=_OK,ROW()-ROW(T_DATA_FIXED[[#Headers],[N_Pb]]),IF(T_DATA_FIXED[[#This Row],[PRINT]]="",0,COUNTA($I$5:I5)))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_DATA_IMAGE" displayName="T_DATA_IMAGE" ref="A1:F2" totalsRowShown="0" headerRowDxfId="17" dataDxfId="16">
  <autoFilter ref="A1:F2" xr:uid="{00000000-0009-0000-0100-000002000000}"/>
  <tableColumns count="6">
    <tableColumn id="1" xr3:uid="{00000000-0010-0000-0100-000001000000}" name="NAME" dataDxfId="15"/>
    <tableColumn id="2" xr3:uid="{00000000-0010-0000-0100-000002000000}" name="Link" dataDxfId="14"/>
    <tableColumn id="3" xr3:uid="{00000000-0010-0000-0100-000003000000}" name="ID" dataDxfId="13">
      <calculatedColumnFormula>MID(B2,33,33)</calculatedColumnFormula>
    </tableColumn>
    <tableColumn id="4" xr3:uid="{00000000-0010-0000-0100-000004000000}" name="Width" dataDxfId="12"/>
    <tableColumn id="5" xr3:uid="{00000000-0010-0000-0100-000005000000}" name="Height" dataDxfId="11"/>
    <tableColumn id="6" xr3:uid="{00000000-0010-0000-0100-000006000000}" name="FTP URL" dataDxfId="10">
      <calculatedColumnFormula>URL_I&amp;T_DATA_IMAGE[[#This Row],[ID]]&amp;URL_W&amp;T_DATA_IMAGE[[#This Row],[Width]]&amp;URL_Height&amp;T_DATA_IMAGE[[#This Row],[Height]]&amp;URL_F</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5VUC65zp5EI" TargetMode="External"/><Relationship Id="rId13" Type="http://schemas.openxmlformats.org/officeDocument/2006/relationships/comments" Target="../comments1.xml"/><Relationship Id="rId3" Type="http://schemas.openxmlformats.org/officeDocument/2006/relationships/hyperlink" Target="https://youtu.be/swXXdfHLQSk" TargetMode="External"/><Relationship Id="rId7" Type="http://schemas.openxmlformats.org/officeDocument/2006/relationships/hyperlink" Target="https://youtu.be/DyifNHcoqoQ" TargetMode="External"/><Relationship Id="rId12" Type="http://schemas.openxmlformats.org/officeDocument/2006/relationships/vmlDrawing" Target="../drawings/vmlDrawing1.vml"/><Relationship Id="rId2" Type="http://schemas.openxmlformats.org/officeDocument/2006/relationships/hyperlink" Target="https://www.youtube.com/watch?v=PV3VHzg7Q7A" TargetMode="External"/><Relationship Id="rId1" Type="http://schemas.openxmlformats.org/officeDocument/2006/relationships/hyperlink" Target="https://www.youtube.com/playlist?list=PLacWHbqwaJGx0d_kZfPxNrSQNANQrxdqi" TargetMode="External"/><Relationship Id="rId6" Type="http://schemas.openxmlformats.org/officeDocument/2006/relationships/hyperlink" Target="https://youtu.be/l2Fh57ZF1C8" TargetMode="External"/><Relationship Id="rId11" Type="http://schemas.openxmlformats.org/officeDocument/2006/relationships/printerSettings" Target="../printerSettings/printerSettings1.bin"/><Relationship Id="rId5" Type="http://schemas.openxmlformats.org/officeDocument/2006/relationships/hyperlink" Target="https://youtu.be/V6cLircQdsI" TargetMode="External"/><Relationship Id="rId10" Type="http://schemas.openxmlformats.org/officeDocument/2006/relationships/hyperlink" Target="https://docs.google.com/spreadsheets/d/13DvMvhVkx12qg-r4tkzOiIfJDa5zrdOtAeIbpwYfeQk/edit" TargetMode="External"/><Relationship Id="rId4" Type="http://schemas.openxmlformats.org/officeDocument/2006/relationships/hyperlink" Target="https://youtu.be/LJ_7Czu-Auw" TargetMode="External"/><Relationship Id="rId9" Type="http://schemas.openxmlformats.org/officeDocument/2006/relationships/hyperlink" Target="https://youtu.be/Yy1iDJji2G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5.bin"/><Relationship Id="rId1" Type="http://schemas.openxmlformats.org/officeDocument/2006/relationships/hyperlink" Target="https://drive.google.com/file/d/1Pu7uZeNFGBEa8bnXxwqWxPcElTiA4Nd0/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codeName="a_Instructions">
    <tabColor rgb="FFFFFF00"/>
  </sheetPr>
  <dimension ref="A1:D38"/>
  <sheetViews>
    <sheetView showGridLines="0" showRowColHeaders="0" tabSelected="1" zoomScale="133" zoomScaleNormal="133" zoomScaleSheetLayoutView="81" workbookViewId="0">
      <pane xSplit="3" ySplit="1" topLeftCell="D2" activePane="bottomRight" state="frozen"/>
      <selection pane="topRight" activeCell="D1" sqref="D1"/>
      <selection pane="bottomLeft" activeCell="A2" sqref="A2"/>
      <selection pane="bottomRight" sqref="A1:C1"/>
    </sheetView>
  </sheetViews>
  <sheetFormatPr defaultColWidth="0" defaultRowHeight="14.35" zeroHeight="1" outlineLevelRow="1" x14ac:dyDescent="0.5"/>
  <cols>
    <col min="1" max="1" width="4" customWidth="1"/>
    <col min="2" max="2" width="88.29296875" customWidth="1"/>
    <col min="3" max="3" width="1.703125" customWidth="1"/>
    <col min="4" max="4" width="3.52734375" customWidth="1"/>
    <col min="5" max="16384" width="10.8203125" hidden="1"/>
  </cols>
  <sheetData>
    <row r="1" spans="1:4" ht="21" thickBot="1" x14ac:dyDescent="0.55000000000000004">
      <c r="A1" s="101" t="s">
        <v>494</v>
      </c>
      <c r="B1" s="101"/>
      <c r="C1" s="101"/>
      <c r="D1" s="86" t="s">
        <v>347</v>
      </c>
    </row>
    <row r="2" spans="1:4" ht="15" thickTop="1" thickBot="1" x14ac:dyDescent="0.55000000000000004">
      <c r="A2" s="102" t="s">
        <v>238</v>
      </c>
      <c r="B2" s="102"/>
      <c r="C2" s="102"/>
      <c r="D2" s="107" t="s">
        <v>238</v>
      </c>
    </row>
    <row r="3" spans="1:4" ht="29" outlineLevel="1" thickTop="1" x14ac:dyDescent="0.5">
      <c r="A3" s="87" t="s">
        <v>23</v>
      </c>
      <c r="B3" s="88" t="s">
        <v>348</v>
      </c>
      <c r="C3" s="89"/>
      <c r="D3" s="108"/>
    </row>
    <row r="4" spans="1:4" ht="57.35" outlineLevel="1" x14ac:dyDescent="0.5">
      <c r="A4" s="87" t="s">
        <v>26</v>
      </c>
      <c r="B4" s="88" t="s">
        <v>349</v>
      </c>
      <c r="C4" s="89"/>
      <c r="D4" s="108"/>
    </row>
    <row r="5" spans="1:4" ht="28.7" outlineLevel="1" x14ac:dyDescent="0.5">
      <c r="A5" s="87" t="s">
        <v>24</v>
      </c>
      <c r="B5" s="88" t="s">
        <v>350</v>
      </c>
      <c r="C5" s="89"/>
      <c r="D5" s="108"/>
    </row>
    <row r="6" spans="1:4" ht="28.7" outlineLevel="1" x14ac:dyDescent="0.5">
      <c r="A6" s="87" t="s">
        <v>27</v>
      </c>
      <c r="B6" s="88" t="s">
        <v>351</v>
      </c>
      <c r="C6" s="89"/>
      <c r="D6" s="108"/>
    </row>
    <row r="7" spans="1:4" ht="57.35" outlineLevel="1" x14ac:dyDescent="0.5">
      <c r="A7" s="87" t="s">
        <v>28</v>
      </c>
      <c r="B7" s="88" t="s">
        <v>353</v>
      </c>
      <c r="C7" s="89"/>
      <c r="D7" s="108"/>
    </row>
    <row r="8" spans="1:4" ht="57.35" outlineLevel="1" x14ac:dyDescent="0.5">
      <c r="A8" s="87" t="s">
        <v>29</v>
      </c>
      <c r="B8" s="88" t="s">
        <v>354</v>
      </c>
      <c r="C8" s="89"/>
      <c r="D8" s="108"/>
    </row>
    <row r="9" spans="1:4" ht="71.7" outlineLevel="1" x14ac:dyDescent="0.5">
      <c r="A9" s="87" t="s">
        <v>30</v>
      </c>
      <c r="B9" s="88" t="s">
        <v>355</v>
      </c>
      <c r="C9" s="89"/>
      <c r="D9" s="108"/>
    </row>
    <row r="10" spans="1:4" ht="43" outlineLevel="1" x14ac:dyDescent="0.5">
      <c r="A10" s="87" t="s">
        <v>25</v>
      </c>
      <c r="B10" s="88" t="s">
        <v>356</v>
      </c>
      <c r="C10" s="89"/>
      <c r="D10" s="108"/>
    </row>
    <row r="11" spans="1:4" ht="43.35" outlineLevel="1" thickBot="1" x14ac:dyDescent="0.55000000000000004">
      <c r="A11" s="87" t="s">
        <v>31</v>
      </c>
      <c r="B11" s="88" t="s">
        <v>357</v>
      </c>
      <c r="C11" s="89"/>
      <c r="D11" s="109"/>
    </row>
    <row r="12" spans="1:4" ht="15" thickTop="1" thickBot="1" x14ac:dyDescent="0.55000000000000004">
      <c r="A12" s="102" t="s">
        <v>239</v>
      </c>
      <c r="B12" s="102"/>
      <c r="C12" s="102"/>
      <c r="D12" s="107" t="s">
        <v>239</v>
      </c>
    </row>
    <row r="13" spans="1:4" ht="14.7" outlineLevel="1" thickTop="1" x14ac:dyDescent="0.5">
      <c r="A13" s="87" t="s">
        <v>32</v>
      </c>
      <c r="B13" s="88" t="s">
        <v>241</v>
      </c>
      <c r="C13" s="89"/>
      <c r="D13" s="108"/>
    </row>
    <row r="14" spans="1:4" ht="28.7" outlineLevel="1" x14ac:dyDescent="0.5">
      <c r="A14" s="87" t="s">
        <v>33</v>
      </c>
      <c r="B14" s="88" t="s">
        <v>358</v>
      </c>
      <c r="C14" s="89"/>
      <c r="D14" s="108"/>
    </row>
    <row r="15" spans="1:4" ht="29" outlineLevel="1" thickBot="1" x14ac:dyDescent="0.55000000000000004">
      <c r="A15" s="87" t="s">
        <v>34</v>
      </c>
      <c r="B15" s="88" t="s">
        <v>242</v>
      </c>
      <c r="C15" s="89"/>
      <c r="D15" s="109"/>
    </row>
    <row r="16" spans="1:4" ht="15" customHeight="1" thickTop="1" thickBot="1" x14ac:dyDescent="0.55000000000000004">
      <c r="A16" s="102" t="s">
        <v>240</v>
      </c>
      <c r="B16" s="102"/>
      <c r="C16" s="102"/>
      <c r="D16" s="107" t="s">
        <v>240</v>
      </c>
    </row>
    <row r="17" spans="1:4" ht="72" outlineLevel="1" thickTop="1" x14ac:dyDescent="0.5">
      <c r="A17" s="87" t="s">
        <v>35</v>
      </c>
      <c r="B17" s="88" t="s">
        <v>423</v>
      </c>
      <c r="C17" s="89"/>
      <c r="D17" s="108"/>
    </row>
    <row r="18" spans="1:4" ht="28.7" outlineLevel="1" x14ac:dyDescent="0.5">
      <c r="A18" s="87" t="s">
        <v>36</v>
      </c>
      <c r="B18" s="88" t="s">
        <v>359</v>
      </c>
      <c r="C18" s="89"/>
      <c r="D18" s="108"/>
    </row>
    <row r="19" spans="1:4" ht="57.35" outlineLevel="1" x14ac:dyDescent="0.5">
      <c r="A19" s="87" t="s">
        <v>37</v>
      </c>
      <c r="B19" s="88" t="s">
        <v>360</v>
      </c>
      <c r="C19" s="89"/>
      <c r="D19" s="108"/>
    </row>
    <row r="20" spans="1:4" outlineLevel="1" x14ac:dyDescent="0.5">
      <c r="A20" s="87" t="s">
        <v>38</v>
      </c>
      <c r="B20" s="88" t="s">
        <v>361</v>
      </c>
      <c r="C20" s="89"/>
      <c r="D20" s="108"/>
    </row>
    <row r="21" spans="1:4" ht="57.35" outlineLevel="1" x14ac:dyDescent="0.5">
      <c r="A21" s="87" t="s">
        <v>236</v>
      </c>
      <c r="B21" s="88" t="s">
        <v>424</v>
      </c>
      <c r="C21" s="89"/>
      <c r="D21" s="108"/>
    </row>
    <row r="22" spans="1:4" ht="43.35" outlineLevel="1" thickBot="1" x14ac:dyDescent="0.55000000000000004">
      <c r="A22" s="87" t="s">
        <v>437</v>
      </c>
      <c r="B22" s="88" t="s">
        <v>438</v>
      </c>
      <c r="C22" s="89"/>
      <c r="D22" s="109"/>
    </row>
    <row r="23" spans="1:4" ht="15" thickTop="1" thickBot="1" x14ac:dyDescent="0.55000000000000004">
      <c r="A23" s="102" t="s">
        <v>422</v>
      </c>
      <c r="B23" s="102"/>
      <c r="C23" s="102"/>
      <c r="D23" s="107" t="s">
        <v>417</v>
      </c>
    </row>
    <row r="24" spans="1:4" ht="43.35" outlineLevel="1" thickTop="1" x14ac:dyDescent="0.5">
      <c r="A24" s="87" t="s">
        <v>39</v>
      </c>
      <c r="B24" s="88" t="s">
        <v>362</v>
      </c>
      <c r="C24" s="89"/>
      <c r="D24" s="108"/>
    </row>
    <row r="25" spans="1:4" ht="43.35" outlineLevel="1" thickBot="1" x14ac:dyDescent="0.55000000000000004">
      <c r="A25" s="87" t="s">
        <v>237</v>
      </c>
      <c r="B25" s="88" t="s">
        <v>425</v>
      </c>
      <c r="C25" s="89"/>
      <c r="D25" s="109"/>
    </row>
    <row r="26" spans="1:4" ht="15" thickTop="1" thickBot="1" x14ac:dyDescent="0.55000000000000004">
      <c r="A26" s="102" t="s">
        <v>243</v>
      </c>
      <c r="B26" s="102"/>
      <c r="C26" s="102"/>
      <c r="D26" s="110" t="s">
        <v>418</v>
      </c>
    </row>
    <row r="27" spans="1:4" ht="29.35" outlineLevel="1" thickTop="1" thickBot="1" x14ac:dyDescent="0.55000000000000004">
      <c r="A27" s="87" t="s">
        <v>40</v>
      </c>
      <c r="B27" s="88" t="s">
        <v>244</v>
      </c>
      <c r="C27" s="89"/>
      <c r="D27" s="111"/>
    </row>
    <row r="28" spans="1:4" ht="15" thickTop="1" thickBot="1" x14ac:dyDescent="0.55000000000000004">
      <c r="A28" s="102" t="s">
        <v>245</v>
      </c>
      <c r="B28" s="102"/>
      <c r="C28" s="102"/>
      <c r="D28" s="110" t="s">
        <v>419</v>
      </c>
    </row>
    <row r="29" spans="1:4" ht="57.7" outlineLevel="1" thickTop="1" x14ac:dyDescent="0.5">
      <c r="A29" s="87" t="s">
        <v>41</v>
      </c>
      <c r="B29" s="88" t="s">
        <v>363</v>
      </c>
      <c r="C29" s="89"/>
      <c r="D29" s="112"/>
    </row>
    <row r="30" spans="1:4" ht="43.35" outlineLevel="1" thickBot="1" x14ac:dyDescent="0.55000000000000004">
      <c r="A30" s="87" t="s">
        <v>42</v>
      </c>
      <c r="B30" s="88" t="s">
        <v>426</v>
      </c>
      <c r="C30" s="89"/>
      <c r="D30" s="111"/>
    </row>
    <row r="31" spans="1:4" ht="15" thickTop="1" thickBot="1" x14ac:dyDescent="0.55000000000000004">
      <c r="A31" s="102" t="s">
        <v>246</v>
      </c>
      <c r="B31" s="102"/>
      <c r="C31" s="102"/>
      <c r="D31" s="110" t="s">
        <v>420</v>
      </c>
    </row>
    <row r="32" spans="1:4" ht="115" outlineLevel="1" thickTop="1" x14ac:dyDescent="0.5">
      <c r="A32" s="87" t="s">
        <v>67</v>
      </c>
      <c r="B32" s="88" t="s">
        <v>427</v>
      </c>
      <c r="C32" s="89"/>
      <c r="D32" s="112"/>
    </row>
    <row r="33" spans="1:4" ht="29" outlineLevel="1" thickBot="1" x14ac:dyDescent="0.55000000000000004">
      <c r="A33" s="87" t="s">
        <v>68</v>
      </c>
      <c r="B33" s="88" t="s">
        <v>428</v>
      </c>
      <c r="C33" s="89"/>
      <c r="D33" s="111"/>
    </row>
    <row r="34" spans="1:4" ht="14.7" thickTop="1" x14ac:dyDescent="0.5">
      <c r="A34" s="104" t="s">
        <v>247</v>
      </c>
      <c r="B34" s="105"/>
      <c r="C34" s="106"/>
      <c r="D34" s="110" t="s">
        <v>421</v>
      </c>
    </row>
    <row r="35" spans="1:4" ht="57.35" outlineLevel="1" x14ac:dyDescent="0.5">
      <c r="A35" s="90" t="s">
        <v>230</v>
      </c>
      <c r="B35" s="88" t="s">
        <v>429</v>
      </c>
      <c r="C35" s="91"/>
      <c r="D35" s="112"/>
    </row>
    <row r="36" spans="1:4" ht="43.35" outlineLevel="1" thickBot="1" x14ac:dyDescent="0.55000000000000004">
      <c r="A36" s="92" t="s">
        <v>231</v>
      </c>
      <c r="B36" s="93" t="s">
        <v>430</v>
      </c>
      <c r="C36" s="94"/>
      <c r="D36" s="111"/>
    </row>
    <row r="37" spans="1:4" ht="15" thickTop="1" thickBot="1" x14ac:dyDescent="0.55000000000000004">
      <c r="A37" s="103" t="s">
        <v>248</v>
      </c>
      <c r="B37" s="103"/>
      <c r="C37" s="103"/>
    </row>
    <row r="38" spans="1:4" ht="14.7" hidden="1" thickTop="1" x14ac:dyDescent="0.5"/>
  </sheetData>
  <sheetProtection sheet="1" formatRows="0"/>
  <mergeCells count="18">
    <mergeCell ref="A31:C31"/>
    <mergeCell ref="A37:C37"/>
    <mergeCell ref="A28:C28"/>
    <mergeCell ref="A34:C34"/>
    <mergeCell ref="D2:D11"/>
    <mergeCell ref="D12:D15"/>
    <mergeCell ref="D23:D25"/>
    <mergeCell ref="D26:D27"/>
    <mergeCell ref="D28:D30"/>
    <mergeCell ref="D31:D33"/>
    <mergeCell ref="D34:D36"/>
    <mergeCell ref="D16:D22"/>
    <mergeCell ref="A1:C1"/>
    <mergeCell ref="A2:C2"/>
    <mergeCell ref="A12:C12"/>
    <mergeCell ref="A16:C16"/>
    <mergeCell ref="A26:C26"/>
    <mergeCell ref="A23:C23"/>
  </mergeCells>
  <hyperlinks>
    <hyperlink ref="A1:C1" r:id="rId1" display="INSTRUCCIONES PARA HACER LAS HOJAS DE CÁLCULO AUTOMATIZADAS" xr:uid="{220F63A4-63E2-497F-82BD-E169F914C31F}"/>
    <hyperlink ref="A2:C2" r:id="rId2" display="1. PROBLEMA" xr:uid="{539AD9D0-DFE7-4C0F-9282-6D09D2F8DE4F}"/>
    <hyperlink ref="A12:C12" r:id="rId3" display="2. OCULTOS" xr:uid="{4C62426D-7B88-41B2-92B2-A3B0BD6D3B67}"/>
    <hyperlink ref="A16:C16" r:id="rId4" display="3. DATOS FIJOS" xr:uid="{351A8BF7-4DDA-4C76-BF4E-5A18129CA934}"/>
    <hyperlink ref="A23:C23" r:id="rId5" display="4. RESULTADOS - FTP (oculta, para preparar problemas para Moodle con FastTest PlugIn)" xr:uid="{6E4AA095-4B90-499E-B94E-06468FC5DE7C}"/>
    <hyperlink ref="A26:C26" r:id="rId6" display="5. IMÁGENES (oculta, por si se quiere guardar una copia de la imagen del problema)" xr:uid="{0A4100E2-7CC3-4B5F-B70C-B6463A4F2E2B}"/>
    <hyperlink ref="A28:C28" r:id="rId7" display="6. ENLACES (oculta, para guardar los enlaces donde se han compartido las imágenes)" xr:uid="{9527735F-D71B-45C5-A7E7-5C672BA14501}"/>
    <hyperlink ref="A31:C31" r:id="rId8" display="7. NOMBRES (oculta, listado de los nombres definidos en la hoja)" xr:uid="{65C015B5-A4C3-47F8-9416-5A82CA680772}"/>
    <hyperlink ref="A34:C34" r:id="rId9" display="8. FORMULAS (oculta, listado de las fórmulas y texto que contiene TODO el archivo)" xr:uid="{E80931C0-5DA6-433F-860A-82340197DB91}"/>
    <hyperlink ref="D1" r:id="rId10" location="gid=592678580&amp;range=C3:D3" xr:uid="{85E31C3A-56A7-438A-A677-B56DEF00338C}"/>
    <hyperlink ref="D2:D11" location="PROBLEM!A1" display="1. PROBLEM" xr:uid="{86FFD1A2-FF0D-4A38-A01F-6973A4CF6D9F}"/>
    <hyperlink ref="D12:D15" location="HIDDEN!A1" display="2. HIDDEN" xr:uid="{E03A52CC-5B7A-4470-A1AF-22B5C03A1C18}"/>
    <hyperlink ref="D16:D21" location="'FIXED DATA'!A1" display="3. FIXED DATA" xr:uid="{88E770A4-5EFD-406E-BBED-534710DF50F6}"/>
    <hyperlink ref="D23:D25" location="'RESULTS - FTP'!A1" display="4. RESULTADOS FTP" xr:uid="{012DDAF3-3691-45E1-9D61-897C63178ECF}"/>
  </hyperlinks>
  <printOptions horizontalCentered="1"/>
  <pageMargins left="0.59055118110236227" right="0.39370078740157483" top="0.59055118110236227" bottom="0.59055118110236227" header="0.39370078740157483" footer="0.39370078740157483"/>
  <pageSetup paperSize="9" scale="95" orientation="portrait" horizontalDpi="4294967295" verticalDpi="4294967295" r:id="rId11"/>
  <headerFooter>
    <oddFooter>&amp;R&amp;P / &amp;N</oddFooter>
  </headerFooter>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_Problem">
    <tabColor theme="4" tint="-0.249977111117893"/>
  </sheetPr>
  <dimension ref="A1:R25"/>
  <sheetViews>
    <sheetView showGridLines="0" showRowColHeaders="0" zoomScale="120" zoomScaleNormal="120" workbookViewId="0">
      <pane xSplit="18" ySplit="7" topLeftCell="S8" activePane="bottomRight" state="frozen"/>
      <selection pane="topRight" activeCell="AD1" sqref="AD1"/>
      <selection pane="bottomLeft" activeCell="A7" sqref="A7"/>
      <selection pane="bottomRight" activeCell="B3" sqref="B3:L3"/>
    </sheetView>
  </sheetViews>
  <sheetFormatPr defaultColWidth="10.8203125" defaultRowHeight="14.35" outlineLevelRow="2" outlineLevelCol="1" x14ac:dyDescent="0.5"/>
  <cols>
    <col min="1" max="1" width="1.703125" customWidth="1"/>
    <col min="2" max="2" width="10.5859375" customWidth="1"/>
    <col min="3" max="3" width="4.703125" customWidth="1"/>
    <col min="4" max="4" width="4.17578125" customWidth="1"/>
    <col min="5" max="8" width="4.703125" customWidth="1"/>
    <col min="9" max="12" width="3.703125" customWidth="1"/>
    <col min="13" max="13" width="10.5859375" customWidth="1"/>
    <col min="14" max="14" width="1.87890625" customWidth="1"/>
    <col min="15" max="18" width="10.703125" customWidth="1" outlineLevel="1"/>
  </cols>
  <sheetData>
    <row r="1" spans="1:18" x14ac:dyDescent="0.5">
      <c r="A1" s="119" t="str">
        <f>IF(D_Fixed=_OK,TEXT(VLOOKUP(Name_Data,T_DATA_FIXED[],COLUMN(T_DATA_FIXED[[#Headers],[N_Pb]]),0),IF(D_Print&gt;99,"000",IF(D_Print&gt;9,"00","0")))&amp;" - "&amp;Name_Data,"Aleatory - "&amp;'FIXED DATA'!A3)</f>
        <v>2 - Prism_Rec 050x10x10</v>
      </c>
      <c r="B1" s="119"/>
      <c r="C1" s="119"/>
      <c r="D1" s="119"/>
      <c r="E1" s="119"/>
      <c r="F1" s="119"/>
      <c r="G1" s="119"/>
      <c r="H1" s="119"/>
      <c r="I1" s="119"/>
      <c r="J1" s="119"/>
      <c r="K1" s="119"/>
      <c r="L1" s="119"/>
      <c r="M1" s="17"/>
      <c r="N1" s="17"/>
    </row>
    <row r="2" spans="1:18" ht="43.7" customHeight="1" x14ac:dyDescent="0.5">
      <c r="B2" s="114" t="str">
        <f>"To practice geometry data, solve the following exercise. We have a rectangle with a length L =  "&amp;L_&amp;" cm and height h = "&amp;h_&amp;" cm. "&amp;Line_Break&amp;"
Calculate the following:"</f>
        <v>To practice geometry data, solve the following exercise. We have a rectangle with a length L =  50 cm and height h = 10 cm. 
Calculate the following:</v>
      </c>
      <c r="C2" s="114"/>
      <c r="D2" s="114"/>
      <c r="E2" s="114"/>
      <c r="F2" s="114"/>
      <c r="G2" s="114"/>
      <c r="H2" s="114"/>
      <c r="I2" s="114"/>
      <c r="J2" s="114"/>
      <c r="K2" s="114"/>
      <c r="L2" s="114"/>
      <c r="M2" s="114"/>
      <c r="O2" s="60" t="s">
        <v>435</v>
      </c>
      <c r="P2" s="24" t="s">
        <v>250</v>
      </c>
      <c r="Q2" s="63" t="s">
        <v>352</v>
      </c>
    </row>
    <row r="3" spans="1:18" ht="14.45" customHeight="1" x14ac:dyDescent="0.5">
      <c r="B3" s="117" t="str">
        <f>Line_Break&amp;"1) The perimeter of one face of the front rectangle."</f>
        <v>1) The perimeter of one face of the front rectangle.</v>
      </c>
      <c r="C3" s="117"/>
      <c r="D3" s="117"/>
      <c r="E3" s="117"/>
      <c r="F3" s="117"/>
      <c r="G3" s="117"/>
      <c r="H3" s="117"/>
      <c r="I3" s="117"/>
      <c r="J3" s="117"/>
      <c r="K3" s="117"/>
      <c r="L3" s="117"/>
      <c r="M3" s="50">
        <f>(L_+h_)*2</f>
        <v>120</v>
      </c>
      <c r="O3" s="60" t="s">
        <v>431</v>
      </c>
      <c r="P3" s="24" t="s">
        <v>251</v>
      </c>
      <c r="Q3" s="7" t="s">
        <v>496</v>
      </c>
    </row>
    <row r="4" spans="1:18" x14ac:dyDescent="0.5">
      <c r="B4" s="117" t="str">
        <f>Line_Break&amp;"2) The area of the front rectangle face."</f>
        <v>2) The area of the front rectangle face.</v>
      </c>
      <c r="C4" s="117"/>
      <c r="D4" s="117"/>
      <c r="E4" s="117"/>
      <c r="F4" s="117"/>
      <c r="G4" s="117"/>
      <c r="H4" s="117"/>
      <c r="I4" s="117"/>
      <c r="J4" s="117"/>
      <c r="K4" s="117"/>
      <c r="L4" s="117"/>
      <c r="M4" s="51">
        <f>L_*h_</f>
        <v>500</v>
      </c>
      <c r="O4" s="60" t="s">
        <v>432</v>
      </c>
      <c r="P4" s="24"/>
      <c r="Q4" s="99">
        <v>10</v>
      </c>
    </row>
    <row r="5" spans="1:18" ht="28.7" customHeight="1" x14ac:dyDescent="0.5">
      <c r="B5" s="118" t="str">
        <f>Line_Break&amp;"3) The volume of the rectangular prism if it has a depth of d = "&amp;d_&amp;" cm."</f>
        <v>3) The volume of the rectangular prism if it has a depth of d = 10 cm.</v>
      </c>
      <c r="C5" s="118"/>
      <c r="D5" s="118"/>
      <c r="E5" s="118"/>
      <c r="F5" s="118"/>
      <c r="G5" s="118"/>
      <c r="H5" s="118"/>
      <c r="I5" s="118"/>
      <c r="J5" s="118"/>
      <c r="K5" s="118"/>
      <c r="L5" s="118"/>
      <c r="M5" s="52">
        <f>Area*d_</f>
        <v>5000</v>
      </c>
      <c r="O5" s="60" t="s">
        <v>433</v>
      </c>
      <c r="P5" s="24" t="s">
        <v>250</v>
      </c>
      <c r="Q5" s="79" t="str">
        <f>IF(D_Fixed=_NO,'FIXED DATA'!A3,"")</f>
        <v/>
      </c>
      <c r="R5" s="74" t="str">
        <f ca="1">_xlfn.FORMULATEXT(Data_FTP)</f>
        <v>=INDEX(T_DATA_FIXED[NAME];N_Question_FTP-N_Question_FTP_Initial+1)</v>
      </c>
    </row>
    <row r="6" spans="1:18" x14ac:dyDescent="0.5">
      <c r="O6" s="60" t="s">
        <v>434</v>
      </c>
      <c r="P6" s="24" t="s">
        <v>441</v>
      </c>
      <c r="Q6" s="66" t="str" cm="1">
        <f t="array" ref="Q6">INDEX(T_DATA_FIXED[NAME],N_Question_FTP-N_Question_FTP_Initial+1)</f>
        <v>Prism_Rec 020x05x05</v>
      </c>
      <c r="R6" s="74" t="str">
        <f ca="1">_xlfn.FORMULATEXT(Data_FTP)</f>
        <v>=INDEX(T_DATA_FIXED[NAME];N_Question_FTP-N_Question_FTP_Initial+1)</v>
      </c>
    </row>
    <row r="7" spans="1:18" x14ac:dyDescent="0.5">
      <c r="O7" s="61" t="s">
        <v>45</v>
      </c>
      <c r="P7" s="65">
        <v>4</v>
      </c>
      <c r="Q7" s="57">
        <v>4</v>
      </c>
      <c r="R7" s="74" t="s">
        <v>17</v>
      </c>
    </row>
    <row r="8" spans="1:18" outlineLevel="1" x14ac:dyDescent="0.5">
      <c r="B8" s="1" t="s">
        <v>256</v>
      </c>
      <c r="O8" s="71" t="s">
        <v>254</v>
      </c>
      <c r="P8" s="64" t="s">
        <v>46</v>
      </c>
      <c r="Q8" s="64" t="s">
        <v>47</v>
      </c>
      <c r="R8" s="68" t="s">
        <v>255</v>
      </c>
    </row>
    <row r="9" spans="1:18" outlineLevel="1" x14ac:dyDescent="0.5">
      <c r="B9" s="6" t="s">
        <v>5</v>
      </c>
      <c r="C9" s="116">
        <f>IF(D_Fixed=_OK,VLOOKUP(Name_Data,T_DATA_FIXED[],HLOOKUP(B9,'FIXED DATA'!$1:$2,2,0),0),O9)</f>
        <v>50</v>
      </c>
      <c r="D9" s="116"/>
      <c r="O9" s="72">
        <f ca="1">MROUND(RANDBETWEEN(P9,Q9),R9)</f>
        <v>346</v>
      </c>
      <c r="P9" s="67">
        <v>100</v>
      </c>
      <c r="Q9" s="67">
        <v>600</v>
      </c>
      <c r="R9" s="69">
        <v>2</v>
      </c>
    </row>
    <row r="10" spans="1:18" outlineLevel="1" x14ac:dyDescent="0.5">
      <c r="B10" s="6" t="s">
        <v>6</v>
      </c>
      <c r="C10" s="116">
        <f>IF(D_Fixed=_OK,VLOOKUP(Name_Data,T_DATA_FIXED[],HLOOKUP(B10,'FIXED DATA'!$1:$2,2,0),0),O10)</f>
        <v>10</v>
      </c>
      <c r="D10" s="116"/>
      <c r="O10" s="72">
        <f ca="1">MROUND(RANDBETWEEN(P10,Q10),R10)</f>
        <v>70</v>
      </c>
      <c r="P10" s="67">
        <v>15</v>
      </c>
      <c r="Q10" s="67">
        <f ca="1">L_Random*0.9</f>
        <v>311.40000000000003</v>
      </c>
      <c r="R10" s="69">
        <v>10</v>
      </c>
    </row>
    <row r="11" spans="1:18" outlineLevel="1" x14ac:dyDescent="0.5">
      <c r="B11" s="6" t="s">
        <v>7</v>
      </c>
      <c r="C11" s="116">
        <f>IF(D_Fixed=_OK,VLOOKUP(Name_Data,T_DATA_FIXED[],HLOOKUP(B11,'FIXED DATA'!$1:$2,2,0),0),O11)</f>
        <v>10</v>
      </c>
      <c r="D11" s="116"/>
      <c r="O11" s="73">
        <f ca="1">MROUND(RANDBETWEEN(P11,Q11),R11)</f>
        <v>10</v>
      </c>
      <c r="P11" s="58">
        <v>5</v>
      </c>
      <c r="Q11" s="58">
        <f ca="1">h_Random/4</f>
        <v>17.5</v>
      </c>
      <c r="R11" s="70">
        <v>5</v>
      </c>
    </row>
    <row r="12" spans="1:18" outlineLevel="1" x14ac:dyDescent="0.5"/>
    <row r="13" spans="1:18" outlineLevel="1" x14ac:dyDescent="0.5"/>
    <row r="14" spans="1:18" outlineLevel="1" x14ac:dyDescent="0.5"/>
    <row r="15" spans="1:18" outlineLevel="1" x14ac:dyDescent="0.5"/>
    <row r="16" spans="1:18" outlineLevel="1" x14ac:dyDescent="0.5">
      <c r="B16" s="115" t="str">
        <f>Question_1</f>
        <v>1) The perimeter of one face of the front rectangle.</v>
      </c>
      <c r="C16" s="115"/>
      <c r="D16" s="115"/>
      <c r="E16" s="115"/>
      <c r="F16" s="115"/>
      <c r="G16" s="115"/>
      <c r="H16" s="115"/>
      <c r="I16" s="115"/>
      <c r="J16" s="115"/>
      <c r="K16" s="115"/>
      <c r="L16" s="115"/>
      <c r="M16" s="115"/>
    </row>
    <row r="17" spans="2:13" ht="15" customHeight="1" outlineLevel="2" x14ac:dyDescent="0.5">
      <c r="B17" s="114" t="s">
        <v>257</v>
      </c>
      <c r="C17" s="114"/>
      <c r="D17" s="114"/>
      <c r="E17" s="114"/>
      <c r="F17" s="114"/>
      <c r="G17" s="114"/>
      <c r="H17" s="114"/>
      <c r="I17" s="114"/>
      <c r="J17" s="114"/>
      <c r="K17" s="114"/>
      <c r="L17" s="114"/>
      <c r="M17" s="114"/>
    </row>
    <row r="18" spans="2:13" ht="30" customHeight="1" outlineLevel="2" x14ac:dyDescent="0.5">
      <c r="H18" s="113" t="str">
        <f>" ("&amp;L_&amp;" cm + "&amp;h_&amp;" cm) · 2 = "&amp;Perimeter&amp;" cm"</f>
        <v xml:space="preserve"> (50 cm + 10 cm) · 2 = 120 cm</v>
      </c>
      <c r="I18" s="113"/>
      <c r="J18" s="113"/>
      <c r="K18" s="113"/>
      <c r="L18" s="113"/>
      <c r="M18" s="113"/>
    </row>
    <row r="19" spans="2:13" outlineLevel="1" x14ac:dyDescent="0.5">
      <c r="B19" s="115" t="str">
        <f>Question_2</f>
        <v>2) The area of the front rectangle face.</v>
      </c>
      <c r="C19" s="115"/>
      <c r="D19" s="115"/>
      <c r="E19" s="115"/>
      <c r="F19" s="115"/>
      <c r="G19" s="115"/>
      <c r="H19" s="115"/>
      <c r="I19" s="115"/>
      <c r="J19" s="115"/>
      <c r="K19" s="115"/>
      <c r="L19" s="115"/>
      <c r="M19" s="115"/>
    </row>
    <row r="20" spans="2:13" ht="15" customHeight="1" outlineLevel="2" x14ac:dyDescent="0.5">
      <c r="B20" s="114" t="s">
        <v>258</v>
      </c>
      <c r="C20" s="114"/>
      <c r="D20" s="114"/>
      <c r="E20" s="114"/>
      <c r="F20" s="114"/>
      <c r="G20" s="114"/>
      <c r="H20" s="114"/>
      <c r="I20" s="114"/>
      <c r="J20" s="114"/>
      <c r="K20" s="114"/>
      <c r="L20" s="114"/>
      <c r="M20" s="114"/>
    </row>
    <row r="21" spans="2:13" ht="30" customHeight="1" outlineLevel="2" x14ac:dyDescent="0.5">
      <c r="H21" s="113" t="str">
        <f>" "&amp;L_&amp;" cm · "&amp;h_&amp;" cm = "&amp;Area&amp;" cm²"</f>
        <v xml:space="preserve"> 50 cm · 10 cm = 500 cm²</v>
      </c>
      <c r="I21" s="113"/>
      <c r="J21" s="113"/>
      <c r="K21" s="113"/>
      <c r="L21" s="113"/>
      <c r="M21" s="113"/>
    </row>
    <row r="22" spans="2:13" outlineLevel="1" x14ac:dyDescent="0.5">
      <c r="B22" s="115" t="str">
        <f>Question_3</f>
        <v>3) The volume of the rectangular prism if it has a depth of d = 10 cm.</v>
      </c>
      <c r="C22" s="115"/>
      <c r="D22" s="115"/>
      <c r="E22" s="115"/>
      <c r="F22" s="115"/>
      <c r="G22" s="115"/>
      <c r="H22" s="115"/>
      <c r="I22" s="115"/>
      <c r="J22" s="115"/>
      <c r="K22" s="115"/>
      <c r="L22" s="115"/>
      <c r="M22" s="115"/>
    </row>
    <row r="23" spans="2:13" ht="30" customHeight="1" outlineLevel="2" x14ac:dyDescent="0.5">
      <c r="B23" s="114" t="s">
        <v>259</v>
      </c>
      <c r="C23" s="114"/>
      <c r="D23" s="114"/>
      <c r="E23" s="114"/>
      <c r="F23" s="114"/>
      <c r="G23" s="114"/>
      <c r="H23" s="114"/>
      <c r="I23" s="114"/>
      <c r="J23" s="114"/>
      <c r="K23" s="114"/>
      <c r="L23" s="114"/>
      <c r="M23" s="114"/>
    </row>
    <row r="24" spans="2:13" ht="30" customHeight="1" outlineLevel="2" x14ac:dyDescent="0.5">
      <c r="F24" s="84"/>
      <c r="G24" s="84"/>
      <c r="H24" s="113" t="str">
        <f>" "&amp;Area&amp;" cm² · "&amp;d_&amp;" cm = "&amp;TEXT(Volumen,"#.###")&amp;" cm³"</f>
        <v xml:space="preserve"> 500 cm² · 10 cm = 5.000 cm³</v>
      </c>
      <c r="I24" s="113"/>
      <c r="J24" s="113"/>
      <c r="K24" s="113"/>
      <c r="L24" s="113"/>
      <c r="M24" s="113"/>
    </row>
    <row r="25" spans="2:13" outlineLevel="1" x14ac:dyDescent="0.5"/>
  </sheetData>
  <sheetProtection selectLockedCells="1"/>
  <mergeCells count="17">
    <mergeCell ref="B2:M2"/>
    <mergeCell ref="B3:L3"/>
    <mergeCell ref="B4:L4"/>
    <mergeCell ref="B5:L5"/>
    <mergeCell ref="A1:L1"/>
    <mergeCell ref="B16:M16"/>
    <mergeCell ref="B17:M17"/>
    <mergeCell ref="B20:M20"/>
    <mergeCell ref="H18:M18"/>
    <mergeCell ref="C9:D9"/>
    <mergeCell ref="C10:D10"/>
    <mergeCell ref="C11:D11"/>
    <mergeCell ref="H24:M24"/>
    <mergeCell ref="B23:M23"/>
    <mergeCell ref="B19:M19"/>
    <mergeCell ref="B22:M22"/>
    <mergeCell ref="H21:M21"/>
  </mergeCells>
  <conditionalFormatting sqref="M3:M5">
    <cfRule type="expression" dxfId="9" priority="7">
      <formula>$P$3="NO"</formula>
    </cfRule>
  </conditionalFormatting>
  <conditionalFormatting sqref="O6:P6">
    <cfRule type="expression" dxfId="8" priority="5">
      <formula>D_Fixed=_NO</formula>
    </cfRule>
  </conditionalFormatting>
  <conditionalFormatting sqref="O8:R11">
    <cfRule type="expression" dxfId="7" priority="1">
      <formula>$P$5=_OK</formula>
    </cfRule>
  </conditionalFormatting>
  <conditionalFormatting sqref="P7">
    <cfRule type="cellIs" dxfId="6" priority="3" operator="greaterThan">
      <formula>$Q$7</formula>
    </cfRule>
  </conditionalFormatting>
  <conditionalFormatting sqref="Q5">
    <cfRule type="expression" dxfId="5" priority="4">
      <formula>D_Fixed=_NO</formula>
    </cfRule>
  </conditionalFormatting>
  <dataValidations count="5">
    <dataValidation type="list" allowBlank="1" showInputMessage="1" showErrorMessage="1" sqref="P4" xr:uid="{00000000-0002-0000-0100-000000000000}">
      <formula1>Break_FTP</formula1>
    </dataValidation>
    <dataValidation allowBlank="1" showDropDown="1" showInputMessage="1" showErrorMessage="1" sqref="P7" xr:uid="{00000000-0002-0000-0100-000001000000}"/>
    <dataValidation type="list" allowBlank="1" showInputMessage="1" showErrorMessage="1" sqref="P4" xr:uid="{00000000-0002-0000-0100-000002000000}">
      <formula1>"SÍ,NO"</formula1>
    </dataValidation>
    <dataValidation type="list" allowBlank="1" showInputMessage="1" showErrorMessage="1" sqref="P6" xr:uid="{00000000-0002-0000-0100-000003000000}">
      <formula1>List_Data</formula1>
    </dataValidation>
    <dataValidation type="list" allowBlank="1" showInputMessage="1" showErrorMessage="1" sqref="P2:P3 P5" xr:uid="{00000000-0002-0000-0100-000004000000}">
      <formula1>YES_NO</formula1>
    </dataValidation>
  </dataValidations>
  <printOptions horizontalCentered="1"/>
  <pageMargins left="0.59055118110236227" right="0.59055118110236227" top="0.59055118110236227" bottom="0.59055118110236227" header="0.59055118110236227" footer="0.39370078740157483"/>
  <pageSetup paperSize="9" scale="130" fitToHeight="100" orientation="portrait" horizontalDpi="4294967295" verticalDpi="4294967295" r:id="rId1"/>
  <headerFooter>
    <oddHeader>&amp;R&amp;"-,Negrita"&amp;10Pag &amp;P / &amp;N&amp;K00+000   &amp;12.</oddHeader>
    <oddFooter>&amp;C&amp;F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codeName="g_Hidden">
    <tabColor rgb="FFFF0000"/>
  </sheetPr>
  <dimension ref="A1:K18"/>
  <sheetViews>
    <sheetView showGridLines="0" showRowColHeaders="0" zoomScale="156" workbookViewId="0">
      <pane xSplit="2" ySplit="1" topLeftCell="C2" activePane="bottomRight" state="frozen"/>
      <selection pane="topRight" activeCell="C1" sqref="C1"/>
      <selection pane="bottomLeft" activeCell="A2" sqref="A2"/>
      <selection pane="bottomRight" activeCell="A3" sqref="A3"/>
    </sheetView>
  </sheetViews>
  <sheetFormatPr defaultColWidth="10.8203125" defaultRowHeight="14.35" x14ac:dyDescent="0.5"/>
  <cols>
    <col min="3" max="3" width="6" customWidth="1"/>
    <col min="4" max="4" width="2.703125" customWidth="1"/>
    <col min="5" max="5" width="5.703125" customWidth="1"/>
    <col min="6" max="7" width="10.87890625" bestFit="1" customWidth="1"/>
    <col min="8" max="8" width="5.703125" customWidth="1"/>
    <col min="9" max="9" width="16.29296875" customWidth="1"/>
    <col min="10" max="10" width="15.703125" customWidth="1"/>
  </cols>
  <sheetData>
    <row r="1" spans="1:11" ht="14.7" thickBot="1" x14ac:dyDescent="0.55000000000000004">
      <c r="A1" s="39" t="s">
        <v>364</v>
      </c>
      <c r="B1" s="40"/>
      <c r="C1" s="40"/>
      <c r="D1" s="41"/>
      <c r="E1" s="7" t="s">
        <v>365</v>
      </c>
      <c r="I1" s="31" t="s">
        <v>366</v>
      </c>
      <c r="J1" s="32"/>
      <c r="K1" s="27"/>
    </row>
    <row r="2" spans="1:11" ht="14.7" thickBot="1" x14ac:dyDescent="0.55000000000000004">
      <c r="A2" s="42" t="s">
        <v>8</v>
      </c>
      <c r="B2" s="43">
        <f>IF(See_Data=_OK,L_,"Longitud")</f>
        <v>50</v>
      </c>
      <c r="C2" s="32" t="s">
        <v>0</v>
      </c>
      <c r="D2" s="30" t="s">
        <v>2</v>
      </c>
      <c r="F2" s="25" t="s">
        <v>370</v>
      </c>
      <c r="G2" s="25" t="s">
        <v>249</v>
      </c>
      <c r="I2" s="26" t="s">
        <v>13</v>
      </c>
      <c r="J2" s="38">
        <v>11111</v>
      </c>
      <c r="K2" s="27"/>
    </row>
    <row r="3" spans="1:11" x14ac:dyDescent="0.5">
      <c r="A3" s="44" t="s">
        <v>9</v>
      </c>
      <c r="B3" s="45">
        <f>IF(See_Data=_OK,h_,"h")</f>
        <v>10</v>
      </c>
      <c r="C3" t="s">
        <v>0</v>
      </c>
      <c r="D3" s="30" t="s">
        <v>2</v>
      </c>
      <c r="F3" s="53" t="s">
        <v>43</v>
      </c>
      <c r="G3" s="53" t="s">
        <v>250</v>
      </c>
      <c r="I3" s="33" t="s">
        <v>14</v>
      </c>
      <c r="J3" s="34">
        <v>111111</v>
      </c>
      <c r="K3" s="30"/>
    </row>
    <row r="4" spans="1:11" ht="14.7" thickBot="1" x14ac:dyDescent="0.55000000000000004">
      <c r="A4" s="44" t="s">
        <v>10</v>
      </c>
      <c r="B4" s="45">
        <f>IF(See_Data=_OK,d_,"d")</f>
        <v>10</v>
      </c>
      <c r="C4" t="s">
        <v>0</v>
      </c>
      <c r="D4" s="30" t="s">
        <v>2</v>
      </c>
      <c r="F4" s="54" t="s">
        <v>44</v>
      </c>
      <c r="G4" s="54" t="s">
        <v>251</v>
      </c>
      <c r="I4" s="33" t="s">
        <v>15</v>
      </c>
      <c r="J4" s="35">
        <v>111111</v>
      </c>
      <c r="K4" s="30"/>
    </row>
    <row r="5" spans="1:11" ht="14.7" thickBot="1" x14ac:dyDescent="0.55000000000000004">
      <c r="A5" s="44" t="s">
        <v>252</v>
      </c>
      <c r="B5" s="29" t="str">
        <f>IF(See_Results=_OK,Area,"")</f>
        <v/>
      </c>
      <c r="C5" t="s">
        <v>3</v>
      </c>
      <c r="D5" s="30" t="s">
        <v>2</v>
      </c>
      <c r="I5" s="28" t="s">
        <v>16</v>
      </c>
      <c r="J5" s="36"/>
      <c r="K5" s="37"/>
    </row>
    <row r="6" spans="1:11" ht="14.7" thickBot="1" x14ac:dyDescent="0.55000000000000004">
      <c r="A6" s="46" t="s">
        <v>253</v>
      </c>
      <c r="B6" s="47" t="str">
        <f>IF(See_Results=_OK,Volumen,"")</f>
        <v/>
      </c>
      <c r="C6" s="36" t="s">
        <v>4</v>
      </c>
      <c r="D6" s="37" t="s">
        <v>1</v>
      </c>
    </row>
    <row r="13" spans="1:11" x14ac:dyDescent="0.5">
      <c r="A13" s="7" t="s">
        <v>367</v>
      </c>
    </row>
    <row r="14" spans="1:11" x14ac:dyDescent="0.5">
      <c r="B14" s="13" t="str">
        <f>_xlfn.CONCAT(A2:D4)</f>
        <v xml:space="preserve">L = 50 cm ; h = 10 cm ; d = 10 cm ; </v>
      </c>
      <c r="C14" s="14"/>
      <c r="D14" s="14"/>
      <c r="E14" s="15"/>
      <c r="F14" s="55" t="s">
        <v>368</v>
      </c>
    </row>
    <row r="15" spans="1:11" x14ac:dyDescent="0.5">
      <c r="B15" s="8" t="str">
        <f>CONCATENATE(A2,B2,C2,D2)</f>
        <v xml:space="preserve">L = 50 cm ; </v>
      </c>
      <c r="C15" s="9"/>
      <c r="D15" s="9"/>
      <c r="E15" s="10"/>
      <c r="F15" s="55" t="s">
        <v>369</v>
      </c>
    </row>
    <row r="16" spans="1:11" x14ac:dyDescent="0.5">
      <c r="B16" s="11" t="str">
        <f>CONCATENATE(A3,B3,C3,D3)</f>
        <v xml:space="preserve">h = 10 cm ; </v>
      </c>
      <c r="E16" s="12"/>
    </row>
    <row r="17" spans="2:5" x14ac:dyDescent="0.5">
      <c r="B17" s="11" t="str">
        <f>CONCATENATE(A4,B4,C4,D4)</f>
        <v xml:space="preserve">d = 10 cm ; </v>
      </c>
      <c r="E17" s="12"/>
    </row>
    <row r="18" spans="2:5" x14ac:dyDescent="0.5">
      <c r="B18" s="16" t="str">
        <f>CONCATENATE(B15,B16,B17)</f>
        <v xml:space="preserve">L = 50 cm ; h = 10 cm ; d = 10 cm ; </v>
      </c>
      <c r="C18" s="17"/>
      <c r="D18" s="17"/>
      <c r="E18" s="18"/>
    </row>
  </sheetData>
  <sheetProtection sheet="1" objects="1" scenarios="1"/>
  <conditionalFormatting sqref="B2">
    <cfRule type="cellIs" dxfId="4" priority="1" operator="greaterThan">
      <formula>35</formula>
    </cfRule>
  </conditionalFormatting>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codeName="c_Fixed_Data">
    <tabColor rgb="FF00B0F0"/>
    <pageSetUpPr fitToPage="1"/>
  </sheetPr>
  <dimension ref="A1:J58"/>
  <sheetViews>
    <sheetView showGridLines="0" showRowColHeaders="0" zoomScale="97" zoomScaleNormal="100" workbookViewId="0">
      <pane xSplit="1" ySplit="4" topLeftCell="B5" activePane="bottomRight" state="frozen"/>
      <selection pane="topRight" activeCell="B1" sqref="B1"/>
      <selection pane="bottomLeft" activeCell="A5" sqref="A5"/>
      <selection pane="bottomRight" activeCell="I1" sqref="I1"/>
    </sheetView>
  </sheetViews>
  <sheetFormatPr defaultColWidth="10.8203125" defaultRowHeight="14.35" outlineLevelRow="1" outlineLevelCol="1" x14ac:dyDescent="0.5"/>
  <cols>
    <col min="1" max="1" width="20.703125" customWidth="1"/>
    <col min="3" max="3" width="11.5859375" customWidth="1"/>
    <col min="4" max="4" width="16.703125" customWidth="1"/>
    <col min="5" max="7" width="16.703125" customWidth="1" outlineLevel="1"/>
    <col min="8" max="8" width="18.87890625" customWidth="1"/>
    <col min="10" max="10" width="2.703125" customWidth="1"/>
  </cols>
  <sheetData>
    <row r="1" spans="1:10" ht="14.7" hidden="1" outlineLevel="1" thickBot="1" x14ac:dyDescent="0.55000000000000004">
      <c r="A1" s="2" t="s">
        <v>371</v>
      </c>
      <c r="B1" s="3" t="s">
        <v>5</v>
      </c>
      <c r="C1" s="4" t="s">
        <v>6</v>
      </c>
      <c r="D1" s="4" t="s">
        <v>7</v>
      </c>
      <c r="E1" s="22" t="s">
        <v>19</v>
      </c>
      <c r="F1" s="22" t="s">
        <v>20</v>
      </c>
      <c r="G1" s="22" t="s">
        <v>21</v>
      </c>
      <c r="H1" s="22" t="s">
        <v>48</v>
      </c>
      <c r="I1" s="95" t="s">
        <v>22</v>
      </c>
      <c r="J1" s="23">
        <v>2.5</v>
      </c>
    </row>
    <row r="2" spans="1:10" hidden="1" outlineLevel="1" x14ac:dyDescent="0.5">
      <c r="A2" s="5">
        <v>1</v>
      </c>
      <c r="B2" s="5">
        <v>2</v>
      </c>
      <c r="C2" s="5">
        <v>3</v>
      </c>
      <c r="D2" s="5">
        <v>4</v>
      </c>
      <c r="E2" s="5">
        <v>5</v>
      </c>
      <c r="F2" s="5">
        <v>6</v>
      </c>
      <c r="G2" s="5">
        <v>7</v>
      </c>
      <c r="H2" s="5">
        <v>8</v>
      </c>
      <c r="I2" s="23" t="s">
        <v>436</v>
      </c>
      <c r="J2" s="98" t="s">
        <v>251</v>
      </c>
    </row>
    <row r="3" spans="1:10" hidden="1" outlineLevel="1" x14ac:dyDescent="0.5">
      <c r="A3" s="75" t="str">
        <f ca="1">FIle_Name&amp;TEXT(B3,"000")&amp;"x"&amp;TEXT(C3,"00")&amp;"x"&amp;TEXT(D3,"00")</f>
        <v>Prism_Rec 346x70x10</v>
      </c>
      <c r="B3" s="48" cm="1">
        <f t="array" aca="1" ref="B3" ca="1">INDIRECT(B1&amp;"_Random")</f>
        <v>346</v>
      </c>
      <c r="C3" s="48" cm="1">
        <f t="array" aca="1" ref="C3" ca="1">INDIRECT(C1&amp;"_Random")</f>
        <v>70</v>
      </c>
      <c r="D3" s="48" cm="1">
        <f t="array" aca="1" ref="D3" ca="1">INDIRECT(D1&amp;"_Random")</f>
        <v>10</v>
      </c>
      <c r="E3" s="49">
        <f>Perimeter</f>
        <v>120</v>
      </c>
      <c r="F3" s="49">
        <f>Area</f>
        <v>500</v>
      </c>
      <c r="G3" s="49">
        <f>Volumen</f>
        <v>5000</v>
      </c>
      <c r="H3" s="62"/>
      <c r="I3" s="96" t="str">
        <f>IF(See_Results=_OK,PROBLEM!O3,"NO "&amp;PROBLEM!O3)</f>
        <v>NO View Results</v>
      </c>
      <c r="J3" s="98">
        <f>MAX(T_DATA_FIXED[N_Pb])</f>
        <v>2</v>
      </c>
    </row>
    <row r="4" spans="1:10" collapsed="1" x14ac:dyDescent="0.5">
      <c r="A4" s="19" t="s">
        <v>371</v>
      </c>
      <c r="B4" s="20" t="s">
        <v>372</v>
      </c>
      <c r="C4" s="20" t="s">
        <v>373</v>
      </c>
      <c r="D4" s="20" t="s">
        <v>374</v>
      </c>
      <c r="E4" s="21" t="s">
        <v>299</v>
      </c>
      <c r="F4" s="21" t="s">
        <v>51</v>
      </c>
      <c r="G4" s="21" t="s">
        <v>375</v>
      </c>
      <c r="H4" s="20" t="s">
        <v>376</v>
      </c>
      <c r="I4" s="21" t="s">
        <v>439</v>
      </c>
      <c r="J4" s="21" t="s">
        <v>440</v>
      </c>
    </row>
    <row r="5" spans="1:10" ht="50.1" customHeight="1" x14ac:dyDescent="0.5">
      <c r="A5" s="76" t="str">
        <f t="shared" ref="A5:A17" si="0">FIle_Name&amp;TEXT(B5,"000")&amp;"x"&amp;TEXT(C5,"00")&amp;"x"&amp;TEXT(D5,"00")</f>
        <v>Prism_Rec 020x05x05</v>
      </c>
      <c r="B5" s="77">
        <v>20</v>
      </c>
      <c r="C5" s="77">
        <v>5</v>
      </c>
      <c r="D5" s="77">
        <v>5</v>
      </c>
      <c r="E5" s="78">
        <v>50</v>
      </c>
      <c r="F5" s="78">
        <v>100</v>
      </c>
      <c r="G5" s="78">
        <v>500</v>
      </c>
      <c r="H5" s="77"/>
      <c r="I5" s="97" t="s">
        <v>495</v>
      </c>
      <c r="J5" s="97">
        <f>IF($J$2=_OK,ROW()-ROW(T_DATA_FIXED[[#Headers],[N_Pb]]),IF(T_DATA_FIXED[[#This Row],[PRINT]]="",0,COUNTA($I$5:I5)))</f>
        <v>1</v>
      </c>
    </row>
    <row r="6" spans="1:10" ht="50.1" customHeight="1" x14ac:dyDescent="0.5">
      <c r="A6" s="76" t="str">
        <f t="shared" si="0"/>
        <v>Prism_Rec 020x15x10</v>
      </c>
      <c r="B6" s="77">
        <v>20</v>
      </c>
      <c r="C6" s="77">
        <v>15</v>
      </c>
      <c r="D6" s="77">
        <v>10</v>
      </c>
      <c r="E6" s="78">
        <v>70</v>
      </c>
      <c r="F6" s="78">
        <v>300</v>
      </c>
      <c r="G6" s="78">
        <v>3000</v>
      </c>
      <c r="H6" s="77"/>
      <c r="I6" s="97"/>
      <c r="J6" s="97">
        <f>IF($J$2=_OK,ROW()-ROW(T_DATA_FIXED[[#Headers],[N_Pb]]),IF(T_DATA_FIXED[[#This Row],[PRINT]]="",0,COUNTA($I$5:I6)))</f>
        <v>0</v>
      </c>
    </row>
    <row r="7" spans="1:10" ht="50.1" customHeight="1" x14ac:dyDescent="0.5">
      <c r="A7" s="76" t="str">
        <f t="shared" si="0"/>
        <v>Prism_Rec 030x20x10</v>
      </c>
      <c r="B7" s="77">
        <v>30</v>
      </c>
      <c r="C7" s="77">
        <v>20</v>
      </c>
      <c r="D7" s="77">
        <v>10</v>
      </c>
      <c r="E7" s="78">
        <v>100</v>
      </c>
      <c r="F7" s="78">
        <v>600</v>
      </c>
      <c r="G7" s="78">
        <v>6000</v>
      </c>
      <c r="H7" s="77"/>
      <c r="I7" s="97"/>
      <c r="J7" s="97">
        <f>IF($J$2=_OK,ROW()-ROW(T_DATA_FIXED[[#Headers],[N_Pb]]),IF(T_DATA_FIXED[[#This Row],[PRINT]]="",0,COUNTA($I$5:I7)))</f>
        <v>0</v>
      </c>
    </row>
    <row r="8" spans="1:10" ht="50.1" customHeight="1" x14ac:dyDescent="0.5">
      <c r="A8" s="76" t="str">
        <f t="shared" si="0"/>
        <v>Prism_Rec 040x05x05</v>
      </c>
      <c r="B8" s="77">
        <v>40</v>
      </c>
      <c r="C8" s="77">
        <v>5</v>
      </c>
      <c r="D8" s="77">
        <v>5</v>
      </c>
      <c r="E8" s="78">
        <v>90</v>
      </c>
      <c r="F8" s="78">
        <v>200</v>
      </c>
      <c r="G8" s="78">
        <v>1000</v>
      </c>
      <c r="H8" s="5"/>
      <c r="I8" s="97"/>
      <c r="J8" s="97">
        <f>IF($J$2=_OK,ROW()-ROW(T_DATA_FIXED[[#Headers],[N_Pb]]),IF(T_DATA_FIXED[[#This Row],[PRINT]]="",0,COUNTA($I$5:I8)))</f>
        <v>0</v>
      </c>
    </row>
    <row r="9" spans="1:10" ht="50.1" customHeight="1" x14ac:dyDescent="0.5">
      <c r="A9" s="76" t="str">
        <f t="shared" si="0"/>
        <v>Prism_Rec 050x10x10</v>
      </c>
      <c r="B9" s="77">
        <v>50</v>
      </c>
      <c r="C9" s="77">
        <v>10</v>
      </c>
      <c r="D9" s="77">
        <v>10</v>
      </c>
      <c r="E9" s="78">
        <v>120</v>
      </c>
      <c r="F9" s="78">
        <v>500</v>
      </c>
      <c r="G9" s="78">
        <v>5000</v>
      </c>
      <c r="H9" s="5"/>
      <c r="I9" s="97" t="s">
        <v>495</v>
      </c>
      <c r="J9" s="97">
        <f>IF($J$2=_OK,ROW()-ROW(T_DATA_FIXED[[#Headers],[N_Pb]]),IF(T_DATA_FIXED[[#This Row],[PRINT]]="",0,COUNTA($I$5:I9)))</f>
        <v>2</v>
      </c>
    </row>
    <row r="10" spans="1:10" ht="50.1" customHeight="1" x14ac:dyDescent="0.5">
      <c r="A10" s="76" t="str">
        <f t="shared" si="0"/>
        <v>Prism_Rec 050x30x20</v>
      </c>
      <c r="B10" s="77">
        <v>50</v>
      </c>
      <c r="C10" s="77">
        <v>30</v>
      </c>
      <c r="D10" s="77">
        <v>20</v>
      </c>
      <c r="E10" s="78">
        <v>160</v>
      </c>
      <c r="F10" s="78">
        <v>1500</v>
      </c>
      <c r="G10" s="78">
        <v>30000</v>
      </c>
      <c r="H10" s="5"/>
      <c r="I10" s="97"/>
      <c r="J10" s="97">
        <f>IF($J$2=_OK,ROW()-ROW(T_DATA_FIXED[[#Headers],[N_Pb]]),IF(T_DATA_FIXED[[#This Row],[PRINT]]="",0,COUNTA($I$5:I10)))</f>
        <v>0</v>
      </c>
    </row>
    <row r="11" spans="1:10" ht="50.1" customHeight="1" x14ac:dyDescent="0.5">
      <c r="A11" s="76" t="str">
        <f t="shared" si="0"/>
        <v>Prism_Rec 060x05x05</v>
      </c>
      <c r="B11" s="77">
        <v>60</v>
      </c>
      <c r="C11" s="77">
        <v>5</v>
      </c>
      <c r="D11" s="77">
        <v>5</v>
      </c>
      <c r="E11" s="78">
        <v>130</v>
      </c>
      <c r="F11" s="78">
        <v>300</v>
      </c>
      <c r="G11" s="78">
        <v>1500</v>
      </c>
      <c r="H11" s="5"/>
      <c r="I11" s="97"/>
      <c r="J11" s="97">
        <f>IF($J$2=_OK,ROW()-ROW(T_DATA_FIXED[[#Headers],[N_Pb]]),IF(T_DATA_FIXED[[#This Row],[PRINT]]="",0,COUNTA($I$5:I11)))</f>
        <v>0</v>
      </c>
    </row>
    <row r="12" spans="1:10" ht="50.1" customHeight="1" x14ac:dyDescent="0.5">
      <c r="A12" s="76" t="str">
        <f t="shared" si="0"/>
        <v>Prism_Rec 060x45x25</v>
      </c>
      <c r="B12" s="77">
        <v>60</v>
      </c>
      <c r="C12" s="77">
        <v>45</v>
      </c>
      <c r="D12" s="77">
        <v>25</v>
      </c>
      <c r="E12" s="78">
        <v>210</v>
      </c>
      <c r="F12" s="78">
        <v>2700</v>
      </c>
      <c r="G12" s="78">
        <v>67500</v>
      </c>
      <c r="H12" s="5"/>
      <c r="I12" s="97"/>
      <c r="J12" s="97">
        <f>IF($J$2=_OK,ROW()-ROW(T_DATA_FIXED[[#Headers],[N_Pb]]),IF(T_DATA_FIXED[[#This Row],[PRINT]]="",0,COUNTA($I$5:I12)))</f>
        <v>0</v>
      </c>
    </row>
    <row r="13" spans="1:10" ht="50.1" customHeight="1" x14ac:dyDescent="0.5">
      <c r="A13" s="76" t="str">
        <f t="shared" si="0"/>
        <v>Prism_Rec 070x05x05</v>
      </c>
      <c r="B13" s="77">
        <v>70</v>
      </c>
      <c r="C13" s="77">
        <v>5</v>
      </c>
      <c r="D13" s="77">
        <v>5</v>
      </c>
      <c r="E13" s="78">
        <v>150</v>
      </c>
      <c r="F13" s="78">
        <v>350</v>
      </c>
      <c r="G13" s="78">
        <v>1750</v>
      </c>
      <c r="H13" s="5"/>
      <c r="I13" s="97"/>
      <c r="J13" s="97">
        <f>IF($J$2=_OK,ROW()-ROW(T_DATA_FIXED[[#Headers],[N_Pb]]),IF(T_DATA_FIXED[[#This Row],[PRINT]]="",0,COUNTA($I$5:I13)))</f>
        <v>0</v>
      </c>
    </row>
    <row r="14" spans="1:10" ht="50.1" customHeight="1" x14ac:dyDescent="0.5">
      <c r="A14" s="76" t="str">
        <f t="shared" si="0"/>
        <v>Prism_Rec 070x50x35</v>
      </c>
      <c r="B14" s="77">
        <v>70</v>
      </c>
      <c r="C14" s="77">
        <v>50</v>
      </c>
      <c r="D14" s="77">
        <v>35</v>
      </c>
      <c r="E14" s="78">
        <v>240</v>
      </c>
      <c r="F14" s="78">
        <v>3500</v>
      </c>
      <c r="G14" s="78">
        <v>122500</v>
      </c>
      <c r="H14" s="5"/>
      <c r="I14" s="97"/>
      <c r="J14" s="97">
        <f>IF($J$2=_OK,ROW()-ROW(T_DATA_FIXED[[#Headers],[N_Pb]]),IF(T_DATA_FIXED[[#This Row],[PRINT]]="",0,COUNTA($I$5:I14)))</f>
        <v>0</v>
      </c>
    </row>
    <row r="15" spans="1:10" ht="50.1" customHeight="1" x14ac:dyDescent="0.5">
      <c r="A15" s="76" t="str">
        <f t="shared" si="0"/>
        <v>Prism_Rec 080x50x05</v>
      </c>
      <c r="B15" s="77">
        <v>80</v>
      </c>
      <c r="C15" s="77">
        <v>50</v>
      </c>
      <c r="D15" s="77">
        <v>5</v>
      </c>
      <c r="E15" s="78">
        <v>260</v>
      </c>
      <c r="F15" s="78">
        <v>4000</v>
      </c>
      <c r="G15" s="78">
        <v>20000</v>
      </c>
      <c r="H15" s="5"/>
      <c r="I15" s="97"/>
      <c r="J15" s="97">
        <f>IF($J$2=_OK,ROW()-ROW(T_DATA_FIXED[[#Headers],[N_Pb]]),IF(T_DATA_FIXED[[#This Row],[PRINT]]="",0,COUNTA($I$5:I15)))</f>
        <v>0</v>
      </c>
    </row>
    <row r="16" spans="1:10" ht="50.1" customHeight="1" x14ac:dyDescent="0.5">
      <c r="A16" s="76" t="str">
        <f t="shared" si="0"/>
        <v>Prism_Rec 090x10x10</v>
      </c>
      <c r="B16" s="77">
        <v>90</v>
      </c>
      <c r="C16" s="77">
        <v>10</v>
      </c>
      <c r="D16" s="77">
        <v>10</v>
      </c>
      <c r="E16" s="78">
        <v>200</v>
      </c>
      <c r="F16" s="78">
        <v>900</v>
      </c>
      <c r="G16" s="78">
        <v>9000</v>
      </c>
      <c r="H16" s="5"/>
      <c r="I16" s="97"/>
      <c r="J16" s="97">
        <f>IF($J$2=_OK,ROW()-ROW(T_DATA_FIXED[[#Headers],[N_Pb]]),IF(T_DATA_FIXED[[#This Row],[PRINT]]="",0,COUNTA($I$5:I16)))</f>
        <v>0</v>
      </c>
    </row>
    <row r="17" spans="1:10" ht="50.1" customHeight="1" x14ac:dyDescent="0.5">
      <c r="A17" s="76" t="str">
        <f t="shared" si="0"/>
        <v>Prism_Rec 100x70x15</v>
      </c>
      <c r="B17" s="77">
        <v>100</v>
      </c>
      <c r="C17" s="77">
        <v>70</v>
      </c>
      <c r="D17" s="77">
        <v>15</v>
      </c>
      <c r="E17" s="78">
        <v>340</v>
      </c>
      <c r="F17" s="78">
        <v>7000</v>
      </c>
      <c r="G17" s="78">
        <v>105000</v>
      </c>
      <c r="H17" s="5"/>
      <c r="I17" s="97"/>
      <c r="J17" s="97">
        <f>IF($J$2=_OK,ROW()-ROW(T_DATA_FIXED[[#Headers],[N_Pb]]),IF(T_DATA_FIXED[[#This Row],[PRINT]]="",0,COUNTA($I$5:I17)))</f>
        <v>0</v>
      </c>
    </row>
    <row r="18" spans="1:10" ht="50.1" customHeight="1" x14ac:dyDescent="0.5"/>
    <row r="19" spans="1:10" ht="50.1" customHeight="1" x14ac:dyDescent="0.5"/>
    <row r="20" spans="1:10" ht="50.1" customHeight="1" x14ac:dyDescent="0.5"/>
    <row r="21" spans="1:10" ht="50.1" customHeight="1" x14ac:dyDescent="0.5"/>
    <row r="22" spans="1:10" ht="50.1" customHeight="1" x14ac:dyDescent="0.5"/>
    <row r="23" spans="1:10" ht="50.1" customHeight="1" x14ac:dyDescent="0.5"/>
    <row r="24" spans="1:10" ht="50.1" customHeight="1" x14ac:dyDescent="0.5"/>
    <row r="25" spans="1:10" ht="50.1" customHeight="1" x14ac:dyDescent="0.5"/>
    <row r="26" spans="1:10" ht="50.1" customHeight="1" x14ac:dyDescent="0.5"/>
    <row r="27" spans="1:10" ht="50.1" customHeight="1" x14ac:dyDescent="0.5"/>
    <row r="28" spans="1:10" ht="50.1" customHeight="1" x14ac:dyDescent="0.5"/>
    <row r="29" spans="1:10" ht="50.1" customHeight="1" x14ac:dyDescent="0.5"/>
    <row r="30" spans="1:10" ht="50.1" customHeight="1" x14ac:dyDescent="0.5"/>
    <row r="31" spans="1:10" ht="50.1" customHeight="1" x14ac:dyDescent="0.5"/>
    <row r="32" spans="1:10" ht="50.1" customHeight="1" x14ac:dyDescent="0.5"/>
    <row r="33" ht="50.1" customHeight="1" x14ac:dyDescent="0.5"/>
    <row r="34" ht="50.1" customHeight="1" x14ac:dyDescent="0.5"/>
    <row r="35" ht="50.1" customHeight="1" x14ac:dyDescent="0.5"/>
    <row r="36" ht="50.1" customHeight="1" x14ac:dyDescent="0.5"/>
    <row r="37" ht="50.1" customHeight="1" x14ac:dyDescent="0.5"/>
    <row r="38" ht="50.1" customHeight="1" x14ac:dyDescent="0.5"/>
    <row r="39" ht="50.1" customHeight="1" x14ac:dyDescent="0.5"/>
    <row r="40" ht="50.1" customHeight="1" x14ac:dyDescent="0.5"/>
    <row r="41" ht="50.1" customHeight="1" x14ac:dyDescent="0.5"/>
    <row r="42" ht="50.1" customHeight="1" x14ac:dyDescent="0.5"/>
    <row r="43" ht="50.1" customHeight="1" x14ac:dyDescent="0.5"/>
    <row r="44" ht="50.1" customHeight="1" x14ac:dyDescent="0.5"/>
    <row r="45" ht="50.1" customHeight="1" x14ac:dyDescent="0.5"/>
    <row r="46" ht="50.1" customHeight="1" x14ac:dyDescent="0.5"/>
    <row r="47" ht="50.1" customHeight="1" x14ac:dyDescent="0.5"/>
    <row r="48" ht="50.1" customHeight="1" x14ac:dyDescent="0.5"/>
    <row r="49" ht="50.1" customHeight="1" x14ac:dyDescent="0.5"/>
    <row r="50" ht="50.1" customHeight="1" x14ac:dyDescent="0.5"/>
    <row r="51" ht="50.1" customHeight="1" x14ac:dyDescent="0.5"/>
    <row r="52" ht="50.1" customHeight="1" x14ac:dyDescent="0.5"/>
    <row r="53" ht="50.1" customHeight="1" x14ac:dyDescent="0.5"/>
    <row r="54" ht="50.1" customHeight="1" x14ac:dyDescent="0.5"/>
    <row r="55" ht="50.1" customHeight="1" x14ac:dyDescent="0.5"/>
    <row r="56" ht="50.1" customHeight="1" x14ac:dyDescent="0.5"/>
    <row r="57" ht="50.1" customHeight="1" x14ac:dyDescent="0.5"/>
    <row r="58" ht="50.1" customHeight="1" x14ac:dyDescent="0.5"/>
  </sheetData>
  <conditionalFormatting sqref="A5:A17">
    <cfRule type="duplicateValues" dxfId="3" priority="8"/>
  </conditionalFormatting>
  <conditionalFormatting sqref="E3:G4">
    <cfRule type="expression" dxfId="2" priority="2">
      <formula>D_Fixed=_OK</formula>
    </cfRule>
  </conditionalFormatting>
  <printOptions horizontalCentered="1"/>
  <pageMargins left="0.39370078740157483" right="0.39370078740157483" top="0.39370078740157483" bottom="0.39370078740157483" header="0.19685039370078741" footer="0.39370078740157483"/>
  <pageSetup paperSize="9" scale="88" fitToHeight="100" orientation="landscape" r:id="rId1"/>
  <headerFooter>
    <oddHeader>&amp;C&amp;"-,Negrita"&amp;A</oddHeader>
    <oddFooter>&amp;R&amp;P /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codeName="d_Results_FTP">
    <tabColor rgb="FF005877"/>
  </sheetPr>
  <dimension ref="A1:C5"/>
  <sheetViews>
    <sheetView showGridLines="0" showRowColHeaders="0" zoomScale="125" workbookViewId="0">
      <pane xSplit="2" ySplit="2" topLeftCell="C3" activePane="bottomRight" state="frozen"/>
      <selection activeCell="B1" sqref="B1"/>
      <selection pane="topRight" activeCell="B1" sqref="B1"/>
      <selection pane="bottomLeft" activeCell="B1" sqref="B1"/>
      <selection pane="bottomRight" activeCell="A2" sqref="A2"/>
    </sheetView>
  </sheetViews>
  <sheetFormatPr defaultColWidth="10.8203125" defaultRowHeight="14.35" x14ac:dyDescent="0.5"/>
  <cols>
    <col min="1" max="1" width="8.703125" customWidth="1"/>
    <col min="2" max="2" width="71.29296875" customWidth="1"/>
    <col min="3" max="3" width="20.29296875" customWidth="1"/>
  </cols>
  <sheetData>
    <row r="1" spans="1:3" x14ac:dyDescent="0.5">
      <c r="A1" s="59" t="s">
        <v>377</v>
      </c>
      <c r="B1" s="56" t="s">
        <v>378</v>
      </c>
      <c r="C1" t="str">
        <f>IFERROR(VLOOKUP(B1,T_DATA_IMAGE[],COLUMNS(T_DATA_IMAGE[]),0),"")</f>
        <v>&lt;img src="http://drive.google.com/uc?export=view&amp;id=1Pu7uZeNFGBEa8bnXxwqWxPcElTiA4Nd0" width="300" height=""&gt;</v>
      </c>
    </row>
    <row r="2" spans="1:3" x14ac:dyDescent="0.5">
      <c r="A2" s="80" t="str">
        <f>"Fixed Data: "&amp;D_Fixed</f>
        <v>Fixed Data: YES</v>
      </c>
      <c r="B2" t="str">
        <f>Statement</f>
        <v>To practice geometry data, solve the following exercise. We have a rectangle with a length L =  50 cm and height h = 10 cm. 
Calculate the following:</v>
      </c>
    </row>
    <row r="3" spans="1:3" x14ac:dyDescent="0.5">
      <c r="A3" s="80" t="str">
        <f>"Break: "&amp;Line_Break</f>
        <v xml:space="preserve">Break: </v>
      </c>
      <c r="B3" t="str">
        <f>Question_1&amp;" "</f>
        <v xml:space="preserve">1) The perimeter of one face of the front rectangle. </v>
      </c>
      <c r="C3" t="str">
        <f>"{1:NM:~%100%"&amp;Perimeter&amp;":"&amp;MIN(Perimeter*2/100,5)&amp;"#¡Very well!}"&amp;" cm"</f>
        <v>{1:NM:~%100%120:2,4#¡Very well!} cm</v>
      </c>
    </row>
    <row r="4" spans="1:3" x14ac:dyDescent="0.5">
      <c r="B4" t="str">
        <f>Question_2&amp;" "</f>
        <v xml:space="preserve">2) The area of the front rectangle face. </v>
      </c>
      <c r="C4" t="str">
        <f>"{1:NM:~%100%"&amp;Area&amp;":"&amp;MIN(Area*2/100,10)&amp;"#¡Very well!}"&amp;" cm²"</f>
        <v>{1:NM:~%100%500:10#¡Very well!} cm²</v>
      </c>
    </row>
    <row r="5" spans="1:3" x14ac:dyDescent="0.5">
      <c r="B5" t="str">
        <f>Question_3&amp;" "</f>
        <v xml:space="preserve">3) The volume of the rectangular prism if it has a depth of d = 10 cm. </v>
      </c>
      <c r="C5" t="str">
        <f>"{1:NM:~%100%"&amp;Volumen&amp;":"&amp;MIN(Volumen*2/100,10)&amp;"#¡Very well!}"&amp;" cm³"</f>
        <v>{1:NM:~%100%5000:10#¡Very well!} cm³</v>
      </c>
    </row>
  </sheetData>
  <sheetProtection sheet="1" objects="1" scenarios="1"/>
  <conditionalFormatting sqref="A2">
    <cfRule type="expression" dxfId="1" priority="1">
      <formula>D_Fixed=_OK</formula>
    </cfRule>
  </conditionalFormatting>
  <conditionalFormatting sqref="A3">
    <cfRule type="expression" dxfId="0" priority="2">
      <formula>Line_Break=""</formula>
    </cfRule>
  </conditionalFormatting>
  <dataValidations count="1">
    <dataValidation type="list" allowBlank="1" showInputMessage="1" showErrorMessage="1" sqref="B1" xr:uid="{00000000-0002-0000-0400-000000000000}">
      <formula1>List_Image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9AE21-8020-47AA-A65F-03BA15C223EE}">
  <sheetPr published="0" codeName="Sheet1"/>
  <dimension ref="A1:E273"/>
  <sheetViews>
    <sheetView workbookViewId="0">
      <pane xSplit="1" ySplit="1" topLeftCell="B43" activePane="bottomRight" state="frozen"/>
      <selection pane="topRight" activeCell="B1" sqref="B1"/>
      <selection pane="bottomLeft" activeCell="A2" sqref="A2"/>
      <selection pane="bottomRight" activeCell="D57" sqref="D57"/>
    </sheetView>
  </sheetViews>
  <sheetFormatPr defaultRowHeight="14.35" x14ac:dyDescent="0.5"/>
  <cols>
    <col min="1" max="1" width="11.76171875" bestFit="1" customWidth="1"/>
    <col min="2" max="2" width="6.05859375" bestFit="1" customWidth="1"/>
    <col min="3" max="4" width="50.64453125" customWidth="1"/>
    <col min="5" max="5" width="19.3515625" bestFit="1" customWidth="1"/>
  </cols>
  <sheetData>
    <row r="1" spans="1:5" x14ac:dyDescent="0.5">
      <c r="A1" t="s">
        <v>412</v>
      </c>
      <c r="B1" t="s">
        <v>413</v>
      </c>
      <c r="C1" t="s">
        <v>414</v>
      </c>
      <c r="D1" t="s">
        <v>415</v>
      </c>
      <c r="E1" t="s">
        <v>416</v>
      </c>
    </row>
    <row r="2" spans="1:5" x14ac:dyDescent="0.5">
      <c r="A2" t="s">
        <v>393</v>
      </c>
      <c r="B2" t="s">
        <v>72</v>
      </c>
      <c r="C2" s="100" t="s">
        <v>497</v>
      </c>
      <c r="E2" t="s">
        <v>498</v>
      </c>
    </row>
    <row r="3" spans="1:5" x14ac:dyDescent="0.5">
      <c r="A3" t="s">
        <v>393</v>
      </c>
      <c r="B3" t="s">
        <v>106</v>
      </c>
      <c r="C3" s="100" t="s">
        <v>331</v>
      </c>
      <c r="E3" t="s">
        <v>330</v>
      </c>
    </row>
    <row r="4" spans="1:5" x14ac:dyDescent="0.5">
      <c r="A4" t="s">
        <v>393</v>
      </c>
      <c r="B4" t="s">
        <v>89</v>
      </c>
      <c r="C4" s="100" t="s">
        <v>302</v>
      </c>
      <c r="E4" t="s">
        <v>300</v>
      </c>
    </row>
    <row r="5" spans="1:5" x14ac:dyDescent="0.5">
      <c r="A5" t="s">
        <v>393</v>
      </c>
      <c r="B5" t="s">
        <v>90</v>
      </c>
      <c r="C5" s="100" t="s">
        <v>308</v>
      </c>
      <c r="E5" t="s">
        <v>306</v>
      </c>
    </row>
    <row r="6" spans="1:5" x14ac:dyDescent="0.5">
      <c r="A6" t="s">
        <v>393</v>
      </c>
      <c r="B6" t="s">
        <v>91</v>
      </c>
      <c r="C6" s="100" t="s">
        <v>314</v>
      </c>
      <c r="E6" t="s">
        <v>312</v>
      </c>
    </row>
    <row r="7" spans="1:5" x14ac:dyDescent="0.5">
      <c r="A7" t="s">
        <v>393</v>
      </c>
      <c r="B7" t="s">
        <v>94</v>
      </c>
      <c r="D7" t="s">
        <v>256</v>
      </c>
    </row>
    <row r="8" spans="1:5" x14ac:dyDescent="0.5">
      <c r="A8" t="s">
        <v>393</v>
      </c>
      <c r="B8" t="s">
        <v>95</v>
      </c>
      <c r="D8" t="s">
        <v>5</v>
      </c>
    </row>
    <row r="9" spans="1:5" x14ac:dyDescent="0.5">
      <c r="A9" t="s">
        <v>393</v>
      </c>
      <c r="B9" t="s">
        <v>96</v>
      </c>
      <c r="D9" t="s">
        <v>6</v>
      </c>
    </row>
    <row r="10" spans="1:5" x14ac:dyDescent="0.5">
      <c r="A10" t="s">
        <v>393</v>
      </c>
      <c r="B10" t="s">
        <v>97</v>
      </c>
      <c r="D10" t="s">
        <v>7</v>
      </c>
    </row>
    <row r="11" spans="1:5" x14ac:dyDescent="0.5">
      <c r="A11" t="s">
        <v>393</v>
      </c>
      <c r="B11" t="s">
        <v>107</v>
      </c>
      <c r="C11" s="100" t="s">
        <v>394</v>
      </c>
    </row>
    <row r="12" spans="1:5" x14ac:dyDescent="0.5">
      <c r="A12" t="s">
        <v>393</v>
      </c>
      <c r="B12" t="s">
        <v>101</v>
      </c>
      <c r="D12" t="s">
        <v>257</v>
      </c>
    </row>
    <row r="13" spans="1:5" x14ac:dyDescent="0.5">
      <c r="A13" t="s">
        <v>393</v>
      </c>
      <c r="B13" t="s">
        <v>103</v>
      </c>
      <c r="C13" s="100" t="s">
        <v>395</v>
      </c>
    </row>
    <row r="14" spans="1:5" x14ac:dyDescent="0.5">
      <c r="A14" t="s">
        <v>393</v>
      </c>
      <c r="B14" t="s">
        <v>442</v>
      </c>
      <c r="D14" t="s">
        <v>258</v>
      </c>
    </row>
    <row r="15" spans="1:5" x14ac:dyDescent="0.5">
      <c r="A15" t="s">
        <v>393</v>
      </c>
      <c r="B15" t="s">
        <v>104</v>
      </c>
      <c r="C15" s="100" t="s">
        <v>396</v>
      </c>
    </row>
    <row r="16" spans="1:5" x14ac:dyDescent="0.5">
      <c r="A16" t="s">
        <v>393</v>
      </c>
      <c r="B16" t="s">
        <v>443</v>
      </c>
      <c r="D16" t="s">
        <v>259</v>
      </c>
    </row>
    <row r="17" spans="1:5" x14ac:dyDescent="0.5">
      <c r="A17" t="s">
        <v>393</v>
      </c>
      <c r="B17" t="s">
        <v>109</v>
      </c>
      <c r="C17" s="100" t="s">
        <v>499</v>
      </c>
      <c r="E17" t="s">
        <v>54</v>
      </c>
    </row>
    <row r="18" spans="1:5" x14ac:dyDescent="0.5">
      <c r="A18" t="s">
        <v>393</v>
      </c>
      <c r="B18" t="s">
        <v>110</v>
      </c>
      <c r="C18" s="100" t="s">
        <v>500</v>
      </c>
      <c r="E18" t="s">
        <v>53</v>
      </c>
    </row>
    <row r="19" spans="1:5" x14ac:dyDescent="0.5">
      <c r="A19" t="s">
        <v>393</v>
      </c>
      <c r="B19" t="s">
        <v>165</v>
      </c>
      <c r="C19" s="100" t="s">
        <v>501</v>
      </c>
      <c r="E19" t="s">
        <v>52</v>
      </c>
    </row>
    <row r="20" spans="1:5" x14ac:dyDescent="0.5">
      <c r="A20" t="s">
        <v>393</v>
      </c>
      <c r="B20" t="s">
        <v>444</v>
      </c>
      <c r="C20" s="100" t="s">
        <v>397</v>
      </c>
    </row>
    <row r="21" spans="1:5" x14ac:dyDescent="0.5">
      <c r="A21" t="s">
        <v>393</v>
      </c>
      <c r="B21" t="s">
        <v>445</v>
      </c>
      <c r="C21" s="100" t="s">
        <v>232</v>
      </c>
    </row>
    <row r="22" spans="1:5" x14ac:dyDescent="0.5">
      <c r="A22" t="s">
        <v>393</v>
      </c>
      <c r="B22" t="s">
        <v>446</v>
      </c>
      <c r="C22" s="100" t="s">
        <v>502</v>
      </c>
    </row>
    <row r="23" spans="1:5" x14ac:dyDescent="0.5">
      <c r="A23" t="s">
        <v>393</v>
      </c>
      <c r="B23" t="s">
        <v>111</v>
      </c>
      <c r="C23" s="100" t="s">
        <v>61</v>
      </c>
      <c r="E23" t="s">
        <v>299</v>
      </c>
    </row>
    <row r="24" spans="1:5" x14ac:dyDescent="0.5">
      <c r="A24" t="s">
        <v>393</v>
      </c>
      <c r="B24" t="s">
        <v>112</v>
      </c>
      <c r="C24" s="100" t="s">
        <v>60</v>
      </c>
      <c r="E24" t="s">
        <v>51</v>
      </c>
    </row>
    <row r="25" spans="1:5" x14ac:dyDescent="0.5">
      <c r="A25" t="s">
        <v>393</v>
      </c>
      <c r="B25" t="s">
        <v>447</v>
      </c>
      <c r="C25" s="100" t="s">
        <v>66</v>
      </c>
      <c r="E25" t="s">
        <v>18</v>
      </c>
    </row>
    <row r="26" spans="1:5" x14ac:dyDescent="0.5">
      <c r="A26" t="s">
        <v>393</v>
      </c>
      <c r="B26" t="s">
        <v>113</v>
      </c>
      <c r="D26" t="s">
        <v>435</v>
      </c>
    </row>
    <row r="27" spans="1:5" x14ac:dyDescent="0.5">
      <c r="A27" t="s">
        <v>393</v>
      </c>
      <c r="B27" t="s">
        <v>114</v>
      </c>
      <c r="D27" t="s">
        <v>431</v>
      </c>
    </row>
    <row r="28" spans="1:5" x14ac:dyDescent="0.5">
      <c r="A28" t="s">
        <v>393</v>
      </c>
      <c r="B28" t="s">
        <v>115</v>
      </c>
      <c r="D28" t="s">
        <v>432</v>
      </c>
    </row>
    <row r="29" spans="1:5" x14ac:dyDescent="0.5">
      <c r="A29" t="s">
        <v>393</v>
      </c>
      <c r="B29" t="s">
        <v>116</v>
      </c>
      <c r="D29" t="s">
        <v>433</v>
      </c>
    </row>
    <row r="30" spans="1:5" x14ac:dyDescent="0.5">
      <c r="A30" t="s">
        <v>393</v>
      </c>
      <c r="B30" t="s">
        <v>117</v>
      </c>
      <c r="D30" t="s">
        <v>434</v>
      </c>
    </row>
    <row r="31" spans="1:5" x14ac:dyDescent="0.5">
      <c r="A31" t="s">
        <v>393</v>
      </c>
      <c r="B31" t="s">
        <v>118</v>
      </c>
      <c r="D31" t="s">
        <v>45</v>
      </c>
    </row>
    <row r="32" spans="1:5" x14ac:dyDescent="0.5">
      <c r="A32" t="s">
        <v>393</v>
      </c>
      <c r="B32" t="s">
        <v>119</v>
      </c>
      <c r="D32" t="s">
        <v>254</v>
      </c>
    </row>
    <row r="33" spans="1:5" x14ac:dyDescent="0.5">
      <c r="A33" t="s">
        <v>393</v>
      </c>
      <c r="B33" t="s">
        <v>120</v>
      </c>
      <c r="C33" s="100" t="s">
        <v>503</v>
      </c>
      <c r="E33" t="s">
        <v>283</v>
      </c>
    </row>
    <row r="34" spans="1:5" x14ac:dyDescent="0.5">
      <c r="A34" t="s">
        <v>393</v>
      </c>
      <c r="B34" t="s">
        <v>121</v>
      </c>
      <c r="C34" s="100" t="s">
        <v>504</v>
      </c>
      <c r="E34" t="s">
        <v>278</v>
      </c>
    </row>
    <row r="35" spans="1:5" x14ac:dyDescent="0.5">
      <c r="A35" t="s">
        <v>393</v>
      </c>
      <c r="B35" t="s">
        <v>448</v>
      </c>
      <c r="C35" s="100" t="s">
        <v>505</v>
      </c>
      <c r="E35" t="s">
        <v>273</v>
      </c>
    </row>
    <row r="36" spans="1:5" x14ac:dyDescent="0.5">
      <c r="A36" t="s">
        <v>393</v>
      </c>
      <c r="B36" t="s">
        <v>122</v>
      </c>
      <c r="D36" t="s">
        <v>250</v>
      </c>
      <c r="E36" t="s">
        <v>325</v>
      </c>
    </row>
    <row r="37" spans="1:5" x14ac:dyDescent="0.5">
      <c r="A37" t="s">
        <v>393</v>
      </c>
      <c r="B37" t="s">
        <v>449</v>
      </c>
      <c r="D37" t="s">
        <v>251</v>
      </c>
      <c r="E37" t="s">
        <v>326</v>
      </c>
    </row>
    <row r="38" spans="1:5" x14ac:dyDescent="0.5">
      <c r="A38" t="s">
        <v>393</v>
      </c>
      <c r="B38" t="s">
        <v>123</v>
      </c>
      <c r="D38" t="s">
        <v>250</v>
      </c>
      <c r="E38" t="s">
        <v>271</v>
      </c>
    </row>
    <row r="39" spans="1:5" x14ac:dyDescent="0.5">
      <c r="A39" t="s">
        <v>393</v>
      </c>
      <c r="B39" t="s">
        <v>124</v>
      </c>
      <c r="D39" t="s">
        <v>441</v>
      </c>
      <c r="E39" t="s">
        <v>297</v>
      </c>
    </row>
    <row r="40" spans="1:5" x14ac:dyDescent="0.5">
      <c r="A40" t="s">
        <v>393</v>
      </c>
      <c r="B40" t="s">
        <v>125</v>
      </c>
      <c r="D40">
        <v>4</v>
      </c>
      <c r="E40" t="s">
        <v>293</v>
      </c>
    </row>
    <row r="41" spans="1:5" x14ac:dyDescent="0.5">
      <c r="A41" t="s">
        <v>393</v>
      </c>
      <c r="B41" t="s">
        <v>126</v>
      </c>
      <c r="D41" t="s">
        <v>46</v>
      </c>
    </row>
    <row r="42" spans="1:5" x14ac:dyDescent="0.5">
      <c r="A42" t="s">
        <v>393</v>
      </c>
      <c r="B42" t="s">
        <v>127</v>
      </c>
      <c r="D42">
        <v>100</v>
      </c>
    </row>
    <row r="43" spans="1:5" x14ac:dyDescent="0.5">
      <c r="A43" t="s">
        <v>393</v>
      </c>
      <c r="B43" t="s">
        <v>128</v>
      </c>
      <c r="D43">
        <v>15</v>
      </c>
    </row>
    <row r="44" spans="1:5" x14ac:dyDescent="0.5">
      <c r="A44" t="s">
        <v>393</v>
      </c>
      <c r="B44" t="s">
        <v>450</v>
      </c>
      <c r="D44">
        <v>5</v>
      </c>
    </row>
    <row r="45" spans="1:5" x14ac:dyDescent="0.5">
      <c r="A45" t="s">
        <v>393</v>
      </c>
      <c r="B45" t="s">
        <v>451</v>
      </c>
      <c r="D45" t="s">
        <v>352</v>
      </c>
      <c r="E45" t="s">
        <v>411</v>
      </c>
    </row>
    <row r="46" spans="1:5" x14ac:dyDescent="0.5">
      <c r="A46" t="s">
        <v>393</v>
      </c>
      <c r="B46" t="s">
        <v>506</v>
      </c>
      <c r="D46" t="s">
        <v>496</v>
      </c>
    </row>
    <row r="47" spans="1:5" x14ac:dyDescent="0.5">
      <c r="A47" t="s">
        <v>393</v>
      </c>
      <c r="B47" t="s">
        <v>507</v>
      </c>
      <c r="D47">
        <v>10</v>
      </c>
      <c r="E47" t="s">
        <v>508</v>
      </c>
    </row>
    <row r="48" spans="1:5" x14ac:dyDescent="0.5">
      <c r="A48" t="s">
        <v>393</v>
      </c>
      <c r="B48" t="s">
        <v>129</v>
      </c>
      <c r="C48" s="100" t="s">
        <v>509</v>
      </c>
    </row>
    <row r="49" spans="1:5" x14ac:dyDescent="0.5">
      <c r="A49" t="s">
        <v>393</v>
      </c>
      <c r="B49" t="s">
        <v>130</v>
      </c>
      <c r="C49" s="100" t="s">
        <v>510</v>
      </c>
      <c r="E49" t="s">
        <v>382</v>
      </c>
    </row>
    <row r="50" spans="1:5" x14ac:dyDescent="0.5">
      <c r="A50" t="s">
        <v>393</v>
      </c>
      <c r="B50" t="s">
        <v>131</v>
      </c>
      <c r="D50">
        <v>4</v>
      </c>
      <c r="E50" t="s">
        <v>291</v>
      </c>
    </row>
    <row r="51" spans="1:5" x14ac:dyDescent="0.5">
      <c r="A51" t="s">
        <v>393</v>
      </c>
      <c r="B51" t="s">
        <v>132</v>
      </c>
      <c r="D51" t="s">
        <v>47</v>
      </c>
    </row>
    <row r="52" spans="1:5" x14ac:dyDescent="0.5">
      <c r="A52" t="s">
        <v>393</v>
      </c>
      <c r="B52" t="s">
        <v>133</v>
      </c>
      <c r="D52">
        <v>600</v>
      </c>
    </row>
    <row r="53" spans="1:5" x14ac:dyDescent="0.5">
      <c r="A53" t="s">
        <v>393</v>
      </c>
      <c r="B53" t="s">
        <v>134</v>
      </c>
      <c r="C53" s="100" t="s">
        <v>398</v>
      </c>
    </row>
    <row r="54" spans="1:5" x14ac:dyDescent="0.5">
      <c r="A54" t="s">
        <v>393</v>
      </c>
      <c r="B54" t="s">
        <v>452</v>
      </c>
      <c r="C54" s="100" t="s">
        <v>399</v>
      </c>
    </row>
    <row r="55" spans="1:5" x14ac:dyDescent="0.5">
      <c r="A55" t="s">
        <v>393</v>
      </c>
      <c r="B55" t="s">
        <v>453</v>
      </c>
      <c r="C55" s="100" t="s">
        <v>511</v>
      </c>
    </row>
    <row r="56" spans="1:5" x14ac:dyDescent="0.5">
      <c r="A56" t="s">
        <v>393</v>
      </c>
      <c r="B56" t="s">
        <v>454</v>
      </c>
      <c r="C56" s="100" t="s">
        <v>511</v>
      </c>
    </row>
    <row r="57" spans="1:5" x14ac:dyDescent="0.5">
      <c r="A57" t="s">
        <v>393</v>
      </c>
      <c r="B57" t="s">
        <v>455</v>
      </c>
      <c r="D57" s="100" t="s">
        <v>17</v>
      </c>
    </row>
    <row r="58" spans="1:5" x14ac:dyDescent="0.5">
      <c r="A58" t="s">
        <v>393</v>
      </c>
      <c r="B58" t="s">
        <v>456</v>
      </c>
      <c r="D58" t="s">
        <v>255</v>
      </c>
    </row>
    <row r="59" spans="1:5" x14ac:dyDescent="0.5">
      <c r="A59" t="s">
        <v>393</v>
      </c>
      <c r="B59" t="s">
        <v>457</v>
      </c>
      <c r="D59">
        <v>2</v>
      </c>
    </row>
    <row r="60" spans="1:5" x14ac:dyDescent="0.5">
      <c r="A60" t="s">
        <v>393</v>
      </c>
      <c r="B60" t="s">
        <v>458</v>
      </c>
      <c r="D60">
        <v>10</v>
      </c>
    </row>
    <row r="61" spans="1:5" x14ac:dyDescent="0.5">
      <c r="A61" t="s">
        <v>393</v>
      </c>
      <c r="B61" t="s">
        <v>459</v>
      </c>
      <c r="D61">
        <v>5</v>
      </c>
    </row>
    <row r="62" spans="1:5" x14ac:dyDescent="0.5">
      <c r="A62" t="s">
        <v>400</v>
      </c>
      <c r="B62" t="s">
        <v>72</v>
      </c>
      <c r="D62" t="s">
        <v>364</v>
      </c>
    </row>
    <row r="63" spans="1:5" x14ac:dyDescent="0.5">
      <c r="A63" t="s">
        <v>400</v>
      </c>
      <c r="B63" t="s">
        <v>73</v>
      </c>
      <c r="D63" t="s">
        <v>8</v>
      </c>
    </row>
    <row r="64" spans="1:5" x14ac:dyDescent="0.5">
      <c r="A64" t="s">
        <v>400</v>
      </c>
      <c r="B64" t="s">
        <v>74</v>
      </c>
      <c r="D64" t="s">
        <v>9</v>
      </c>
    </row>
    <row r="65" spans="1:5" x14ac:dyDescent="0.5">
      <c r="A65" t="s">
        <v>400</v>
      </c>
      <c r="B65" t="s">
        <v>75</v>
      </c>
      <c r="D65" t="s">
        <v>10</v>
      </c>
    </row>
    <row r="66" spans="1:5" x14ac:dyDescent="0.5">
      <c r="A66" t="s">
        <v>400</v>
      </c>
      <c r="B66" t="s">
        <v>76</v>
      </c>
      <c r="D66" t="s">
        <v>252</v>
      </c>
    </row>
    <row r="67" spans="1:5" x14ac:dyDescent="0.5">
      <c r="A67" t="s">
        <v>400</v>
      </c>
      <c r="B67" t="s">
        <v>77</v>
      </c>
      <c r="D67" t="s">
        <v>253</v>
      </c>
    </row>
    <row r="68" spans="1:5" x14ac:dyDescent="0.5">
      <c r="A68" t="s">
        <v>400</v>
      </c>
      <c r="B68" t="s">
        <v>84</v>
      </c>
      <c r="D68" t="s">
        <v>367</v>
      </c>
    </row>
    <row r="69" spans="1:5" x14ac:dyDescent="0.5">
      <c r="A69" t="s">
        <v>400</v>
      </c>
      <c r="B69" t="s">
        <v>106</v>
      </c>
      <c r="C69" s="100" t="s">
        <v>512</v>
      </c>
      <c r="E69" t="s">
        <v>284</v>
      </c>
    </row>
    <row r="70" spans="1:5" x14ac:dyDescent="0.5">
      <c r="A70" t="s">
        <v>400</v>
      </c>
      <c r="B70" t="s">
        <v>89</v>
      </c>
      <c r="C70" s="100" t="s">
        <v>513</v>
      </c>
      <c r="E70" t="s">
        <v>280</v>
      </c>
    </row>
    <row r="71" spans="1:5" x14ac:dyDescent="0.5">
      <c r="A71" t="s">
        <v>400</v>
      </c>
      <c r="B71" t="s">
        <v>90</v>
      </c>
      <c r="C71" s="100" t="s">
        <v>514</v>
      </c>
      <c r="E71" t="s">
        <v>275</v>
      </c>
    </row>
    <row r="72" spans="1:5" x14ac:dyDescent="0.5">
      <c r="A72" t="s">
        <v>400</v>
      </c>
      <c r="B72" t="s">
        <v>91</v>
      </c>
      <c r="C72" s="100" t="s">
        <v>515</v>
      </c>
      <c r="E72" t="s">
        <v>266</v>
      </c>
    </row>
    <row r="73" spans="1:5" x14ac:dyDescent="0.5">
      <c r="A73" t="s">
        <v>400</v>
      </c>
      <c r="B73" t="s">
        <v>92</v>
      </c>
      <c r="C73" s="100" t="s">
        <v>516</v>
      </c>
      <c r="E73" t="s">
        <v>343</v>
      </c>
    </row>
    <row r="74" spans="1:5" x14ac:dyDescent="0.5">
      <c r="A74" t="s">
        <v>400</v>
      </c>
      <c r="B74" t="s">
        <v>99</v>
      </c>
      <c r="C74" s="100" t="s">
        <v>233</v>
      </c>
    </row>
    <row r="75" spans="1:5" x14ac:dyDescent="0.5">
      <c r="A75" t="s">
        <v>400</v>
      </c>
      <c r="B75" t="s">
        <v>100</v>
      </c>
      <c r="C75" s="100" t="s">
        <v>517</v>
      </c>
    </row>
    <row r="76" spans="1:5" x14ac:dyDescent="0.5">
      <c r="A76" t="s">
        <v>400</v>
      </c>
      <c r="B76" t="s">
        <v>107</v>
      </c>
      <c r="C76" s="100" t="s">
        <v>518</v>
      </c>
    </row>
    <row r="77" spans="1:5" x14ac:dyDescent="0.5">
      <c r="A77" t="s">
        <v>400</v>
      </c>
      <c r="B77" t="s">
        <v>101</v>
      </c>
      <c r="C77" s="100" t="s">
        <v>519</v>
      </c>
    </row>
    <row r="78" spans="1:5" x14ac:dyDescent="0.5">
      <c r="A78" t="s">
        <v>400</v>
      </c>
      <c r="B78" t="s">
        <v>102</v>
      </c>
      <c r="C78" s="100" t="s">
        <v>520</v>
      </c>
    </row>
    <row r="79" spans="1:5" x14ac:dyDescent="0.5">
      <c r="A79" t="s">
        <v>400</v>
      </c>
      <c r="B79" t="s">
        <v>135</v>
      </c>
      <c r="D79" t="s">
        <v>0</v>
      </c>
    </row>
    <row r="80" spans="1:5" x14ac:dyDescent="0.5">
      <c r="A80" t="s">
        <v>400</v>
      </c>
      <c r="B80" t="s">
        <v>136</v>
      </c>
      <c r="D80" t="s">
        <v>0</v>
      </c>
    </row>
    <row r="81" spans="1:5" x14ac:dyDescent="0.5">
      <c r="A81" t="s">
        <v>400</v>
      </c>
      <c r="B81" t="s">
        <v>137</v>
      </c>
      <c r="D81" t="s">
        <v>0</v>
      </c>
    </row>
    <row r="82" spans="1:5" x14ac:dyDescent="0.5">
      <c r="A82" t="s">
        <v>400</v>
      </c>
      <c r="B82" t="s">
        <v>138</v>
      </c>
      <c r="D82" t="s">
        <v>3</v>
      </c>
    </row>
    <row r="83" spans="1:5" x14ac:dyDescent="0.5">
      <c r="A83" t="s">
        <v>400</v>
      </c>
      <c r="B83" t="s">
        <v>139</v>
      </c>
      <c r="D83" t="s">
        <v>4</v>
      </c>
    </row>
    <row r="84" spans="1:5" x14ac:dyDescent="0.5">
      <c r="A84" t="s">
        <v>400</v>
      </c>
      <c r="B84" t="s">
        <v>140</v>
      </c>
      <c r="D84" t="s">
        <v>2</v>
      </c>
    </row>
    <row r="85" spans="1:5" x14ac:dyDescent="0.5">
      <c r="A85" t="s">
        <v>400</v>
      </c>
      <c r="B85" t="s">
        <v>141</v>
      </c>
      <c r="D85" t="s">
        <v>2</v>
      </c>
    </row>
    <row r="86" spans="1:5" x14ac:dyDescent="0.5">
      <c r="A86" t="s">
        <v>400</v>
      </c>
      <c r="B86" t="s">
        <v>142</v>
      </c>
      <c r="D86" t="s">
        <v>2</v>
      </c>
    </row>
    <row r="87" spans="1:5" x14ac:dyDescent="0.5">
      <c r="A87" t="s">
        <v>400</v>
      </c>
      <c r="B87" t="s">
        <v>143</v>
      </c>
      <c r="D87" t="s">
        <v>2</v>
      </c>
    </row>
    <row r="88" spans="1:5" x14ac:dyDescent="0.5">
      <c r="A88" t="s">
        <v>400</v>
      </c>
      <c r="B88" t="s">
        <v>144</v>
      </c>
      <c r="D88" t="s">
        <v>1</v>
      </c>
    </row>
    <row r="89" spans="1:5" x14ac:dyDescent="0.5">
      <c r="A89" t="s">
        <v>400</v>
      </c>
      <c r="B89" t="s">
        <v>145</v>
      </c>
      <c r="D89" t="s">
        <v>365</v>
      </c>
    </row>
    <row r="90" spans="1:5" x14ac:dyDescent="0.5">
      <c r="A90" t="s">
        <v>400</v>
      </c>
      <c r="B90" t="s">
        <v>146</v>
      </c>
      <c r="D90" t="s">
        <v>370</v>
      </c>
    </row>
    <row r="91" spans="1:5" x14ac:dyDescent="0.5">
      <c r="A91" t="s">
        <v>400</v>
      </c>
      <c r="B91" t="s">
        <v>147</v>
      </c>
      <c r="D91" t="s">
        <v>43</v>
      </c>
    </row>
    <row r="92" spans="1:5" x14ac:dyDescent="0.5">
      <c r="A92" t="s">
        <v>400</v>
      </c>
      <c r="B92" t="s">
        <v>148</v>
      </c>
      <c r="D92" t="s">
        <v>44</v>
      </c>
    </row>
    <row r="93" spans="1:5" x14ac:dyDescent="0.5">
      <c r="A93" t="s">
        <v>400</v>
      </c>
      <c r="B93" t="s">
        <v>149</v>
      </c>
      <c r="D93" t="s">
        <v>368</v>
      </c>
    </row>
    <row r="94" spans="1:5" x14ac:dyDescent="0.5">
      <c r="A94" t="s">
        <v>400</v>
      </c>
      <c r="B94" t="s">
        <v>150</v>
      </c>
      <c r="D94" t="s">
        <v>369</v>
      </c>
    </row>
    <row r="95" spans="1:5" x14ac:dyDescent="0.5">
      <c r="A95" t="s">
        <v>400</v>
      </c>
      <c r="B95" t="s">
        <v>151</v>
      </c>
      <c r="D95" t="s">
        <v>249</v>
      </c>
    </row>
    <row r="96" spans="1:5" x14ac:dyDescent="0.5">
      <c r="A96" t="s">
        <v>400</v>
      </c>
      <c r="B96" t="s">
        <v>152</v>
      </c>
      <c r="D96" t="s">
        <v>250</v>
      </c>
      <c r="E96" t="s">
        <v>50</v>
      </c>
    </row>
    <row r="97" spans="1:5" x14ac:dyDescent="0.5">
      <c r="A97" t="s">
        <v>400</v>
      </c>
      <c r="B97" t="s">
        <v>153</v>
      </c>
      <c r="D97" t="s">
        <v>251</v>
      </c>
      <c r="E97" t="s">
        <v>49</v>
      </c>
    </row>
    <row r="98" spans="1:5" x14ac:dyDescent="0.5">
      <c r="A98" t="s">
        <v>400</v>
      </c>
      <c r="B98" t="s">
        <v>154</v>
      </c>
      <c r="D98" t="s">
        <v>366</v>
      </c>
    </row>
    <row r="99" spans="1:5" x14ac:dyDescent="0.5">
      <c r="A99" t="s">
        <v>400</v>
      </c>
      <c r="B99" t="s">
        <v>155</v>
      </c>
      <c r="D99" t="s">
        <v>13</v>
      </c>
    </row>
    <row r="100" spans="1:5" x14ac:dyDescent="0.5">
      <c r="A100" t="s">
        <v>400</v>
      </c>
      <c r="B100" t="s">
        <v>156</v>
      </c>
      <c r="D100" t="s">
        <v>14</v>
      </c>
    </row>
    <row r="101" spans="1:5" x14ac:dyDescent="0.5">
      <c r="A101" t="s">
        <v>400</v>
      </c>
      <c r="B101" t="s">
        <v>157</v>
      </c>
      <c r="D101" t="s">
        <v>15</v>
      </c>
    </row>
    <row r="102" spans="1:5" x14ac:dyDescent="0.5">
      <c r="A102" t="s">
        <v>400</v>
      </c>
      <c r="B102" t="s">
        <v>158</v>
      </c>
      <c r="D102" t="s">
        <v>16</v>
      </c>
    </row>
    <row r="103" spans="1:5" x14ac:dyDescent="0.5">
      <c r="A103" t="s">
        <v>400</v>
      </c>
      <c r="B103" t="s">
        <v>159</v>
      </c>
      <c r="D103">
        <v>11111</v>
      </c>
    </row>
    <row r="104" spans="1:5" x14ac:dyDescent="0.5">
      <c r="A104" t="s">
        <v>400</v>
      </c>
      <c r="B104" t="s">
        <v>160</v>
      </c>
      <c r="D104">
        <v>111111</v>
      </c>
    </row>
    <row r="105" spans="1:5" x14ac:dyDescent="0.5">
      <c r="A105" t="s">
        <v>400</v>
      </c>
      <c r="B105" t="s">
        <v>161</v>
      </c>
      <c r="D105">
        <v>111111</v>
      </c>
    </row>
    <row r="106" spans="1:5" x14ac:dyDescent="0.5">
      <c r="A106" t="s">
        <v>401</v>
      </c>
      <c r="B106" t="s">
        <v>72</v>
      </c>
      <c r="D106" t="s">
        <v>371</v>
      </c>
    </row>
    <row r="107" spans="1:5" x14ac:dyDescent="0.5">
      <c r="A107" t="s">
        <v>401</v>
      </c>
      <c r="B107" t="s">
        <v>73</v>
      </c>
      <c r="D107">
        <v>1</v>
      </c>
    </row>
    <row r="108" spans="1:5" x14ac:dyDescent="0.5">
      <c r="A108" t="s">
        <v>401</v>
      </c>
      <c r="B108" t="s">
        <v>74</v>
      </c>
      <c r="C108" s="100" t="s">
        <v>521</v>
      </c>
    </row>
    <row r="109" spans="1:5" x14ac:dyDescent="0.5">
      <c r="A109" t="s">
        <v>401</v>
      </c>
      <c r="B109" t="s">
        <v>75</v>
      </c>
      <c r="D109" t="s">
        <v>371</v>
      </c>
    </row>
    <row r="110" spans="1:5" x14ac:dyDescent="0.5">
      <c r="A110" t="s">
        <v>401</v>
      </c>
      <c r="B110" t="s">
        <v>76</v>
      </c>
      <c r="C110" s="100" t="s">
        <v>522</v>
      </c>
    </row>
    <row r="111" spans="1:5" x14ac:dyDescent="0.5">
      <c r="A111" t="s">
        <v>401</v>
      </c>
      <c r="B111" t="s">
        <v>77</v>
      </c>
      <c r="C111" s="100" t="s">
        <v>523</v>
      </c>
    </row>
    <row r="112" spans="1:5" x14ac:dyDescent="0.5">
      <c r="A112" t="s">
        <v>401</v>
      </c>
      <c r="B112" t="s">
        <v>78</v>
      </c>
      <c r="C112" s="100" t="s">
        <v>524</v>
      </c>
    </row>
    <row r="113" spans="1:4" x14ac:dyDescent="0.5">
      <c r="A113" t="s">
        <v>401</v>
      </c>
      <c r="B113" t="s">
        <v>79</v>
      </c>
      <c r="C113" s="100" t="s">
        <v>525</v>
      </c>
    </row>
    <row r="114" spans="1:4" x14ac:dyDescent="0.5">
      <c r="A114" t="s">
        <v>401</v>
      </c>
      <c r="B114" t="s">
        <v>80</v>
      </c>
      <c r="C114" s="100" t="s">
        <v>526</v>
      </c>
    </row>
    <row r="115" spans="1:4" x14ac:dyDescent="0.5">
      <c r="A115" t="s">
        <v>401</v>
      </c>
      <c r="B115" t="s">
        <v>81</v>
      </c>
      <c r="C115" s="100" t="s">
        <v>527</v>
      </c>
    </row>
    <row r="116" spans="1:4" x14ac:dyDescent="0.5">
      <c r="A116" t="s">
        <v>401</v>
      </c>
      <c r="B116" t="s">
        <v>82</v>
      </c>
      <c r="C116" s="100" t="s">
        <v>528</v>
      </c>
    </row>
    <row r="117" spans="1:4" x14ac:dyDescent="0.5">
      <c r="A117" t="s">
        <v>401</v>
      </c>
      <c r="B117" t="s">
        <v>83</v>
      </c>
      <c r="C117" s="100" t="s">
        <v>529</v>
      </c>
    </row>
    <row r="118" spans="1:4" x14ac:dyDescent="0.5">
      <c r="A118" t="s">
        <v>401</v>
      </c>
      <c r="B118" t="s">
        <v>84</v>
      </c>
      <c r="C118" s="100" t="s">
        <v>530</v>
      </c>
    </row>
    <row r="119" spans="1:4" x14ac:dyDescent="0.5">
      <c r="A119" t="s">
        <v>401</v>
      </c>
      <c r="B119" t="s">
        <v>85</v>
      </c>
      <c r="C119" s="100" t="s">
        <v>531</v>
      </c>
    </row>
    <row r="120" spans="1:4" x14ac:dyDescent="0.5">
      <c r="A120" t="s">
        <v>401</v>
      </c>
      <c r="B120" t="s">
        <v>86</v>
      </c>
      <c r="C120" s="100" t="s">
        <v>532</v>
      </c>
    </row>
    <row r="121" spans="1:4" x14ac:dyDescent="0.5">
      <c r="A121" t="s">
        <v>401</v>
      </c>
      <c r="B121" t="s">
        <v>87</v>
      </c>
      <c r="C121" s="100" t="s">
        <v>533</v>
      </c>
    </row>
    <row r="122" spans="1:4" x14ac:dyDescent="0.5">
      <c r="A122" t="s">
        <v>401</v>
      </c>
      <c r="B122" t="s">
        <v>88</v>
      </c>
      <c r="C122" s="100" t="s">
        <v>534</v>
      </c>
    </row>
    <row r="123" spans="1:4" x14ac:dyDescent="0.5">
      <c r="A123" t="s">
        <v>401</v>
      </c>
      <c r="B123" t="s">
        <v>105</v>
      </c>
      <c r="D123" t="s">
        <v>5</v>
      </c>
    </row>
    <row r="124" spans="1:4" x14ac:dyDescent="0.5">
      <c r="A124" t="s">
        <v>401</v>
      </c>
      <c r="B124" t="s">
        <v>106</v>
      </c>
      <c r="D124">
        <v>2</v>
      </c>
    </row>
    <row r="125" spans="1:4" x14ac:dyDescent="0.5">
      <c r="A125" t="s">
        <v>401</v>
      </c>
      <c r="B125" t="s">
        <v>89</v>
      </c>
      <c r="C125" s="100" t="s">
        <v>535</v>
      </c>
    </row>
    <row r="126" spans="1:4" x14ac:dyDescent="0.5">
      <c r="A126" t="s">
        <v>401</v>
      </c>
      <c r="B126" t="s">
        <v>90</v>
      </c>
      <c r="D126" t="s">
        <v>372</v>
      </c>
    </row>
    <row r="127" spans="1:4" x14ac:dyDescent="0.5">
      <c r="A127" t="s">
        <v>401</v>
      </c>
      <c r="B127" t="s">
        <v>91</v>
      </c>
      <c r="D127">
        <v>20</v>
      </c>
    </row>
    <row r="128" spans="1:4" x14ac:dyDescent="0.5">
      <c r="A128" t="s">
        <v>401</v>
      </c>
      <c r="B128" t="s">
        <v>92</v>
      </c>
      <c r="D128">
        <v>20</v>
      </c>
    </row>
    <row r="129" spans="1:4" x14ac:dyDescent="0.5">
      <c r="A129" t="s">
        <v>401</v>
      </c>
      <c r="B129" t="s">
        <v>93</v>
      </c>
      <c r="D129">
        <v>30</v>
      </c>
    </row>
    <row r="130" spans="1:4" x14ac:dyDescent="0.5">
      <c r="A130" t="s">
        <v>401</v>
      </c>
      <c r="B130" t="s">
        <v>94</v>
      </c>
      <c r="D130">
        <v>40</v>
      </c>
    </row>
    <row r="131" spans="1:4" x14ac:dyDescent="0.5">
      <c r="A131" t="s">
        <v>401</v>
      </c>
      <c r="B131" t="s">
        <v>95</v>
      </c>
      <c r="D131">
        <v>50</v>
      </c>
    </row>
    <row r="132" spans="1:4" x14ac:dyDescent="0.5">
      <c r="A132" t="s">
        <v>401</v>
      </c>
      <c r="B132" t="s">
        <v>96</v>
      </c>
      <c r="D132">
        <v>50</v>
      </c>
    </row>
    <row r="133" spans="1:4" x14ac:dyDescent="0.5">
      <c r="A133" t="s">
        <v>401</v>
      </c>
      <c r="B133" t="s">
        <v>97</v>
      </c>
      <c r="D133">
        <v>60</v>
      </c>
    </row>
    <row r="134" spans="1:4" x14ac:dyDescent="0.5">
      <c r="A134" t="s">
        <v>401</v>
      </c>
      <c r="B134" t="s">
        <v>162</v>
      </c>
      <c r="D134">
        <v>60</v>
      </c>
    </row>
    <row r="135" spans="1:4" x14ac:dyDescent="0.5">
      <c r="A135" t="s">
        <v>401</v>
      </c>
      <c r="B135" t="s">
        <v>98</v>
      </c>
      <c r="D135">
        <v>70</v>
      </c>
    </row>
    <row r="136" spans="1:4" x14ac:dyDescent="0.5">
      <c r="A136" t="s">
        <v>401</v>
      </c>
      <c r="B136" t="s">
        <v>99</v>
      </c>
      <c r="D136">
        <v>70</v>
      </c>
    </row>
    <row r="137" spans="1:4" x14ac:dyDescent="0.5">
      <c r="A137" t="s">
        <v>401</v>
      </c>
      <c r="B137" t="s">
        <v>100</v>
      </c>
      <c r="D137">
        <v>80</v>
      </c>
    </row>
    <row r="138" spans="1:4" x14ac:dyDescent="0.5">
      <c r="A138" t="s">
        <v>401</v>
      </c>
      <c r="B138" t="s">
        <v>107</v>
      </c>
      <c r="D138">
        <v>90</v>
      </c>
    </row>
    <row r="139" spans="1:4" x14ac:dyDescent="0.5">
      <c r="A139" t="s">
        <v>401</v>
      </c>
      <c r="B139" t="s">
        <v>101</v>
      </c>
      <c r="D139">
        <v>100</v>
      </c>
    </row>
    <row r="140" spans="1:4" x14ac:dyDescent="0.5">
      <c r="A140" t="s">
        <v>401</v>
      </c>
      <c r="B140" t="s">
        <v>163</v>
      </c>
      <c r="D140" t="s">
        <v>6</v>
      </c>
    </row>
    <row r="141" spans="1:4" x14ac:dyDescent="0.5">
      <c r="A141" t="s">
        <v>401</v>
      </c>
      <c r="B141" t="s">
        <v>135</v>
      </c>
      <c r="D141">
        <v>3</v>
      </c>
    </row>
    <row r="142" spans="1:4" x14ac:dyDescent="0.5">
      <c r="A142" t="s">
        <v>401</v>
      </c>
      <c r="B142" t="s">
        <v>136</v>
      </c>
      <c r="C142" s="100" t="s">
        <v>536</v>
      </c>
    </row>
    <row r="143" spans="1:4" x14ac:dyDescent="0.5">
      <c r="A143" t="s">
        <v>401</v>
      </c>
      <c r="B143" t="s">
        <v>137</v>
      </c>
      <c r="D143" t="s">
        <v>373</v>
      </c>
    </row>
    <row r="144" spans="1:4" x14ac:dyDescent="0.5">
      <c r="A144" t="s">
        <v>401</v>
      </c>
      <c r="B144" t="s">
        <v>138</v>
      </c>
      <c r="D144">
        <v>5</v>
      </c>
    </row>
    <row r="145" spans="1:4" x14ac:dyDescent="0.5">
      <c r="A145" t="s">
        <v>401</v>
      </c>
      <c r="B145" t="s">
        <v>139</v>
      </c>
      <c r="D145">
        <v>15</v>
      </c>
    </row>
    <row r="146" spans="1:4" x14ac:dyDescent="0.5">
      <c r="A146" t="s">
        <v>401</v>
      </c>
      <c r="B146" t="s">
        <v>164</v>
      </c>
      <c r="D146">
        <v>20</v>
      </c>
    </row>
    <row r="147" spans="1:4" x14ac:dyDescent="0.5">
      <c r="A147" t="s">
        <v>401</v>
      </c>
      <c r="B147" t="s">
        <v>108</v>
      </c>
      <c r="D147">
        <v>5</v>
      </c>
    </row>
    <row r="148" spans="1:4" x14ac:dyDescent="0.5">
      <c r="A148" t="s">
        <v>401</v>
      </c>
      <c r="B148" t="s">
        <v>109</v>
      </c>
      <c r="D148">
        <v>10</v>
      </c>
    </row>
    <row r="149" spans="1:4" x14ac:dyDescent="0.5">
      <c r="A149" t="s">
        <v>401</v>
      </c>
      <c r="B149" t="s">
        <v>110</v>
      </c>
      <c r="D149">
        <v>30</v>
      </c>
    </row>
    <row r="150" spans="1:4" x14ac:dyDescent="0.5">
      <c r="A150" t="s">
        <v>401</v>
      </c>
      <c r="B150" t="s">
        <v>165</v>
      </c>
      <c r="D150">
        <v>5</v>
      </c>
    </row>
    <row r="151" spans="1:4" x14ac:dyDescent="0.5">
      <c r="A151" t="s">
        <v>401</v>
      </c>
      <c r="B151" t="s">
        <v>166</v>
      </c>
      <c r="D151">
        <v>45</v>
      </c>
    </row>
    <row r="152" spans="1:4" x14ac:dyDescent="0.5">
      <c r="A152" t="s">
        <v>401</v>
      </c>
      <c r="B152" t="s">
        <v>167</v>
      </c>
      <c r="D152">
        <v>5</v>
      </c>
    </row>
    <row r="153" spans="1:4" x14ac:dyDescent="0.5">
      <c r="A153" t="s">
        <v>401</v>
      </c>
      <c r="B153" t="s">
        <v>168</v>
      </c>
      <c r="D153">
        <v>50</v>
      </c>
    </row>
    <row r="154" spans="1:4" x14ac:dyDescent="0.5">
      <c r="A154" t="s">
        <v>401</v>
      </c>
      <c r="B154" t="s">
        <v>169</v>
      </c>
      <c r="D154">
        <v>50</v>
      </c>
    </row>
    <row r="155" spans="1:4" x14ac:dyDescent="0.5">
      <c r="A155" t="s">
        <v>401</v>
      </c>
      <c r="B155" t="s">
        <v>170</v>
      </c>
      <c r="D155">
        <v>10</v>
      </c>
    </row>
    <row r="156" spans="1:4" x14ac:dyDescent="0.5">
      <c r="A156" t="s">
        <v>401</v>
      </c>
      <c r="B156" t="s">
        <v>171</v>
      </c>
      <c r="D156">
        <v>70</v>
      </c>
    </row>
    <row r="157" spans="1:4" x14ac:dyDescent="0.5">
      <c r="A157" t="s">
        <v>401</v>
      </c>
      <c r="B157" t="s">
        <v>172</v>
      </c>
      <c r="D157" t="s">
        <v>7</v>
      </c>
    </row>
    <row r="158" spans="1:4" x14ac:dyDescent="0.5">
      <c r="A158" t="s">
        <v>401</v>
      </c>
      <c r="B158" t="s">
        <v>140</v>
      </c>
      <c r="D158">
        <v>4</v>
      </c>
    </row>
    <row r="159" spans="1:4" x14ac:dyDescent="0.5">
      <c r="A159" t="s">
        <v>401</v>
      </c>
      <c r="B159" t="s">
        <v>141</v>
      </c>
      <c r="C159" s="100" t="s">
        <v>537</v>
      </c>
    </row>
    <row r="160" spans="1:4" x14ac:dyDescent="0.5">
      <c r="A160" t="s">
        <v>401</v>
      </c>
      <c r="B160" t="s">
        <v>142</v>
      </c>
      <c r="D160" t="s">
        <v>374</v>
      </c>
    </row>
    <row r="161" spans="1:5" x14ac:dyDescent="0.5">
      <c r="A161" t="s">
        <v>401</v>
      </c>
      <c r="B161" t="s">
        <v>143</v>
      </c>
      <c r="D161">
        <v>5</v>
      </c>
    </row>
    <row r="162" spans="1:5" x14ac:dyDescent="0.5">
      <c r="A162" t="s">
        <v>401</v>
      </c>
      <c r="B162" t="s">
        <v>144</v>
      </c>
      <c r="D162">
        <v>10</v>
      </c>
    </row>
    <row r="163" spans="1:5" x14ac:dyDescent="0.5">
      <c r="A163" t="s">
        <v>401</v>
      </c>
      <c r="B163" t="s">
        <v>173</v>
      </c>
      <c r="D163">
        <v>10</v>
      </c>
    </row>
    <row r="164" spans="1:5" x14ac:dyDescent="0.5">
      <c r="A164" t="s">
        <v>401</v>
      </c>
      <c r="B164" t="s">
        <v>174</v>
      </c>
      <c r="D164">
        <v>5</v>
      </c>
    </row>
    <row r="165" spans="1:5" x14ac:dyDescent="0.5">
      <c r="A165" t="s">
        <v>401</v>
      </c>
      <c r="B165" t="s">
        <v>175</v>
      </c>
      <c r="D165">
        <v>10</v>
      </c>
    </row>
    <row r="166" spans="1:5" x14ac:dyDescent="0.5">
      <c r="A166" t="s">
        <v>401</v>
      </c>
      <c r="B166" t="s">
        <v>176</v>
      </c>
      <c r="D166">
        <v>20</v>
      </c>
    </row>
    <row r="167" spans="1:5" x14ac:dyDescent="0.5">
      <c r="A167" t="s">
        <v>401</v>
      </c>
      <c r="B167" t="s">
        <v>177</v>
      </c>
      <c r="D167">
        <v>5</v>
      </c>
    </row>
    <row r="168" spans="1:5" x14ac:dyDescent="0.5">
      <c r="A168" t="s">
        <v>401</v>
      </c>
      <c r="B168" t="s">
        <v>178</v>
      </c>
      <c r="D168">
        <v>25</v>
      </c>
    </row>
    <row r="169" spans="1:5" x14ac:dyDescent="0.5">
      <c r="A169" t="s">
        <v>401</v>
      </c>
      <c r="B169" t="s">
        <v>179</v>
      </c>
      <c r="D169">
        <v>5</v>
      </c>
    </row>
    <row r="170" spans="1:5" x14ac:dyDescent="0.5">
      <c r="A170" t="s">
        <v>401</v>
      </c>
      <c r="B170" t="s">
        <v>180</v>
      </c>
      <c r="D170">
        <v>35</v>
      </c>
    </row>
    <row r="171" spans="1:5" x14ac:dyDescent="0.5">
      <c r="A171" t="s">
        <v>401</v>
      </c>
      <c r="B171" t="s">
        <v>181</v>
      </c>
      <c r="D171">
        <v>5</v>
      </c>
    </row>
    <row r="172" spans="1:5" x14ac:dyDescent="0.5">
      <c r="A172" t="s">
        <v>401</v>
      </c>
      <c r="B172" t="s">
        <v>182</v>
      </c>
      <c r="D172">
        <v>10</v>
      </c>
    </row>
    <row r="173" spans="1:5" x14ac:dyDescent="0.5">
      <c r="A173" t="s">
        <v>401</v>
      </c>
      <c r="B173" t="s">
        <v>183</v>
      </c>
      <c r="D173">
        <v>15</v>
      </c>
    </row>
    <row r="174" spans="1:5" x14ac:dyDescent="0.5">
      <c r="A174" t="s">
        <v>401</v>
      </c>
      <c r="B174" t="s">
        <v>145</v>
      </c>
      <c r="D174" t="s">
        <v>19</v>
      </c>
    </row>
    <row r="175" spans="1:5" x14ac:dyDescent="0.5">
      <c r="A175" t="s">
        <v>401</v>
      </c>
      <c r="B175" t="s">
        <v>184</v>
      </c>
      <c r="D175">
        <v>5</v>
      </c>
    </row>
    <row r="176" spans="1:5" x14ac:dyDescent="0.5">
      <c r="A176" t="s">
        <v>401</v>
      </c>
      <c r="B176" t="s">
        <v>185</v>
      </c>
      <c r="C176" s="100" t="s">
        <v>329</v>
      </c>
      <c r="E176" t="s">
        <v>55</v>
      </c>
    </row>
    <row r="177" spans="1:4" x14ac:dyDescent="0.5">
      <c r="A177" t="s">
        <v>401</v>
      </c>
      <c r="B177" t="s">
        <v>186</v>
      </c>
      <c r="D177" t="s">
        <v>299</v>
      </c>
    </row>
    <row r="178" spans="1:4" x14ac:dyDescent="0.5">
      <c r="A178" t="s">
        <v>401</v>
      </c>
      <c r="B178" t="s">
        <v>187</v>
      </c>
      <c r="D178">
        <v>50</v>
      </c>
    </row>
    <row r="179" spans="1:4" x14ac:dyDescent="0.5">
      <c r="A179" t="s">
        <v>401</v>
      </c>
      <c r="B179" t="s">
        <v>188</v>
      </c>
      <c r="D179">
        <v>70</v>
      </c>
    </row>
    <row r="180" spans="1:4" x14ac:dyDescent="0.5">
      <c r="A180" t="s">
        <v>401</v>
      </c>
      <c r="B180" t="s">
        <v>189</v>
      </c>
      <c r="D180">
        <v>100</v>
      </c>
    </row>
    <row r="181" spans="1:4" x14ac:dyDescent="0.5">
      <c r="A181" t="s">
        <v>401</v>
      </c>
      <c r="B181" t="s">
        <v>190</v>
      </c>
      <c r="D181">
        <v>90</v>
      </c>
    </row>
    <row r="182" spans="1:4" x14ac:dyDescent="0.5">
      <c r="A182" t="s">
        <v>401</v>
      </c>
      <c r="B182" t="s">
        <v>191</v>
      </c>
      <c r="D182">
        <v>120</v>
      </c>
    </row>
    <row r="183" spans="1:4" x14ac:dyDescent="0.5">
      <c r="A183" t="s">
        <v>401</v>
      </c>
      <c r="B183" t="s">
        <v>192</v>
      </c>
      <c r="D183">
        <v>160</v>
      </c>
    </row>
    <row r="184" spans="1:4" x14ac:dyDescent="0.5">
      <c r="A184" t="s">
        <v>401</v>
      </c>
      <c r="B184" t="s">
        <v>193</v>
      </c>
      <c r="D184">
        <v>130</v>
      </c>
    </row>
    <row r="185" spans="1:4" x14ac:dyDescent="0.5">
      <c r="A185" t="s">
        <v>401</v>
      </c>
      <c r="B185" t="s">
        <v>194</v>
      </c>
      <c r="D185">
        <v>210</v>
      </c>
    </row>
    <row r="186" spans="1:4" x14ac:dyDescent="0.5">
      <c r="A186" t="s">
        <v>401</v>
      </c>
      <c r="B186" t="s">
        <v>195</v>
      </c>
      <c r="D186">
        <v>150</v>
      </c>
    </row>
    <row r="187" spans="1:4" x14ac:dyDescent="0.5">
      <c r="A187" t="s">
        <v>401</v>
      </c>
      <c r="B187" t="s">
        <v>196</v>
      </c>
      <c r="D187">
        <v>240</v>
      </c>
    </row>
    <row r="188" spans="1:4" x14ac:dyDescent="0.5">
      <c r="A188" t="s">
        <v>401</v>
      </c>
      <c r="B188" t="s">
        <v>197</v>
      </c>
      <c r="D188">
        <v>260</v>
      </c>
    </row>
    <row r="189" spans="1:4" x14ac:dyDescent="0.5">
      <c r="A189" t="s">
        <v>401</v>
      </c>
      <c r="B189" t="s">
        <v>198</v>
      </c>
      <c r="D189">
        <v>200</v>
      </c>
    </row>
    <row r="190" spans="1:4" x14ac:dyDescent="0.5">
      <c r="A190" t="s">
        <v>401</v>
      </c>
      <c r="B190" t="s">
        <v>199</v>
      </c>
      <c r="D190">
        <v>340</v>
      </c>
    </row>
    <row r="191" spans="1:4" x14ac:dyDescent="0.5">
      <c r="A191" t="s">
        <v>401</v>
      </c>
      <c r="B191" t="s">
        <v>200</v>
      </c>
      <c r="D191" t="s">
        <v>20</v>
      </c>
    </row>
    <row r="192" spans="1:4" x14ac:dyDescent="0.5">
      <c r="A192" t="s">
        <v>401</v>
      </c>
      <c r="B192" t="s">
        <v>146</v>
      </c>
      <c r="D192">
        <v>6</v>
      </c>
    </row>
    <row r="193" spans="1:4" x14ac:dyDescent="0.5">
      <c r="A193" t="s">
        <v>401</v>
      </c>
      <c r="B193" t="s">
        <v>147</v>
      </c>
      <c r="C193" s="100" t="s">
        <v>234</v>
      </c>
    </row>
    <row r="194" spans="1:4" x14ac:dyDescent="0.5">
      <c r="A194" t="s">
        <v>401</v>
      </c>
      <c r="B194" t="s">
        <v>148</v>
      </c>
      <c r="D194" t="s">
        <v>51</v>
      </c>
    </row>
    <row r="195" spans="1:4" x14ac:dyDescent="0.5">
      <c r="A195" t="s">
        <v>401</v>
      </c>
      <c r="B195" t="s">
        <v>201</v>
      </c>
      <c r="D195">
        <v>100</v>
      </c>
    </row>
    <row r="196" spans="1:4" x14ac:dyDescent="0.5">
      <c r="A196" t="s">
        <v>401</v>
      </c>
      <c r="B196" t="s">
        <v>202</v>
      </c>
      <c r="D196">
        <v>300</v>
      </c>
    </row>
    <row r="197" spans="1:4" x14ac:dyDescent="0.5">
      <c r="A197" t="s">
        <v>401</v>
      </c>
      <c r="B197" t="s">
        <v>203</v>
      </c>
      <c r="D197">
        <v>600</v>
      </c>
    </row>
    <row r="198" spans="1:4" x14ac:dyDescent="0.5">
      <c r="A198" t="s">
        <v>401</v>
      </c>
      <c r="B198" t="s">
        <v>204</v>
      </c>
      <c r="D198">
        <v>200</v>
      </c>
    </row>
    <row r="199" spans="1:4" x14ac:dyDescent="0.5">
      <c r="A199" t="s">
        <v>401</v>
      </c>
      <c r="B199" t="s">
        <v>205</v>
      </c>
      <c r="D199">
        <v>500</v>
      </c>
    </row>
    <row r="200" spans="1:4" x14ac:dyDescent="0.5">
      <c r="A200" t="s">
        <v>401</v>
      </c>
      <c r="B200" t="s">
        <v>206</v>
      </c>
      <c r="D200">
        <v>1500</v>
      </c>
    </row>
    <row r="201" spans="1:4" x14ac:dyDescent="0.5">
      <c r="A201" t="s">
        <v>401</v>
      </c>
      <c r="B201" t="s">
        <v>207</v>
      </c>
      <c r="D201">
        <v>300</v>
      </c>
    </row>
    <row r="202" spans="1:4" x14ac:dyDescent="0.5">
      <c r="A202" t="s">
        <v>401</v>
      </c>
      <c r="B202" t="s">
        <v>208</v>
      </c>
      <c r="D202">
        <v>2700</v>
      </c>
    </row>
    <row r="203" spans="1:4" x14ac:dyDescent="0.5">
      <c r="A203" t="s">
        <v>401</v>
      </c>
      <c r="B203" t="s">
        <v>209</v>
      </c>
      <c r="D203">
        <v>350</v>
      </c>
    </row>
    <row r="204" spans="1:4" x14ac:dyDescent="0.5">
      <c r="A204" t="s">
        <v>401</v>
      </c>
      <c r="B204" t="s">
        <v>149</v>
      </c>
      <c r="D204">
        <v>3500</v>
      </c>
    </row>
    <row r="205" spans="1:4" x14ac:dyDescent="0.5">
      <c r="A205" t="s">
        <v>401</v>
      </c>
      <c r="B205" t="s">
        <v>150</v>
      </c>
      <c r="D205">
        <v>4000</v>
      </c>
    </row>
    <row r="206" spans="1:4" x14ac:dyDescent="0.5">
      <c r="A206" t="s">
        <v>401</v>
      </c>
      <c r="B206" t="s">
        <v>210</v>
      </c>
      <c r="D206">
        <v>900</v>
      </c>
    </row>
    <row r="207" spans="1:4" x14ac:dyDescent="0.5">
      <c r="A207" t="s">
        <v>401</v>
      </c>
      <c r="B207" t="s">
        <v>211</v>
      </c>
      <c r="D207">
        <v>7000</v>
      </c>
    </row>
    <row r="208" spans="1:4" x14ac:dyDescent="0.5">
      <c r="A208" t="s">
        <v>401</v>
      </c>
      <c r="B208" t="s">
        <v>212</v>
      </c>
      <c r="D208" t="s">
        <v>21</v>
      </c>
    </row>
    <row r="209" spans="1:4" x14ac:dyDescent="0.5">
      <c r="A209" t="s">
        <v>401</v>
      </c>
      <c r="B209" t="s">
        <v>151</v>
      </c>
      <c r="D209">
        <v>7</v>
      </c>
    </row>
    <row r="210" spans="1:4" x14ac:dyDescent="0.5">
      <c r="A210" t="s">
        <v>401</v>
      </c>
      <c r="B210" t="s">
        <v>152</v>
      </c>
      <c r="C210" s="100" t="s">
        <v>235</v>
      </c>
    </row>
    <row r="211" spans="1:4" x14ac:dyDescent="0.5">
      <c r="A211" t="s">
        <v>401</v>
      </c>
      <c r="B211" t="s">
        <v>153</v>
      </c>
      <c r="D211" t="s">
        <v>375</v>
      </c>
    </row>
    <row r="212" spans="1:4" x14ac:dyDescent="0.5">
      <c r="A212" t="s">
        <v>401</v>
      </c>
      <c r="B212" t="s">
        <v>213</v>
      </c>
      <c r="D212">
        <v>500</v>
      </c>
    </row>
    <row r="213" spans="1:4" x14ac:dyDescent="0.5">
      <c r="A213" t="s">
        <v>401</v>
      </c>
      <c r="B213" t="s">
        <v>214</v>
      </c>
      <c r="D213">
        <v>3000</v>
      </c>
    </row>
    <row r="214" spans="1:4" x14ac:dyDescent="0.5">
      <c r="A214" t="s">
        <v>401</v>
      </c>
      <c r="B214" t="s">
        <v>215</v>
      </c>
      <c r="D214">
        <v>6000</v>
      </c>
    </row>
    <row r="215" spans="1:4" x14ac:dyDescent="0.5">
      <c r="A215" t="s">
        <v>401</v>
      </c>
      <c r="B215" t="s">
        <v>216</v>
      </c>
      <c r="D215">
        <v>1000</v>
      </c>
    </row>
    <row r="216" spans="1:4" x14ac:dyDescent="0.5">
      <c r="A216" t="s">
        <v>401</v>
      </c>
      <c r="B216" t="s">
        <v>217</v>
      </c>
      <c r="D216">
        <v>5000</v>
      </c>
    </row>
    <row r="217" spans="1:4" x14ac:dyDescent="0.5">
      <c r="A217" t="s">
        <v>401</v>
      </c>
      <c r="B217" t="s">
        <v>218</v>
      </c>
      <c r="D217">
        <v>30000</v>
      </c>
    </row>
    <row r="218" spans="1:4" x14ac:dyDescent="0.5">
      <c r="A218" t="s">
        <v>401</v>
      </c>
      <c r="B218" t="s">
        <v>219</v>
      </c>
      <c r="D218">
        <v>1500</v>
      </c>
    </row>
    <row r="219" spans="1:4" x14ac:dyDescent="0.5">
      <c r="A219" t="s">
        <v>401</v>
      </c>
      <c r="B219" t="s">
        <v>220</v>
      </c>
      <c r="D219">
        <v>67500</v>
      </c>
    </row>
    <row r="220" spans="1:4" x14ac:dyDescent="0.5">
      <c r="A220" t="s">
        <v>401</v>
      </c>
      <c r="B220" t="s">
        <v>221</v>
      </c>
      <c r="D220">
        <v>1750</v>
      </c>
    </row>
    <row r="221" spans="1:4" x14ac:dyDescent="0.5">
      <c r="A221" t="s">
        <v>401</v>
      </c>
      <c r="B221" t="s">
        <v>222</v>
      </c>
      <c r="D221">
        <v>122500</v>
      </c>
    </row>
    <row r="222" spans="1:4" x14ac:dyDescent="0.5">
      <c r="A222" t="s">
        <v>401</v>
      </c>
      <c r="B222" t="s">
        <v>223</v>
      </c>
      <c r="D222">
        <v>20000</v>
      </c>
    </row>
    <row r="223" spans="1:4" x14ac:dyDescent="0.5">
      <c r="A223" t="s">
        <v>401</v>
      </c>
      <c r="B223" t="s">
        <v>224</v>
      </c>
      <c r="D223">
        <v>9000</v>
      </c>
    </row>
    <row r="224" spans="1:4" x14ac:dyDescent="0.5">
      <c r="A224" t="s">
        <v>401</v>
      </c>
      <c r="B224" t="s">
        <v>225</v>
      </c>
      <c r="D224">
        <v>105000</v>
      </c>
    </row>
    <row r="225" spans="1:5" x14ac:dyDescent="0.5">
      <c r="A225" t="s">
        <v>401</v>
      </c>
      <c r="B225" t="s">
        <v>226</v>
      </c>
      <c r="D225" t="s">
        <v>48</v>
      </c>
    </row>
    <row r="226" spans="1:5" x14ac:dyDescent="0.5">
      <c r="A226" t="s">
        <v>401</v>
      </c>
      <c r="B226" t="s">
        <v>227</v>
      </c>
      <c r="D226">
        <v>8</v>
      </c>
    </row>
    <row r="227" spans="1:5" x14ac:dyDescent="0.5">
      <c r="A227" t="s">
        <v>401</v>
      </c>
      <c r="B227" t="s">
        <v>228</v>
      </c>
      <c r="D227" t="s">
        <v>376</v>
      </c>
    </row>
    <row r="228" spans="1:5" x14ac:dyDescent="0.5">
      <c r="A228" t="s">
        <v>401</v>
      </c>
      <c r="B228" t="s">
        <v>154</v>
      </c>
      <c r="D228" t="s">
        <v>22</v>
      </c>
      <c r="E228" t="s">
        <v>335</v>
      </c>
    </row>
    <row r="229" spans="1:5" x14ac:dyDescent="0.5">
      <c r="A229" t="s">
        <v>401</v>
      </c>
      <c r="B229" t="s">
        <v>155</v>
      </c>
      <c r="D229" t="s">
        <v>436</v>
      </c>
      <c r="E229" t="s">
        <v>460</v>
      </c>
    </row>
    <row r="230" spans="1:5" x14ac:dyDescent="0.5">
      <c r="A230" t="s">
        <v>401</v>
      </c>
      <c r="B230" t="s">
        <v>156</v>
      </c>
      <c r="C230" s="100" t="s">
        <v>538</v>
      </c>
      <c r="E230" t="s">
        <v>461</v>
      </c>
    </row>
    <row r="231" spans="1:5" x14ac:dyDescent="0.5">
      <c r="A231" t="s">
        <v>401</v>
      </c>
      <c r="B231" t="s">
        <v>157</v>
      </c>
      <c r="D231" t="s">
        <v>439</v>
      </c>
    </row>
    <row r="232" spans="1:5" x14ac:dyDescent="0.5">
      <c r="A232" t="s">
        <v>401</v>
      </c>
      <c r="B232" t="s">
        <v>158</v>
      </c>
      <c r="D232" t="s">
        <v>495</v>
      </c>
    </row>
    <row r="233" spans="1:5" x14ac:dyDescent="0.5">
      <c r="A233" t="s">
        <v>401</v>
      </c>
      <c r="B233" t="s">
        <v>462</v>
      </c>
      <c r="D233" t="s">
        <v>495</v>
      </c>
    </row>
    <row r="234" spans="1:5" x14ac:dyDescent="0.5">
      <c r="A234" t="s">
        <v>401</v>
      </c>
      <c r="B234" t="s">
        <v>229</v>
      </c>
      <c r="D234">
        <v>2.5</v>
      </c>
      <c r="E234" t="s">
        <v>289</v>
      </c>
    </row>
    <row r="235" spans="1:5" x14ac:dyDescent="0.5">
      <c r="A235" t="s">
        <v>401</v>
      </c>
      <c r="B235" t="s">
        <v>159</v>
      </c>
      <c r="D235" t="s">
        <v>251</v>
      </c>
      <c r="E235" t="s">
        <v>463</v>
      </c>
    </row>
    <row r="236" spans="1:5" x14ac:dyDescent="0.5">
      <c r="A236" t="s">
        <v>401</v>
      </c>
      <c r="B236" t="s">
        <v>160</v>
      </c>
      <c r="C236" s="100" t="s">
        <v>464</v>
      </c>
      <c r="E236" t="s">
        <v>465</v>
      </c>
    </row>
    <row r="237" spans="1:5" x14ac:dyDescent="0.5">
      <c r="A237" t="s">
        <v>401</v>
      </c>
      <c r="B237" t="s">
        <v>161</v>
      </c>
      <c r="D237" t="s">
        <v>440</v>
      </c>
    </row>
    <row r="238" spans="1:5" x14ac:dyDescent="0.5">
      <c r="A238" t="s">
        <v>401</v>
      </c>
      <c r="B238" t="s">
        <v>466</v>
      </c>
      <c r="C238" s="100" t="s">
        <v>539</v>
      </c>
    </row>
    <row r="239" spans="1:5" x14ac:dyDescent="0.5">
      <c r="A239" t="s">
        <v>401</v>
      </c>
      <c r="B239" t="s">
        <v>467</v>
      </c>
      <c r="C239" s="100" t="s">
        <v>540</v>
      </c>
    </row>
    <row r="240" spans="1:5" x14ac:dyDescent="0.5">
      <c r="A240" t="s">
        <v>401</v>
      </c>
      <c r="B240" t="s">
        <v>468</v>
      </c>
      <c r="C240" s="100" t="s">
        <v>541</v>
      </c>
    </row>
    <row r="241" spans="1:5" x14ac:dyDescent="0.5">
      <c r="A241" t="s">
        <v>401</v>
      </c>
      <c r="B241" t="s">
        <v>469</v>
      </c>
      <c r="C241" s="100" t="s">
        <v>542</v>
      </c>
    </row>
    <row r="242" spans="1:5" x14ac:dyDescent="0.5">
      <c r="A242" t="s">
        <v>401</v>
      </c>
      <c r="B242" t="s">
        <v>470</v>
      </c>
      <c r="C242" s="100" t="s">
        <v>543</v>
      </c>
    </row>
    <row r="243" spans="1:5" x14ac:dyDescent="0.5">
      <c r="A243" t="s">
        <v>401</v>
      </c>
      <c r="B243" t="s">
        <v>471</v>
      </c>
      <c r="C243" s="100" t="s">
        <v>544</v>
      </c>
    </row>
    <row r="244" spans="1:5" x14ac:dyDescent="0.5">
      <c r="A244" t="s">
        <v>401</v>
      </c>
      <c r="B244" t="s">
        <v>472</v>
      </c>
      <c r="C244" s="100" t="s">
        <v>545</v>
      </c>
    </row>
    <row r="245" spans="1:5" x14ac:dyDescent="0.5">
      <c r="A245" t="s">
        <v>401</v>
      </c>
      <c r="B245" t="s">
        <v>473</v>
      </c>
      <c r="C245" s="100" t="s">
        <v>546</v>
      </c>
    </row>
    <row r="246" spans="1:5" x14ac:dyDescent="0.5">
      <c r="A246" t="s">
        <v>401</v>
      </c>
      <c r="B246" t="s">
        <v>474</v>
      </c>
      <c r="C246" s="100" t="s">
        <v>547</v>
      </c>
    </row>
    <row r="247" spans="1:5" x14ac:dyDescent="0.5">
      <c r="A247" t="s">
        <v>401</v>
      </c>
      <c r="B247" t="s">
        <v>475</v>
      </c>
      <c r="C247" s="100" t="s">
        <v>548</v>
      </c>
    </row>
    <row r="248" spans="1:5" x14ac:dyDescent="0.5">
      <c r="A248" t="s">
        <v>401</v>
      </c>
      <c r="B248" t="s">
        <v>476</v>
      </c>
      <c r="C248" s="100" t="s">
        <v>549</v>
      </c>
    </row>
    <row r="249" spans="1:5" x14ac:dyDescent="0.5">
      <c r="A249" t="s">
        <v>401</v>
      </c>
      <c r="B249" t="s">
        <v>477</v>
      </c>
      <c r="C249" s="100" t="s">
        <v>550</v>
      </c>
    </row>
    <row r="250" spans="1:5" x14ac:dyDescent="0.5">
      <c r="A250" t="s">
        <v>401</v>
      </c>
      <c r="B250" t="s">
        <v>478</v>
      </c>
      <c r="C250" s="100" t="s">
        <v>551</v>
      </c>
    </row>
    <row r="251" spans="1:5" x14ac:dyDescent="0.5">
      <c r="A251" t="s">
        <v>402</v>
      </c>
      <c r="B251" t="s">
        <v>72</v>
      </c>
      <c r="D251" t="s">
        <v>377</v>
      </c>
    </row>
    <row r="252" spans="1:5" x14ac:dyDescent="0.5">
      <c r="A252" t="s">
        <v>402</v>
      </c>
      <c r="B252" t="s">
        <v>73</v>
      </c>
      <c r="C252" s="100" t="s">
        <v>403</v>
      </c>
    </row>
    <row r="253" spans="1:5" x14ac:dyDescent="0.5">
      <c r="A253" t="s">
        <v>402</v>
      </c>
      <c r="B253" t="s">
        <v>74</v>
      </c>
      <c r="C253" s="100" t="s">
        <v>404</v>
      </c>
    </row>
    <row r="254" spans="1:5" x14ac:dyDescent="0.5">
      <c r="A254" t="s">
        <v>402</v>
      </c>
      <c r="B254" t="s">
        <v>105</v>
      </c>
      <c r="D254" t="s">
        <v>378</v>
      </c>
    </row>
    <row r="255" spans="1:5" x14ac:dyDescent="0.5">
      <c r="A255" t="s">
        <v>402</v>
      </c>
      <c r="B255" t="s">
        <v>106</v>
      </c>
      <c r="C255" s="100" t="s">
        <v>334</v>
      </c>
      <c r="E255" t="s">
        <v>332</v>
      </c>
    </row>
    <row r="256" spans="1:5" x14ac:dyDescent="0.5">
      <c r="A256" t="s">
        <v>402</v>
      </c>
      <c r="B256" t="s">
        <v>89</v>
      </c>
      <c r="C256" s="100" t="s">
        <v>305</v>
      </c>
      <c r="E256" t="s">
        <v>303</v>
      </c>
    </row>
    <row r="257" spans="1:5" x14ac:dyDescent="0.5">
      <c r="A257" t="s">
        <v>402</v>
      </c>
      <c r="B257" t="s">
        <v>90</v>
      </c>
      <c r="C257" s="100" t="s">
        <v>311</v>
      </c>
      <c r="E257" t="s">
        <v>309</v>
      </c>
    </row>
    <row r="258" spans="1:5" x14ac:dyDescent="0.5">
      <c r="A258" t="s">
        <v>402</v>
      </c>
      <c r="B258" t="s">
        <v>91</v>
      </c>
      <c r="C258" s="100" t="s">
        <v>317</v>
      </c>
      <c r="E258" t="s">
        <v>315</v>
      </c>
    </row>
    <row r="259" spans="1:5" x14ac:dyDescent="0.5">
      <c r="A259" t="s">
        <v>402</v>
      </c>
      <c r="B259" t="s">
        <v>163</v>
      </c>
      <c r="C259" s="100" t="s">
        <v>552</v>
      </c>
      <c r="E259" t="s">
        <v>384</v>
      </c>
    </row>
    <row r="260" spans="1:5" x14ac:dyDescent="0.5">
      <c r="A260" t="s">
        <v>402</v>
      </c>
      <c r="B260" t="s">
        <v>136</v>
      </c>
      <c r="C260" s="100" t="s">
        <v>390</v>
      </c>
      <c r="E260" t="s">
        <v>319</v>
      </c>
    </row>
    <row r="261" spans="1:5" x14ac:dyDescent="0.5">
      <c r="A261" t="s">
        <v>402</v>
      </c>
      <c r="B261" t="s">
        <v>137</v>
      </c>
      <c r="C261" s="100" t="s">
        <v>391</v>
      </c>
      <c r="E261" t="s">
        <v>321</v>
      </c>
    </row>
    <row r="262" spans="1:5" x14ac:dyDescent="0.5">
      <c r="A262" t="s">
        <v>402</v>
      </c>
      <c r="B262" t="s">
        <v>138</v>
      </c>
      <c r="C262" s="100" t="s">
        <v>392</v>
      </c>
      <c r="E262" t="s">
        <v>323</v>
      </c>
    </row>
    <row r="263" spans="1:5" x14ac:dyDescent="0.5">
      <c r="A263" t="s">
        <v>405</v>
      </c>
      <c r="B263" t="s">
        <v>72</v>
      </c>
      <c r="D263" t="s">
        <v>371</v>
      </c>
    </row>
    <row r="264" spans="1:5" x14ac:dyDescent="0.5">
      <c r="A264" t="s">
        <v>405</v>
      </c>
      <c r="B264" t="s">
        <v>73</v>
      </c>
      <c r="D264" t="s">
        <v>378</v>
      </c>
    </row>
    <row r="265" spans="1:5" x14ac:dyDescent="0.5">
      <c r="A265" t="s">
        <v>405</v>
      </c>
      <c r="B265" t="s">
        <v>105</v>
      </c>
      <c r="D265" t="s">
        <v>379</v>
      </c>
    </row>
    <row r="266" spans="1:5" x14ac:dyDescent="0.5">
      <c r="A266" t="s">
        <v>405</v>
      </c>
      <c r="B266" t="s">
        <v>106</v>
      </c>
      <c r="D266" t="s">
        <v>11</v>
      </c>
    </row>
    <row r="267" spans="1:5" x14ac:dyDescent="0.5">
      <c r="A267" t="s">
        <v>405</v>
      </c>
      <c r="B267" t="s">
        <v>163</v>
      </c>
      <c r="D267" t="s">
        <v>12</v>
      </c>
    </row>
    <row r="268" spans="1:5" x14ac:dyDescent="0.5">
      <c r="A268" t="s">
        <v>405</v>
      </c>
      <c r="B268" t="s">
        <v>135</v>
      </c>
      <c r="C268" s="100" t="s">
        <v>553</v>
      </c>
    </row>
    <row r="269" spans="1:5" x14ac:dyDescent="0.5">
      <c r="A269" t="s">
        <v>405</v>
      </c>
      <c r="B269" t="s">
        <v>172</v>
      </c>
      <c r="D269" t="s">
        <v>380</v>
      </c>
    </row>
    <row r="270" spans="1:5" x14ac:dyDescent="0.5">
      <c r="A270" t="s">
        <v>405</v>
      </c>
      <c r="B270" t="s">
        <v>140</v>
      </c>
      <c r="D270">
        <v>300</v>
      </c>
    </row>
    <row r="271" spans="1:5" x14ac:dyDescent="0.5">
      <c r="A271" t="s">
        <v>405</v>
      </c>
      <c r="B271" t="s">
        <v>145</v>
      </c>
      <c r="D271" t="s">
        <v>373</v>
      </c>
    </row>
    <row r="272" spans="1:5" x14ac:dyDescent="0.5">
      <c r="A272" t="s">
        <v>405</v>
      </c>
      <c r="B272" t="s">
        <v>200</v>
      </c>
      <c r="D272" t="s">
        <v>381</v>
      </c>
    </row>
    <row r="273" spans="1:3" x14ac:dyDescent="0.5">
      <c r="A273" t="s">
        <v>405</v>
      </c>
      <c r="B273" t="s">
        <v>146</v>
      </c>
      <c r="C273" s="100"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19DCD-CE9E-4F26-A49A-C662E18CD402}">
  <sheetPr published="0" codeName="Sheet2"/>
  <dimension ref="A1:D67"/>
  <sheetViews>
    <sheetView showRowColHeaders="0" workbookViewId="0">
      <pane xSplit="1" ySplit="1" topLeftCell="B2" activePane="bottomRight" state="frozen"/>
      <selection pane="topRight" activeCell="B1" sqref="B1"/>
      <selection pane="bottomLeft" activeCell="A2" sqref="A2"/>
      <selection pane="bottomRight" activeCell="B2" sqref="B2"/>
    </sheetView>
  </sheetViews>
  <sheetFormatPr defaultRowHeight="14.35" x14ac:dyDescent="0.5"/>
  <cols>
    <col min="1" max="1" width="22.29296875" bestFit="1" customWidth="1"/>
    <col min="2" max="3" width="50.64453125" customWidth="1"/>
    <col min="4" max="4" width="5.64453125" bestFit="1" customWidth="1"/>
  </cols>
  <sheetData>
    <row r="1" spans="1:4" x14ac:dyDescent="0.5">
      <c r="A1" t="s">
        <v>407</v>
      </c>
      <c r="B1" t="s">
        <v>408</v>
      </c>
      <c r="C1" t="s">
        <v>409</v>
      </c>
      <c r="D1" t="s">
        <v>410</v>
      </c>
    </row>
    <row r="2" spans="1:4" x14ac:dyDescent="0.5">
      <c r="A2" t="s">
        <v>49</v>
      </c>
      <c r="B2" s="100" t="s">
        <v>260</v>
      </c>
      <c r="C2" s="100" t="s">
        <v>251</v>
      </c>
      <c r="D2" t="s">
        <v>69</v>
      </c>
    </row>
    <row r="3" spans="1:4" x14ac:dyDescent="0.5">
      <c r="A3" t="s">
        <v>50</v>
      </c>
      <c r="B3" s="100" t="s">
        <v>261</v>
      </c>
      <c r="C3" s="100" t="s">
        <v>250</v>
      </c>
      <c r="D3" t="s">
        <v>69</v>
      </c>
    </row>
    <row r="4" spans="1:4" x14ac:dyDescent="0.5">
      <c r="A4" t="s">
        <v>51</v>
      </c>
      <c r="B4" s="100" t="s">
        <v>342</v>
      </c>
      <c r="C4" s="100" t="s">
        <v>60</v>
      </c>
      <c r="D4" t="s">
        <v>69</v>
      </c>
    </row>
    <row r="5" spans="1:4" x14ac:dyDescent="0.5">
      <c r="A5" t="s">
        <v>266</v>
      </c>
      <c r="B5" s="100" t="s">
        <v>267</v>
      </c>
      <c r="C5" s="100" t="s">
        <v>515</v>
      </c>
      <c r="D5" t="s">
        <v>69</v>
      </c>
    </row>
    <row r="6" spans="1:4" x14ac:dyDescent="0.5">
      <c r="A6" t="s">
        <v>268</v>
      </c>
      <c r="B6" s="100" t="s">
        <v>269</v>
      </c>
      <c r="D6" t="s">
        <v>69</v>
      </c>
    </row>
    <row r="7" spans="1:4" x14ac:dyDescent="0.5">
      <c r="A7" t="s">
        <v>52</v>
      </c>
      <c r="B7" s="100" t="s">
        <v>480</v>
      </c>
      <c r="C7" s="100" t="s">
        <v>501</v>
      </c>
      <c r="D7" t="s">
        <v>69</v>
      </c>
    </row>
    <row r="8" spans="1:4" x14ac:dyDescent="0.5">
      <c r="A8" t="s">
        <v>271</v>
      </c>
      <c r="B8" s="100" t="s">
        <v>298</v>
      </c>
      <c r="C8" s="100" t="s">
        <v>250</v>
      </c>
      <c r="D8" t="s">
        <v>69</v>
      </c>
    </row>
    <row r="9" spans="1:4" x14ac:dyDescent="0.5">
      <c r="A9" t="s">
        <v>465</v>
      </c>
      <c r="B9" s="100" t="s">
        <v>481</v>
      </c>
      <c r="C9" s="100" t="s">
        <v>464</v>
      </c>
      <c r="D9" t="s">
        <v>69</v>
      </c>
    </row>
    <row r="10" spans="1:4" x14ac:dyDescent="0.5">
      <c r="A10" t="s">
        <v>273</v>
      </c>
      <c r="B10" s="100" t="s">
        <v>482</v>
      </c>
      <c r="C10" s="100" t="s">
        <v>505</v>
      </c>
      <c r="D10" t="s">
        <v>69</v>
      </c>
    </row>
    <row r="11" spans="1:4" x14ac:dyDescent="0.5">
      <c r="A11" t="s">
        <v>275</v>
      </c>
      <c r="B11" s="100" t="s">
        <v>276</v>
      </c>
      <c r="C11" s="100" t="s">
        <v>514</v>
      </c>
      <c r="D11" t="s">
        <v>69</v>
      </c>
    </row>
    <row r="12" spans="1:4" x14ac:dyDescent="0.5">
      <c r="A12" t="s">
        <v>382</v>
      </c>
      <c r="B12" s="100" t="s">
        <v>292</v>
      </c>
      <c r="C12" s="100" t="s">
        <v>510</v>
      </c>
      <c r="D12" t="s">
        <v>69</v>
      </c>
    </row>
    <row r="13" spans="1:4" x14ac:dyDescent="0.5">
      <c r="A13" t="s">
        <v>460</v>
      </c>
      <c r="B13" s="100" t="s">
        <v>483</v>
      </c>
      <c r="C13" s="100" t="s">
        <v>436</v>
      </c>
      <c r="D13" t="s">
        <v>69</v>
      </c>
    </row>
    <row r="14" spans="1:4" x14ac:dyDescent="0.5">
      <c r="A14" t="s">
        <v>53</v>
      </c>
      <c r="B14" s="100" t="s">
        <v>270</v>
      </c>
      <c r="C14" s="100" t="s">
        <v>500</v>
      </c>
      <c r="D14" t="s">
        <v>69</v>
      </c>
    </row>
    <row r="15" spans="1:4" x14ac:dyDescent="0.5">
      <c r="A15" t="s">
        <v>278</v>
      </c>
      <c r="B15" s="100" t="s">
        <v>274</v>
      </c>
      <c r="C15" s="100" t="s">
        <v>504</v>
      </c>
      <c r="D15" t="s">
        <v>69</v>
      </c>
    </row>
    <row r="16" spans="1:4" x14ac:dyDescent="0.5">
      <c r="A16" t="s">
        <v>280</v>
      </c>
      <c r="B16" s="100" t="s">
        <v>281</v>
      </c>
      <c r="C16" s="100" t="s">
        <v>513</v>
      </c>
      <c r="D16" t="s">
        <v>69</v>
      </c>
    </row>
    <row r="17" spans="1:4" x14ac:dyDescent="0.5">
      <c r="A17" t="s">
        <v>383</v>
      </c>
      <c r="B17" s="100" t="s">
        <v>554</v>
      </c>
    </row>
    <row r="18" spans="1:4" x14ac:dyDescent="0.5">
      <c r="A18" t="s">
        <v>384</v>
      </c>
      <c r="B18" s="100" t="s">
        <v>282</v>
      </c>
      <c r="C18" s="100" t="s">
        <v>552</v>
      </c>
      <c r="D18" t="s">
        <v>69</v>
      </c>
    </row>
    <row r="19" spans="1:4" x14ac:dyDescent="0.5">
      <c r="A19" t="s">
        <v>54</v>
      </c>
      <c r="B19" s="100" t="s">
        <v>277</v>
      </c>
      <c r="C19" s="100" t="s">
        <v>499</v>
      </c>
      <c r="D19" t="s">
        <v>69</v>
      </c>
    </row>
    <row r="20" spans="1:4" x14ac:dyDescent="0.5">
      <c r="A20" t="s">
        <v>283</v>
      </c>
      <c r="B20" s="100" t="s">
        <v>279</v>
      </c>
      <c r="C20" s="100" t="s">
        <v>503</v>
      </c>
      <c r="D20" t="s">
        <v>69</v>
      </c>
    </row>
    <row r="21" spans="1:4" x14ac:dyDescent="0.5">
      <c r="A21" t="s">
        <v>284</v>
      </c>
      <c r="B21" s="100" t="s">
        <v>285</v>
      </c>
      <c r="C21" s="100" t="s">
        <v>512</v>
      </c>
      <c r="D21" t="s">
        <v>69</v>
      </c>
    </row>
    <row r="22" spans="1:4" x14ac:dyDescent="0.5">
      <c r="A22" t="s">
        <v>286</v>
      </c>
      <c r="B22" s="100" t="s">
        <v>272</v>
      </c>
      <c r="C22" s="100" t="s">
        <v>59</v>
      </c>
      <c r="D22" t="s">
        <v>69</v>
      </c>
    </row>
    <row r="23" spans="1:4" x14ac:dyDescent="0.5">
      <c r="A23" t="s">
        <v>288</v>
      </c>
      <c r="B23" s="100" t="s">
        <v>385</v>
      </c>
      <c r="D23" t="s">
        <v>69</v>
      </c>
    </row>
    <row r="24" spans="1:4" x14ac:dyDescent="0.5">
      <c r="A24" t="s">
        <v>386</v>
      </c>
      <c r="B24" s="100" t="s">
        <v>387</v>
      </c>
      <c r="C24" s="100" t="s">
        <v>378</v>
      </c>
      <c r="D24" t="s">
        <v>69</v>
      </c>
    </row>
    <row r="25" spans="1:4" x14ac:dyDescent="0.5">
      <c r="A25" t="s">
        <v>289</v>
      </c>
      <c r="B25" s="100" t="s">
        <v>290</v>
      </c>
      <c r="C25" s="100" t="s">
        <v>70</v>
      </c>
      <c r="D25" t="s">
        <v>69</v>
      </c>
    </row>
    <row r="26" spans="1:4" x14ac:dyDescent="0.5">
      <c r="A26" t="s">
        <v>411</v>
      </c>
      <c r="B26" s="100" t="s">
        <v>484</v>
      </c>
      <c r="C26" s="100" t="s">
        <v>352</v>
      </c>
      <c r="D26" t="s">
        <v>69</v>
      </c>
    </row>
    <row r="27" spans="1:4" x14ac:dyDescent="0.5">
      <c r="A27" t="s">
        <v>388</v>
      </c>
      <c r="B27" s="100" t="s">
        <v>555</v>
      </c>
    </row>
    <row r="28" spans="1:4" x14ac:dyDescent="0.5">
      <c r="A28" t="s">
        <v>389</v>
      </c>
      <c r="B28" s="100" t="s">
        <v>556</v>
      </c>
    </row>
    <row r="29" spans="1:4" x14ac:dyDescent="0.5">
      <c r="A29" t="s">
        <v>508</v>
      </c>
      <c r="B29" s="100" t="s">
        <v>557</v>
      </c>
      <c r="C29" s="100" t="s">
        <v>558</v>
      </c>
      <c r="D29" t="s">
        <v>69</v>
      </c>
    </row>
    <row r="30" spans="1:4" x14ac:dyDescent="0.5">
      <c r="A30" t="s">
        <v>291</v>
      </c>
      <c r="B30" s="100" t="s">
        <v>485</v>
      </c>
      <c r="C30" s="100" t="s">
        <v>71</v>
      </c>
      <c r="D30" t="s">
        <v>69</v>
      </c>
    </row>
    <row r="31" spans="1:4" x14ac:dyDescent="0.5">
      <c r="A31" t="s">
        <v>293</v>
      </c>
      <c r="B31" s="100" t="s">
        <v>486</v>
      </c>
      <c r="C31" s="100" t="s">
        <v>71</v>
      </c>
      <c r="D31" t="s">
        <v>69</v>
      </c>
    </row>
    <row r="32" spans="1:4" x14ac:dyDescent="0.5">
      <c r="A32" t="s">
        <v>295</v>
      </c>
      <c r="B32" s="100" t="s">
        <v>559</v>
      </c>
    </row>
    <row r="33" spans="1:4" x14ac:dyDescent="0.5">
      <c r="A33" t="s">
        <v>296</v>
      </c>
      <c r="B33" s="100" t="s">
        <v>560</v>
      </c>
    </row>
    <row r="34" spans="1:4" x14ac:dyDescent="0.5">
      <c r="A34" t="s">
        <v>297</v>
      </c>
      <c r="B34" s="100" t="s">
        <v>294</v>
      </c>
      <c r="C34" s="100" t="s">
        <v>441</v>
      </c>
      <c r="D34" t="s">
        <v>69</v>
      </c>
    </row>
    <row r="35" spans="1:4" x14ac:dyDescent="0.5">
      <c r="A35" t="s">
        <v>498</v>
      </c>
      <c r="B35" s="100" t="s">
        <v>561</v>
      </c>
      <c r="C35" s="100" t="s">
        <v>497</v>
      </c>
      <c r="D35" t="s">
        <v>69</v>
      </c>
    </row>
    <row r="36" spans="1:4" x14ac:dyDescent="0.5">
      <c r="A36" t="s">
        <v>487</v>
      </c>
      <c r="B36" s="100" t="s">
        <v>294</v>
      </c>
      <c r="C36" s="100" t="s">
        <v>441</v>
      </c>
      <c r="D36" t="s">
        <v>69</v>
      </c>
    </row>
    <row r="37" spans="1:4" x14ac:dyDescent="0.5">
      <c r="A37" t="s">
        <v>299</v>
      </c>
      <c r="B37" s="100" t="s">
        <v>262</v>
      </c>
      <c r="C37" s="100" t="s">
        <v>61</v>
      </c>
      <c r="D37" t="s">
        <v>69</v>
      </c>
    </row>
    <row r="38" spans="1:4" x14ac:dyDescent="0.5">
      <c r="A38" t="s">
        <v>263</v>
      </c>
      <c r="B38" s="100" t="s">
        <v>264</v>
      </c>
      <c r="D38" t="s">
        <v>69</v>
      </c>
    </row>
    <row r="39" spans="1:4" x14ac:dyDescent="0.5">
      <c r="A39" t="s">
        <v>265</v>
      </c>
      <c r="B39" s="100" t="s">
        <v>479</v>
      </c>
      <c r="D39" t="s">
        <v>69</v>
      </c>
    </row>
    <row r="40" spans="1:4" x14ac:dyDescent="0.5">
      <c r="A40" t="s">
        <v>463</v>
      </c>
      <c r="B40" s="100" t="s">
        <v>488</v>
      </c>
      <c r="C40" s="100" t="s">
        <v>251</v>
      </c>
      <c r="D40" t="s">
        <v>69</v>
      </c>
    </row>
    <row r="41" spans="1:4" x14ac:dyDescent="0.5">
      <c r="A41" s="100" t="s">
        <v>337</v>
      </c>
      <c r="B41" s="100" t="s">
        <v>338</v>
      </c>
    </row>
    <row r="42" spans="1:4" x14ac:dyDescent="0.5">
      <c r="A42" t="s">
        <v>339</v>
      </c>
      <c r="B42" s="100" t="s">
        <v>340</v>
      </c>
      <c r="D42" t="s">
        <v>69</v>
      </c>
    </row>
    <row r="43" spans="1:4" x14ac:dyDescent="0.5">
      <c r="A43" t="s">
        <v>491</v>
      </c>
      <c r="B43" s="100" t="s">
        <v>492</v>
      </c>
      <c r="D43" t="s">
        <v>69</v>
      </c>
    </row>
    <row r="44" spans="1:4" x14ac:dyDescent="0.5">
      <c r="A44" t="s">
        <v>300</v>
      </c>
      <c r="B44" s="100" t="s">
        <v>307</v>
      </c>
      <c r="C44" s="100" t="s">
        <v>302</v>
      </c>
      <c r="D44" t="s">
        <v>69</v>
      </c>
    </row>
    <row r="45" spans="1:4" x14ac:dyDescent="0.5">
      <c r="A45" t="s">
        <v>303</v>
      </c>
      <c r="B45" s="100" t="s">
        <v>304</v>
      </c>
      <c r="C45" s="100" t="s">
        <v>305</v>
      </c>
      <c r="D45" t="s">
        <v>69</v>
      </c>
    </row>
    <row r="46" spans="1:4" x14ac:dyDescent="0.5">
      <c r="A46" t="s">
        <v>306</v>
      </c>
      <c r="B46" s="100" t="s">
        <v>313</v>
      </c>
      <c r="C46" s="100" t="s">
        <v>308</v>
      </c>
      <c r="D46" t="s">
        <v>69</v>
      </c>
    </row>
    <row r="47" spans="1:4" x14ac:dyDescent="0.5">
      <c r="A47" t="s">
        <v>309</v>
      </c>
      <c r="B47" s="100" t="s">
        <v>310</v>
      </c>
      <c r="C47" s="100" t="s">
        <v>311</v>
      </c>
      <c r="D47" t="s">
        <v>69</v>
      </c>
    </row>
    <row r="48" spans="1:4" x14ac:dyDescent="0.5">
      <c r="A48" t="s">
        <v>312</v>
      </c>
      <c r="B48" s="100" t="s">
        <v>489</v>
      </c>
      <c r="C48" s="100" t="s">
        <v>314</v>
      </c>
      <c r="D48" t="s">
        <v>69</v>
      </c>
    </row>
    <row r="49" spans="1:4" x14ac:dyDescent="0.5">
      <c r="A49" t="s">
        <v>315</v>
      </c>
      <c r="B49" s="100" t="s">
        <v>316</v>
      </c>
      <c r="C49" s="100" t="s">
        <v>317</v>
      </c>
      <c r="D49" t="s">
        <v>69</v>
      </c>
    </row>
    <row r="50" spans="1:4" x14ac:dyDescent="0.5">
      <c r="A50" t="s">
        <v>318</v>
      </c>
      <c r="B50" s="100" t="s">
        <v>562</v>
      </c>
    </row>
    <row r="51" spans="1:4" x14ac:dyDescent="0.5">
      <c r="A51" t="s">
        <v>319</v>
      </c>
      <c r="B51" s="100" t="s">
        <v>320</v>
      </c>
      <c r="C51" s="100" t="s">
        <v>390</v>
      </c>
      <c r="D51" t="s">
        <v>69</v>
      </c>
    </row>
    <row r="52" spans="1:4" x14ac:dyDescent="0.5">
      <c r="A52" t="s">
        <v>321</v>
      </c>
      <c r="B52" s="100" t="s">
        <v>322</v>
      </c>
      <c r="C52" s="100" t="s">
        <v>391</v>
      </c>
      <c r="D52" t="s">
        <v>69</v>
      </c>
    </row>
    <row r="53" spans="1:4" x14ac:dyDescent="0.5">
      <c r="A53" t="s">
        <v>323</v>
      </c>
      <c r="B53" s="100" t="s">
        <v>324</v>
      </c>
      <c r="C53" s="100" t="s">
        <v>392</v>
      </c>
      <c r="D53" t="s">
        <v>69</v>
      </c>
    </row>
    <row r="54" spans="1:4" x14ac:dyDescent="0.5">
      <c r="A54" t="s">
        <v>461</v>
      </c>
      <c r="B54" s="100" t="s">
        <v>490</v>
      </c>
      <c r="C54" s="100" t="s">
        <v>538</v>
      </c>
      <c r="D54" t="s">
        <v>69</v>
      </c>
    </row>
    <row r="55" spans="1:4" x14ac:dyDescent="0.5">
      <c r="A55" t="s">
        <v>325</v>
      </c>
      <c r="B55" s="100" t="s">
        <v>327</v>
      </c>
      <c r="C55" s="100" t="s">
        <v>250</v>
      </c>
      <c r="D55" t="s">
        <v>69</v>
      </c>
    </row>
    <row r="56" spans="1:4" x14ac:dyDescent="0.5">
      <c r="A56" t="s">
        <v>326</v>
      </c>
      <c r="B56" s="100" t="s">
        <v>287</v>
      </c>
      <c r="C56" s="100" t="s">
        <v>251</v>
      </c>
      <c r="D56" t="s">
        <v>69</v>
      </c>
    </row>
    <row r="57" spans="1:4" x14ac:dyDescent="0.5">
      <c r="A57" t="s">
        <v>55</v>
      </c>
      <c r="B57" s="100" t="s">
        <v>328</v>
      </c>
      <c r="C57" s="100" t="s">
        <v>329</v>
      </c>
      <c r="D57" t="s">
        <v>69</v>
      </c>
    </row>
    <row r="58" spans="1:4" x14ac:dyDescent="0.5">
      <c r="A58" t="s">
        <v>330</v>
      </c>
      <c r="B58" s="100" t="s">
        <v>301</v>
      </c>
      <c r="C58" s="100" t="s">
        <v>331</v>
      </c>
      <c r="D58" t="s">
        <v>69</v>
      </c>
    </row>
    <row r="59" spans="1:4" x14ac:dyDescent="0.5">
      <c r="A59" t="s">
        <v>332</v>
      </c>
      <c r="B59" s="100" t="s">
        <v>333</v>
      </c>
      <c r="C59" s="100" t="s">
        <v>334</v>
      </c>
      <c r="D59" t="s">
        <v>69</v>
      </c>
    </row>
    <row r="60" spans="1:4" x14ac:dyDescent="0.5">
      <c r="A60" t="s">
        <v>335</v>
      </c>
      <c r="B60" s="100" t="s">
        <v>336</v>
      </c>
      <c r="C60" s="100" t="s">
        <v>22</v>
      </c>
      <c r="D60" t="s">
        <v>69</v>
      </c>
    </row>
    <row r="61" spans="1:4" x14ac:dyDescent="0.5">
      <c r="A61" t="s">
        <v>56</v>
      </c>
      <c r="B61" s="100" t="s">
        <v>63</v>
      </c>
    </row>
    <row r="62" spans="1:4" x14ac:dyDescent="0.5">
      <c r="A62" t="s">
        <v>341</v>
      </c>
      <c r="B62" s="100" t="s">
        <v>62</v>
      </c>
    </row>
    <row r="63" spans="1:4" x14ac:dyDescent="0.5">
      <c r="A63" t="s">
        <v>57</v>
      </c>
      <c r="B63" s="100" t="s">
        <v>64</v>
      </c>
    </row>
    <row r="64" spans="1:4" x14ac:dyDescent="0.5">
      <c r="A64" t="s">
        <v>58</v>
      </c>
      <c r="B64" s="100" t="s">
        <v>65</v>
      </c>
    </row>
    <row r="65" spans="1:4" x14ac:dyDescent="0.5">
      <c r="A65" t="s">
        <v>18</v>
      </c>
      <c r="B65" s="100" t="s">
        <v>493</v>
      </c>
      <c r="C65" s="100" t="s">
        <v>66</v>
      </c>
      <c r="D65" t="s">
        <v>69</v>
      </c>
    </row>
    <row r="66" spans="1:4" x14ac:dyDescent="0.5">
      <c r="A66" t="s">
        <v>343</v>
      </c>
      <c r="B66" s="100" t="s">
        <v>344</v>
      </c>
      <c r="C66" s="100" t="s">
        <v>516</v>
      </c>
      <c r="D66" t="s">
        <v>69</v>
      </c>
    </row>
    <row r="67" spans="1:4" x14ac:dyDescent="0.5">
      <c r="A67" t="s">
        <v>345</v>
      </c>
      <c r="B67" s="100" t="s">
        <v>346</v>
      </c>
      <c r="D67"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e_Images"/>
  <dimension ref="A1"/>
  <sheetViews>
    <sheetView showGridLines="0" showRowColHeaders="0" workbookViewId="0">
      <selection activeCell="B1" sqref="B1"/>
    </sheetView>
  </sheetViews>
  <sheetFormatPr defaultColWidth="10.8203125" defaultRowHeight="14.35" x14ac:dyDescent="0.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_Links_Images">
    <tabColor rgb="FF005877"/>
  </sheetPr>
  <dimension ref="A1:F2"/>
  <sheetViews>
    <sheetView showGridLines="0" showRowColHeaders="0" workbookViewId="0">
      <selection activeCell="A2" sqref="A2"/>
    </sheetView>
  </sheetViews>
  <sheetFormatPr defaultColWidth="10.8203125" defaultRowHeight="14.35" x14ac:dyDescent="0.5"/>
  <cols>
    <col min="1" max="1" width="24.703125" bestFit="1" customWidth="1"/>
    <col min="2" max="2" width="16.5859375" customWidth="1"/>
    <col min="3" max="3" width="39.87890625" bestFit="1" customWidth="1"/>
    <col min="6" max="6" width="41.703125" customWidth="1"/>
  </cols>
  <sheetData>
    <row r="1" spans="1:6" x14ac:dyDescent="0.5">
      <c r="A1" s="7" t="s">
        <v>371</v>
      </c>
      <c r="B1" s="7" t="s">
        <v>379</v>
      </c>
      <c r="C1" s="7" t="s">
        <v>12</v>
      </c>
      <c r="D1" s="7" t="s">
        <v>380</v>
      </c>
      <c r="E1" s="7" t="s">
        <v>373</v>
      </c>
      <c r="F1" s="7" t="s">
        <v>381</v>
      </c>
    </row>
    <row r="2" spans="1:6" x14ac:dyDescent="0.5">
      <c r="A2" s="81" t="s">
        <v>378</v>
      </c>
      <c r="B2" s="85" t="s">
        <v>11</v>
      </c>
      <c r="C2" s="82" t="str">
        <f>MID(B2,33,33)</f>
        <v>1Pu7uZeNFGBEa8bnXxwqWxPcElTiA4Nd0</v>
      </c>
      <c r="D2" s="83">
        <v>300</v>
      </c>
      <c r="E2" s="83"/>
      <c r="F2" t="str">
        <f>URL_I&amp;T_DATA_IMAGE[[#This Row],[ID]]&amp;URL_W&amp;T_DATA_IMAGE[[#This Row],[Width]]&amp;URL_Height&amp;T_DATA_IMAGE[[#This Row],[Height]]&amp;URL_F</f>
        <v>&lt;img src="http://drive.google.com/uc?export=view&amp;id=1Pu7uZeNFGBEa8bnXxwqWxPcElTiA4Nd0" width="300" height=""&gt;</v>
      </c>
    </row>
  </sheetData>
  <hyperlinks>
    <hyperlink ref="B2" r:id="rId1" xr:uid="{3ECFE786-AA2F-4CF4-89D0-C628626AA99D}"/>
  </hyperlinks>
  <pageMargins left="0.7" right="0.7" top="0.75" bottom="0.75" header="0.3" footer="0.3"/>
  <pageSetup paperSize="9" orientation="portrait" horizontalDpi="4294967295" verticalDpi="4294967295"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57</vt:i4>
      </vt:variant>
    </vt:vector>
  </HeadingPairs>
  <TitlesOfParts>
    <vt:vector size="66" baseType="lpstr">
      <vt:lpstr>INSTRUCTIONS</vt:lpstr>
      <vt:lpstr>PROBLEM</vt:lpstr>
      <vt:lpstr>HIDDEN</vt:lpstr>
      <vt:lpstr>FIXED DATA</vt:lpstr>
      <vt:lpstr>RESULTS - FTP</vt:lpstr>
      <vt:lpstr>FORMULA</vt:lpstr>
      <vt:lpstr>NAMES</vt:lpstr>
      <vt:lpstr>IMAGES</vt:lpstr>
      <vt:lpstr>LINKS</vt:lpstr>
      <vt:lpstr>_NO</vt:lpstr>
      <vt:lpstr>_OK</vt:lpstr>
      <vt:lpstr>Area</vt:lpstr>
      <vt:lpstr>Area_See</vt:lpstr>
      <vt:lpstr>Break_FTP</vt:lpstr>
      <vt:lpstr>d_</vt:lpstr>
      <vt:lpstr>D_Fixed</vt:lpstr>
      <vt:lpstr>D_Print</vt:lpstr>
      <vt:lpstr>d_Random</vt:lpstr>
      <vt:lpstr>d_See</vt:lpstr>
      <vt:lpstr>Data_FTP</vt:lpstr>
      <vt:lpstr>FIle_Name</vt:lpstr>
      <vt:lpstr>h_</vt:lpstr>
      <vt:lpstr>h_Random</vt:lpstr>
      <vt:lpstr>h_See</vt:lpstr>
      <vt:lpstr>IMAGE</vt:lpstr>
      <vt:lpstr>Image_FTP</vt:lpstr>
      <vt:lpstr>L_</vt:lpstr>
      <vt:lpstr>L_Random</vt:lpstr>
      <vt:lpstr>L_See</vt:lpstr>
      <vt:lpstr>Line_Break</vt:lpstr>
      <vt:lpstr>List_Data</vt:lpstr>
      <vt:lpstr>List_Image</vt:lpstr>
      <vt:lpstr>Multiple_Img</vt:lpstr>
      <vt:lpstr>N_Figure</vt:lpstr>
      <vt:lpstr>N_Pb_Random</vt:lpstr>
      <vt:lpstr>N_Question_FTP</vt:lpstr>
      <vt:lpstr>N_Question_FTP_Initial</vt:lpstr>
      <vt:lpstr>Name_Data</vt:lpstr>
      <vt:lpstr>Name_Pb</vt:lpstr>
      <vt:lpstr>Nombre_Datos</vt:lpstr>
      <vt:lpstr>Perimeter</vt:lpstr>
      <vt:lpstr>INSTRUCTIONS!Print_Area</vt:lpstr>
      <vt:lpstr>PROBLEM!Print_Area</vt:lpstr>
      <vt:lpstr>Print_OK</vt:lpstr>
      <vt:lpstr>'FIXED DATA'!Print_Titles</vt:lpstr>
      <vt:lpstr>INSTRUCTIONS!Print_Titles</vt:lpstr>
      <vt:lpstr>PROBLEM!Print_Titles</vt:lpstr>
      <vt:lpstr>Question_1</vt:lpstr>
      <vt:lpstr>Question_1_FTP</vt:lpstr>
      <vt:lpstr>Question_2</vt:lpstr>
      <vt:lpstr>Question_2_FTP</vt:lpstr>
      <vt:lpstr>Question_3</vt:lpstr>
      <vt:lpstr>Question_3_FTP</vt:lpstr>
      <vt:lpstr>Result_1_FTP</vt:lpstr>
      <vt:lpstr>Result_2_FTP</vt:lpstr>
      <vt:lpstr>Result_3_FTP</vt:lpstr>
      <vt:lpstr>Results</vt:lpstr>
      <vt:lpstr>See_Data</vt:lpstr>
      <vt:lpstr>See_Results</vt:lpstr>
      <vt:lpstr>Solu_ini</vt:lpstr>
      <vt:lpstr>Statement</vt:lpstr>
      <vt:lpstr>Statement_FTP</vt:lpstr>
      <vt:lpstr>SUB_FOLDER</vt:lpstr>
      <vt:lpstr>Volumen</vt:lpstr>
      <vt:lpstr>Volumen_See</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Milagros [Alazne] Huerta Gómez de Merodio</dc:creator>
  <cp:lastModifiedBy>Alazne Huerta Gómez de Merodio</cp:lastModifiedBy>
  <cp:lastPrinted>2024-01-05T20:19:24Z</cp:lastPrinted>
  <dcterms:created xsi:type="dcterms:W3CDTF">2023-06-22T15:17:01Z</dcterms:created>
  <dcterms:modified xsi:type="dcterms:W3CDTF">2024-01-05T20:28:14Z</dcterms:modified>
</cp:coreProperties>
</file>