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tables/table6.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tables/table7.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3.xml" ContentType="application/vnd.openxmlformats-officedocument.drawing+xml"/>
  <Override PartName="/xl/tables/table8.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5.xml" ContentType="application/vnd.openxmlformats-officedocument.drawing+xml"/>
  <Override PartName="/xl/tables/table9.xml" ContentType="application/vnd.openxmlformats-officedocument.spreadsheetml.table+xml"/>
  <Override PartName="/xl/drawings/drawing16.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7.xml" ContentType="application/vnd.openxmlformats-officedocument.drawing+xml"/>
  <Override PartName="/xl/tables/table10.xml" ContentType="application/vnd.openxmlformats-officedocument.spreadsheetml.table+xml"/>
  <Override PartName="/xl/drawings/drawing18.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9.xml" ContentType="application/vnd.openxmlformats-officedocument.drawing+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C:\Users\JMPN\Desktop\FastTest PlugIn\"/>
    </mc:Choice>
  </mc:AlternateContent>
  <bookViews>
    <workbookView showHorizontalScroll="0" showVerticalScroll="0" showSheetTabs="0" xWindow="-96" yWindow="-96" windowWidth="19392" windowHeight="12264" tabRatio="928" firstSheet="1" activeTab="1"/>
  </bookViews>
  <sheets>
    <sheet name="DICCIONARIO" sheetId="35" r:id="rId1"/>
    <sheet name="INICIO" sheetId="1" r:id="rId2"/>
    <sheet name="GENERAL"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veryHidden" r:id="rId20"/>
    <sheet name="XML O2" sheetId="33" state="veryHidden" r:id="rId21"/>
    <sheet name="XML VF" sheetId="21" state="veryHidden" r:id="rId22"/>
    <sheet name="XML EM" sheetId="24" state="veryHidden" r:id="rId23"/>
    <sheet name="XML RC" sheetId="25" state="veryHidden" r:id="rId24"/>
    <sheet name="XML PP" sheetId="26" state="veryHidden" r:id="rId25"/>
    <sheet name="XML EN" sheetId="45" state="veryHidden" r:id="rId26"/>
    <sheet name="XML CL" sheetId="48" state="veryHidden" r:id="rId27"/>
    <sheet name="XML" sheetId="19" state="veryHidden" r:id="rId28"/>
    <sheet name="DOC" sheetId="20" state="veryHidden" r:id="rId29"/>
    <sheet name="DOC_2" sheetId="50" state="veryHidden" r:id="rId30"/>
    <sheet name="DOC_TEMP" sheetId="51" state="veryHidden" r:id="rId31"/>
    <sheet name="OCA" sheetId="49" state="veryHidden" r:id="rId32"/>
  </sheets>
  <functionGroups builtInGroupCount="18"/>
  <definedNames>
    <definedName name="_xlnm._FilterDatabase" localSheetId="6" hidden="1">'Datos O2'!$A$2:$AJ$4</definedName>
    <definedName name="_xlnm._FilterDatabase" localSheetId="0" hidden="1">DICCIONARIO!$A$4:$A$410</definedName>
    <definedName name="_xlnm._FilterDatabase" localSheetId="28" hidden="1">DOC!$B$2:$B$2</definedName>
    <definedName name="_xlnm._FilterDatabase" localSheetId="29" hidden="1">DOC_2!$B$2:$B$4</definedName>
    <definedName name="_xlnm._FilterDatabase" localSheetId="30" hidden="1">DOC_TEMP!$A$2:$A$2</definedName>
    <definedName name="_xlnm._FilterDatabase" localSheetId="17" hidden="1">'Formulario CL'!$F$33:$Q$33</definedName>
    <definedName name="_xlnm._FilterDatabase" localSheetId="2" hidden="1">GENERAL!$E$5:$I$5</definedName>
    <definedName name="_xlnm._FilterDatabase" localSheetId="27" hidden="1">XML!$A$2:$H$28</definedName>
    <definedName name="AA_EN">'Formulario EN'!$Q$21</definedName>
    <definedName name="ANCHO_CL">'Datos CL'!$H$3</definedName>
    <definedName name="ANCHO_CL_IM">'Datos CL'!$I$3</definedName>
    <definedName name="ANCHO_IM">'Formulario CL'!$W$9</definedName>
    <definedName name="ANCHO_RC">'Formulario CL'!$Q$9</definedName>
    <definedName name="APP">INICIO!$G$1</definedName>
    <definedName name="ARCH_PERM_EN">'Datos EN'!$K$3</definedName>
    <definedName name="ARCH_REQ_EN">'Datos EN'!$L$3</definedName>
    <definedName name="Arrastrar_Soltar">'Formulario PP'!$O$37</definedName>
    <definedName name="AUTOR">INICIO!$J$7</definedName>
    <definedName name="B_R">GENERAL!$U$40</definedName>
    <definedName name="BARAJAR_R">GENERAL!$K$27</definedName>
    <definedName name="C_R1">'Formulario CL'!$I$40</definedName>
    <definedName name="C_R2">'Formulario CL'!$I$41</definedName>
    <definedName name="C_R3">'Formulario CL'!$I$42</definedName>
    <definedName name="C_R4">'Formulario CL'!$I$43</definedName>
    <definedName name="C_R5">'Formulario CL'!$I$44</definedName>
    <definedName name="C_R6">'Formulario CL'!$I$45</definedName>
    <definedName name="Cambiadas_Hojas">DICCIONARIO!$A$410</definedName>
    <definedName name="Cambio_CL">GENERAL!$P$45</definedName>
    <definedName name="Cambio_EM">GENERAL!$P$41</definedName>
    <definedName name="Cambio_EN">GENERAL!$P$44</definedName>
    <definedName name="Cambio_O2">GENERAL!$P$39</definedName>
    <definedName name="Cambio_OM">GENERAL!$P$38</definedName>
    <definedName name="Cambio_PP">GENERAL!$P$43</definedName>
    <definedName name="Cambio_RC">GENERAL!$P$42</definedName>
    <definedName name="Cambio_Version">INICIO!$T$11</definedName>
    <definedName name="Cambio_VF">GENERAL!$P$40</definedName>
    <definedName name="Categ_01" localSheetId="2">GENERAL!$Y$5</definedName>
    <definedName name="Categ_02" localSheetId="2">GENERAL!$Y$7</definedName>
    <definedName name="Categ_03" localSheetId="2">GENERAL!$Y$9</definedName>
    <definedName name="Categ_04" localSheetId="2">GENERAL!$Y$11</definedName>
    <definedName name="Categ_05" localSheetId="2">GENERAL!$Y$13</definedName>
    <definedName name="Categ_06" localSheetId="2">GENERAL!$Y$15</definedName>
    <definedName name="Categ_07" localSheetId="2">GENERAL!$Y$17</definedName>
    <definedName name="Categ_08" localSheetId="2">GENERAL!$Y$19</definedName>
    <definedName name="Categ_09" localSheetId="2">GENERAL!$Y$21</definedName>
    <definedName name="Categ_10" localSheetId="2">GENERAL!$Y$23</definedName>
    <definedName name="Categ_11">GENERAL!$AA$5</definedName>
    <definedName name="Categ_12">GENERAL!$AA$7</definedName>
    <definedName name="Categ_13">GENERAL!$AA$9</definedName>
    <definedName name="Categ_14">GENERAL!$AA$11</definedName>
    <definedName name="Categ_15">GENERAL!$AA$13</definedName>
    <definedName name="Categ_16">GENERAL!$AA$15</definedName>
    <definedName name="Categ_17">GENERAL!$AA$17</definedName>
    <definedName name="Categ_18">GENERAL!$AA$19</definedName>
    <definedName name="Categ_19">GENERAL!$AA$21</definedName>
    <definedName name="Categ_20">GENERAL!$AA$23</definedName>
    <definedName name="Centrar_Tabla">GENERAL!$Y$40</definedName>
    <definedName name="Centrar_Tabla_CL">'Formulario CL'!$N$37</definedName>
    <definedName name="Centrar_Tabla_EM">'Formulario EM'!$N$37</definedName>
    <definedName name="Centrar_Tabla_EN">'Formulario EN'!$N$37</definedName>
    <definedName name="Centrar_Tabla_O2" comment="Centrar_Tabla_O2 ='Formulario O2'!$N$37">'Formulario O2'!$N$37</definedName>
    <definedName name="Centrar_Tabla_OM">'Formulario OM'!$N$37</definedName>
    <definedName name="Centrar_Tabla_PP">'Formulario PP'!$N$37</definedName>
    <definedName name="Centrar_Tabla_RC">'Formulario RC'!$N$37</definedName>
    <definedName name="Centrar_Tabla_VF">'Formulario VF'!$N$37</definedName>
    <definedName name="Cloze_Descrip">'XML CL'!$B$2</definedName>
    <definedName name="CODIGO_COLOR">INICIO!$G$37</definedName>
    <definedName name="Codigo_Idioma">DICCIONARIO!$E$2</definedName>
    <definedName name="CONTRASEN_A">GENERAL!$W$13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7" localSheetId="2">GENERAL!$AA$5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8" localSheetId="2">GENERAL!$AA$7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19" localSheetId="2">GENERAL!$AA$9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0" localSheetId="2">GENERAL!$AA$11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1" localSheetId="2">GENERAL!$AA$13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2" localSheetId="2">GENERAL!$AA$15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3" localSheetId="2">GENERAL!$AA$17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4" localSheetId="2">GENERAL!$AA$19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5" localSheetId="2">GENERAL!$AA$21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6" localSheetId="2">GENERAL!$AA$23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7" localSheetId="2">GENERAL!$AA$25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8" localSheetId="2">GENERAL!$AA$27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29" localSheetId="2">GENERAL!$AA$29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0" localSheetId="2">GENERAL!$AA$31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1" localSheetId="2">GENERAL!$AA$33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ato_32" localSheetId="2">GENERAL!$AA$35</definedName>
    <definedName name="Datos_IDIOMA">INICIO!$E$39</definedName>
    <definedName name="Des_Categ">GENERAL!$S$7</definedName>
    <definedName name="Des_E_CL">'Datos CL'!$G$4</definedName>
    <definedName name="Des_E_EM">'Datos EM'!$G$4</definedName>
    <definedName name="Des_E_EN">'Datos EN'!$G$4</definedName>
    <definedName name="Des_E_O2">'Datos O2'!$G$4</definedName>
    <definedName name="Des_E_OM">'Datos OM'!$G$4</definedName>
    <definedName name="Des_E_PP">'Datos PP'!$G$4</definedName>
    <definedName name="Des_E_RC">'Datos RC'!$G$4</definedName>
    <definedName name="Des_E_VF">'Datos VF'!$G$4</definedName>
    <definedName name="Des_Pr_CL">'Datos CL'!$F$4</definedName>
    <definedName name="Des_Pr_EM">'Datos EM'!$F$4</definedName>
    <definedName name="Des_Pr_EN">'Datos EN'!$F$4</definedName>
    <definedName name="Des_Pr_O2">'Datos O2'!$F$4</definedName>
    <definedName name="Des_Pr_OM">'Datos OM'!$F$4</definedName>
    <definedName name="Des_Pr_PP">'Datos PP'!$F$4</definedName>
    <definedName name="Des_Pr_RC">'Datos RC'!$F$4</definedName>
    <definedName name="Des_Pr_VF">'Datos VF'!$F$4</definedName>
    <definedName name="Des_Subcat">GENERAL!$S$9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iferencia_CL">GENERAL!$O$45</definedName>
    <definedName name="Diferencia_EM">GENERAL!$O$41</definedName>
    <definedName name="Diferencia_EN">GENERAL!$O$44</definedName>
    <definedName name="Diferencia_O2">GENERAL!$O$39</definedName>
    <definedName name="Diferencia_OM">GENERAL!$O$38</definedName>
    <definedName name="Diferencia_PP">GENERAL!$O$43</definedName>
    <definedName name="Diferencia_RC">GENERAL!$O$42</definedName>
    <definedName name="Diferencia_VF">GENERAL!$O$40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'Datos CL'!$G$3</definedName>
    <definedName name="ENUNCIADO_EM">'Datos EM'!$G$3</definedName>
    <definedName name="ENUNCIADO_EN">'Datos EN'!$G$3</definedName>
    <definedName name="ENUNCIADO_O2">'Datos O2'!$G$3</definedName>
    <definedName name="ENUNCIADO_OM">'Datos OM'!$G$3</definedName>
    <definedName name="ENUNCIADO_PP">'Datos PP'!$G$3</definedName>
    <definedName name="ENUNCIADO_RC">'Datos RC'!$G$3</definedName>
    <definedName name="ENUNCIADO_VF">'Datos VF'!$G$3</definedName>
    <definedName name="F_R1">'Formulario CL'!$G$40</definedName>
    <definedName name="F_R2">'Formulario CL'!$G$41</definedName>
    <definedName name="F_R3">'Formulario CL'!$G$42</definedName>
    <definedName name="F_R4">'Formulario CL'!$G$43</definedName>
    <definedName name="F_R5">'Formulario CL'!$G$44</definedName>
    <definedName name="F_R6">'Formulario CL'!$G$45</definedName>
    <definedName name="FIN_1_1">XML!$D$2</definedName>
    <definedName name="FIN_1_1_OTRO">XML!$E$2</definedName>
    <definedName name="FIN_1_2">XML!$G$2</definedName>
    <definedName name="FIN_1_2_OTRO">XML!$H$2</definedName>
    <definedName name="FIN_10_1">XML!$D$11</definedName>
    <definedName name="FIN_10_1_OTRO">XML!$E$11</definedName>
    <definedName name="FIN_10_2">XML!$G$11</definedName>
    <definedName name="FIN_10_2_OTRO">XML!$H$11</definedName>
    <definedName name="FIN_2_1">XML!$D$3</definedName>
    <definedName name="FIN_2_1_OTRO">XML!$E$3</definedName>
    <definedName name="FIN_2_2">XML!$G$3</definedName>
    <definedName name="FIN_2_2_OTRO">XML!$H$3</definedName>
    <definedName name="FIN_3_1">XML!$D$4</definedName>
    <definedName name="FIN_3_1_OTRO">XML!$E$4</definedName>
    <definedName name="FIN_3_2">XML!$G$4</definedName>
    <definedName name="FIN_3_2_OTRO">XML!$H$4</definedName>
    <definedName name="FIN_4_1">XML!$D$5</definedName>
    <definedName name="FIN_4_1_OTRO">XML!$E$5</definedName>
    <definedName name="FIN_4_2">XML!$G$5</definedName>
    <definedName name="FIN_4_2_OTRO">XML!$H$5</definedName>
    <definedName name="FIN_5_1">XML!$D$6</definedName>
    <definedName name="FIN_5_1_OTRO">XML!$E$6</definedName>
    <definedName name="FIN_5_2">XML!$G$6</definedName>
    <definedName name="FIN_5_2_OTRO">XML!$H$6</definedName>
    <definedName name="FIN_6_1">XML!$D$7</definedName>
    <definedName name="FIN_6_1_OTRO">XML!$E$7</definedName>
    <definedName name="FIN_6_2">XML!$G$7</definedName>
    <definedName name="FIN_6_2_OTRO">XML!$H$7</definedName>
    <definedName name="FIN_7_1">XML!$D$8</definedName>
    <definedName name="FIN_7_1_OTRO">XML!$E$8</definedName>
    <definedName name="FIN_7_2">XML!$G$8</definedName>
    <definedName name="FIN_7_2_OTRO">XML!$H$8</definedName>
    <definedName name="FIN_8_1">XML!$D$9</definedName>
    <definedName name="FIN_8_1_OTRO">XML!$E$9</definedName>
    <definedName name="FIN_8_2">XML!$G$9</definedName>
    <definedName name="FIN_8_2_OTRO">XML!$H$9</definedName>
    <definedName name="FIN_9_1">XML!$D$10</definedName>
    <definedName name="FIN_9_1_OTRO">XML!$E$10</definedName>
    <definedName name="FIN_9_2">XML!$G$10</definedName>
    <definedName name="FIN_9_2_OTRO">XML!$H$10</definedName>
    <definedName name="FR_EN">'Formulario EN'!$H$17</definedName>
    <definedName name="Idioma_Dcha">DICCIONARIO!$C$410</definedName>
    <definedName name="Idioma_Original">INICIO!$M$37</definedName>
    <definedName name="IDIOMA_Otro">DICCIONARIO!$B$410</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IMG_CL">'Datos CL'!$AJ$3</definedName>
    <definedName name="IMG_EM">'Datos EM'!$AJ$3</definedName>
    <definedName name="IMG_EN">'Datos EN'!$AJ$3</definedName>
    <definedName name="IMG_O2">'Datos O2'!$AJ$3</definedName>
    <definedName name="IMG_OM">'Datos OM'!$AJ$3</definedName>
    <definedName name="IMG_PP">'Datos PP'!$AJ$3</definedName>
    <definedName name="IMG_RC">'Datos RC'!$AJ$3</definedName>
    <definedName name="IMG_VF">'Datos VF'!$AJ$3</definedName>
    <definedName name="LANGUAGE">INICIO!$O$37</definedName>
    <definedName name="LISTA_CATEGORIAS">GENERAL!$Y$5,GENERAL!$Y$7,GENERAL!$Y$9,GENERAL!$Y$11</definedName>
    <definedName name="Lista_Paises">DICCIONARIO!$O$4:$Q$50</definedName>
    <definedName name="Marcar_RI">GENERAL!$P$31</definedName>
    <definedName name="Marcar_RI_TEXTO">GENERAL!$D$33</definedName>
    <definedName name="MAYUSC_RC">'Datos RC'!$E$3</definedName>
    <definedName name="MAYUSCULAS">'Formulario RC'!$W$9</definedName>
    <definedName name="Mensaje_Aviso">INICIO!$A$32</definedName>
    <definedName name="Mensaje_Paciencia">INICIO!$A$37</definedName>
    <definedName name="Menu_Excel">DICCIONARIO!$AB$3</definedName>
    <definedName name="Msg_IDIOMA">INICIO!$A$39</definedName>
    <definedName name="N_Car_MAX_EN">'Datos EN'!$P$3</definedName>
    <definedName name="N_Car_MIN_EN">'Datos EN'!$O$3</definedName>
    <definedName name="N_Caracteres_Max_EN" comment="N_Caracteres_Max_EN">'Formulario EN'!$N$33</definedName>
    <definedName name="N_Caracteres_Min_EN">'Formulario EN'!$J$33</definedName>
    <definedName name="N_FINAL">GENERAL!$Y$39</definedName>
    <definedName name="N_I_CL">'Datos CL'!$A$4</definedName>
    <definedName name="N_I_EM">'Datos EM'!$A$4</definedName>
    <definedName name="N_I_EN">'Datos EN'!$A$4</definedName>
    <definedName name="N_I_O2">'Datos O2'!$A$4</definedName>
    <definedName name="N_I_OM">'Datos OM'!$A$4</definedName>
    <definedName name="N_I_PP">'Datos PP'!$A$4</definedName>
    <definedName name="N_I_RC">'Datos RC'!$A$4</definedName>
    <definedName name="N_I_Tabla">'Datos OM'!$B$4</definedName>
    <definedName name="N_I_VF">'Datos VF'!$A$4</definedName>
    <definedName name="N_INICIAL">GENERAL!$Y$38</definedName>
    <definedName name="N_Lineas_OCA">OCA!$B$1</definedName>
    <definedName name="N_Max_Preg">GENERAL!$L$46</definedName>
    <definedName name="N_max_Resp">'Formulario O2'!$W$9</definedName>
    <definedName name="N_MAX_RESPUESTAS">'Datos O2'!$Z$3</definedName>
    <definedName name="N_Person_Dicc">DICCIONARIO!$C$1</definedName>
    <definedName name="N_Person_Dicc2">DICCIONARIO!$B$1</definedName>
    <definedName name="N_Preg_Exportar">GENERAL!$O$46</definedName>
    <definedName name="n_preg_ON_CL">'Formulario CL'!$M$37</definedName>
    <definedName name="n_preg_ON_EM">'Formulario EM'!$M$37</definedName>
    <definedName name="n_preg_ON_EN">'Formulario EN'!$M$37</definedName>
    <definedName name="n_preg_ON_O2">'Formulario O2'!$M$37</definedName>
    <definedName name="n_preg_ON_OM">'Formulario OM'!$M$37</definedName>
    <definedName name="n_preg_ON_PP">'Formulario PP'!$M$37</definedName>
    <definedName name="n_preg_ON_RC">'Formulario RC'!$M$37</definedName>
    <definedName name="n_preg_ON_VF">'Formulario VF'!$M$37</definedName>
    <definedName name="N_Preguntas" comment="Nº Total de Preguntas" localSheetId="18">'Datos CL'!$H$1</definedName>
    <definedName name="N_Preguntas" comment="Nº Total de Preguntas" localSheetId="10">'Datos EM'!$H$1</definedName>
    <definedName name="N_Preguntas" comment="Nº Total de Preguntas" localSheetId="16">'Datos EN'!$H$1</definedName>
    <definedName name="N_Preguntas" comment="Nº Total de Preguntas" localSheetId="6">'Datos O2'!$H$1</definedName>
    <definedName name="N_Preguntas" comment="Nº Total de Preguntas" localSheetId="4">'Datos OM'!$H$1</definedName>
    <definedName name="N_Preguntas" comment="Nº Total de Preguntas" localSheetId="14">'Datos PP'!$H$1</definedName>
    <definedName name="N_Preguntas" comment="Nº Total de Preguntas" localSheetId="12">'Datos RC'!$H$1</definedName>
    <definedName name="N_Preguntas" comment="Nº Total de Preguntas" localSheetId="8">'Datos VF'!$H$1</definedName>
    <definedName name="N_R">GENERAL!$U$43</definedName>
    <definedName name="N_Respuestas">GENERAL!$X$46</definedName>
    <definedName name="Nom_Archivo_APP">INICIO!$T$7</definedName>
    <definedName name="NOMBRE_CL">'Datos CL'!$A$3</definedName>
    <definedName name="NOMBRE_EM">'Datos EM'!$A$3</definedName>
    <definedName name="NOMBRE_EN">'Datos EN'!$A$3</definedName>
    <definedName name="NOMBRE_O2">'Datos O2'!$A$3</definedName>
    <definedName name="NOMBRE_OM">'Datos OM'!$A$3</definedName>
    <definedName name="NOMBRE_PP">'Datos PP'!$A$3</definedName>
    <definedName name="NOMBRE_RC">'Datos RC'!$A$3</definedName>
    <definedName name="NOMBRE_VF">'Datos VF'!$A$3</definedName>
    <definedName name="NUMERAR_R">GENERAL!$K$29</definedName>
    <definedName name="Oculto">GENERAL!$W$11</definedName>
    <definedName name="ORI_1_1">XML!$C$2</definedName>
    <definedName name="ORI_1_2">XML!$F$2</definedName>
    <definedName name="ORI_10_1">XML!$C$11</definedName>
    <definedName name="ORI_10_2">XML!$F$11</definedName>
    <definedName name="ORI_2_1">XML!$C$3</definedName>
    <definedName name="ORI_2_2">XML!$F$3</definedName>
    <definedName name="ORI_3_1">XML!$C$4</definedName>
    <definedName name="ORI_3_2">XML!$F$4</definedName>
    <definedName name="ORI_4_1">XML!$C$5</definedName>
    <definedName name="ORI_4_2">XML!$F$5</definedName>
    <definedName name="ORI_5_1">XML!$C$6</definedName>
    <definedName name="ORI_5_2">XML!$F$6</definedName>
    <definedName name="ORI_6_1">XML!$C$7</definedName>
    <definedName name="ORI_6_2">XML!$F$7</definedName>
    <definedName name="ORI_7_1">XML!$C$8</definedName>
    <definedName name="ORI_7_2">XML!$F$8</definedName>
    <definedName name="ORI_8_1">XML!$C$9</definedName>
    <definedName name="ORI_8_2">XML!$F$9</definedName>
    <definedName name="ORI_9_1">XML!$C$10</definedName>
    <definedName name="ORI_9_2">XML!$F$10</definedName>
    <definedName name="ORI_FIN">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DICC">INICIO!$A$13</definedName>
    <definedName name="P_Max">GENERAL!$N$46</definedName>
    <definedName name="P_max_CL">GENERAL!$N$45</definedName>
    <definedName name="P_max_EM">GENERAL!$N$41</definedName>
    <definedName name="P_max_EN">GENERAL!$N$44</definedName>
    <definedName name="P_max_O2">GENERAL!$N$39</definedName>
    <definedName name="P_max_OM">GENERAL!$N$38</definedName>
    <definedName name="P_max_PP">GENERAL!$N$43</definedName>
    <definedName name="P_max_RC">GENERAL!$N$42</definedName>
    <definedName name="P_max_VF">GENERAL!$N$40</definedName>
    <definedName name="P_Min">GENERAL!$M$46</definedName>
    <definedName name="P_min_CL">GENERAL!$M$45</definedName>
    <definedName name="P_min_EM">GENERAL!$M$41</definedName>
    <definedName name="P_min_EN">GENERAL!$M$44</definedName>
    <definedName name="P_min_O2">GENERAL!$M$39</definedName>
    <definedName name="P_min_OM">GENERAL!$M$38</definedName>
    <definedName name="P_min_PP">GENERAL!$M$43</definedName>
    <definedName name="P_min_RC">GENERAL!$M$42</definedName>
    <definedName name="P_min_VF">GENERAL!$M$40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'Datos PP'!$H$3</definedName>
    <definedName name="Par_01_2">'Datos PP'!$I$3</definedName>
    <definedName name="Par_02_1">'Datos PP'!$J$3</definedName>
    <definedName name="Par_02_2">'Datos PP'!$K$3</definedName>
    <definedName name="Par_03_1">'Datos PP'!$L$3</definedName>
    <definedName name="Par_03_2">'Datos PP'!$M$3</definedName>
    <definedName name="Par_04_1">'Datos PP'!$N$3</definedName>
    <definedName name="Par_04_2">'Datos PP'!$O$3</definedName>
    <definedName name="Par_05_1">'Datos PP'!$P$3</definedName>
    <definedName name="Par_05_2">'Datos PP'!$Q$3</definedName>
    <definedName name="Par_06_1">'Datos PP'!$R$3</definedName>
    <definedName name="Par_06_2">'Datos PP'!$S$3</definedName>
    <definedName name="Par_07_1">'Datos PP'!$T$3</definedName>
    <definedName name="Par_07_2">'Datos PP'!$U$3</definedName>
    <definedName name="Par_08_1">'Datos PP'!$V$3</definedName>
    <definedName name="Par_08_2">'Datos PP'!$W$3</definedName>
    <definedName name="Par_09_1">'Datos PP'!$X$3</definedName>
    <definedName name="Par_09_2">'Datos PP'!$Y$3</definedName>
    <definedName name="Par_10_1">'Datos PP'!$Z$3</definedName>
    <definedName name="Par_10_2">'Datos PP'!$AA$3</definedName>
    <definedName name="Par_11_1">'Datos PP'!$AB$3</definedName>
    <definedName name="Par_11_2">'Datos PP'!$AC$3</definedName>
    <definedName name="Par_12_1">'Datos PP'!$AD$3</definedName>
    <definedName name="Par_12_2">'Datos PP'!$AE$3</definedName>
    <definedName name="Pareja_01_1">'Datos EM'!$H$3</definedName>
    <definedName name="Pareja_01_2">'Datos EM'!$I$3</definedName>
    <definedName name="Pareja_02_1">'Datos EM'!$J$3</definedName>
    <definedName name="Pareja_02_2">'Datos EM'!$K$3</definedName>
    <definedName name="Pareja_03_1">'Datos EM'!$L$3</definedName>
    <definedName name="Pareja_03_2">'Datos EM'!$M$3</definedName>
    <definedName name="Pareja_04_1">'Datos EM'!$N$3</definedName>
    <definedName name="Pareja_04_2">'Datos EM'!$O$3</definedName>
    <definedName name="Pareja_05_1">'Datos EM'!$P$3</definedName>
    <definedName name="Pareja_05_2">'Datos EM'!$Q$3</definedName>
    <definedName name="Pareja_06_1">'Datos EM'!$R$3</definedName>
    <definedName name="Pareja_06_2">'Datos EM'!$S$3</definedName>
    <definedName name="Pareja_07_1">'Datos EM'!$T$3</definedName>
    <definedName name="Pareja_07_2">'Datos EM'!$U$3</definedName>
    <definedName name="Pareja_08_1">'Datos EM'!$V$3</definedName>
    <definedName name="Pareja_08_2">'Datos EM'!$W$3</definedName>
    <definedName name="Pareja_09_1">'Datos EM'!$X$3</definedName>
    <definedName name="Pareja_09_2">'Datos EM'!$Y$3</definedName>
    <definedName name="Pareja_10_1">'Datos EM'!$Z$3</definedName>
    <definedName name="Pareja_10_2">'Datos EM'!$AA$3</definedName>
    <definedName name="Pareja_11_1">'Datos EM'!$AB$3</definedName>
    <definedName name="Pareja_11_2">'Datos EM'!$AC$3</definedName>
    <definedName name="Pareja_12_1">'Datos EM'!$AD$3</definedName>
    <definedName name="Pareja_12_2">'Datos EM'!$AE$3</definedName>
    <definedName name="PENALIZACION">GENERAL!$O$11</definedName>
    <definedName name="PLANT_RESP_EN">'Datos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GENERAL!$K$21</definedName>
    <definedName name="PREGUNTA_ACTUAL">GENERAL!$P$46</definedName>
    <definedName name="PREGUNTAR_IDIOMA">INICIO!$F$37</definedName>
    <definedName name="PT_01" comment="PUNTOS">'Datos RC'!$I$3</definedName>
    <definedName name="PT_02">'Datos RC'!$L$3</definedName>
    <definedName name="PT_03">'Datos RC'!$O$3</definedName>
    <definedName name="PT_04">'Datos RC'!$R$3</definedName>
    <definedName name="PT_05">'Datos RC'!$U$3</definedName>
    <definedName name="PT_06">'Datos RC'!$X$3</definedName>
    <definedName name="PT_07">'Datos RC'!$AA$3</definedName>
    <definedName name="PT_08">'Datos RC'!$AD$3</definedName>
    <definedName name="PUNTOS_1_O2">'Datos O2'!$T$3</definedName>
    <definedName name="PUNTOS_1_OM">'Datos OM'!$T$3</definedName>
    <definedName name="PUNTOS_2_O2">'Datos O2'!$U$3</definedName>
    <definedName name="PUNTOS_2_OM">'Datos OM'!$U$3</definedName>
    <definedName name="PUNTOS_3_O2">'Datos O2'!$V$3</definedName>
    <definedName name="PUNTOS_3_OM">'Datos OM'!$V$3</definedName>
    <definedName name="PUNTOS_4_O2">'Datos O2'!$W$3</definedName>
    <definedName name="PUNTOS_4_OM">'Datos OM'!$W$3</definedName>
    <definedName name="PUNTOS_5_O2">'Datos O2'!$X$3</definedName>
    <definedName name="PUNTOS_5_OM">'Datos OM'!$X$3</definedName>
    <definedName name="PUNTOS_6_O2">'Datos O2'!$Y$3</definedName>
    <definedName name="PUNTOS_6_OM">'Datos OM'!$Y$3</definedName>
    <definedName name="PUNTUACION">GENERAL!$S$11</definedName>
    <definedName name="PUNTUACION_C_EN">'Datos EN'!$D$3</definedName>
    <definedName name="PUNTUACION_C_O2">'Datos O2'!$D$3</definedName>
    <definedName name="PUNTUACION_C_OM">'Datos OM'!$D$3</definedName>
    <definedName name="PUNTUACION_C_VF">'Datos VF'!$D$3</definedName>
    <definedName name="PUNTUACION_I_EN">'Datos EN'!$E$3</definedName>
    <definedName name="PUNTUACION_I_O2">'Datos O2'!$E$3</definedName>
    <definedName name="PUNTUACION_I_OM">'Datos OM'!$E$3</definedName>
    <definedName name="PUNTUACION_I_VF">'Datos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GENERAL!$K$15</definedName>
    <definedName name="R_Correctas_EN">'Datos EN'!$C$3</definedName>
    <definedName name="R_Correctas_O2">'Datos O2'!$B$3</definedName>
    <definedName name="R_Correctas_OM">'Datos OM'!$B$3</definedName>
    <definedName name="R_Correctas_VF">'Datos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GENERAL!$K$19</definedName>
    <definedName name="R_Incorrectas_EN">'Datos EN'!$B$3</definedName>
    <definedName name="R_Incorrectas_O2">'Datos O2'!$C$3</definedName>
    <definedName name="R_Incorrectas_OM">'Datos OM'!$C$3</definedName>
    <definedName name="R_Incorrectas_VF">'Datos VF'!$C$4</definedName>
    <definedName name="R_Par_CORRECTA">GENERAL!$K$17</definedName>
    <definedName name="R_R1">'Formulario CL'!$J$40</definedName>
    <definedName name="R_R2">'Formulario CL'!$J$41</definedName>
    <definedName name="R_R3">'Formulario CL'!$J$42</definedName>
    <definedName name="R_R4">'Formulario CL'!$J$43</definedName>
    <definedName name="R_R5">'Formulario CL'!$J$44</definedName>
    <definedName name="R_R6">'Formulario CL'!$J$45</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EN">'Formulario EN'!$H$9,'Formulario EN'!$H$11,'Formulario EN'!$H$17,'Formulario EN'!$H$23,'Formulario EN'!$H$27,'Formulario EN'!$G$33,'Formulario EN'!$N$33,'Formulario EN'!$G$35,'Formulario EN'!$M$35</definedName>
    <definedName name="RC_01" comment="RESPUESTA CORTA">'Datos RC'!$H$3</definedName>
    <definedName name="RC_02">'Datos RC'!$K$3</definedName>
    <definedName name="RC_03">'Datos RC'!$N$3</definedName>
    <definedName name="RC_04">'Datos RC'!$Q$3</definedName>
    <definedName name="RC_05">'Datos RC'!$T$3</definedName>
    <definedName name="RC_06">'Datos RC'!$W$3</definedName>
    <definedName name="RC_07">'Datos RC'!$Z$3</definedName>
    <definedName name="RC_08">'Datos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Emparejar_Aleatorio">'XML RC'!$C$23:$C$41</definedName>
    <definedName name="RC_OM">'Formulario OM'!$N$29</definedName>
    <definedName name="RC_VF">'Formulario VF'!$H$27</definedName>
    <definedName name="RE_01" comment="RETROALIMENTACION">'Datos RC'!$J$3</definedName>
    <definedName name="RE_02">'Datos RC'!$M$3</definedName>
    <definedName name="RE_03">'Datos RC'!$P$3</definedName>
    <definedName name="RE_04">'Datos RC'!$S$3</definedName>
    <definedName name="RE_05">'Datos RC'!$V$3</definedName>
    <definedName name="RE_06">'Datos RC'!$Y$3</definedName>
    <definedName name="RE_07">'Datos RC'!$AB$3</definedName>
    <definedName name="RE_08">'Datos RC'!$AE$3</definedName>
    <definedName name="REQ_TEX_EN">'Datos EN'!$I$3</definedName>
    <definedName name="RESPUESTA_1_EN">'Datos EN'!$H$3</definedName>
    <definedName name="RESPUESTA_1_O2">'Datos O2'!$H$3</definedName>
    <definedName name="RESPUESTA_1_OM">'Datos OM'!$H$3</definedName>
    <definedName name="RESPUESTA_1_VF">'Datos VF'!$H$3</definedName>
    <definedName name="RESPUESTA_2_O2">'Datos O2'!$I$3</definedName>
    <definedName name="RESPUESTA_2_OM">'Datos OM'!$I$3</definedName>
    <definedName name="RESPUESTA_3_O2">'Datos O2'!$J$3</definedName>
    <definedName name="RESPUESTA_3_OM">'Datos OM'!$J$3</definedName>
    <definedName name="RESPUESTA_4_O2">'Datos O2'!$K$3</definedName>
    <definedName name="RESPUESTA_4_OM">'Datos OM'!$K$3</definedName>
    <definedName name="RESPUESTA_5_O2">'Datos O2'!$L$3</definedName>
    <definedName name="RESPUESTA_5_OM">'Datos OM'!$L$3</definedName>
    <definedName name="RESPUESTA_6_O2">'Datos O2'!$M$3</definedName>
    <definedName name="RESPUESTA_6_OM">'Datos OM'!$M$3</definedName>
    <definedName name="RETROAL_1_EN">'Datos EN'!$N$3</definedName>
    <definedName name="RETROAL_1_O2">'Datos O2'!$N$3</definedName>
    <definedName name="RETROAL_1_OM">'Datos OM'!$N$3</definedName>
    <definedName name="RETROAL_1_VF">'Datos VF'!$I$3</definedName>
    <definedName name="RETROAL_2_O2">'Datos O2'!$O$3</definedName>
    <definedName name="RETROAL_2_OM">'Datos OM'!$O$3</definedName>
    <definedName name="RETROAL_2_VF">'Datos VF'!$J$3</definedName>
    <definedName name="RETROAL_3_O2">'Datos O2'!$P$3</definedName>
    <definedName name="RETROAL_3_OM">'Datos OM'!$P$3</definedName>
    <definedName name="RETROAL_4_O2">'Datos O2'!$Q$3</definedName>
    <definedName name="RETROAL_4_OM">'Datos OM'!$Q$3</definedName>
    <definedName name="RETROAL_5_O2">'Datos O2'!$R$3</definedName>
    <definedName name="RETROAL_5_OM">'Datos OM'!$R$3</definedName>
    <definedName name="RETROAL_6_O2">'Datos O2'!$S$3</definedName>
    <definedName name="RETROAL_6_OM">'Datos OM'!$S$3</definedName>
    <definedName name="Retroalim_GENERAL">GENERAL!$K$13</definedName>
    <definedName name="RT_EN">'Formulario EN'!$H$19</definedName>
    <definedName name="Sistema_Operativo">INICIO!$E$37</definedName>
    <definedName name="strDecimal_I" comment="Cambio sistema decimales">INICIO!$B$37</definedName>
    <definedName name="strMiles_I" comment="Cambio sistema decimales">INICIO!$C$37</definedName>
    <definedName name="SubCat_01" localSheetId="2">GENERAL!$Y$25</definedName>
    <definedName name="SubCat_02" localSheetId="2">GENERAL!$Y$27</definedName>
    <definedName name="SubCat_03" localSheetId="2">GENERAL!$Y$29</definedName>
    <definedName name="SubCat_04" localSheetId="2">GENERAL!$Y$31</definedName>
    <definedName name="SubCat_05" localSheetId="2">GENERAL!$Y$33</definedName>
    <definedName name="SubCat_06" localSheetId="2">GENERAL!$Y$35</definedName>
    <definedName name="SubCat_07">GENERAL!$AA$25</definedName>
    <definedName name="SubCat_08">GENERAL!$AA$27</definedName>
    <definedName name="SubCat_09">GENERAL!$AA$29</definedName>
    <definedName name="SubCat_10">GENERAL!$AA$31</definedName>
    <definedName name="SubCat_11">GENERAL!$AA$33</definedName>
    <definedName name="SubCat_12">GENERAL!$AA$35</definedName>
    <definedName name="T_R" comment="Tipo numeración respuestas">GENERAL!$U$38</definedName>
    <definedName name="T_R1">'Formulario CL'!$H$40</definedName>
    <definedName name="T_R2">'Formulario CL'!$H$41</definedName>
    <definedName name="T_R3">'Formulario CL'!$H$42</definedName>
    <definedName name="T_R4">'Formulario CL'!$H$43</definedName>
    <definedName name="T_R5">'Formulario CL'!$H$44</definedName>
    <definedName name="T_R6">'Formulario CL'!$H$45</definedName>
    <definedName name="TAMA_CAJA_EN">'Datos EN'!$J$3</definedName>
    <definedName name="TC_EN">'Formulario EN'!$U$19</definedName>
    <definedName name="Tipo_1" comment="Tipo Cuestionario">GENERAL!$J$38</definedName>
    <definedName name="Tipo_2" comment="Tipo Cuestionario">GENERAL!$J$39</definedName>
    <definedName name="Tipo_3" comment="Tipo Cuestionario">GENERAL!$J$40</definedName>
    <definedName name="Tipo_4" comment="Tipo Cuestionario">GENERAL!$J$41</definedName>
    <definedName name="Tipo_5" comment="Tipo Cuestionario">GENERAL!$J$42</definedName>
    <definedName name="Tipo_6" comment="Tipo Cuestionario">GENERAL!$J$43</definedName>
    <definedName name="Tipo_7" comment="Tipo Cuestionario">GENERAL!$J$44</definedName>
    <definedName name="Tipo_8">GENERAL!$J$45</definedName>
    <definedName name="Tipo_Cuestionario">#REF!</definedName>
    <definedName name="Tipo_Cuestionario_Cod" comment="CODIGO Cuestionario">GENERAL!$K$46</definedName>
    <definedName name="Tipo_Cuestionario_MAY">GENERAL!$G$46</definedName>
    <definedName name="Tipo_Cuestionario_Nom" comment="NOMBRE Cuestionario">GENERAL!$J$46</definedName>
    <definedName name="Tipo_Cuestionario_Num" comment="NUMERO Cuestionario">GENERAL!$B$46</definedName>
    <definedName name="Tit_Categ" comment="Título de la categoría">GENERAL!$K$7</definedName>
    <definedName name="Tit_Subcat" comment="Título de la subcategoría">GENERAL!$K$9</definedName>
    <definedName name="_xlnm.Print_Titles" localSheetId="0">DICCIONARIO!$1:$2</definedName>
    <definedName name="Total_Formulas">GENERAL!$P$5</definedName>
    <definedName name="Total_Preguntas">GENERAL!$P$47</definedName>
    <definedName name="Ult_F_Dic">DICCIONARIO!$D$410</definedName>
    <definedName name="UseSystem_I" comment="Cambio sistema decimales">INICIO!$D$37</definedName>
    <definedName name="Version">INICIO!$S$30</definedName>
    <definedName name="Version_Pregunta">INICIO!$A$26</definedName>
    <definedName name="XML_Num">XML!$B$1</definedName>
    <definedName name="Z_??_?_O">DICCIONARIO!$E$182</definedName>
    <definedName name="Z_0_?_O">DICCIONARIO!$E$219</definedName>
    <definedName name="Z_AA_EN_?_O">DICCIONARIO!$E$207</definedName>
    <definedName name="Z_ANCHO_IM_?_O">DICCIONARIO!$E$210</definedName>
    <definedName name="Z_Ayuda_Cloze_?_O">DICCIONARIO!$E$181</definedName>
    <definedName name="Z_BARAJAR_R_?_O">DICCIONARIO!$E$172</definedName>
    <definedName name="Z_BP_00_O">DICCIONARIO!$E$159</definedName>
    <definedName name="Z_BP_01_O">DICCIONARIO!$E$160</definedName>
    <definedName name="Z_BP_02_O">DICCIONARIO!$E$161</definedName>
    <definedName name="Z_BP_03_O">DICCIONARIO!$E$162</definedName>
    <definedName name="Z_BT_00_O">DICCIONARIO!$E$211</definedName>
    <definedName name="Z_BT_01_O">DICCIONARIO!$E$212</definedName>
    <definedName name="Z_BT_02_O">DICCIONARIO!$E$213</definedName>
    <definedName name="Z_BT_03_O">DICCIONARIO!$E$214</definedName>
    <definedName name="Z_BT_04_O">DICCIONARIO!$E$215</definedName>
    <definedName name="Z_BT_05_O">DICCIONARIO!$E$216</definedName>
    <definedName name="Z_BT_06_O">DICCIONARIO!$E$217</definedName>
    <definedName name="Z_BT_07_O">DICCIONARIO!$E$218</definedName>
    <definedName name="Z_CL_00_O">DICCIONARIO!$E$134</definedName>
    <definedName name="Z_CL_01_O">DICCIONARIO!$E$135</definedName>
    <definedName name="Z_CL_02_1_O">DICCIONARIO!$E$136</definedName>
    <definedName name="Z_CL_02_2_O">DICCIONARIO!$E$137</definedName>
    <definedName name="Z_CL_02_3_O">DICCIONARIO!$E$138</definedName>
    <definedName name="Z_CL_03_1_O">DICCIONARIO!$E$139</definedName>
    <definedName name="Z_CL_03_10_O">DICCIONARIO!$E$148</definedName>
    <definedName name="Z_CL_03_2_O">DICCIONARIO!$E$140</definedName>
    <definedName name="Z_CL_03_3_O">DICCIONARIO!$E$141</definedName>
    <definedName name="Z_CL_03_4_O">DICCIONARIO!$E$142</definedName>
    <definedName name="Z_CL_03_5_O">DICCIONARIO!$E$143</definedName>
    <definedName name="Z_CL_03_6_O">DICCIONARIO!$E$144</definedName>
    <definedName name="Z_CL_03_7_O">DICCIONARIO!$E$145</definedName>
    <definedName name="Z_CL_03_8_O">DICCIONARIO!$E$146</definedName>
    <definedName name="Z_CL_03_9_O">DICCIONARIO!$E$147</definedName>
    <definedName name="Z_CL_04_O">DICCIONARIO!$E$149</definedName>
    <definedName name="Z_CL_05_1_O">DICCIONARIO!$E$150</definedName>
    <definedName name="Z_CL_05_2_O">DICCIONARIO!$E$151</definedName>
    <definedName name="Z_CL_05_3_O">DICCIONARIO!$E$152</definedName>
    <definedName name="Z_CL_05_4_O">DICCIONARIO!$E$153</definedName>
    <definedName name="Z_CL_05_5_O">DICCIONARIO!$E$154</definedName>
    <definedName name="Z_CL_05_6_O">DICCIONARIO!$E$155</definedName>
    <definedName name="Z_CL_05_7_O">DICCIONARIO!$E$156</definedName>
    <definedName name="Z_CL_05_8_O">DICCIONARIO!$E$157</definedName>
    <definedName name="Z_CL_05_9_O">DICCIONARIO!$E$158</definedName>
    <definedName name="Z_CONTRASEN_A_?_O">DICCIONARIO!$E$167</definedName>
    <definedName name="Z_Des_Categ_?_O">DICCIONARIO!$E$174</definedName>
    <definedName name="Z_Des_Subcat_?_O">DICCIONARIO!$E$175</definedName>
    <definedName name="Z_DG_00_O">DICCIONARIO!$E$36</definedName>
    <definedName name="Z_DG_01_O">DICCIONARIO!$E$37</definedName>
    <definedName name="Z_DG_02_O">DICCIONARIO!$E$38</definedName>
    <definedName name="Z_DG_03_O">DICCIONARIO!$E$39</definedName>
    <definedName name="Z_DG_04_O">DICCIONARIO!$E$40</definedName>
    <definedName name="Z_DG_05_O">DICCIONARIO!$E$41</definedName>
    <definedName name="Z_DG_06_O">DICCIONARIO!$E$42</definedName>
    <definedName name="Z_DG_07_O">DICCIONARIO!$E$43</definedName>
    <definedName name="Z_DG_08_O">DICCIONARIO!$E$44</definedName>
    <definedName name="Z_DG_09_O">DICCIONARIO!$E$45</definedName>
    <definedName name="Z_DG_10_O">DICCIONARIO!$E$46</definedName>
    <definedName name="Z_DG_11_O">DICCIONARIO!$E$47</definedName>
    <definedName name="Z_DG_12_O">DICCIONARIO!$E$48</definedName>
    <definedName name="Z_DG_13_O">DICCIONARIO!$E$49</definedName>
    <definedName name="Z_DG_14_O">DICCIONARIO!$E$50</definedName>
    <definedName name="Z_DG_15_O">DICCIONARIO!$E$51</definedName>
    <definedName name="Z_DG_16_O">DICCIONARIO!$E$52</definedName>
    <definedName name="Z_DG_17_O">DICCIONARIO!$E$53</definedName>
    <definedName name="Z_DG_18_O">DICCIONARIO!$E$54</definedName>
    <definedName name="Z_DG_19_O">DICCIONARIO!$E$55</definedName>
    <definedName name="Z_DG_20_O">DICCIONARIO!$E$56</definedName>
    <definedName name="Z_DG_21_O">DICCIONARIO!$E$57</definedName>
    <definedName name="Z_DG_22_O">DICCIONARIO!$E$58</definedName>
    <definedName name="Z_DG_23_O">DICCIONARIO!$E$59</definedName>
    <definedName name="Z_DG_24_O">DICCIONARIO!$E$60</definedName>
    <definedName name="Z_DG_25_O">DICCIONARIO!$E$61</definedName>
    <definedName name="Z_DG_26_O">DICCIONARIO!$E$62</definedName>
    <definedName name="Z_DG_27_1_O">DICCIONARIO!$E$63</definedName>
    <definedName name="Z_DG_27_2_O">DICCIONARIO!$E$64</definedName>
    <definedName name="Z_DG_27_3_O">DICCIONARIO!$E$65</definedName>
    <definedName name="Z_DG_28_1_O">DICCIONARIO!$E$66</definedName>
    <definedName name="Z_DG_28_2_O">DICCIONARIO!$E$67</definedName>
    <definedName name="Z_DG_29_1_O">DICCIONARIO!$E$68</definedName>
    <definedName name="Z_DG_29_2_O">DICCIONARIO!$E$69</definedName>
    <definedName name="Z_DG_29_3_O">DICCIONARIO!$E$70</definedName>
    <definedName name="Z_DG_30_1_O">DICCIONARIO!$E$71</definedName>
    <definedName name="Z_DG_30_2_O">DICCIONARIO!$E$72</definedName>
    <definedName name="Z_DG_30_3_O">DICCIONARIO!$E$73</definedName>
    <definedName name="Z_DG_30_4_O">DICCIONARIO!$E$74</definedName>
    <definedName name="Z_DG_30_5_O">DICCIONARIO!$E$75</definedName>
    <definedName name="Z_DG_30_6_2_O">DICCIONARIO!$E$77</definedName>
    <definedName name="Z_DG_30_6_O">DICCIONARIO!$E$76</definedName>
    <definedName name="Z_DG_30_7_O">DICCIONARIO!$E$78</definedName>
    <definedName name="Z_DG_30_8_O">DICCIONARIO!$E$79</definedName>
    <definedName name="Z_EM_00_O">DICCIONARIO!$E$104</definedName>
    <definedName name="Z_EM_01_O">DICCIONARIO!$E$105</definedName>
    <definedName name="Z_EM_02_O">DICCIONARIO!$E$106</definedName>
    <definedName name="Z_EN_00_O">DICCIONARIO!$E$113</definedName>
    <definedName name="Z_EN_01_O">DICCIONARIO!$E$114</definedName>
    <definedName name="Z_EN_02_O">DICCIONARIO!$E$115</definedName>
    <definedName name="Z_EN_03_O">DICCIONARIO!$E$116</definedName>
    <definedName name="Z_EN_04_O">DICCIONARIO!$E$117</definedName>
    <definedName name="Z_EN_05_O">DICCIONARIO!$E$118</definedName>
    <definedName name="Z_EN_06_O">DICCIONARIO!$E$119</definedName>
    <definedName name="Z_EN_07_O">DICCIONARIO!$E$120</definedName>
    <definedName name="Z_EN_08_O">DICCIONARIO!$E$121</definedName>
    <definedName name="Z_EN_09_O">DICCIONARIO!$E$122</definedName>
    <definedName name="Z_EN_10_O">DICCIONARIO!$E$123</definedName>
    <definedName name="Z_EN_11_O">DICCIONARIO!$E$124</definedName>
    <definedName name="Z_EN_12_O">DICCIONARIO!$E$125</definedName>
    <definedName name="Z_EN_13_O">DICCIONARIO!$E$126</definedName>
    <definedName name="Z_EN_14_O">DICCIONARIO!$E$127</definedName>
    <definedName name="Z_EN_15_O">DICCIONARIO!$E$128</definedName>
    <definedName name="Z_EN_16_O">DICCIONARIO!$E$129</definedName>
    <definedName name="Z_EN_17_O">DICCIONARIO!$E$130</definedName>
    <definedName name="Z_EN_18_O">DICCIONARIO!$E$131</definedName>
    <definedName name="Z_EN_19_O">DICCIONARIO!$E$132</definedName>
    <definedName name="Z_EN_20_O">DICCIONARIO!$E$133</definedName>
    <definedName name="Z_Enun_PP_?_O">DICCIONARIO!$E$196</definedName>
    <definedName name="Z_FR_EN_?_O">DICCIONARIO!$E$203</definedName>
    <definedName name="Z_G33_?_O">DICCIONARIO!$E$189</definedName>
    <definedName name="Z_H11_?_O">DICCIONARIO!$E$186</definedName>
    <definedName name="Z_H17_?_O">DICCIONARIO!$E$187</definedName>
    <definedName name="Z_H9_?_O">DICCIONARIO!$E$185</definedName>
    <definedName name="Z_IE_EN_?_O">DICCIONARIO!$E$209</definedName>
    <definedName name="Z_IN_00_O">DICCIONARIO!$E$4</definedName>
    <definedName name="Z_IN_01_O">DICCIONARIO!$E$5</definedName>
    <definedName name="Z_IN_02_O">DICCIONARIO!$E$6</definedName>
    <definedName name="Z_IN_03_O">DICCIONARIO!$E$7</definedName>
    <definedName name="Z_IN_04_O">DICCIONARIO!$E$8</definedName>
    <definedName name="Z_IN_05_O">DICCIONARIO!$E$9</definedName>
    <definedName name="Z_IN_06_O">DICCIONARIO!$E$10</definedName>
    <definedName name="Z_IN_07_O">DICCIONARIO!$E$11</definedName>
    <definedName name="Z_IN_08_O">DICCIONARIO!$E$12</definedName>
    <definedName name="Z_IN_09_O">DICCIONARIO!$E$13</definedName>
    <definedName name="Z_IN_10_O">DICCIONARIO!$E$14</definedName>
    <definedName name="Z_IN_11_O">DICCIONARIO!$E$15</definedName>
    <definedName name="Z_IN_12_O">DICCIONARIO!$E$16</definedName>
    <definedName name="Z_IN_13_O">DICCIONARIO!$E$17</definedName>
    <definedName name="Z_Marcar_RI_?_O">DICCIONARIO!$E$179</definedName>
    <definedName name="Z_Marcar_RI_TEXTO_?_O">DICCIONARIO!$E$180</definedName>
    <definedName name="Z_MAYUSCULAS_?_O">DICCIONARIO!$E$195</definedName>
    <definedName name="Z_ML_00_O">DICCIONARIO!$E$18</definedName>
    <definedName name="Z_ML_01_O">DICCIONARIO!$E$19</definedName>
    <definedName name="Z_ML_02_O">DICCIONARIO!$E$20</definedName>
    <definedName name="Z_ML_03_O">DICCIONARIO!$E$21</definedName>
    <definedName name="Z_ML_04_O">DICCIONARIO!$E$22</definedName>
    <definedName name="Z_ML_05_O">DICCIONARIO!$E$23</definedName>
    <definedName name="Z_ML_06_O">DICCIONARIO!$E$24</definedName>
    <definedName name="Z_ML_07_O">DICCIONARIO!$E$25</definedName>
    <definedName name="Z_ML_08_O">DICCIONARIO!$E$26</definedName>
    <definedName name="Z_ML_09_O">DICCIONARIO!$E$27</definedName>
    <definedName name="Z_ML_10_O">DICCIONARIO!$E$28</definedName>
    <definedName name="Z_ML_11_O">DICCIONARIO!$E$29</definedName>
    <definedName name="Z_ML_12_1_O">DICCIONARIO!$E$30</definedName>
    <definedName name="Z_ML_12_O">DICCIONARIO!$E$31</definedName>
    <definedName name="Z_ML_13_O">DICCIONARIO!$E$32</definedName>
    <definedName name="Z_ML_14_O">DICCIONARIO!$E$33</definedName>
    <definedName name="Z_ML_15_O">DICCIONARIO!$E$34</definedName>
    <definedName name="Z_ML_16_O">DICCIONARIO!$E$35</definedName>
    <definedName name="Z_MS_00_O">DICCIONARIO!$E$80</definedName>
    <definedName name="Z_MS_01_O">DICCIONARIO!$E$81</definedName>
    <definedName name="Z_MS_02_O">DICCIONARIO!$E$82</definedName>
    <definedName name="Z_MS_03_O">DICCIONARIO!$E$83</definedName>
    <definedName name="Z_MS_04_O">DICCIONARIO!$E$84</definedName>
    <definedName name="Z_MS_05_O">DICCIONARIO!$E$85</definedName>
    <definedName name="Z_MS_06_O">DICCIONARIO!$E$86</definedName>
    <definedName name="Z_MS_07_O">DICCIONARIO!$E$87</definedName>
    <definedName name="Z_NUMERAR_R_?_O">DICCIONARIO!$E$173</definedName>
    <definedName name="Z_Oculto_?_O">DICCIONARIO!$E$178</definedName>
    <definedName name="Z_OM_00_O">DICCIONARIO!$E$88</definedName>
    <definedName name="Z_OM_01_O">DICCIONARIO!$E$89</definedName>
    <definedName name="Z_OM_02_O">DICCIONARIO!$E$90</definedName>
    <definedName name="Z_OM_03_O">DICCIONARIO!$E$91</definedName>
    <definedName name="Z_OM_04_O">DICCIONARIO!$E$92</definedName>
    <definedName name="Z_OM_05_O">DICCIONARIO!$E$93</definedName>
    <definedName name="Z_OM_06_O">DICCIONARIO!$E$94</definedName>
    <definedName name="Z_OM_07_O">DICCIONARIO!$E$95</definedName>
    <definedName name="Z_OM_08_O">DICCIONARIO!$E$96</definedName>
    <definedName name="Z_OM_09_O">DICCIONARIO!$E$97</definedName>
    <definedName name="Z_OM_10_O">DICCIONARIO!$E$98</definedName>
    <definedName name="Z_OM_11_O">DICCIONARIO!$E$99</definedName>
    <definedName name="Z_OM_12_O">DICCIONARIO!$E$100</definedName>
    <definedName name="Z_P_01_1_?_O">DICCIONARIO!$E$190</definedName>
    <definedName name="Z_P_01_2_?_O">DICCIONARIO!$E$191</definedName>
    <definedName name="Z_P_RC_1_?_O">DICCIONARIO!$E$193</definedName>
    <definedName name="Z_PA_EN_?_O">DICCIONARIO!$E$205</definedName>
    <definedName name="Z_PENALIZACION_?_O">DICCIONARIO!$E$177</definedName>
    <definedName name="Z_PP_00_O">DICCIONARIO!$E$111</definedName>
    <definedName name="Z_PP_01_1_?_O">DICCIONARIO!$E$197</definedName>
    <definedName name="Z_PP_01_2_?_O">DICCIONARIO!$E$198</definedName>
    <definedName name="Z_PP_01_O">DICCIONARIO!$E$112</definedName>
    <definedName name="Z_PR_EN_?_O">DICCIONARIO!$E$208</definedName>
    <definedName name="Z_PREF_PREGUNTA_?_O">DICCIONARIO!$E$171</definedName>
    <definedName name="Z_PUNTUACION_?_O">DICCIONARIO!$E$176</definedName>
    <definedName name="Z_Q17_?_O">DICCIONARIO!$E$183</definedName>
    <definedName name="Z_Q7_?_O">DICCIONARIO!$E$199</definedName>
    <definedName name="Z_Q9_?_O">DICCIONARIO!$E$184</definedName>
    <definedName name="Z_R_CORRECTA_?_O">DICCIONARIO!$E$168</definedName>
    <definedName name="Z_R_INCORRECTA_?_O">DICCIONARIO!$E$170</definedName>
    <definedName name="Z_R_Par_CORRECTA_?_O">DICCIONARIO!$E$169</definedName>
    <definedName name="Z_R_RC_1_?_O">DICCIONARIO!$E$194</definedName>
    <definedName name="Z_RA_1_VF_?_O">DICCIONARIO!$E$201</definedName>
    <definedName name="Z_RA_2_VF_?_O">DICCIONARIO!$E$202</definedName>
    <definedName name="Z_RC_00_O">DICCIONARIO!$E$107</definedName>
    <definedName name="Z_RC_01_O">DICCIONARIO!$E$108</definedName>
    <definedName name="Z_RC_02_O">DICCIONARIO!$E$109</definedName>
    <definedName name="Z_RC_03_O">DICCIONARIO!$E$110</definedName>
    <definedName name="Z_RC_1_?_O">DICCIONARIO!$E$192</definedName>
    <definedName name="Z_RC_VF_?_O">DICCIONARIO!$E$200</definedName>
    <definedName name="Z_Retroalim_GENERAL_?_O">DICCIONARIO!$E$166</definedName>
    <definedName name="Z_RT_EN_?_O">DICCIONARIO!$E$204</definedName>
    <definedName name="Z_T17_?_O">DICCIONARIO!$E$188</definedName>
    <definedName name="Z_TC_EN_?_O">DICCIONARIO!$E$206</definedName>
    <definedName name="Z_Tit_Categ_?_O">DICCIONARIO!$E$164</definedName>
    <definedName name="Z_Tit_Subcat_?_O">DICCIONARIO!$E$165</definedName>
    <definedName name="Z_TX_00_0_O">DICCIONARIO!$E$221</definedName>
    <definedName name="Z_TX_00_O">DICCIONARIO!$E$222</definedName>
    <definedName name="Z_TX_00_V_O">DICCIONARIO!$E$220</definedName>
    <definedName name="Z_TX_01_O">DICCIONARIO!$E$223</definedName>
    <definedName name="Z_TX_02_O">DICCIONARIO!$E$224</definedName>
    <definedName name="Z_TX_03_2_O">DICCIONARIO!$E$226</definedName>
    <definedName name="Z_TX_03_3_O">DICCIONARIO!$E$227</definedName>
    <definedName name="Z_TX_03_O">DICCIONARIO!$E$225</definedName>
    <definedName name="Z_TX_04_1_O">DICCIONARIO!$E$228</definedName>
    <definedName name="Z_TX_04_2_O">DICCIONARIO!$E$229</definedName>
    <definedName name="Z_TX_04_3_O">DICCIONARIO!$E$230</definedName>
    <definedName name="Z_TX_05_O">DICCIONARIO!$E$231</definedName>
    <definedName name="Z_TX_06_O">DICCIONARIO!$E$232</definedName>
    <definedName name="Z_TX_07_O">DICCIONARIO!$E$233</definedName>
    <definedName name="Z_TX_08_1_O">DICCIONARIO!$E$234</definedName>
    <definedName name="Z_TX_08_2_O">DICCIONARIO!$E$235</definedName>
    <definedName name="Z_TX_09_O">DICCIONARIO!$E$236</definedName>
    <definedName name="Z_TX_10_O">DICCIONARIO!$E$237</definedName>
    <definedName name="Z_TX_100_1_O">DICCIONARIO!$E$404</definedName>
    <definedName name="Z_TX_100_2_O">DICCIONARIO!$E$405</definedName>
    <definedName name="Z_TX_100_3_O">DICCIONARIO!$E$406</definedName>
    <definedName name="Z_TX_101_O">DICCIONARIO!$E$407</definedName>
    <definedName name="Z_TX_102_1_O">DICCIONARIO!$E$408</definedName>
    <definedName name="Z_TX_102_2_O">DICCIONARIO!$E$409</definedName>
    <definedName name="Z_TX_11_O">DICCIONARIO!$E$238</definedName>
    <definedName name="Z_TX_12_O">DICCIONARIO!$E$239</definedName>
    <definedName name="Z_TX_13_O">DICCIONARIO!$E$240</definedName>
    <definedName name="Z_TX_14_O">DICCIONARIO!$E$241</definedName>
    <definedName name="Z_TX_15_O">DICCIONARIO!$E$242</definedName>
    <definedName name="Z_TX_16_O">DICCIONARIO!$E$243</definedName>
    <definedName name="Z_TX_17_O">DICCIONARIO!$E$244</definedName>
    <definedName name="Z_TX_18_O">DICCIONARIO!$E$245</definedName>
    <definedName name="Z_TX_19_O">DICCIONARIO!$E$246</definedName>
    <definedName name="Z_TX_20_O">DICCIONARIO!$E$247</definedName>
    <definedName name="Z_TX_21_O">DICCIONARIO!$E$248</definedName>
    <definedName name="Z_TX_22_O">DICCIONARIO!$E$249</definedName>
    <definedName name="Z_TX_23_1_O">DICCIONARIO!$E$250</definedName>
    <definedName name="Z_TX_23_2_O">DICCIONARIO!$E$251</definedName>
    <definedName name="Z_TX_24_O">DICCIONARIO!$E$252</definedName>
    <definedName name="Z_TX_25_O">DICCIONARIO!$E$253</definedName>
    <definedName name="Z_TX_26_O">DICCIONARIO!$E$254</definedName>
    <definedName name="Z_TX_27_1_O">DICCIONARIO!$E$255</definedName>
    <definedName name="Z_TX_27_2_O">DICCIONARIO!$E$256</definedName>
    <definedName name="Z_TX_28_1_O">DICCIONARIO!$E$257</definedName>
    <definedName name="Z_TX_28_2_O">DICCIONARIO!$E$258</definedName>
    <definedName name="Z_TX_28_3_O">DICCIONARIO!$E$259</definedName>
    <definedName name="Z_TX_29_O">DICCIONARIO!$E$260</definedName>
    <definedName name="Z_TX_30_O">DICCIONARIO!$E$261</definedName>
    <definedName name="Z_TX_31_O">DICCIONARIO!$E$262</definedName>
    <definedName name="Z_TX_32_O">DICCIONARIO!$E$263</definedName>
    <definedName name="Z_TX_33_O">DICCIONARIO!$E$264</definedName>
    <definedName name="Z_TX_34_O">DICCIONARIO!$E$265</definedName>
    <definedName name="Z_TX_35_1_O">DICCIONARIO!$E$267</definedName>
    <definedName name="Z_TX_35_2_O">DICCIONARIO!$E$268</definedName>
    <definedName name="Z_TX_35_O">DICCIONARIO!$E$266</definedName>
    <definedName name="Z_TX_36_O">DICCIONARIO!$E$269</definedName>
    <definedName name="Z_TX_37_O">DICCIONARIO!$E$270</definedName>
    <definedName name="Z_TX_38_O">DICCIONARIO!$E$271</definedName>
    <definedName name="Z_TX_39_O">DICCIONARIO!$E$272</definedName>
    <definedName name="Z_TX_40_O">DICCIONARIO!$E$273</definedName>
    <definedName name="Z_TX_41_1_O">DICCIONARIO!$E$274</definedName>
    <definedName name="Z_TX_41_2_O">DICCIONARIO!$E$275</definedName>
    <definedName name="Z_TX_41_3_O">DICCIONARIO!$E$276</definedName>
    <definedName name="Z_TX_41_5_O">DICCIONARIO!$E$277</definedName>
    <definedName name="Z_TX_41_6_O">DICCIONARIO!$E$278</definedName>
    <definedName name="Z_TX_41_7_O">DICCIONARIO!$E$279</definedName>
    <definedName name="Z_TX_41_8_O">DICCIONARIO!$E$280</definedName>
    <definedName name="Z_TX_41_9_O">DICCIONARIO!$E$281</definedName>
    <definedName name="Z_TX_42_1_O">DICCIONARIO!$E$282</definedName>
    <definedName name="Z_TX_42_2_O">DICCIONARIO!$E$283</definedName>
    <definedName name="Z_TX_43_O">DICCIONARIO!$E$284</definedName>
    <definedName name="Z_TX_44_O">DICCIONARIO!$E$285</definedName>
    <definedName name="Z_TX_45_O">DICCIONARIO!$E$286</definedName>
    <definedName name="Z_TX_46_O">DICCIONARIO!$E$287</definedName>
    <definedName name="Z_TX_47_O">DICCIONARIO!$E$288</definedName>
    <definedName name="Z_TX_48_O">DICCIONARIO!$E$289</definedName>
    <definedName name="Z_TX_49_O">DICCIONARIO!$E$290</definedName>
    <definedName name="Z_TX_50_O">DICCIONARIO!$E$291</definedName>
    <definedName name="Z_TX_51_O">DICCIONARIO!$E$292</definedName>
    <definedName name="Z_TX_52_O">DICCIONARIO!$E$293</definedName>
    <definedName name="Z_TX_53_O">DICCIONARIO!$E$294</definedName>
    <definedName name="Z_TX_54_O">DICCIONARIO!$E$295</definedName>
    <definedName name="Z_TX_55_O">DICCIONARIO!$E$296</definedName>
    <definedName name="Z_TX_56_O">DICCIONARIO!$E$297</definedName>
    <definedName name="Z_TX_57_O">DICCIONARIO!$E$298</definedName>
    <definedName name="Z_TX_58_O">DICCIONARIO!$E$299</definedName>
    <definedName name="Z_TX_59_O">DICCIONARIO!$E$300</definedName>
    <definedName name="Z_TX_60_O">DICCIONARIO!$E$301</definedName>
    <definedName name="Z_TX_61_O">DICCIONARIO!$E$302</definedName>
    <definedName name="Z_TX_62_O">DICCIONARIO!$E$303</definedName>
    <definedName name="Z_TX_63_O">DICCIONARIO!$E$304</definedName>
    <definedName name="Z_TX_64_O">DICCIONARIO!$E$305</definedName>
    <definedName name="Z_TX_65_O">DICCIONARIO!$E$306</definedName>
    <definedName name="Z_TX_66_O">DICCIONARIO!$E$307</definedName>
    <definedName name="Z_TX_67_O">DICCIONARIO!$E$308</definedName>
    <definedName name="Z_TX_68_O">DICCIONARIO!$E$309</definedName>
    <definedName name="Z_TX_69_O">DICCIONARIO!$E$310</definedName>
    <definedName name="Z_TX_70_O">DICCIONARIO!$E$311</definedName>
    <definedName name="Z_TX_71_O">DICCIONARIO!$E$312</definedName>
    <definedName name="Z_TX_72_O">DICCIONARIO!$E$313</definedName>
    <definedName name="Z_TX_73_O">DICCIONARIO!$E$314</definedName>
    <definedName name="Z_TX_74_O">DICCIONARIO!$E$315</definedName>
    <definedName name="Z_TX_75_O">DICCIONARIO!$E$316</definedName>
    <definedName name="Z_TX_76_O">DICCIONARIO!$E$317</definedName>
    <definedName name="Z_TX_77_0_O">DICCIONARIO!$E$318</definedName>
    <definedName name="Z_TX_77_1_O">DICCIONARIO!$E$319</definedName>
    <definedName name="Z_TX_77_2_O">DICCIONARIO!$E$320</definedName>
    <definedName name="Z_TX_77_3_O">DICCIONARIO!$E$321</definedName>
    <definedName name="Z_TX_77_4_O">DICCIONARIO!$E$322</definedName>
    <definedName name="Z_TX_78_O">DICCIONARIO!$E$323</definedName>
    <definedName name="Z_TX_79_O">DICCIONARIO!$E$324</definedName>
    <definedName name="Z_TX_80_O">DICCIONARIO!$E$325</definedName>
    <definedName name="Z_TX_81_O">DICCIONARIO!$E$326</definedName>
    <definedName name="Z_TX_82_O">DICCIONARIO!$E$327</definedName>
    <definedName name="Z_TX_83_1_O">DICCIONARIO!$E$329</definedName>
    <definedName name="Z_TX_83_O">DICCIONARIO!$E$328</definedName>
    <definedName name="Z_TX_84_1_O">DICCIONARIO!$E$330</definedName>
    <definedName name="Z_TX_84_2_O">DICCIONARIO!$E$331</definedName>
    <definedName name="Z_TX_84_3_O">DICCIONARIO!$E$332</definedName>
    <definedName name="Z_TX_85_1_O">DICCIONARIO!$E$333</definedName>
    <definedName name="Z_TX_85_2_O">DICCIONARIO!$E$334</definedName>
    <definedName name="Z_TX_85_3_O">DICCIONARIO!$E$335</definedName>
    <definedName name="Z_TX_86_O">DICCIONARIO!$E$336</definedName>
    <definedName name="Z_TX_87_1_O">DICCIONARIO!$E$337</definedName>
    <definedName name="Z_TX_87_2_O">DICCIONARIO!$E$338</definedName>
    <definedName name="Z_TX_87_3_O">DICCIONARIO!$E$339</definedName>
    <definedName name="Z_TX_87_4_O">DICCIONARIO!$E$340</definedName>
    <definedName name="Z_TX_87_5_O">DICCIONARIO!$E$341</definedName>
    <definedName name="Z_TX_87_6_O">DICCIONARIO!$E$342</definedName>
    <definedName name="Z_TX_87_7_O">DICCIONARIO!$E$343</definedName>
    <definedName name="Z_TX_87_8_O">DICCIONARIO!$E$344</definedName>
    <definedName name="Z_TX_88_1_O">DICCIONARIO!$E$345</definedName>
    <definedName name="Z_TX_88_2_O">DICCIONARIO!$E$346</definedName>
    <definedName name="Z_TX_88_3_O">DICCIONARIO!$E$347</definedName>
    <definedName name="Z_TX_88_4_O">DICCIONARIO!$E$348</definedName>
    <definedName name="Z_TX_88_5_O">DICCIONARIO!$E$349</definedName>
    <definedName name="Z_TX_88_6_O">DICCIONARIO!$E$350</definedName>
    <definedName name="Z_TX_88_7_O">DICCIONARIO!$E$351</definedName>
    <definedName name="Z_TX_88_8_O">DICCIONARIO!$E$352</definedName>
    <definedName name="Z_TX_89_1_O">DICCIONARIO!$E$353</definedName>
    <definedName name="Z_TX_89_2_O">DICCIONARIO!$E$354</definedName>
    <definedName name="Z_TX_89_3_O">DICCIONARIO!$E$355</definedName>
    <definedName name="Z_TX_90_1_O">DICCIONARIO!$E$356</definedName>
    <definedName name="Z_TX_90_2_O">DICCIONARIO!$E$357</definedName>
    <definedName name="Z_TX_91_O">DICCIONARIO!$E$358</definedName>
    <definedName name="Z_TX_92_1_O">DICCIONARIO!$E$359</definedName>
    <definedName name="Z_TX_92_10_O">DICCIONARIO!$E$368</definedName>
    <definedName name="Z_TX_92_11_O">DICCIONARIO!$E$369</definedName>
    <definedName name="Z_TX_92_12_O">DICCIONARIO!$E$370</definedName>
    <definedName name="Z_TX_92_13_O">DICCIONARIO!$E$371</definedName>
    <definedName name="Z_TX_92_14_O">DICCIONARIO!$E$372</definedName>
    <definedName name="Z_TX_92_15_O">DICCIONARIO!$E$373</definedName>
    <definedName name="Z_TX_92_16_O">DICCIONARIO!$E$374</definedName>
    <definedName name="Z_TX_92_17_O">DICCIONARIO!$E$375</definedName>
    <definedName name="Z_TX_92_18_O">DICCIONARIO!$E$376</definedName>
    <definedName name="Z_TX_92_19_O">DICCIONARIO!$E$377</definedName>
    <definedName name="Z_TX_92_2_O">DICCIONARIO!$E$360</definedName>
    <definedName name="Z_TX_92_20_O">DICCIONARIO!$E$378</definedName>
    <definedName name="Z_TX_92_21_O">DICCIONARIO!$E$379</definedName>
    <definedName name="Z_TX_92_22_O">DICCIONARIO!$E$380</definedName>
    <definedName name="Z_TX_92_23_O">DICCIONARIO!$E$381</definedName>
    <definedName name="Z_TX_92_24_O">DICCIONARIO!$E$382</definedName>
    <definedName name="Z_TX_92_25_O">DICCIONARIO!$E$383</definedName>
    <definedName name="Z_TX_92_26_O">DICCIONARIO!$E$384</definedName>
    <definedName name="Z_TX_92_3_O">DICCIONARIO!$E$361</definedName>
    <definedName name="Z_TX_92_4_O">DICCIONARIO!$E$362</definedName>
    <definedName name="Z_TX_92_5_O">DICCIONARIO!$E$363</definedName>
    <definedName name="Z_TX_92_6_O">DICCIONARIO!$E$364</definedName>
    <definedName name="Z_TX_92_7_O">DICCIONARIO!$E$365</definedName>
    <definedName name="Z_TX_92_8_O">DICCIONARIO!$E$366</definedName>
    <definedName name="Z_TX_92_9_O">DICCIONARIO!$E$367</definedName>
    <definedName name="Z_TX_93_1_O">DICCIONARIO!$E$385</definedName>
    <definedName name="Z_TX_93_2_O">DICCIONARIO!$E$386</definedName>
    <definedName name="Z_TX_93_3_O">DICCIONARIO!$E$387</definedName>
    <definedName name="Z_TX_93_4_O">DICCIONARIO!$E$388</definedName>
    <definedName name="Z_TX_94_O">DICCIONARIO!$E$389</definedName>
    <definedName name="Z_TX_95_1_O">DICCIONARIO!$E$390</definedName>
    <definedName name="Z_TX_95_2_O">DICCIONARIO!$E$391</definedName>
    <definedName name="Z_TX_95_3_O">DICCIONARIO!$E$392</definedName>
    <definedName name="Z_TX_96_1_O">DICCIONARIO!$E$393</definedName>
    <definedName name="Z_TX_96_2_O">DICCIONARIO!$E$394</definedName>
    <definedName name="Z_TX_96_3_O">DICCIONARIO!$E$395</definedName>
    <definedName name="Z_TX_96_4_O">DICCIONARIO!$E$396</definedName>
    <definedName name="Z_TX_96_5_O">DICCIONARIO!$E$397</definedName>
    <definedName name="Z_TX_96_6_O">DICCIONARIO!$E$398</definedName>
    <definedName name="Z_TX_97_1_O">DICCIONARIO!$E$399</definedName>
    <definedName name="Z_TX_97_2_O">DICCIONARIO!$E$400</definedName>
    <definedName name="Z_TX_98_O">DICCIONARIO!$E$401</definedName>
    <definedName name="Z_TX_99_1_O">DICCIONARIO!$E$402</definedName>
    <definedName name="Z_TX_99_2_O">DICCIONARIO!$E$403</definedName>
    <definedName name="Z_VF_00_O">DICCIONARIO!$E$101</definedName>
    <definedName name="Z_VF_01_O">DICCIONARIO!$E$102</definedName>
    <definedName name="Z_VF_02_O">DICCIONARIO!$E$103</definedName>
    <definedName name="ZOOM">INICIO!$A$36</definedName>
    <definedName name="ZZ_TX_00_0_S">DICCIONARIO!$F$221</definedName>
    <definedName name="ZZ_TX_00_V_E">DICCIONARIO!$G$220</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5" i="12" l="1"/>
  <c r="AC4" i="12"/>
  <c r="AC3" i="12"/>
  <c r="AC2" i="12"/>
  <c r="AC1" i="12"/>
  <c r="AC5" i="15" l="1"/>
  <c r="AC4" i="15"/>
  <c r="AC3" i="15"/>
  <c r="AC2" i="15"/>
  <c r="AC1" i="15"/>
  <c r="H1" i="23" l="1"/>
  <c r="H1" i="32"/>
  <c r="B6" i="32"/>
  <c r="C6" i="32" s="1"/>
  <c r="D6" i="32"/>
  <c r="E6" i="32"/>
  <c r="B6" i="14" l="1"/>
  <c r="C6" i="14" s="1"/>
  <c r="D6" i="14"/>
  <c r="E6" i="14"/>
  <c r="B19" i="15" l="1"/>
  <c r="B21" i="15" s="1"/>
  <c r="B23" i="15" l="1"/>
  <c r="B25" i="15" l="1"/>
  <c r="B27" i="15" l="1"/>
  <c r="AP3" i="12" l="1"/>
  <c r="AP2" i="12"/>
  <c r="AP1" i="12"/>
  <c r="AC5" i="46" l="1"/>
  <c r="AC2" i="46" s="1"/>
  <c r="AC4" i="46"/>
  <c r="AC3" i="46"/>
  <c r="AG3" i="46"/>
  <c r="AG2" i="46"/>
  <c r="AC5" i="43"/>
  <c r="AC2" i="43" s="1"/>
  <c r="AC4" i="43"/>
  <c r="AC3" i="43"/>
  <c r="B6" i="30"/>
  <c r="AC5" i="27"/>
  <c r="AC2" i="27" s="1"/>
  <c r="AC4" i="27"/>
  <c r="AC3" i="27"/>
  <c r="AC5" i="28"/>
  <c r="AC2" i="28" s="1"/>
  <c r="AC4" i="28"/>
  <c r="AC3" i="28"/>
  <c r="B6" i="29"/>
  <c r="C6" i="29"/>
  <c r="AC5" i="22"/>
  <c r="AC2" i="22" s="1"/>
  <c r="AC4" i="22"/>
  <c r="AC3" i="22"/>
  <c r="AC5" i="16"/>
  <c r="AC2" i="16" s="1"/>
  <c r="AC4" i="16"/>
  <c r="AC3" i="16"/>
  <c r="AC5" i="31"/>
  <c r="AC2" i="31" s="1"/>
  <c r="AC4" i="31"/>
  <c r="AC3" i="31"/>
  <c r="AG1" i="46" l="1"/>
  <c r="AC1" i="46"/>
  <c r="AC1" i="43"/>
  <c r="AC1" i="27"/>
  <c r="AC1" i="28"/>
  <c r="AC1" i="22"/>
  <c r="AC1" i="16"/>
  <c r="AC1" i="31"/>
  <c r="V4" i="28"/>
  <c r="D8" i="19" l="1"/>
  <c r="C1" i="19"/>
  <c r="B9" i="19"/>
  <c r="B6" i="19"/>
  <c r="B1" i="19"/>
  <c r="B6" i="23" l="1"/>
  <c r="A10" i="1" l="1"/>
  <c r="Z20" i="35" l="1"/>
  <c r="M39" i="12" a="1"/>
  <c r="M39" i="15" a="1"/>
  <c r="M38" i="15" a="1"/>
  <c r="M44" i="15" a="1"/>
  <c r="M41" i="12" a="1"/>
  <c r="M42" i="15" a="1"/>
  <c r="M43" i="15" a="1"/>
  <c r="M45" i="15" a="1"/>
  <c r="M41" i="15" a="1"/>
  <c r="M40" i="15" a="1"/>
  <c r="M41" i="15" l="1"/>
  <c r="M39" i="15"/>
  <c r="M44" i="15"/>
  <c r="M43" i="15"/>
  <c r="M45" i="15"/>
  <c r="M39" i="12"/>
  <c r="M42" i="15"/>
  <c r="M40" i="15"/>
  <c r="M38" i="15"/>
  <c r="M41" i="12"/>
  <c r="N41" i="12" a="1"/>
  <c r="N39" i="12" a="1"/>
  <c r="N39" i="12" l="1"/>
  <c r="N41" i="12"/>
  <c r="E1" i="35" l="1"/>
  <c r="E2" i="35" s="1"/>
  <c r="B1" i="35"/>
  <c r="E10" i="35" l="1"/>
  <c r="E18" i="35"/>
  <c r="E26" i="35"/>
  <c r="E34" i="35"/>
  <c r="E42" i="35"/>
  <c r="E50" i="35"/>
  <c r="E58" i="35"/>
  <c r="E66" i="35"/>
  <c r="E74" i="35"/>
  <c r="E82" i="35"/>
  <c r="E90" i="35"/>
  <c r="E98" i="35"/>
  <c r="E106" i="35"/>
  <c r="E114" i="35"/>
  <c r="E122" i="35"/>
  <c r="E130" i="35"/>
  <c r="E138" i="35"/>
  <c r="E146" i="35"/>
  <c r="E154" i="35"/>
  <c r="E162" i="35"/>
  <c r="E170" i="35"/>
  <c r="E178" i="35"/>
  <c r="E186" i="35"/>
  <c r="E194" i="35"/>
  <c r="E202" i="35"/>
  <c r="E210" i="35"/>
  <c r="E218" i="35"/>
  <c r="E226" i="35"/>
  <c r="E234" i="35"/>
  <c r="E242" i="35"/>
  <c r="E250" i="35"/>
  <c r="E258" i="35"/>
  <c r="E266" i="35"/>
  <c r="E274" i="35"/>
  <c r="E282" i="35"/>
  <c r="E290" i="35"/>
  <c r="E298" i="35"/>
  <c r="E306" i="35"/>
  <c r="E314" i="35"/>
  <c r="E322" i="35"/>
  <c r="E330" i="35"/>
  <c r="E338" i="35"/>
  <c r="E346" i="35"/>
  <c r="E354" i="35"/>
  <c r="E362" i="35"/>
  <c r="E370" i="35"/>
  <c r="E378" i="35"/>
  <c r="E386" i="35"/>
  <c r="E394" i="35"/>
  <c r="E402" i="35"/>
  <c r="E323" i="35"/>
  <c r="E331" i="35"/>
  <c r="E339" i="35"/>
  <c r="E347" i="35"/>
  <c r="E355" i="35"/>
  <c r="E363" i="35"/>
  <c r="E379" i="35"/>
  <c r="E395" i="35"/>
  <c r="E403" i="35"/>
  <c r="E12" i="35"/>
  <c r="E28" i="35"/>
  <c r="E44" i="35"/>
  <c r="E60" i="35"/>
  <c r="E76" i="35"/>
  <c r="E92" i="35"/>
  <c r="E108" i="35"/>
  <c r="E116" i="35"/>
  <c r="E132" i="35"/>
  <c r="E148" i="35"/>
  <c r="E156" i="35"/>
  <c r="E180" i="35"/>
  <c r="E188" i="35"/>
  <c r="E204" i="35"/>
  <c r="E220" i="35"/>
  <c r="E236" i="35"/>
  <c r="E252" i="35"/>
  <c r="E268" i="35"/>
  <c r="E284" i="35"/>
  <c r="E300" i="35"/>
  <c r="E316" i="35"/>
  <c r="E332" i="35"/>
  <c r="E348" i="35"/>
  <c r="E364" i="35"/>
  <c r="E380" i="35"/>
  <c r="E396" i="35"/>
  <c r="E11" i="35"/>
  <c r="E19" i="35"/>
  <c r="E27" i="35"/>
  <c r="E35" i="35"/>
  <c r="E43" i="35"/>
  <c r="E51" i="35"/>
  <c r="E59" i="35"/>
  <c r="E67" i="35"/>
  <c r="E75" i="35"/>
  <c r="E83" i="35"/>
  <c r="E91" i="35"/>
  <c r="E99" i="35"/>
  <c r="E107" i="35"/>
  <c r="E115" i="35"/>
  <c r="E123" i="35"/>
  <c r="E131" i="35"/>
  <c r="E139" i="35"/>
  <c r="E147" i="35"/>
  <c r="E155" i="35"/>
  <c r="E163" i="35"/>
  <c r="E171" i="35"/>
  <c r="E179" i="35"/>
  <c r="E187" i="35"/>
  <c r="E195" i="35"/>
  <c r="E203" i="35"/>
  <c r="E211" i="35"/>
  <c r="E219" i="35"/>
  <c r="E227" i="35"/>
  <c r="E235" i="35"/>
  <c r="E243" i="35"/>
  <c r="E251" i="35"/>
  <c r="E259" i="35"/>
  <c r="E267" i="35"/>
  <c r="E275" i="35"/>
  <c r="E283" i="35"/>
  <c r="E291" i="35"/>
  <c r="E299" i="35"/>
  <c r="E307" i="35"/>
  <c r="E315" i="35"/>
  <c r="E371" i="35"/>
  <c r="E387" i="35"/>
  <c r="E20" i="35"/>
  <c r="E36" i="35"/>
  <c r="E52" i="35"/>
  <c r="E68" i="35"/>
  <c r="E84" i="35"/>
  <c r="E100" i="35"/>
  <c r="E124" i="35"/>
  <c r="E140" i="35"/>
  <c r="E164" i="35"/>
  <c r="E172" i="35"/>
  <c r="E196" i="35"/>
  <c r="E212" i="35"/>
  <c r="E228" i="35"/>
  <c r="E244" i="35"/>
  <c r="E260" i="35"/>
  <c r="E276" i="35"/>
  <c r="E292" i="35"/>
  <c r="E308" i="35"/>
  <c r="E324" i="35"/>
  <c r="E340" i="35"/>
  <c r="E356" i="35"/>
  <c r="E372" i="35"/>
  <c r="E388" i="35"/>
  <c r="E404" i="35"/>
  <c r="E13" i="35"/>
  <c r="E14" i="35"/>
  <c r="E25" i="35"/>
  <c r="E39" i="35"/>
  <c r="E53" i="35"/>
  <c r="E64" i="35"/>
  <c r="E78" i="35"/>
  <c r="E89" i="35"/>
  <c r="E103" i="35"/>
  <c r="E117" i="35"/>
  <c r="E128" i="35"/>
  <c r="E142" i="35"/>
  <c r="E153" i="35"/>
  <c r="E167" i="35"/>
  <c r="E181" i="35"/>
  <c r="E192" i="35"/>
  <c r="E206" i="35"/>
  <c r="E217" i="35"/>
  <c r="E231" i="35"/>
  <c r="E245" i="35"/>
  <c r="E256" i="35"/>
  <c r="E270" i="35"/>
  <c r="E281" i="35"/>
  <c r="E295" i="35"/>
  <c r="E309" i="35"/>
  <c r="E320" i="35"/>
  <c r="E334" i="35"/>
  <c r="E345" i="35"/>
  <c r="E359" i="35"/>
  <c r="E373" i="35"/>
  <c r="E384" i="35"/>
  <c r="E398" i="35"/>
  <c r="E16" i="35"/>
  <c r="E55" i="35"/>
  <c r="E80" i="35"/>
  <c r="E105" i="35"/>
  <c r="E133" i="35"/>
  <c r="E158" i="35"/>
  <c r="E183" i="35"/>
  <c r="E222" i="35"/>
  <c r="E247" i="35"/>
  <c r="E272" i="35"/>
  <c r="E297" i="35"/>
  <c r="E325" i="35"/>
  <c r="E350" i="35"/>
  <c r="E375" i="35"/>
  <c r="E400" i="35"/>
  <c r="E17" i="35"/>
  <c r="E45" i="35"/>
  <c r="E70" i="35"/>
  <c r="M27" i="12" s="1"/>
  <c r="E95" i="35"/>
  <c r="E120" i="35"/>
  <c r="E134" i="35"/>
  <c r="E159" i="35"/>
  <c r="E184" i="35"/>
  <c r="E209" i="35"/>
  <c r="E237" i="35"/>
  <c r="E262" i="35"/>
  <c r="E287" i="35"/>
  <c r="E312" i="35"/>
  <c r="E337" i="35"/>
  <c r="E365" i="35"/>
  <c r="E390" i="35"/>
  <c r="E6" i="35"/>
  <c r="E32" i="35"/>
  <c r="E57" i="35"/>
  <c r="E85" i="35"/>
  <c r="E110" i="35"/>
  <c r="E135" i="35"/>
  <c r="E160" i="35"/>
  <c r="E185" i="35"/>
  <c r="E213" i="35"/>
  <c r="E238" i="35"/>
  <c r="E263" i="35"/>
  <c r="E288" i="35"/>
  <c r="E313" i="35"/>
  <c r="E341" i="35"/>
  <c r="E352" i="35"/>
  <c r="E377" i="35"/>
  <c r="E405" i="35"/>
  <c r="E22" i="35"/>
  <c r="E61" i="35"/>
  <c r="E86" i="35"/>
  <c r="E111" i="35"/>
  <c r="E136" i="35"/>
  <c r="E15" i="35"/>
  <c r="E29" i="35"/>
  <c r="E40" i="35"/>
  <c r="E54" i="35"/>
  <c r="E65" i="35"/>
  <c r="U38" i="12" s="1"/>
  <c r="E79" i="35"/>
  <c r="E93" i="35"/>
  <c r="E104" i="35"/>
  <c r="E118" i="35"/>
  <c r="E129" i="35"/>
  <c r="E143" i="35"/>
  <c r="E157" i="35"/>
  <c r="E168" i="35"/>
  <c r="E182" i="35"/>
  <c r="E193" i="35"/>
  <c r="E207" i="35"/>
  <c r="E221" i="35"/>
  <c r="E232" i="35"/>
  <c r="E246" i="35"/>
  <c r="E257" i="35"/>
  <c r="E271" i="35"/>
  <c r="E285" i="35"/>
  <c r="E296" i="35"/>
  <c r="E310" i="35"/>
  <c r="E321" i="35"/>
  <c r="E335" i="35"/>
  <c r="E349" i="35"/>
  <c r="E360" i="35"/>
  <c r="E374" i="35"/>
  <c r="E385" i="35"/>
  <c r="E399" i="35"/>
  <c r="E30" i="35"/>
  <c r="E41" i="35"/>
  <c r="E69" i="35"/>
  <c r="E94" i="35"/>
  <c r="E119" i="35"/>
  <c r="E144" i="35"/>
  <c r="E169" i="35"/>
  <c r="E197" i="35"/>
  <c r="E208" i="35"/>
  <c r="E233" i="35"/>
  <c r="E261" i="35"/>
  <c r="E286" i="35"/>
  <c r="E311" i="35"/>
  <c r="E336" i="35"/>
  <c r="E361" i="35"/>
  <c r="E389" i="35"/>
  <c r="E5" i="35"/>
  <c r="E31" i="35"/>
  <c r="E56" i="35"/>
  <c r="E81" i="35"/>
  <c r="E109" i="35"/>
  <c r="E145" i="35"/>
  <c r="E173" i="35"/>
  <c r="E198" i="35"/>
  <c r="E223" i="35"/>
  <c r="E248" i="35"/>
  <c r="E273" i="35"/>
  <c r="E301" i="35"/>
  <c r="E326" i="35"/>
  <c r="E351" i="35"/>
  <c r="E376" i="35"/>
  <c r="E401" i="35"/>
  <c r="E21" i="35"/>
  <c r="E46" i="35"/>
  <c r="E71" i="35"/>
  <c r="E96" i="35"/>
  <c r="E121" i="35"/>
  <c r="E149" i="35"/>
  <c r="E174" i="35"/>
  <c r="E199" i="35"/>
  <c r="E224" i="35"/>
  <c r="E249" i="35"/>
  <c r="E277" i="35"/>
  <c r="E302" i="35"/>
  <c r="E327" i="35"/>
  <c r="E366" i="35"/>
  <c r="E391" i="35"/>
  <c r="E7" i="35"/>
  <c r="E33" i="35"/>
  <c r="E47" i="35"/>
  <c r="E72" i="35"/>
  <c r="E97" i="35"/>
  <c r="E125" i="35"/>
  <c r="E150" i="35"/>
  <c r="E38" i="35"/>
  <c r="E88" i="35"/>
  <c r="E141" i="35"/>
  <c r="E177" i="35"/>
  <c r="E215" i="35"/>
  <c r="E253" i="35"/>
  <c r="E280" i="35"/>
  <c r="E318" i="35"/>
  <c r="E353" i="35"/>
  <c r="E383" i="35"/>
  <c r="E102" i="35"/>
  <c r="E190" i="35"/>
  <c r="E255" i="35"/>
  <c r="E328" i="35"/>
  <c r="E8" i="35"/>
  <c r="E112" i="35"/>
  <c r="E191" i="35"/>
  <c r="E264" i="35"/>
  <c r="E329" i="35"/>
  <c r="E367" i="35"/>
  <c r="E9" i="35"/>
  <c r="E113" i="35"/>
  <c r="E200" i="35"/>
  <c r="E265" i="35"/>
  <c r="E333" i="35"/>
  <c r="E406" i="35"/>
  <c r="M406" i="35" s="1"/>
  <c r="E23" i="35"/>
  <c r="E166" i="35"/>
  <c r="E239" i="35"/>
  <c r="E304" i="35"/>
  <c r="E369" i="35"/>
  <c r="E24" i="35"/>
  <c r="E127" i="35"/>
  <c r="E205" i="35"/>
  <c r="E278" i="35"/>
  <c r="E343" i="35"/>
  <c r="E37" i="35"/>
  <c r="E137" i="35"/>
  <c r="E214" i="35"/>
  <c r="E279" i="35"/>
  <c r="E344" i="35"/>
  <c r="E48" i="35"/>
  <c r="E101" i="35"/>
  <c r="E151" i="35"/>
  <c r="E189" i="35"/>
  <c r="E216" i="35"/>
  <c r="E254" i="35"/>
  <c r="E289" i="35"/>
  <c r="E319" i="35"/>
  <c r="E357" i="35"/>
  <c r="E392" i="35"/>
  <c r="E49" i="35"/>
  <c r="E152" i="35"/>
  <c r="E225" i="35"/>
  <c r="E293" i="35"/>
  <c r="E358" i="35"/>
  <c r="E393" i="35"/>
  <c r="E62" i="35"/>
  <c r="E161" i="35"/>
  <c r="E229" i="35"/>
  <c r="E294" i="35"/>
  <c r="E397" i="35"/>
  <c r="E63" i="35"/>
  <c r="U40" i="12" s="1"/>
  <c r="E165" i="35"/>
  <c r="E230" i="35"/>
  <c r="E303" i="35"/>
  <c r="E368" i="35"/>
  <c r="E73" i="35"/>
  <c r="E126" i="35"/>
  <c r="E201" i="35"/>
  <c r="E269" i="35"/>
  <c r="E342" i="35"/>
  <c r="E408" i="35"/>
  <c r="M408" i="35" s="1"/>
  <c r="E77" i="35"/>
  <c r="E175" i="35"/>
  <c r="E240" i="35"/>
  <c r="E305" i="35"/>
  <c r="E381" i="35"/>
  <c r="E409" i="35"/>
  <c r="M409" i="35" s="1"/>
  <c r="E87" i="35"/>
  <c r="E176" i="35"/>
  <c r="E241" i="35"/>
  <c r="E317" i="35"/>
  <c r="E382" i="35"/>
  <c r="E407" i="35"/>
  <c r="M407" i="35" s="1"/>
  <c r="E4" i="35"/>
  <c r="E410" i="35"/>
  <c r="AI2" i="35"/>
  <c r="C27" i="46"/>
  <c r="C23" i="46"/>
  <c r="C19" i="15" l="1"/>
  <c r="C17" i="15"/>
  <c r="C21" i="15"/>
  <c r="C23" i="15"/>
  <c r="C25" i="15"/>
  <c r="C27" i="15"/>
  <c r="C17" i="31"/>
  <c r="N5" i="31"/>
  <c r="N5" i="46"/>
  <c r="N5" i="43"/>
  <c r="N5" i="22"/>
  <c r="N5" i="27"/>
  <c r="N5" i="28"/>
  <c r="N5" i="16"/>
  <c r="N5" i="15"/>
  <c r="A2" i="12"/>
  <c r="C6" i="44" l="1"/>
  <c r="A2" i="46" l="1"/>
  <c r="A2" i="43"/>
  <c r="A2" i="27"/>
  <c r="A2" i="28"/>
  <c r="A2" i="22"/>
  <c r="A2" i="16"/>
  <c r="A2" i="31"/>
  <c r="A2" i="15"/>
  <c r="H1" i="29" l="1"/>
  <c r="M42" i="12" a="1"/>
  <c r="M42" i="12" l="1"/>
  <c r="T1" i="35"/>
  <c r="N42" i="12" a="1"/>
  <c r="N42" i="12" l="1"/>
  <c r="AB1" i="12" l="1"/>
  <c r="H1" i="47"/>
  <c r="N37" i="46"/>
  <c r="L5" i="46"/>
  <c r="H5" i="46"/>
  <c r="H1" i="44"/>
  <c r="N37" i="43"/>
  <c r="H5" i="43"/>
  <c r="H1" i="30"/>
  <c r="N37" i="27"/>
  <c r="L5" i="27"/>
  <c r="R127" i="27" s="1"/>
  <c r="H5" i="27"/>
  <c r="N37" i="28"/>
  <c r="L5" i="28"/>
  <c r="H5" i="28"/>
  <c r="AB2" i="28"/>
  <c r="N37" i="22"/>
  <c r="L5" i="22"/>
  <c r="H5" i="22"/>
  <c r="AB2" i="22"/>
  <c r="H1" i="17"/>
  <c r="J39" i="16"/>
  <c r="I39" i="16"/>
  <c r="N37" i="16"/>
  <c r="L5" i="16"/>
  <c r="H5" i="16"/>
  <c r="AB2" i="16"/>
  <c r="AB1" i="16"/>
  <c r="AE2" i="32"/>
  <c r="AD2" i="32"/>
  <c r="AC2" i="32"/>
  <c r="AB2" i="32"/>
  <c r="AA2" i="32"/>
  <c r="N37" i="31"/>
  <c r="U29" i="31"/>
  <c r="N29" i="31"/>
  <c r="W29" i="31" s="1"/>
  <c r="L29" i="31"/>
  <c r="B19" i="31"/>
  <c r="Q9" i="31"/>
  <c r="L5" i="31"/>
  <c r="H5" i="31"/>
  <c r="AB2" i="31"/>
  <c r="AB1" i="31"/>
  <c r="B4" i="14"/>
  <c r="H1" i="14"/>
  <c r="N37" i="15"/>
  <c r="U29" i="15"/>
  <c r="N29" i="15"/>
  <c r="L29" i="15"/>
  <c r="Q9" i="15"/>
  <c r="L5" i="15"/>
  <c r="R127" i="15" s="1"/>
  <c r="H5" i="15"/>
  <c r="AB1" i="15"/>
  <c r="Y67" i="12"/>
  <c r="Y66" i="12"/>
  <c r="Y65" i="12"/>
  <c r="Y64" i="12"/>
  <c r="Y63" i="12"/>
  <c r="Y62" i="12"/>
  <c r="Y61" i="12"/>
  <c r="Y60" i="12"/>
  <c r="AA59" i="12"/>
  <c r="Y59" i="12"/>
  <c r="AA58" i="12"/>
  <c r="Y58" i="12"/>
  <c r="AA57" i="12"/>
  <c r="Y57" i="12"/>
  <c r="AA56" i="12"/>
  <c r="Y56" i="12"/>
  <c r="AA55" i="12"/>
  <c r="Y55" i="12"/>
  <c r="AA54" i="12"/>
  <c r="Y54" i="12"/>
  <c r="AA53" i="12"/>
  <c r="Y53" i="12"/>
  <c r="AA52" i="12"/>
  <c r="Y52" i="12"/>
  <c r="AA51" i="12"/>
  <c r="Y51" i="12"/>
  <c r="AA50" i="12"/>
  <c r="Y50" i="12"/>
  <c r="AA49" i="12"/>
  <c r="Y49" i="12"/>
  <c r="AA48" i="12"/>
  <c r="Y48" i="12"/>
  <c r="X46" i="12"/>
  <c r="O46" i="12"/>
  <c r="K46" i="12"/>
  <c r="K25" i="12"/>
  <c r="K23" i="12"/>
  <c r="K5" i="12"/>
  <c r="AB2" i="12"/>
  <c r="S30" i="1"/>
  <c r="AA78" i="35"/>
  <c r="U1" i="35"/>
  <c r="V1" i="35" s="1"/>
  <c r="W1" i="35" s="1"/>
  <c r="X1" i="35" s="1"/>
  <c r="Y1" i="35" s="1"/>
  <c r="Z1" i="35" s="1"/>
  <c r="G3" i="15" a="1"/>
  <c r="Q3" i="15" a="1"/>
  <c r="F3" i="15" a="1"/>
  <c r="M43" i="12" a="1"/>
  <c r="R3" i="15" a="1"/>
  <c r="AB3" i="15" a="1"/>
  <c r="AK3" i="17"/>
  <c r="J3" i="15" a="1"/>
  <c r="K3" i="15" a="1"/>
  <c r="L3" i="15" a="1"/>
  <c r="A3" i="15" a="1"/>
  <c r="AK3" i="32"/>
  <c r="E3" i="15" a="1"/>
  <c r="N3" i="15" a="1"/>
  <c r="M40" i="12" a="1"/>
  <c r="AK3" i="29"/>
  <c r="M45" i="12" a="1"/>
  <c r="M44" i="12" a="1"/>
  <c r="AK3" i="14"/>
  <c r="D9" i="19" a="1"/>
  <c r="M38" i="12" a="1"/>
  <c r="P3" i="15" a="1"/>
  <c r="AK3" i="44"/>
  <c r="Y3" i="15" a="1"/>
  <c r="C3" i="15" a="1"/>
  <c r="I3" i="15" a="1"/>
  <c r="M3" i="15" a="1"/>
  <c r="V3" i="15" a="1"/>
  <c r="AK3" i="30"/>
  <c r="AA3" i="15" a="1"/>
  <c r="T3" i="15" a="1"/>
  <c r="AK3" i="47"/>
  <c r="X3" i="15" a="1"/>
  <c r="Z3" i="15" a="1"/>
  <c r="O3" i="15" a="1"/>
  <c r="B3" i="15" a="1"/>
  <c r="W3" i="15" a="1"/>
  <c r="S3" i="15" a="1"/>
  <c r="AK3" i="23"/>
  <c r="U3" i="15" a="1"/>
  <c r="A6" i="32" l="1"/>
  <c r="A6" i="47"/>
  <c r="A6" i="14"/>
  <c r="A6" i="29"/>
  <c r="A6" i="30"/>
  <c r="D9" i="19"/>
  <c r="B21" i="31"/>
  <c r="C19" i="31"/>
  <c r="A6" i="23"/>
  <c r="A6" i="17"/>
  <c r="M45" i="12"/>
  <c r="M44" i="12"/>
  <c r="M43" i="12"/>
  <c r="M40" i="12"/>
  <c r="E3" i="15"/>
  <c r="AB3" i="15"/>
  <c r="V3" i="15"/>
  <c r="K3" i="15"/>
  <c r="X3" i="15"/>
  <c r="F3" i="15"/>
  <c r="G3" i="15"/>
  <c r="Y3" i="15"/>
  <c r="P3" i="15"/>
  <c r="A3" i="15"/>
  <c r="B3" i="15"/>
  <c r="U3" i="15"/>
  <c r="C3" i="15"/>
  <c r="AA3" i="15"/>
  <c r="R3" i="15"/>
  <c r="O3" i="15"/>
  <c r="T3" i="15"/>
  <c r="Z3" i="15"/>
  <c r="J3" i="15"/>
  <c r="Q3" i="15"/>
  <c r="N3" i="15"/>
  <c r="L3" i="15"/>
  <c r="W3" i="15"/>
  <c r="S3" i="15"/>
  <c r="M3" i="15"/>
  <c r="I3" i="15"/>
  <c r="M38" i="12"/>
  <c r="A6" i="44"/>
  <c r="AA1" i="35"/>
  <c r="AB1" i="35" s="1"/>
  <c r="AC1" i="35" s="1"/>
  <c r="AD1" i="35" s="1"/>
  <c r="AE1" i="35" s="1"/>
  <c r="AF1" i="35" s="1"/>
  <c r="U89" i="35"/>
  <c r="B4" i="32"/>
  <c r="AA47" i="12"/>
  <c r="Y47" i="12"/>
  <c r="AB2" i="43"/>
  <c r="AB1" i="22"/>
  <c r="AB1" i="28"/>
  <c r="AC51" i="35"/>
  <c r="AE51" i="35" s="1"/>
  <c r="B4" i="47"/>
  <c r="B4" i="44"/>
  <c r="B4" i="30"/>
  <c r="B4" i="29"/>
  <c r="B4" i="17"/>
  <c r="B4" i="23"/>
  <c r="N45" i="12" a="1"/>
  <c r="N38" i="12" a="1"/>
  <c r="N44" i="12" a="1"/>
  <c r="H7" i="16" a="1"/>
  <c r="H7" i="22" a="1"/>
  <c r="H7" i="15" a="1"/>
  <c r="H7" i="31" a="1"/>
  <c r="H7" i="27" a="1"/>
  <c r="H7" i="43" a="1"/>
  <c r="H7" i="46" a="1"/>
  <c r="N40" i="12" a="1"/>
  <c r="H7" i="28" a="1"/>
  <c r="N43" i="12" a="1"/>
  <c r="B23" i="31" l="1"/>
  <c r="C21" i="31"/>
  <c r="H7" i="28"/>
  <c r="N45" i="12"/>
  <c r="N44" i="12"/>
  <c r="N43" i="12"/>
  <c r="N40" i="12"/>
  <c r="H7" i="16"/>
  <c r="H7" i="27"/>
  <c r="N38" i="12"/>
  <c r="R5" i="15" s="1"/>
  <c r="H7" i="22"/>
  <c r="H7" i="15"/>
  <c r="H7" i="43"/>
  <c r="H7" i="46"/>
  <c r="H7" i="31"/>
  <c r="M46" i="12"/>
  <c r="AB1" i="27"/>
  <c r="AB2" i="27"/>
  <c r="H3" i="15" a="1"/>
  <c r="B25" i="31" l="1"/>
  <c r="C23" i="31"/>
  <c r="H3" i="15"/>
  <c r="AB2" i="15"/>
  <c r="W29" i="15"/>
  <c r="B27" i="31" l="1"/>
  <c r="C27" i="31" s="1"/>
  <c r="C25" i="31"/>
  <c r="B4" i="15" a="1"/>
  <c r="B4" i="15" l="1"/>
  <c r="C4" i="15" a="1"/>
  <c r="C4" i="15" l="1"/>
  <c r="D3" i="15" l="1" a="1"/>
  <c r="D3" i="15" s="1"/>
  <c r="AB2" i="46" l="1"/>
  <c r="AB1" i="46" l="1"/>
  <c r="P5" i="12" l="1"/>
  <c r="M404" i="35" l="1"/>
  <c r="M405" i="35"/>
  <c r="M410" i="35"/>
  <c r="D38" i="12"/>
  <c r="J41" i="1" l="1"/>
  <c r="I41" i="1"/>
  <c r="F41" i="1"/>
  <c r="E41" i="1"/>
  <c r="D41" i="1"/>
  <c r="H41" i="1"/>
  <c r="G41" i="1"/>
  <c r="C40" i="1"/>
  <c r="C41" i="1"/>
  <c r="K40" i="1"/>
  <c r="K41" i="1"/>
  <c r="L38" i="12"/>
  <c r="N40" i="1" l="1"/>
  <c r="N42" i="1"/>
  <c r="N41" i="1"/>
  <c r="C19" i="46"/>
  <c r="D14" i="46"/>
  <c r="J46" i="12"/>
  <c r="G46" i="12" l="1"/>
  <c r="R5" i="27" l="1"/>
  <c r="R5" i="28"/>
  <c r="R5" i="16"/>
  <c r="R5" i="31"/>
  <c r="R5" i="43"/>
  <c r="R5" i="22"/>
  <c r="R5" i="46"/>
  <c r="N46" i="12"/>
  <c r="M23" i="12" s="1"/>
  <c r="D45" i="12"/>
  <c r="D44" i="12"/>
  <c r="D43" i="12"/>
  <c r="D42" i="12"/>
  <c r="D41" i="12"/>
  <c r="D40" i="12"/>
  <c r="D39" i="12"/>
  <c r="AC75" i="35"/>
  <c r="AE75" i="35" s="1"/>
  <c r="L44" i="12"/>
  <c r="AC57" i="35"/>
  <c r="AE57" i="35" s="1"/>
  <c r="AC67" i="35"/>
  <c r="AE67" i="35" s="1"/>
  <c r="AC66" i="35"/>
  <c r="AE66" i="35" s="1"/>
  <c r="AC77" i="35"/>
  <c r="AE77" i="35" s="1"/>
  <c r="AC74" i="35"/>
  <c r="AE74" i="35" s="1"/>
  <c r="AC63" i="35"/>
  <c r="AE63" i="35" s="1"/>
  <c r="AC53" i="35"/>
  <c r="AE53" i="35" s="1"/>
  <c r="AC62" i="35"/>
  <c r="AE62" i="35" s="1"/>
  <c r="AC64" i="35"/>
  <c r="AE64" i="35" s="1"/>
  <c r="AC58" i="35"/>
  <c r="AE58" i="35" s="1"/>
  <c r="AC52" i="35"/>
  <c r="AE52" i="35" s="1"/>
  <c r="AC70" i="35"/>
  <c r="AE70" i="35" s="1"/>
  <c r="AC65" i="35"/>
  <c r="AE65" i="35" s="1"/>
  <c r="Y46" i="12"/>
  <c r="AC68" i="35"/>
  <c r="AE68" i="35" s="1"/>
  <c r="AC61" i="35"/>
  <c r="AE61" i="35" s="1"/>
  <c r="L39" i="12"/>
  <c r="P47" i="12"/>
  <c r="AC71" i="35"/>
  <c r="AE71" i="35" s="1"/>
  <c r="AC72" i="35"/>
  <c r="AE72" i="35" s="1"/>
  <c r="L45" i="12"/>
  <c r="L41" i="12"/>
  <c r="AC76" i="35"/>
  <c r="AE76" i="35" s="1"/>
  <c r="AC69" i="35"/>
  <c r="AE69" i="35" s="1"/>
  <c r="AC56" i="35"/>
  <c r="AE56" i="35" s="1"/>
  <c r="AC59" i="35"/>
  <c r="AE59" i="35" s="1"/>
  <c r="L42" i="12"/>
  <c r="AC60" i="35"/>
  <c r="AE60" i="35" s="1"/>
  <c r="L43" i="12"/>
  <c r="AC54" i="35"/>
  <c r="AE54" i="35" s="1"/>
  <c r="L40" i="12"/>
  <c r="AC73" i="35"/>
  <c r="AE73" i="35" s="1"/>
  <c r="AC55" i="35"/>
  <c r="AE55" i="35" s="1"/>
  <c r="R5" i="12" l="1"/>
  <c r="L46" i="12"/>
  <c r="AB1" i="43" l="1"/>
  <c r="M212" i="35"/>
  <c r="M4" i="35" l="1"/>
  <c r="M7" i="35"/>
  <c r="M8" i="35"/>
  <c r="M9" i="35"/>
  <c r="M10" i="35"/>
  <c r="M5" i="35"/>
  <c r="M12" i="35"/>
  <c r="M6" i="35"/>
  <c r="M11" i="35"/>
  <c r="M13" i="35"/>
  <c r="M15" i="35"/>
  <c r="M16" i="35"/>
  <c r="M17" i="35"/>
  <c r="M18" i="35"/>
  <c r="M19" i="35"/>
  <c r="M20" i="35"/>
  <c r="M23" i="35"/>
  <c r="M21" i="35"/>
  <c r="M24" i="35"/>
  <c r="M27" i="35"/>
  <c r="M22" i="35"/>
  <c r="M28" i="35"/>
  <c r="M26" i="35"/>
  <c r="M25" i="35"/>
  <c r="M29" i="35"/>
  <c r="M30" i="35"/>
  <c r="M31" i="35"/>
  <c r="M32" i="35"/>
  <c r="M33" i="35"/>
  <c r="M34" i="35"/>
  <c r="M36" i="35"/>
  <c r="M35" i="35"/>
  <c r="M39" i="35"/>
  <c r="M47" i="35"/>
  <c r="M37" i="35"/>
  <c r="M45" i="35"/>
  <c r="M48" i="35"/>
  <c r="M43" i="35"/>
  <c r="M38" i="35"/>
  <c r="M46" i="35"/>
  <c r="M42" i="35"/>
  <c r="M40" i="35"/>
  <c r="M41" i="35"/>
  <c r="M49" i="35"/>
  <c r="M44" i="35"/>
  <c r="M50" i="35"/>
  <c r="M51" i="35"/>
  <c r="M54" i="35"/>
  <c r="M53" i="35"/>
  <c r="M52" i="35"/>
  <c r="M55" i="35"/>
  <c r="M56" i="35"/>
  <c r="M57" i="35"/>
  <c r="M58" i="35"/>
  <c r="M59" i="35"/>
  <c r="M60" i="35"/>
  <c r="M61" i="35"/>
  <c r="M62" i="35"/>
  <c r="M63" i="35"/>
  <c r="M64" i="35"/>
  <c r="M65" i="35"/>
  <c r="M66" i="35"/>
  <c r="M69" i="35"/>
  <c r="M67" i="35"/>
  <c r="M70" i="35"/>
  <c r="M68" i="35"/>
  <c r="M73" i="35"/>
  <c r="M76" i="35"/>
  <c r="M71" i="35"/>
  <c r="M79" i="35"/>
  <c r="M77" i="35"/>
  <c r="M72" i="35"/>
  <c r="M75" i="35"/>
  <c r="M74" i="35"/>
  <c r="M78" i="35"/>
  <c r="M81" i="35"/>
  <c r="M80" i="35"/>
  <c r="M82" i="35"/>
  <c r="M83" i="35"/>
  <c r="M84" i="35"/>
  <c r="M85" i="35"/>
  <c r="M86" i="35"/>
  <c r="M88" i="35"/>
  <c r="M87" i="35"/>
  <c r="M89" i="35"/>
  <c r="M90" i="35"/>
  <c r="M91" i="35"/>
  <c r="M94" i="35"/>
  <c r="M92" i="35"/>
  <c r="M95" i="35"/>
  <c r="M93" i="35"/>
  <c r="M96" i="35"/>
  <c r="M97" i="35"/>
  <c r="M100" i="35"/>
  <c r="M98" i="35"/>
  <c r="M99" i="35"/>
  <c r="M109" i="35"/>
  <c r="M117" i="35"/>
  <c r="M125" i="35"/>
  <c r="M133" i="35"/>
  <c r="M104" i="35"/>
  <c r="M112" i="35"/>
  <c r="M120" i="35"/>
  <c r="M128" i="35"/>
  <c r="M103" i="35"/>
  <c r="M105" i="35"/>
  <c r="M113" i="35"/>
  <c r="M129" i="35"/>
  <c r="M102" i="35"/>
  <c r="M108" i="35"/>
  <c r="M116" i="35"/>
  <c r="M124" i="35"/>
  <c r="M132" i="35"/>
  <c r="M119" i="35"/>
  <c r="M106" i="35"/>
  <c r="M114" i="35"/>
  <c r="M101" i="35"/>
  <c r="M107" i="35"/>
  <c r="M115" i="35"/>
  <c r="M123" i="35"/>
  <c r="M131" i="35"/>
  <c r="M110" i="35"/>
  <c r="M118" i="35"/>
  <c r="M126" i="35"/>
  <c r="M134" i="35"/>
  <c r="M121" i="35"/>
  <c r="M111" i="35"/>
  <c r="M127" i="35"/>
  <c r="M122" i="35"/>
  <c r="M130" i="35"/>
  <c r="M135" i="35"/>
  <c r="M136" i="35"/>
  <c r="M137" i="35"/>
  <c r="M138" i="35"/>
  <c r="M140" i="35"/>
  <c r="M148" i="35"/>
  <c r="M156" i="35"/>
  <c r="M164" i="35"/>
  <c r="M172" i="35"/>
  <c r="M180" i="35"/>
  <c r="M188" i="35"/>
  <c r="M196" i="35"/>
  <c r="M204" i="35"/>
  <c r="M213" i="35"/>
  <c r="M221" i="35"/>
  <c r="M229" i="35"/>
  <c r="M237" i="35"/>
  <c r="M245" i="35"/>
  <c r="M253" i="35"/>
  <c r="M261" i="35"/>
  <c r="M269" i="35"/>
  <c r="M277" i="35"/>
  <c r="M285" i="35"/>
  <c r="M293" i="35"/>
  <c r="M301" i="35"/>
  <c r="M309" i="35"/>
  <c r="M146" i="35"/>
  <c r="M154" i="35"/>
  <c r="M162" i="35"/>
  <c r="M143" i="35"/>
  <c r="M151" i="35"/>
  <c r="M159" i="35"/>
  <c r="M167" i="35"/>
  <c r="M175" i="35"/>
  <c r="M183" i="35"/>
  <c r="M191" i="35"/>
  <c r="M199" i="35"/>
  <c r="M207" i="35"/>
  <c r="M216" i="35"/>
  <c r="M224" i="35"/>
  <c r="M232" i="35"/>
  <c r="M240" i="35"/>
  <c r="M248" i="35"/>
  <c r="M256" i="35"/>
  <c r="M264" i="35"/>
  <c r="M272" i="35"/>
  <c r="M280" i="35"/>
  <c r="M288" i="35"/>
  <c r="M296" i="35"/>
  <c r="M304" i="35"/>
  <c r="M170" i="35"/>
  <c r="M178" i="35"/>
  <c r="M186" i="35"/>
  <c r="M194" i="35"/>
  <c r="M202" i="35"/>
  <c r="M142" i="35"/>
  <c r="M155" i="35"/>
  <c r="M168" i="35"/>
  <c r="M181" i="35"/>
  <c r="M193" i="35"/>
  <c r="M206" i="35"/>
  <c r="M218" i="35"/>
  <c r="M222" i="35"/>
  <c r="M236" i="35"/>
  <c r="M250" i="35"/>
  <c r="M254" i="35"/>
  <c r="M268" i="35"/>
  <c r="M282" i="35"/>
  <c r="M286" i="35"/>
  <c r="M300" i="35"/>
  <c r="M190" i="35"/>
  <c r="M226" i="35"/>
  <c r="M244" i="35"/>
  <c r="M262" i="35"/>
  <c r="M276" i="35"/>
  <c r="M294" i="35"/>
  <c r="M144" i="35"/>
  <c r="M157" i="35"/>
  <c r="M169" i="35"/>
  <c r="M195" i="35"/>
  <c r="M208" i="35"/>
  <c r="M223" i="35"/>
  <c r="M227" i="35"/>
  <c r="M255" i="35"/>
  <c r="M147" i="35"/>
  <c r="M160" i="35"/>
  <c r="M173" i="35"/>
  <c r="M185" i="35"/>
  <c r="M198" i="35"/>
  <c r="M215" i="35"/>
  <c r="M219" i="35"/>
  <c r="M233" i="35"/>
  <c r="M247" i="35"/>
  <c r="M251" i="35"/>
  <c r="M265" i="35"/>
  <c r="M279" i="35"/>
  <c r="M283" i="35"/>
  <c r="M297" i="35"/>
  <c r="M311" i="35"/>
  <c r="M139" i="35"/>
  <c r="M152" i="35"/>
  <c r="M165" i="35"/>
  <c r="M177" i="35"/>
  <c r="M203" i="35"/>
  <c r="M211" i="35"/>
  <c r="M230" i="35"/>
  <c r="M258" i="35"/>
  <c r="M290" i="35"/>
  <c r="M308" i="35"/>
  <c r="M182" i="35"/>
  <c r="M241" i="35"/>
  <c r="M259" i="35"/>
  <c r="M273" i="35"/>
  <c r="M287" i="35"/>
  <c r="M291" i="35"/>
  <c r="M149" i="35"/>
  <c r="M174" i="35"/>
  <c r="M200" i="35"/>
  <c r="M238" i="35"/>
  <c r="M252" i="35"/>
  <c r="M266" i="35"/>
  <c r="M158" i="35"/>
  <c r="M209" i="35"/>
  <c r="M274" i="35"/>
  <c r="M295" i="35"/>
  <c r="M307" i="35"/>
  <c r="M150" i="35"/>
  <c r="M201" i="35"/>
  <c r="M239" i="35"/>
  <c r="M275" i="35"/>
  <c r="M289" i="35"/>
  <c r="M161" i="35"/>
  <c r="M234" i="35"/>
  <c r="M270" i="35"/>
  <c r="M284" i="35"/>
  <c r="M205" i="35"/>
  <c r="M303" i="35"/>
  <c r="M145" i="35"/>
  <c r="M197" i="35"/>
  <c r="M214" i="35"/>
  <c r="M242" i="35"/>
  <c r="M292" i="35"/>
  <c r="M299" i="35"/>
  <c r="M305" i="35"/>
  <c r="M163" i="35"/>
  <c r="M243" i="35"/>
  <c r="M141" i="35"/>
  <c r="M166" i="35"/>
  <c r="M192" i="35"/>
  <c r="M217" i="35"/>
  <c r="M231" i="35"/>
  <c r="M267" i="35"/>
  <c r="M281" i="35"/>
  <c r="M306" i="35"/>
  <c r="M184" i="35"/>
  <c r="M246" i="35"/>
  <c r="M260" i="35"/>
  <c r="M302" i="35"/>
  <c r="M176" i="35"/>
  <c r="M210" i="35"/>
  <c r="M225" i="35"/>
  <c r="M187" i="35"/>
  <c r="M220" i="35"/>
  <c r="M153" i="35"/>
  <c r="M179" i="35"/>
  <c r="M235" i="35"/>
  <c r="M249" i="35"/>
  <c r="M263" i="35"/>
  <c r="M298" i="35"/>
  <c r="M171" i="35"/>
  <c r="M228" i="35"/>
  <c r="M278" i="35"/>
  <c r="M310" i="35"/>
  <c r="M189" i="35"/>
  <c r="M257" i="35"/>
  <c r="M271" i="35"/>
  <c r="M312" i="35"/>
  <c r="M313" i="35"/>
  <c r="M314" i="35"/>
  <c r="M317" i="35"/>
  <c r="M325" i="35"/>
  <c r="M333" i="35"/>
  <c r="M341" i="35"/>
  <c r="M349" i="35"/>
  <c r="M357" i="35"/>
  <c r="M352" i="35"/>
  <c r="M331" i="35"/>
  <c r="M339" i="35"/>
  <c r="M355" i="35"/>
  <c r="M326" i="35"/>
  <c r="M342" i="35"/>
  <c r="M350" i="35"/>
  <c r="M321" i="35"/>
  <c r="M316" i="35"/>
  <c r="M332" i="35"/>
  <c r="M340" i="35"/>
  <c r="M327" i="35"/>
  <c r="M335" i="35"/>
  <c r="M330" i="35"/>
  <c r="M346" i="35"/>
  <c r="M320" i="35"/>
  <c r="M328" i="35"/>
  <c r="M336" i="35"/>
  <c r="M344" i="35"/>
  <c r="M315" i="35"/>
  <c r="M323" i="35"/>
  <c r="M347" i="35"/>
  <c r="M318" i="35"/>
  <c r="M334" i="35"/>
  <c r="M358" i="35"/>
  <c r="M329" i="35"/>
  <c r="M337" i="35"/>
  <c r="M345" i="35"/>
  <c r="M353" i="35"/>
  <c r="M324" i="35"/>
  <c r="M348" i="35"/>
  <c r="M356" i="35"/>
  <c r="M319" i="35"/>
  <c r="M343" i="35"/>
  <c r="M351" i="35"/>
  <c r="M322" i="35"/>
  <c r="M338" i="35"/>
  <c r="M354" i="35"/>
  <c r="M359" i="35"/>
  <c r="M360" i="35"/>
  <c r="M361" i="35"/>
  <c r="M362" i="35"/>
  <c r="M363" i="35"/>
  <c r="M364" i="35"/>
  <c r="M365" i="35"/>
  <c r="M367" i="35"/>
  <c r="M366" i="35"/>
  <c r="M368" i="35"/>
  <c r="M369" i="35"/>
  <c r="M370" i="35"/>
  <c r="M371" i="35"/>
  <c r="M372" i="35"/>
  <c r="M373" i="35"/>
  <c r="M374" i="35"/>
  <c r="M375" i="35"/>
  <c r="M376" i="35"/>
  <c r="M377" i="35"/>
  <c r="M378" i="35"/>
  <c r="M379" i="35"/>
  <c r="M380" i="35"/>
  <c r="M381" i="35"/>
  <c r="M382" i="35"/>
  <c r="M383" i="35"/>
  <c r="M398" i="35"/>
  <c r="M403" i="35"/>
  <c r="M395" i="35"/>
  <c r="M387" i="35"/>
  <c r="M392" i="35"/>
  <c r="M397" i="35"/>
  <c r="M389" i="35"/>
  <c r="M399" i="35"/>
  <c r="M391" i="35"/>
  <c r="M396" i="35"/>
  <c r="M388" i="35"/>
  <c r="M401" i="35"/>
  <c r="M393" i="35"/>
  <c r="M385" i="35"/>
  <c r="M390" i="35"/>
  <c r="M400" i="35"/>
  <c r="M402" i="35"/>
  <c r="M394" i="35"/>
  <c r="M386" i="35"/>
  <c r="M384" i="35"/>
  <c r="AC50" i="35" l="1"/>
  <c r="AE50" i="35" s="1"/>
  <c r="AC47" i="35"/>
  <c r="AE47" i="35" s="1"/>
  <c r="AC49" i="35"/>
  <c r="AE49" i="35" s="1"/>
  <c r="AC26" i="35"/>
  <c r="AE26" i="35" s="1"/>
  <c r="AC25" i="35"/>
  <c r="AE25" i="35" s="1"/>
  <c r="AC24" i="35"/>
  <c r="AE24" i="35" s="1"/>
  <c r="AC23" i="35"/>
  <c r="AE23" i="35" s="1"/>
  <c r="AC46" i="35"/>
  <c r="AC45" i="35"/>
  <c r="AE45" i="35" s="1"/>
  <c r="AC42" i="35"/>
  <c r="AC44" i="35"/>
  <c r="AE44" i="35" s="1"/>
  <c r="AC43" i="35"/>
  <c r="AE43" i="35" s="1"/>
  <c r="AC18" i="35"/>
  <c r="AC11" i="35"/>
  <c r="AC13" i="35"/>
  <c r="AE13" i="35" s="1"/>
  <c r="AC15" i="35"/>
  <c r="AE15" i="35" s="1"/>
  <c r="AC17" i="35"/>
  <c r="AC12" i="35"/>
  <c r="AC16" i="35"/>
  <c r="AC14" i="35"/>
  <c r="AE14" i="35" s="1"/>
  <c r="AC41" i="35"/>
  <c r="AE41" i="35" s="1"/>
  <c r="AC48" i="35"/>
  <c r="AE48" i="35" s="1"/>
  <c r="AC40" i="35"/>
  <c r="AE40" i="35" s="1"/>
  <c r="AC4" i="35"/>
  <c r="AC19" i="35"/>
  <c r="AE19" i="35" s="1"/>
  <c r="AC22" i="35"/>
  <c r="AC20" i="35"/>
  <c r="AE20" i="35" s="1"/>
  <c r="AC21" i="35"/>
  <c r="AE21" i="35" s="1"/>
  <c r="AC27" i="35"/>
  <c r="AE27" i="35" s="1"/>
  <c r="AC29" i="35"/>
  <c r="AE29" i="35" s="1"/>
  <c r="AC28" i="35"/>
  <c r="AC30" i="35"/>
  <c r="AE30" i="35" s="1"/>
  <c r="AC31" i="35"/>
  <c r="AE31" i="35" s="1"/>
  <c r="AC36" i="35"/>
  <c r="AE36" i="35" s="1"/>
  <c r="AC37" i="35"/>
  <c r="AE37" i="35" s="1"/>
  <c r="AC35" i="35"/>
  <c r="AE35" i="35" s="1"/>
  <c r="AC33" i="35"/>
  <c r="AE33" i="35" s="1"/>
  <c r="AC32" i="35"/>
  <c r="AE32" i="35" s="1"/>
  <c r="AC34" i="35"/>
  <c r="AC38" i="35"/>
  <c r="AE38" i="35" s="1"/>
  <c r="AC3" i="35"/>
  <c r="AE3" i="35" s="1"/>
  <c r="AC5" i="35"/>
  <c r="AE5" i="35" s="1"/>
  <c r="AC7" i="35"/>
  <c r="AC6" i="35"/>
  <c r="AC8" i="35"/>
  <c r="AE8" i="35" s="1"/>
  <c r="AC10" i="35"/>
  <c r="AE10" i="35" s="1"/>
  <c r="AC9" i="35"/>
  <c r="AE9" i="35" s="1"/>
  <c r="M14" i="35"/>
  <c r="C1" i="35" s="1"/>
  <c r="AE6" i="35" l="1"/>
  <c r="AE7" i="35"/>
  <c r="AC39" i="35"/>
  <c r="T78" i="35"/>
  <c r="AE16" i="35"/>
  <c r="AE12" i="35"/>
  <c r="AE17" i="35"/>
  <c r="AE4" i="35"/>
  <c r="AE11" i="35"/>
  <c r="AE34" i="35"/>
  <c r="AE28" i="35"/>
  <c r="AE22" i="35"/>
  <c r="AE18" i="35"/>
  <c r="AE42" i="35"/>
  <c r="AE46" i="35"/>
  <c r="U78" i="35" l="1"/>
  <c r="S78" i="35"/>
  <c r="AE39" i="35"/>
  <c r="AD59" i="35" s="1"/>
  <c r="AD11" i="35" l="1"/>
  <c r="AD12" i="35"/>
  <c r="AD4" i="35"/>
  <c r="AD7" i="35"/>
  <c r="AD13" i="35"/>
  <c r="AD74" i="35"/>
  <c r="AD17" i="35"/>
  <c r="AD18" i="35"/>
  <c r="AD39" i="35"/>
  <c r="AD16" i="35"/>
  <c r="AD6" i="35"/>
  <c r="AD29" i="35"/>
  <c r="AD8" i="35"/>
  <c r="AD15" i="35"/>
  <c r="AD9" i="35"/>
  <c r="AD27" i="35"/>
  <c r="AD35" i="35"/>
  <c r="AD31" i="35"/>
  <c r="AD55" i="35"/>
  <c r="AD63" i="35"/>
  <c r="AD60" i="35"/>
  <c r="AD46" i="35"/>
  <c r="AD28" i="35"/>
  <c r="AD71" i="35"/>
  <c r="AD24" i="35"/>
  <c r="AD32" i="35"/>
  <c r="AD56" i="35"/>
  <c r="AD65" i="35"/>
  <c r="AD21" i="35"/>
  <c r="AD36" i="35"/>
  <c r="AD23" i="35"/>
  <c r="AD38" i="35"/>
  <c r="AD66" i="35"/>
  <c r="AD75" i="35"/>
  <c r="AD5" i="35"/>
  <c r="AD50" i="35"/>
  <c r="AD48" i="35"/>
  <c r="AD19" i="35"/>
  <c r="AD33" i="35"/>
  <c r="AD51" i="35"/>
  <c r="AD43" i="35"/>
  <c r="AD54" i="35"/>
  <c r="AD68" i="35"/>
  <c r="AD69" i="35"/>
  <c r="AD44" i="35"/>
  <c r="AD58" i="35"/>
  <c r="AD57" i="35"/>
  <c r="AD42" i="35"/>
  <c r="AD30" i="35"/>
  <c r="AD72" i="35"/>
  <c r="AD73" i="35"/>
  <c r="AD62" i="35"/>
  <c r="AD49" i="35"/>
  <c r="AD47" i="35"/>
  <c r="AD76" i="35"/>
  <c r="AD10" i="35"/>
  <c r="AD37" i="35"/>
  <c r="AD20" i="35"/>
  <c r="AD53" i="35"/>
  <c r="AD45" i="35"/>
  <c r="AD67" i="35"/>
  <c r="AD52" i="35"/>
  <c r="AD22" i="35"/>
  <c r="AD61" i="35"/>
  <c r="AD70" i="35"/>
  <c r="AD3" i="35"/>
  <c r="AD64" i="35"/>
  <c r="AD40" i="35"/>
  <c r="AD25" i="35"/>
  <c r="AD41" i="35"/>
  <c r="AD14" i="35"/>
  <c r="AD26" i="35"/>
  <c r="AD77" i="35"/>
  <c r="AD34" i="35"/>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<sst xmlns="http://schemas.openxmlformats.org/spreadsheetml/2006/main" count="23025" uniqueCount="20570">
  <si>
    <t>MILAGROS HUERTA GÓMEZ DE MERODIO</t>
  </si>
  <si>
    <t>Universidad de Cádiz</t>
  </si>
  <si>
    <t>LEER CON ATENCIÓN</t>
  </si>
  <si>
    <t>.</t>
  </si>
  <si>
    <t>Código</t>
  </si>
  <si>
    <t>Tipo Numeración</t>
  </si>
  <si>
    <t>OM</t>
  </si>
  <si>
    <t>abc</t>
  </si>
  <si>
    <t>VF</t>
  </si>
  <si>
    <t>ABCD</t>
  </si>
  <si>
    <t>Emparejar</t>
  </si>
  <si>
    <t>true</t>
  </si>
  <si>
    <t>Respuesta Corta</t>
  </si>
  <si>
    <t>RC</t>
  </si>
  <si>
    <t>iii</t>
  </si>
  <si>
    <t>false</t>
  </si>
  <si>
    <t>Palabra Perdida</t>
  </si>
  <si>
    <t>PP</t>
  </si>
  <si>
    <t>IIII</t>
  </si>
  <si>
    <t>none</t>
  </si>
  <si>
    <t>Pregunta Actual a Exportar</t>
  </si>
  <si>
    <t>Este número se incrementará para generar el archivo con TODAS las preguntas.</t>
  </si>
  <si>
    <t>Enunciado</t>
  </si>
  <si>
    <t>Nombre de la pregunta</t>
  </si>
  <si>
    <t xml:space="preserve">PARA POSICIONARSE EN LA ÚLTIMA FILA </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</si>
  <si>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</si>
  <si>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</si>
  <si>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</si>
  <si>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</si>
  <si>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</si>
  <si>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</si>
  <si>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</si>
  <si>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Nº Inicial Pr</t>
  </si>
  <si>
    <t>Cambio</t>
  </si>
  <si>
    <t>Diferen</t>
  </si>
  <si>
    <t>Formulario</t>
  </si>
  <si>
    <t>O2</t>
  </si>
  <si>
    <t>(una respuesta)</t>
  </si>
  <si>
    <t>(varias respuestas)</t>
  </si>
  <si>
    <t>Nombre  Tipos de Cuestionaros:</t>
  </si>
  <si>
    <t>Esta Aplicación ha sido desarrollada, en la primera versión, por:</t>
  </si>
  <si>
    <t>CONCATENAR</t>
  </si>
  <si>
    <t>SUPERÍNDICE</t>
  </si>
  <si>
    <t>SUBÍNDICE</t>
  </si>
  <si>
    <t>FÓRMULA</t>
  </si>
  <si>
    <t>ACTIVAR</t>
  </si>
  <si>
    <t>DESACTIVAR</t>
  </si>
  <si>
    <t>LISTA DESPLEGABLE CATEGORÍAS</t>
  </si>
  <si>
    <t>FastTest PlugIn</t>
  </si>
  <si>
    <t xml:space="preserve"> </t>
  </si>
  <si>
    <t>FORMULARIO</t>
  </si>
  <si>
    <t>fasttestplugin@gmail.com</t>
  </si>
  <si>
    <t>ESPAÑOL</t>
  </si>
  <si>
    <t>DATOS GENERALES</t>
  </si>
  <si>
    <t>,</t>
  </si>
  <si>
    <t>©</t>
  </si>
  <si>
    <t>USAR DATOS VARIABLES</t>
  </si>
  <si>
    <t>GENERAL DATA</t>
  </si>
  <si>
    <t>Description</t>
  </si>
  <si>
    <t>Question name</t>
  </si>
  <si>
    <t>?</t>
  </si>
  <si>
    <t>Feedback</t>
  </si>
  <si>
    <t>FORMULARIO EMPAREJAR</t>
  </si>
  <si>
    <t>MATCHING QUESTION FORM</t>
  </si>
  <si>
    <t>FORMULARIO RESPUESTA CORTA</t>
  </si>
  <si>
    <t>SHORT ANSWER QUESTION FORM</t>
  </si>
  <si>
    <t>FORMULARIO PALABRA PERDIDA</t>
  </si>
  <si>
    <t>LOST WORD QUESTION FORM</t>
  </si>
  <si>
    <t>DADOS GERAIS</t>
  </si>
  <si>
    <t>FORMULÁRIO DE PAR</t>
  </si>
  <si>
    <t>FORMULÁRIO DE RESPOSTA CURTA</t>
  </si>
  <si>
    <t>FORMULAIRE DE MOT PERDU</t>
  </si>
  <si>
    <t>FORMA DE PALAVRA PERDIDA</t>
  </si>
  <si>
    <t>DG</t>
  </si>
  <si>
    <t>ML</t>
  </si>
  <si>
    <t>EM</t>
  </si>
  <si>
    <t>BP</t>
  </si>
  <si>
    <t xml:space="preserve">Pareja </t>
  </si>
  <si>
    <t>MS</t>
  </si>
  <si>
    <t>MENÚ SUPERIOR</t>
  </si>
  <si>
    <t>SALTO LÍNEA</t>
  </si>
  <si>
    <t>Z_</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</si>
  <si>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</si>
  <si>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</si>
  <si>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</si>
  <si>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</si>
  <si>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</si>
  <si>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</si>
  <si>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</si>
  <si>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</si>
  <si>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</si>
  <si>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</si>
  <si>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</si>
  <si>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</si>
  <si>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</si>
  <si>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</si>
  <si>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</si>
  <si>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</si>
  <si>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</si>
  <si>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</si>
  <si>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</si>
  <si>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</si>
  <si>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</si>
  <si>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</si>
  <si>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</si>
  <si>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</si>
  <si>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</si>
  <si>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</si>
  <si>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</si>
  <si>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</si>
  <si>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</si>
  <si>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</si>
  <si>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</si>
  <si>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</si>
  <si>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</si>
  <si>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</si>
  <si>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</si>
  <si>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</si>
  <si>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</si>
  <si>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</si>
  <si>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</si>
  <si>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</si>
  <si>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</si>
  <si>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</si>
  <si>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</si>
  <si>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</si>
  <si>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</si>
  <si>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</si>
  <si>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</si>
  <si>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</si>
  <si>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</si>
  <si>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</si>
  <si>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</si>
  <si>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</si>
  <si>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</si>
  <si>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</si>
  <si>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</si>
  <si>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</si>
  <si>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</si>
  <si>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</si>
  <si>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</si>
  <si>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</si>
  <si>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</si>
  <si>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</si>
  <si>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</si>
  <si>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</si>
  <si>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</si>
  <si>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</si>
  <si>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</si>
  <si>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</si>
  <si>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</si>
  <si>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</si>
  <si>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</si>
  <si>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</si>
  <si>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</si>
  <si>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</si>
  <si>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</si>
  <si>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</si>
  <si>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</si>
  <si>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</si>
  <si>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</si>
  <si>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</si>
  <si>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</si>
  <si>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</si>
  <si>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</si>
  <si>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</si>
  <si>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</si>
  <si>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</si>
  <si>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</si>
  <si>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</si>
  <si>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</si>
  <si>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</si>
  <si>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BARAJAR_R</t>
  </si>
  <si>
    <t>Des_Categ</t>
  </si>
  <si>
    <t>Des_Subcat</t>
  </si>
  <si>
    <t>PUNTUACION</t>
  </si>
  <si>
    <t>PENALIZACION</t>
  </si>
  <si>
    <t>Oculto</t>
  </si>
  <si>
    <t>??</t>
  </si>
  <si>
    <t>FORM</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</si>
  <si>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</si>
  <si>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</si>
  <si>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</si>
  <si>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</si>
  <si>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</si>
  <si>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</si>
  <si>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</si>
  <si>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</si>
  <si>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</si>
  <si>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</si>
  <si>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</si>
  <si>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</si>
  <si>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</si>
  <si>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</si>
  <si>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</si>
  <si>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Descripción</t>
  </si>
  <si>
    <t>Points</t>
  </si>
  <si>
    <t>Hidden</t>
  </si>
  <si>
    <t>QUESTION DATABASE</t>
  </si>
  <si>
    <t>IMPORT FROM EXCEL BOOK</t>
  </si>
  <si>
    <t>EXPORT TO EXCEL BOOK</t>
  </si>
  <si>
    <t>EXPORT TO MOODLE</t>
  </si>
  <si>
    <t>EXPORT TO GAME</t>
  </si>
  <si>
    <t>Nº Inicial del Banco de Preguntas</t>
  </si>
  <si>
    <t>Puntos</t>
  </si>
  <si>
    <t>NUMERAR_R</t>
  </si>
  <si>
    <t>EXPORTAR A JUEGO</t>
  </si>
  <si>
    <t>EXPORT TO TEXT FILE (doc/txt)</t>
  </si>
  <si>
    <t>Answer</t>
  </si>
  <si>
    <t>Respuesta</t>
  </si>
  <si>
    <t>Missing Word</t>
  </si>
  <si>
    <t>Short Answer</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</si>
  <si>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</si>
  <si>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</si>
  <si>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</si>
  <si>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</si>
  <si>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</si>
  <si>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</si>
  <si>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</si>
  <si>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</si>
  <si>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</si>
  <si>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MEILLEUR MENU</t>
  </si>
  <si>
    <t>DONNÉES GÉNÉRALES</t>
  </si>
  <si>
    <t>Type de question</t>
  </si>
  <si>
    <t>Titre SOUS-CATÉGORIE</t>
  </si>
  <si>
    <t>Commentaires généraux</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</si>
  <si>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</si>
  <si>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</si>
  <si>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</si>
  <si>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</si>
  <si>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</si>
  <si>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</si>
  <si>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</si>
  <si>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</si>
  <si>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</si>
  <si>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IMPORT D'UN LIVRE EXCEL</t>
  </si>
  <si>
    <t>EXPORTATION VERS UN LIVRE EXCEL</t>
  </si>
  <si>
    <t>EXPORTATION VERS MOODLE</t>
  </si>
  <si>
    <t>EXPORTATION AU JEU</t>
  </si>
  <si>
    <t>Les réponses seront mélangées.</t>
  </si>
  <si>
    <t>Les réponses ne seront PAS mélangées.</t>
  </si>
  <si>
    <t>(une réponse)</t>
  </si>
  <si>
    <t>(plusieurs réponses)</t>
  </si>
  <si>
    <t>Question No.</t>
  </si>
  <si>
    <t>Nom de la question</t>
  </si>
  <si>
    <t>Énoncé de question</t>
  </si>
  <si>
    <t>MIGLIOR MENU</t>
  </si>
  <si>
    <t>DATI GENERALI</t>
  </si>
  <si>
    <t>tipo di domanda</t>
  </si>
  <si>
    <t>Titolo CATEGORY</t>
  </si>
  <si>
    <t>Titolo SUBCATEGORY</t>
  </si>
  <si>
    <t>Feedback generale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</si>
  <si>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</si>
  <si>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</si>
  <si>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</si>
  <si>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</si>
  <si>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</si>
  <si>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</si>
  <si>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</si>
  <si>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</si>
  <si>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</si>
  <si>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</si>
  <si>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</si>
  <si>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</si>
  <si>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</si>
  <si>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</si>
  <si>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</si>
  <si>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</si>
  <si>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</si>
  <si>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</si>
  <si>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Le risposte verranno mescolate.</t>
  </si>
  <si>
    <t>Le risposte NON verranno mescolate.</t>
  </si>
  <si>
    <t>(una domanda)</t>
  </si>
  <si>
    <t>(diverse risposte)</t>
  </si>
  <si>
    <t>Digitare num.</t>
  </si>
  <si>
    <t>Nome della domanda</t>
  </si>
  <si>
    <t>Dichiarazione di domanda</t>
  </si>
  <si>
    <t>Risposta</t>
  </si>
  <si>
    <t>MODULO DI COPPIA</t>
  </si>
  <si>
    <t>MODULO DI RISPOSTA BREVE</t>
  </si>
  <si>
    <t>Necessario per abbinare la risposta maiuscola (YES = 1)</t>
  </si>
  <si>
    <t>FORMA DI PAROLE PERSE</t>
  </si>
  <si>
    <t>MELHOR MENU</t>
  </si>
  <si>
    <t>Tipo de pergunta</t>
  </si>
  <si>
    <t>Título CATEGORIA</t>
  </si>
  <si>
    <t>Título SUBCATEGORIA</t>
  </si>
  <si>
    <t>Feedback Geral</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</si>
  <si>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</si>
  <si>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</si>
  <si>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</si>
  <si>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</si>
  <si>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</si>
  <si>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</si>
  <si>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</si>
  <si>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</si>
  <si>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</si>
  <si>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</si>
  <si>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</si>
  <si>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</si>
  <si>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</si>
  <si>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</si>
  <si>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</si>
  <si>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</si>
  <si>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</si>
  <si>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Jogo</t>
  </si>
  <si>
    <t>As respostas serão embaralhadas.</t>
  </si>
  <si>
    <t>As respostas NÃO serão embaralhadas.</t>
  </si>
  <si>
    <t>(uma resposta)</t>
  </si>
  <si>
    <t>(várias respostas)</t>
  </si>
  <si>
    <t>Digite num.</t>
  </si>
  <si>
    <t>Comentários</t>
  </si>
  <si>
    <t>Responda</t>
  </si>
  <si>
    <t>Necessário para corresponder à resposta em maiúsculas (SIM = 1)</t>
  </si>
  <si>
    <t>Perguntas Armazenadas</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</si>
  <si>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</si>
  <si>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</si>
  <si>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</si>
  <si>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</si>
  <si>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</si>
  <si>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</si>
  <si>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</si>
  <si>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</si>
  <si>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</si>
  <si>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</si>
  <si>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</si>
  <si>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</si>
  <si>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</si>
  <si>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</si>
  <si>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</si>
  <si>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</si>
  <si>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</si>
  <si>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</si>
  <si>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</si>
  <si>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</si>
  <si>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</si>
  <si>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</si>
  <si>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</si>
  <si>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</si>
  <si>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</si>
  <si>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</si>
  <si>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</si>
  <si>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ENGLISH</t>
  </si>
  <si>
    <t>FRANÇAIS</t>
  </si>
  <si>
    <t>ITALIEN</t>
  </si>
  <si>
    <t>PORTUGUÊS</t>
  </si>
  <si>
    <t>CÓDIGOS 
ESPECIALES</t>
  </si>
  <si>
    <t>DATOS 
GENERALES</t>
  </si>
  <si>
    <t>BANCO 
PREGUNTAS</t>
  </si>
  <si>
    <t>LIMPIAR 
DATOS</t>
  </si>
  <si>
    <t>GUARDAR 
PREGUNTAS</t>
  </si>
  <si>
    <t>BORRAR 
PREGUNTAS</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</si>
  <si>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</si>
  <si>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</si>
  <si>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</si>
  <si>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</si>
  <si>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</si>
  <si>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</si>
  <si>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</si>
  <si>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</si>
  <si>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</si>
  <si>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</si>
  <si>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</si>
  <si>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</si>
  <si>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</si>
  <si>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</si>
  <si>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Preguntas Almacenadas</t>
  </si>
  <si>
    <t>Saved Questions</t>
  </si>
  <si>
    <t>Domande Memorizzate</t>
  </si>
  <si>
    <t>Right Answer</t>
  </si>
  <si>
    <t>Wrong Answer</t>
  </si>
  <si>
    <t>Bonne Réponse</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</si>
  <si>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</si>
  <si>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</si>
  <si>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</si>
  <si>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</si>
  <si>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</si>
  <si>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</si>
  <si>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</si>
  <si>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</si>
  <si>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</si>
  <si>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</si>
  <si>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</si>
  <si>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</si>
  <si>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</si>
  <si>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</si>
  <si>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</si>
  <si>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</si>
  <si>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</si>
  <si>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</si>
  <si>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</si>
  <si>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</si>
  <si>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READ CAREFULLY</t>
  </si>
  <si>
    <t>Cadiz University</t>
  </si>
  <si>
    <t>LIRE ATTENTIVEMENT</t>
  </si>
  <si>
    <t>Université de Cadix</t>
  </si>
  <si>
    <t xml:space="preserve">NÃO FUNCIONA COM
VERSÕES EXCEL
ANTES DE 2007
NÃO COM A ÚLTIMA ATUALIZAÇÃO DO MAC </t>
  </si>
  <si>
    <t>LEIA CUIDADOSAMENTE</t>
  </si>
  <si>
    <t>Este Aplicativo foi desenvolvido, na primeira versão, por:</t>
  </si>
  <si>
    <t>Universidade de Cádiz</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</si>
  <si>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</si>
  <si>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</si>
  <si>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</si>
  <si>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</si>
  <si>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</si>
  <si>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</si>
  <si>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</si>
  <si>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</si>
  <si>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</si>
  <si>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</si>
  <si>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</si>
  <si>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</si>
  <si>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</si>
  <si>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</si>
  <si>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</si>
  <si>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</si>
  <si>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</si>
  <si>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</si>
  <si>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Nome da pregunta</t>
  </si>
  <si>
    <t>Declaração de pregunta</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</si>
  <si>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</si>
  <si>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</si>
  <si>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</si>
  <si>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</si>
  <si>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</si>
  <si>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</si>
  <si>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</si>
  <si>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</si>
  <si>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</si>
  <si>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</si>
  <si>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</si>
  <si>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</si>
  <si>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</si>
  <si>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</si>
  <si>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</si>
  <si>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</si>
  <si>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</si>
  <si>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</si>
  <si>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</si>
  <si>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</si>
  <si>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</si>
  <si>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</si>
  <si>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</si>
  <si>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</si>
  <si>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</si>
  <si>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</si>
  <si>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</si>
  <si>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</si>
  <si>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</si>
  <si>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</si>
  <si>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</si>
  <si>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</si>
  <si>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</si>
  <si>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</si>
  <si>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0</t>
  </si>
  <si>
    <t>04_2</t>
  </si>
  <si>
    <t>04_3</t>
  </si>
  <si>
    <t>04_1</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</si>
  <si>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</si>
  <si>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</si>
  <si>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</si>
  <si>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</si>
  <si>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</si>
  <si>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</si>
  <si>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</si>
  <si>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</si>
  <si>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Puedes INSERTAR imágenes que tengas en GOOGLE DRIVE o DROPBOX.
Para ello, debes compartirla pinchando en 
                 - CUALQUIER PERSONA CON EL ENLACE - 
y pegar el enlace en el siguiente mensaje.</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</si>
  <si>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</si>
  <si>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</si>
  <si>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</si>
  <si>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</si>
  <si>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</si>
  <si>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</si>
  <si>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</si>
  <si>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</si>
  <si>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</si>
  <si>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</si>
  <si>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</si>
  <si>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</si>
  <si>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</si>
  <si>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</si>
  <si>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</si>
  <si>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</si>
  <si>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</si>
  <si>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</si>
  <si>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</si>
  <si>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</si>
  <si>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</si>
  <si>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</si>
  <si>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</si>
  <si>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</si>
  <si>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</si>
  <si>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</si>
  <si>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</si>
  <si>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</si>
  <si>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</si>
  <si>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</si>
  <si>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23_1</t>
  </si>
  <si>
    <t>23_2</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</si>
  <si>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</si>
  <si>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</si>
  <si>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</si>
  <si>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</si>
  <si>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</si>
  <si>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</si>
  <si>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</si>
  <si>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</si>
  <si>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</si>
  <si>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</si>
  <si>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</si>
  <si>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</si>
  <si>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</si>
  <si>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</si>
  <si>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A pregunta </t>
  </si>
  <si>
    <t xml:space="preserve">La domanda </t>
  </si>
  <si>
    <t xml:space="preserve">La question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</si>
  <si>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</si>
  <si>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</si>
  <si>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</si>
  <si>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</si>
  <si>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</si>
  <si>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</si>
  <si>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EN LA CARPETA:</t>
  </si>
  <si>
    <t xml:space="preserve">Se ha creado el archivo con nombre: </t>
  </si>
  <si>
    <t>IN THE FOLDER:</t>
  </si>
  <si>
    <t>NA PASTA:</t>
  </si>
  <si>
    <t>NELLA CARTELLA:</t>
  </si>
  <si>
    <t>LE FICHIER SERA REMPLACÉ:</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</si>
  <si>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</si>
  <si>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</si>
  <si>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</si>
  <si>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</si>
  <si>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</si>
  <si>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</si>
  <si>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</si>
  <si>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</si>
  <si>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</si>
  <si>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</si>
  <si>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</si>
  <si>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</si>
  <si>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</si>
  <si>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</si>
  <si>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</si>
  <si>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</si>
  <si>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</si>
  <si>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</si>
  <si>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</si>
  <si>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</si>
  <si>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</si>
  <si>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</si>
  <si>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</si>
  <si>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</si>
  <si>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</si>
  <si>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</si>
  <si>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</si>
  <si>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</si>
  <si>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</si>
  <si>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</si>
  <si>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</si>
  <si>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</si>
  <si>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</si>
  <si>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</si>
  <si>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</si>
  <si>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</si>
  <si>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</si>
  <si>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</si>
  <si>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</si>
  <si>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</si>
  <si>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</si>
  <si>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TOTAL BANK OF QUESTIONS:</t>
  </si>
  <si>
    <t>- The NAME of the SUBCATEGORIES will be the one in the drop-down list for:</t>
  </si>
  <si>
    <t>- LA BANQUE TOTALE DE QUESTIONS:</t>
  </si>
  <si>
    <t>Vous avez choisi d'exporter TOUS les questionnaires.</t>
  </si>
  <si>
    <t>- Le NOM des SOUS-CATÉGORIES sera celui de la liste déroulante pour:</t>
  </si>
  <si>
    <t>- O BANCO TOTAL DE QUESTÕES:</t>
  </si>
  <si>
    <t>Você optou por exportar TODOS os questionários.</t>
  </si>
  <si>
    <t>- O NOME das SUBCATEGORIAS será o da lista suspensa para:</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</si>
  <si>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</si>
  <si>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</si>
  <si>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</si>
  <si>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</si>
  <si>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</si>
  <si>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</si>
  <si>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</si>
  <si>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O tipo de numeração das respostas para os questionários MULTIPLE CHOICE é:</t>
  </si>
  <si>
    <t>- Le type de numérotation des réponses pour les questionnaires à CHOIX MULTIPLE est:</t>
  </si>
  <si>
    <t>- The Numbering Type of the responses for the MULTIPLE CHOICE questionnaires is:</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</si>
  <si>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</si>
  <si>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</si>
  <si>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</si>
  <si>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</si>
  <si>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</si>
  <si>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</si>
  <si>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</si>
  <si>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</si>
  <si>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</si>
  <si>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</si>
  <si>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</si>
  <si>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</si>
  <si>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</si>
  <si>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</si>
  <si>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</si>
  <si>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</si>
  <si>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</si>
  <si>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</si>
  <si>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</si>
  <si>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</si>
  <si>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</si>
  <si>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</si>
  <si>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</si>
  <si>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</si>
  <si>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</si>
  <si>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</si>
  <si>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</si>
  <si>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</si>
  <si>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</si>
  <si>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</si>
  <si>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</si>
  <si>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</si>
  <si>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</si>
  <si>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</si>
  <si>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</si>
  <si>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</si>
  <si>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00_0</t>
  </si>
  <si>
    <t>Rango de preguntas almacenadas</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</si>
  <si>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</si>
  <si>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</si>
  <si>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</si>
  <si>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</si>
  <si>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</si>
  <si>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</si>
  <si>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</si>
  <si>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</si>
  <si>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</si>
  <si>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</si>
  <si>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</si>
  <si>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</si>
  <si>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</si>
  <si>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</si>
  <si>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</si>
  <si>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</si>
  <si>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</si>
  <si>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</si>
  <si>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</si>
  <si>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</si>
  <si>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</si>
  <si>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</si>
  <si>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</si>
  <si>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</si>
  <si>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</si>
  <si>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</si>
  <si>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</si>
  <si>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</si>
  <si>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</si>
  <si>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</si>
  <si>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</si>
  <si>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</si>
  <si>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</si>
  <si>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</si>
  <si>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</si>
  <si>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</si>
  <si>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</si>
  <si>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</si>
  <si>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03_2</t>
  </si>
  <si>
    <t>03_3</t>
  </si>
  <si>
    <t>DEUTSCH</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</si>
  <si>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</si>
  <si>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</si>
  <si>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</si>
  <si>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</si>
  <si>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</si>
  <si>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</si>
  <si>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</si>
  <si>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</si>
  <si>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</si>
  <si>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</si>
  <si>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</si>
  <si>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</si>
  <si>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</si>
  <si>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</si>
  <si>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</si>
  <si>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BESTES MENÜ</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</si>
  <si>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</si>
  <si>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</si>
  <si>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</si>
  <si>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</si>
  <si>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</si>
  <si>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</si>
  <si>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</si>
  <si>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</si>
  <si>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</si>
  <si>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</si>
  <si>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</si>
  <si>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</si>
  <si>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</si>
  <si>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</si>
  <si>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</si>
  <si>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</si>
  <si>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</si>
  <si>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</si>
  <si>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</si>
  <si>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</si>
  <si>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</si>
  <si>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</si>
  <si>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</si>
  <si>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</si>
  <si>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Die Antworten werden gemischt.</t>
  </si>
  <si>
    <t>Antworten werden NICHT gemischt.</t>
  </si>
  <si>
    <t>(eine Antwort)</t>
  </si>
  <si>
    <t>(mehrere Antworten)</t>
  </si>
  <si>
    <t>Anfangsnummer der Fragenbank</t>
  </si>
  <si>
    <t>Frage Nr.</t>
  </si>
  <si>
    <t>Geben Sie num ein.</t>
  </si>
  <si>
    <t>Name der Frage</t>
  </si>
  <si>
    <t>Fragestellung</t>
  </si>
  <si>
    <t>Richtige Antwort</t>
  </si>
  <si>
    <t>Falsche Antwort</t>
  </si>
  <si>
    <t>HINWEIS</t>
  </si>
  <si>
    <t>PAARFORMULAR</t>
  </si>
  <si>
    <t>WAHR</t>
  </si>
  <si>
    <t>FALSCH</t>
  </si>
  <si>
    <t>KURZES ANTWORTFORMULAR</t>
  </si>
  <si>
    <t>Antworten</t>
  </si>
  <si>
    <t>Erforderlich für die Antwort in Großbuchstaben (JA = 1)</t>
  </si>
  <si>
    <t>Großbuchstaben</t>
  </si>
  <si>
    <t>VERLORENES WORTFORMULAR</t>
  </si>
  <si>
    <t>Gespeicherte Fragen</t>
  </si>
  <si>
    <t>ANFANG</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</si>
  <si>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</si>
  <si>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</si>
  <si>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</si>
  <si>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</si>
  <si>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</si>
  <si>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</si>
  <si>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</si>
  <si>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</si>
  <si>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</si>
  <si>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</si>
  <si>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</si>
  <si>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</si>
  <si>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</si>
  <si>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</si>
  <si>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</si>
  <si>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 Felder in ORANGE dürfen nicht leer sein.
Füllen Sie die Daten GUT aus, bevor Sie SPAREN.</t>
  </si>
  <si>
    <t>Als nächstes müssen Sie die Datei öffnen, in der sich die Fragen befinden, die Sie importieren möchten.</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</si>
  <si>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</si>
  <si>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</si>
  <si>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</si>
  <si>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</si>
  <si>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</si>
  <si>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</si>
  <si>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In der ausgewählten Frage sind keine Daten gespeichert.</t>
  </si>
  <si>
    <t xml:space="preserve"> des Fragebogens?</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</si>
  <si>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</si>
  <si>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</si>
  <si>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</si>
  <si>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</si>
  <si>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</si>
  <si>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</si>
  <si>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</si>
  <si>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</si>
  <si>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</si>
  <si>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</si>
  <si>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</si>
  <si>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</si>
  <si>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</si>
  <si>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</si>
  <si>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</si>
  <si>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</si>
  <si>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ES GIBT KEINE HILFREICHEN INFORMATIONEN FÜR DIESE BOX
BITTE WÄHLEN SIE EINE ÄHNLICHE BOX AUS.</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</si>
  <si>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</si>
  <si>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</si>
  <si>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</si>
  <si>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</si>
  <si>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</si>
  <si>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</si>
  <si>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</si>
  <si>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</si>
  <si>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</si>
  <si>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</si>
  <si>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</si>
  <si>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</si>
  <si>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</si>
  <si>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</si>
  <si>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</si>
  <si>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</si>
  <si>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</si>
  <si>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</si>
  <si>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</si>
  <si>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</si>
  <si>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</si>
  <si>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</si>
  <si>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</si>
  <si>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</si>
  <si>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</si>
  <si>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</si>
  <si>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</si>
  <si>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</si>
  <si>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</si>
  <si>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</si>
  <si>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</si>
  <si>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</si>
  <si>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</si>
  <si>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</si>
  <si>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EN</t>
  </si>
  <si>
    <t>Ensayo</t>
  </si>
  <si>
    <t>Essay</t>
  </si>
  <si>
    <t>Composition</t>
  </si>
  <si>
    <t>Componimento</t>
  </si>
  <si>
    <t>Freitextfrage</t>
  </si>
  <si>
    <t>Ensaios</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</si>
  <si>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</si>
  <si>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</si>
  <si>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</si>
  <si>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</si>
  <si>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</si>
  <si>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</si>
  <si>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</si>
  <si>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</si>
  <si>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</si>
  <si>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</si>
  <si>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</si>
  <si>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</si>
  <si>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</si>
  <si>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</si>
  <si>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</si>
  <si>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</si>
  <si>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</si>
  <si>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</si>
  <si>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</si>
  <si>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</si>
  <si>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</si>
  <si>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</si>
  <si>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</si>
  <si>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</si>
  <si>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</si>
  <si>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</si>
  <si>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</si>
  <si>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</si>
  <si>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</si>
  <si>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</si>
  <si>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</si>
  <si>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</si>
  <si>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</si>
  <si>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</si>
  <si>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</si>
  <si>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</si>
  <si>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</si>
  <si>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</si>
  <si>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</si>
  <si>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</si>
  <si>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</si>
  <si>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</si>
  <si>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</si>
  <si>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</si>
  <si>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</si>
  <si>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</si>
  <si>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</si>
  <si>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</si>
  <si>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</si>
  <si>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</si>
  <si>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</si>
  <si>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</si>
  <si>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</si>
  <si>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</si>
  <si>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</si>
  <si>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</si>
  <si>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</si>
  <si>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</si>
  <si>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</si>
  <si>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</si>
  <si>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</si>
  <si>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</si>
  <si>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</si>
  <si>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</si>
  <si>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</si>
  <si>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</si>
  <si>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</si>
  <si>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</si>
  <si>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</si>
  <si>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</si>
  <si>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</si>
  <si>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</si>
  <si>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</si>
  <si>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</si>
  <si>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</si>
  <si>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</si>
  <si>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</si>
  <si>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</si>
  <si>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</si>
  <si>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</si>
  <si>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</si>
  <si>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</si>
  <si>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</si>
  <si>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</si>
  <si>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</si>
  <si>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</si>
  <si>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</si>
  <si>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</si>
  <si>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</si>
  <si>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</si>
  <si>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</si>
  <si>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</si>
  <si>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</si>
  <si>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</si>
  <si>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</si>
  <si>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</si>
  <si>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</si>
  <si>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</si>
  <si>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</si>
  <si>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</si>
  <si>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</si>
  <si>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</si>
  <si>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</si>
  <si>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</si>
  <si>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</si>
  <si>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</si>
  <si>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</si>
  <si>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</si>
  <si>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</si>
  <si>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</si>
  <si>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</si>
  <si>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</si>
  <si>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</si>
  <si>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</si>
  <si>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</si>
  <si>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</si>
  <si>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</si>
  <si>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</si>
  <si>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</si>
  <si>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</si>
  <si>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</si>
  <si>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</si>
  <si>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</si>
  <si>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</si>
  <si>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</si>
  <si>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</si>
  <si>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</si>
  <si>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</si>
  <si>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</si>
  <si>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</si>
  <si>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</si>
  <si>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</si>
  <si>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</si>
  <si>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</si>
  <si>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</si>
  <si>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</si>
  <si>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</si>
  <si>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</si>
  <si>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</si>
  <si>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</si>
  <si>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</si>
  <si>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</si>
  <si>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</si>
  <si>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</si>
  <si>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</si>
  <si>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Ancho RC</t>
  </si>
  <si>
    <t>Width SA</t>
  </si>
  <si>
    <t>Breite KA</t>
  </si>
  <si>
    <t>Largeur RC</t>
  </si>
  <si>
    <t>Largura RC</t>
  </si>
  <si>
    <t>Larghezza RB</t>
  </si>
  <si>
    <t>Q7</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</si>
  <si>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</si>
  <si>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</si>
  <si>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</si>
  <si>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</si>
  <si>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</si>
  <si>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</si>
  <si>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</si>
  <si>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ELIMINA VARIABILI</t>
  </si>
  <si>
    <t>APAGAR VARIÁVEIS</t>
  </si>
  <si>
    <t>DELETE VARIABLES</t>
  </si>
  <si>
    <t>SUPPRIMER LES VARIABLES</t>
  </si>
  <si>
    <t>OK</t>
  </si>
  <si>
    <t>Centrar Valores Tablas</t>
  </si>
  <si>
    <t>Immagine</t>
  </si>
  <si>
    <t>Imagen</t>
  </si>
  <si>
    <t>Image</t>
  </si>
  <si>
    <t>Imagem</t>
  </si>
  <si>
    <t>Bild</t>
  </si>
  <si>
    <t>Photo</t>
  </si>
  <si>
    <t>Werte der Mitteltabelle</t>
  </si>
  <si>
    <t>Valori della tabella centrale</t>
  </si>
  <si>
    <t>Valores da tabela central</t>
  </si>
  <si>
    <t>Center Table Values</t>
  </si>
  <si>
    <t>Q9</t>
  </si>
  <si>
    <t>Escribe la URL de la imagen que quieres insertar.</t>
  </si>
  <si>
    <t>SPECIAL 
CODES</t>
  </si>
  <si>
    <t>CATEGORIES DROP-DOWN LIST</t>
  </si>
  <si>
    <t>SAUT DE LIGNE</t>
  </si>
  <si>
    <t>CONCATÉNER</t>
  </si>
  <si>
    <t>TEXTE EN GRAS</t>
  </si>
  <si>
    <t>TEXTE EN ROUGE</t>
  </si>
  <si>
    <t>TEXTE EN BLEU</t>
  </si>
  <si>
    <t>LISTE DÉROULANTE DES CATÉGORIES</t>
  </si>
  <si>
    <t>GENERAL 
DATA</t>
  </si>
  <si>
    <t>QUESTION 
POOL</t>
  </si>
  <si>
    <t>SAVE 
QUESTIONS</t>
  </si>
  <si>
    <t>DELETE 
QUESTIONS</t>
  </si>
  <si>
    <t>BANQUE
QUESTIONS</t>
  </si>
  <si>
    <t>NETTOYER 
ECRAN</t>
  </si>
  <si>
    <t>Titre CATÉGORIE</t>
  </si>
  <si>
    <t>Final number of question to be exported</t>
  </si>
  <si>
    <t>Shuffle quiz answers (YES=true)</t>
  </si>
  <si>
    <t>Mélanger les réponses du questionnaire (OUI = true)</t>
  </si>
  <si>
    <t>Penalización intento, en caso de permitir más de uno.</t>
  </si>
  <si>
    <t>Attempt penalty, in case of allowing more than one.</t>
  </si>
  <si>
    <t>Pénalité de tentative, en cas d'en autoriser plus d'une.</t>
  </si>
  <si>
    <t>(one answer)</t>
  </si>
  <si>
    <t>First  No. Question Database</t>
  </si>
  <si>
    <t>Num. elecc.</t>
  </si>
  <si>
    <t>Num. choices</t>
  </si>
  <si>
    <t>Num. Choix</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</si>
  <si>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</si>
  <si>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</si>
  <si>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</si>
  <si>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</si>
  <si>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</si>
  <si>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</si>
  <si>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</si>
  <si>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</si>
  <si>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</si>
  <si>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</si>
  <si>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</si>
  <si>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</si>
  <si>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</si>
  <si>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</si>
  <si>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</si>
  <si>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</si>
  <si>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</si>
  <si>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</si>
  <si>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</si>
  <si>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</si>
  <si>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</si>
  <si>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</si>
  <si>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</si>
  <si>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</si>
  <si>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</si>
  <si>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</si>
  <si>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</si>
  <si>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</si>
  <si>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</si>
  <si>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</si>
  <si>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</si>
  <si>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</si>
  <si>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</si>
  <si>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</si>
  <si>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</si>
  <si>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Le score TOTAL des bonnes réponses doit être égal à 100.
Modifiez les données avant la SAUVEGARDE.</t>
  </si>
  <si>
    <t>The boxes in ORANGE cannot be empty.
Fill in the data PROPERLY before SAVING.</t>
  </si>
  <si>
    <t>Next you must open the file containing the questions you want to import.</t>
  </si>
  <si>
    <t>Vous pouvez INSÉRER les images que vous avez dans GOOGLE DRIVE ou DROPBOX.
Pour ce faire, vous devez le partager en cliquant sur
                  - TOUT LE MONDE AYANT LE LIEN -
et collez le lien dans le message suivant.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</si>
  <si>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</si>
  <si>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</si>
  <si>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</si>
  <si>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</si>
  <si>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</si>
  <si>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Do you really want to DELETE the question </t>
  </si>
  <si>
    <t xml:space="preserve">The question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</si>
  <si>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</si>
  <si>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</si>
  <si>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</si>
  <si>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</si>
  <si>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</si>
  <si>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</si>
  <si>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</si>
  <si>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</si>
  <si>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</si>
  <si>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</si>
  <si>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</si>
  <si>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</si>
  <si>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</si>
  <si>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</si>
  <si>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</si>
  <si>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</si>
  <si>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</si>
  <si>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</si>
  <si>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</si>
  <si>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</si>
  <si>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APPARIEMENT</t>
  </si>
  <si>
    <t>FORMULAIRE DE RÉPONSE COURTE</t>
  </si>
  <si>
    <t>ESSAY QUESTION</t>
  </si>
  <si>
    <t>QUESTION DE COMPOSITION</t>
  </si>
  <si>
    <t>UPPER MENU</t>
  </si>
  <si>
    <t>¿Numerar las elecciones? (NINGUNA = 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</si>
  <si>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</si>
  <si>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</si>
  <si>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</si>
  <si>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</si>
  <si>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</si>
  <si>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</si>
  <si>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</si>
  <si>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</si>
  <si>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</si>
  <si>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</si>
  <si>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</si>
  <si>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</si>
  <si>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</si>
  <si>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</si>
  <si>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</si>
  <si>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</si>
  <si>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</si>
  <si>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</si>
  <si>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</si>
  <si>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</si>
  <si>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</si>
  <si>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</si>
  <si>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</si>
  <si>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</si>
  <si>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</si>
  <si>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</si>
  <si>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</si>
  <si>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</si>
  <si>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</si>
  <si>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</si>
  <si>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</si>
  <si>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</si>
  <si>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</si>
  <si>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</si>
  <si>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</si>
  <si>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</si>
  <si>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</si>
  <si>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</si>
  <si>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</si>
  <si>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</si>
  <si>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</si>
  <si>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</si>
  <si>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</si>
  <si>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</si>
  <si>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</si>
  <si>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</si>
  <si>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</si>
  <si>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</si>
  <si>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</si>
  <si>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</si>
  <si>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</si>
  <si>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</si>
  <si>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</si>
  <si>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</si>
  <si>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</si>
  <si>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</si>
  <si>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</si>
  <si>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</si>
  <si>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</si>
  <si>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</si>
  <si>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</si>
  <si>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</si>
  <si>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Respuesta 1</t>
  </si>
  <si>
    <t>Respuesta 2</t>
  </si>
  <si>
    <t>Respuesta 3</t>
  </si>
  <si>
    <t>Respuesta 4</t>
  </si>
  <si>
    <t>Respuesta 5</t>
  </si>
  <si>
    <t>Respuesta 6</t>
  </si>
  <si>
    <t>Puntos 1</t>
  </si>
  <si>
    <t>Puntos 2</t>
  </si>
  <si>
    <t>Puntos 3</t>
  </si>
  <si>
    <t>Puntos 4</t>
  </si>
  <si>
    <t>Puntos 5</t>
  </si>
  <si>
    <t>Puntos 6</t>
  </si>
  <si>
    <t>35_1</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</si>
  <si>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</si>
  <si>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</si>
  <si>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</si>
  <si>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</si>
  <si>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</si>
  <si>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</si>
  <si>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</si>
  <si>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PISTA: 1</t>
  </si>
  <si>
    <t>PISTA: 2</t>
  </si>
  <si>
    <t>PISTA: 3</t>
  </si>
  <si>
    <t>PISTA: 4</t>
  </si>
  <si>
    <t>CANAL YOUTUBE</t>
  </si>
  <si>
    <t>YOUTUBE CHANNEL</t>
  </si>
  <si>
    <t>CHAÎNE YOUTUBE</t>
  </si>
  <si>
    <t>CANAL DO YOUTUBE</t>
  </si>
  <si>
    <t>CANALE YOUTUBE</t>
  </si>
  <si>
    <t>YOUTUBE KANAL</t>
  </si>
  <si>
    <t>ÍNDICE</t>
  </si>
  <si>
    <t>PERSONALIZAR DICCIONARIO</t>
  </si>
  <si>
    <t>CUSTOM DICTIONARY</t>
  </si>
  <si>
    <t>DICTIONAIRE PERSONNALISÉ</t>
  </si>
  <si>
    <t>DICIONÁRIO PERSONALIZADO</t>
  </si>
  <si>
    <t>DIZIONARIO PERSONALIZZATO</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</si>
  <si>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</si>
  <si>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</si>
  <si>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</si>
  <si>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</si>
  <si>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</si>
  <si>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</si>
  <si>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</si>
  <si>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</si>
  <si>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</si>
  <si>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</si>
  <si>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</si>
  <si>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</si>
  <si>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</si>
  <si>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</si>
  <si>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</si>
  <si>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</si>
  <si>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</si>
  <si>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</si>
  <si>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</si>
  <si>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</si>
  <si>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</si>
  <si>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</si>
  <si>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</si>
  <si>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</si>
  <si>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Do you want to Export the questions and answers in that order?</t>
  </si>
  <si>
    <t>Columna6</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</si>
  <si>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</si>
  <si>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</si>
  <si>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</si>
  <si>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</si>
  <si>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</si>
  <si>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</si>
  <si>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</si>
  <si>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</si>
  <si>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</si>
  <si>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</si>
  <si>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</si>
  <si>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</si>
  <si>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</si>
  <si>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</si>
  <si>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</si>
  <si>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</si>
  <si>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</si>
  <si>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</si>
  <si>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</si>
  <si>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</si>
  <si>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</si>
  <si>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</si>
  <si>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</si>
  <si>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</si>
  <si>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</si>
  <si>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</si>
  <si>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</si>
  <si>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</si>
  <si>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</si>
  <si>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</si>
  <si>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</si>
  <si>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</si>
  <si>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</si>
  <si>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</si>
  <si>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</si>
  <si>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</si>
  <si>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</si>
  <si>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</si>
  <si>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</si>
  <si>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</si>
  <si>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Columna2</t>
  </si>
  <si>
    <t>Columna3</t>
  </si>
  <si>
    <t>Columna4</t>
  </si>
  <si>
    <t>Columna5</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</si>
  <si>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</si>
  <si>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</si>
  <si>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</si>
  <si>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</si>
  <si>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</si>
  <si>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</si>
  <si>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</si>
  <si>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</si>
  <si>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</si>
  <si>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</si>
  <si>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</si>
  <si>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</si>
  <si>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</si>
  <si>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</si>
  <si>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</si>
  <si>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</si>
  <si>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</si>
  <si>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</si>
  <si>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</si>
  <si>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</si>
  <si>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</si>
  <si>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</si>
  <si>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</si>
  <si>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</si>
  <si>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</si>
  <si>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</si>
  <si>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</si>
  <si>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</si>
  <si>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</si>
  <si>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</si>
  <si>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</si>
  <si>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</si>
  <si>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</si>
  <si>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</si>
  <si>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</si>
  <si>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</si>
  <si>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</si>
  <si>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</si>
  <si>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</si>
  <si>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</si>
  <si>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</si>
  <si>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</si>
  <si>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</si>
  <si>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</si>
  <si>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</si>
  <si>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</si>
  <si>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</si>
  <si>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</si>
  <si>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</si>
  <si>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</si>
  <si>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</si>
  <si>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</si>
  <si>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</si>
  <si>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</si>
  <si>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</si>
  <si>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</si>
  <si>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</si>
  <si>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</si>
  <si>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</si>
  <si>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</si>
  <si>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</si>
  <si>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</si>
  <si>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</si>
  <si>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</si>
  <si>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</si>
  <si>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</si>
  <si>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</si>
  <si>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</si>
  <si>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</si>
  <si>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</si>
  <si>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</si>
  <si>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</si>
  <si>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</si>
  <si>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</si>
  <si>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</si>
  <si>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</si>
  <si>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</si>
  <si>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</si>
  <si>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</si>
  <si>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</si>
  <si>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</si>
  <si>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</si>
  <si>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</si>
  <si>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</si>
  <si>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</si>
  <si>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</si>
  <si>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</si>
  <si>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</si>
  <si>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</si>
  <si>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</si>
  <si>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</si>
  <si>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</si>
  <si>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</si>
  <si>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</si>
  <si>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</si>
  <si>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</si>
  <si>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</si>
  <si>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</si>
  <si>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</si>
  <si>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</si>
  <si>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NR</t>
  </si>
  <si>
    <t>C</t>
  </si>
  <si>
    <t>Descripcion</t>
  </si>
  <si>
    <t>PRI</t>
  </si>
  <si>
    <t>Columna7</t>
  </si>
  <si>
    <t>Columna8</t>
  </si>
  <si>
    <t>Columna9</t>
  </si>
  <si>
    <t>Columna10</t>
  </si>
  <si>
    <t>Columna11</t>
  </si>
  <si>
    <t>Columna34</t>
  </si>
  <si>
    <t>Columna35</t>
  </si>
  <si>
    <t>Columna36</t>
  </si>
  <si>
    <t>Columna37</t>
  </si>
  <si>
    <t>Columna38</t>
  </si>
  <si>
    <t>Columna39</t>
  </si>
  <si>
    <t>Columna40</t>
  </si>
  <si>
    <t>Columna41</t>
  </si>
  <si>
    <t>Columna42</t>
  </si>
  <si>
    <t>Columna43</t>
  </si>
  <si>
    <t>Columna44</t>
  </si>
  <si>
    <t>Columna45</t>
  </si>
  <si>
    <t>Columna46</t>
  </si>
  <si>
    <t>Columna47</t>
  </si>
  <si>
    <t>Columna48</t>
  </si>
  <si>
    <t>Columna49</t>
  </si>
  <si>
    <t>Columna50</t>
  </si>
  <si>
    <t>Columna51</t>
  </si>
  <si>
    <t>Columna52</t>
  </si>
  <si>
    <t>Columna53</t>
  </si>
  <si>
    <t>Columna54</t>
  </si>
  <si>
    <t>Columna55</t>
  </si>
  <si>
    <t>Columna56</t>
  </si>
  <si>
    <t>Columna57</t>
  </si>
  <si>
    <t>Columna58</t>
  </si>
  <si>
    <t>Columna59</t>
  </si>
  <si>
    <t>Columna60</t>
  </si>
  <si>
    <t>Columna61</t>
  </si>
  <si>
    <t>Columna82</t>
  </si>
  <si>
    <t>Columna83</t>
  </si>
  <si>
    <t>Columna84</t>
  </si>
  <si>
    <t>Columna85</t>
  </si>
  <si>
    <t>Columna86</t>
  </si>
  <si>
    <t>Columna87</t>
  </si>
  <si>
    <t>Columna88</t>
  </si>
  <si>
    <t>Columna89</t>
  </si>
  <si>
    <t>Columna90</t>
  </si>
  <si>
    <t>Columna91</t>
  </si>
  <si>
    <t>Columna92</t>
  </si>
  <si>
    <t>Columna93</t>
  </si>
  <si>
    <t>Columna94</t>
  </si>
  <si>
    <t>Columna95</t>
  </si>
  <si>
    <t>Columna96</t>
  </si>
  <si>
    <t>Columna97</t>
  </si>
  <si>
    <t>Columna98</t>
  </si>
  <si>
    <t>Columna99</t>
  </si>
  <si>
    <t>Columna100</t>
  </si>
  <si>
    <t>Columna101</t>
  </si>
  <si>
    <t>Columna102</t>
  </si>
  <si>
    <t>Columna103</t>
  </si>
  <si>
    <t>Columna104</t>
  </si>
  <si>
    <t>Columna105</t>
  </si>
  <si>
    <t>Columna106</t>
  </si>
  <si>
    <t>Columna107</t>
  </si>
  <si>
    <t>Columna108</t>
  </si>
  <si>
    <t>Columna109</t>
  </si>
  <si>
    <t>Columna110</t>
  </si>
  <si>
    <t>Columna111</t>
  </si>
  <si>
    <t>Columna112</t>
  </si>
  <si>
    <t>Columna113</t>
  </si>
  <si>
    <t>Columna114</t>
  </si>
  <si>
    <t>Columna115</t>
  </si>
  <si>
    <t>Columna116</t>
  </si>
  <si>
    <t>Columna117</t>
  </si>
  <si>
    <t>Columna118</t>
  </si>
  <si>
    <t>Columna119</t>
  </si>
  <si>
    <t>Columna120</t>
  </si>
  <si>
    <t>Columna121</t>
  </si>
  <si>
    <t>Columna122</t>
  </si>
  <si>
    <t>Columna123</t>
  </si>
  <si>
    <t>Columna124</t>
  </si>
  <si>
    <t>Columna125</t>
  </si>
  <si>
    <t>Columna126</t>
  </si>
  <si>
    <t>Columna127</t>
  </si>
  <si>
    <t>Columna128</t>
  </si>
  <si>
    <t>Columna129</t>
  </si>
  <si>
    <t>Columna130</t>
  </si>
  <si>
    <t>Columna131</t>
  </si>
  <si>
    <t>Columna132</t>
  </si>
  <si>
    <t>Columna133</t>
  </si>
  <si>
    <t>Columna134</t>
  </si>
  <si>
    <t>Columna135</t>
  </si>
  <si>
    <t>Columna136</t>
  </si>
  <si>
    <t>Columna137</t>
  </si>
  <si>
    <t>Columna138</t>
  </si>
  <si>
    <t>Columna139</t>
  </si>
  <si>
    <t>Columna140</t>
  </si>
  <si>
    <t>Columna141</t>
  </si>
  <si>
    <t>Columna142</t>
  </si>
  <si>
    <t>Columna143</t>
  </si>
  <si>
    <t>Columna144</t>
  </si>
  <si>
    <t>Columna145</t>
  </si>
  <si>
    <t>Columna146</t>
  </si>
  <si>
    <t>Columna147</t>
  </si>
  <si>
    <t>Columna148</t>
  </si>
  <si>
    <t>Columna149</t>
  </si>
  <si>
    <t>Columna150</t>
  </si>
  <si>
    <t>Columna151</t>
  </si>
  <si>
    <t>Columna152</t>
  </si>
  <si>
    <t>Columna153</t>
  </si>
  <si>
    <t>Columna154</t>
  </si>
  <si>
    <t>Columna155</t>
  </si>
  <si>
    <t>Columna156</t>
  </si>
  <si>
    <t>Columna157</t>
  </si>
  <si>
    <t>Columna158</t>
  </si>
  <si>
    <t>Columna159</t>
  </si>
  <si>
    <t>Columna160</t>
  </si>
  <si>
    <t>Columna161</t>
  </si>
  <si>
    <t>Columna162</t>
  </si>
  <si>
    <t>Columna163</t>
  </si>
  <si>
    <t>Columna164</t>
  </si>
  <si>
    <t>Columna165</t>
  </si>
  <si>
    <t>Columna166</t>
  </si>
  <si>
    <t>Columna167</t>
  </si>
  <si>
    <t>Columna168</t>
  </si>
  <si>
    <t>Columna169</t>
  </si>
  <si>
    <t>Columna170</t>
  </si>
  <si>
    <t>Columna171</t>
  </si>
  <si>
    <t>Columna172</t>
  </si>
  <si>
    <t>Columna173</t>
  </si>
  <si>
    <t>Columna174</t>
  </si>
  <si>
    <t>Columna175</t>
  </si>
  <si>
    <t>Columna176</t>
  </si>
  <si>
    <t>Columna177</t>
  </si>
  <si>
    <t>Columna178</t>
  </si>
  <si>
    <t>Columna179</t>
  </si>
  <si>
    <t>Columna180</t>
  </si>
  <si>
    <t>Columna181</t>
  </si>
  <si>
    <t>Columna182</t>
  </si>
  <si>
    <t>Columna183</t>
  </si>
  <si>
    <t>Columna184</t>
  </si>
  <si>
    <t>Columna185</t>
  </si>
  <si>
    <t>Columna186</t>
  </si>
  <si>
    <t>Columna187</t>
  </si>
  <si>
    <t>Columna188</t>
  </si>
  <si>
    <t>Columna189</t>
  </si>
  <si>
    <t>Columna190</t>
  </si>
  <si>
    <t>Columna191</t>
  </si>
  <si>
    <t>Columna192</t>
  </si>
  <si>
    <t>Columna193</t>
  </si>
  <si>
    <t>Columna194</t>
  </si>
  <si>
    <t>Columna195</t>
  </si>
  <si>
    <t>Columna196</t>
  </si>
  <si>
    <t>Columna197</t>
  </si>
  <si>
    <t>Columna198</t>
  </si>
  <si>
    <t>Columna199</t>
  </si>
  <si>
    <t>Columna200</t>
  </si>
  <si>
    <t>Columna201</t>
  </si>
  <si>
    <t>Columna202</t>
  </si>
  <si>
    <t>Columna203</t>
  </si>
  <si>
    <t>Columna204</t>
  </si>
  <si>
    <t>Columna205</t>
  </si>
  <si>
    <t>Columna206</t>
  </si>
  <si>
    <t>Columna207</t>
  </si>
  <si>
    <t>Columna208</t>
  </si>
  <si>
    <t>Columna209</t>
  </si>
  <si>
    <t>Columna210</t>
  </si>
  <si>
    <t>Columna211</t>
  </si>
  <si>
    <t>Columna212</t>
  </si>
  <si>
    <t>Columna213</t>
  </si>
  <si>
    <t>Columna214</t>
  </si>
  <si>
    <t>Columna215</t>
  </si>
  <si>
    <t>Columna216</t>
  </si>
  <si>
    <t>Columna217</t>
  </si>
  <si>
    <t>Columna218</t>
  </si>
  <si>
    <t>Columna219</t>
  </si>
  <si>
    <t>Columna220</t>
  </si>
  <si>
    <t>Columna221</t>
  </si>
  <si>
    <t>Columna222</t>
  </si>
  <si>
    <t>Columna223</t>
  </si>
  <si>
    <t>Columna224</t>
  </si>
  <si>
    <t>Columna225</t>
  </si>
  <si>
    <t>Columna226</t>
  </si>
  <si>
    <t>Columna227</t>
  </si>
  <si>
    <t>Columna228</t>
  </si>
  <si>
    <t>Columna229</t>
  </si>
  <si>
    <t>Columna230</t>
  </si>
  <si>
    <t>Columna231</t>
  </si>
  <si>
    <t>Columna232</t>
  </si>
  <si>
    <t>Columna233</t>
  </si>
  <si>
    <t>Columna234</t>
  </si>
  <si>
    <t>Columna235</t>
  </si>
  <si>
    <t>Columna236</t>
  </si>
  <si>
    <t>Columna237</t>
  </si>
  <si>
    <t>Columna238</t>
  </si>
  <si>
    <t>Columna239</t>
  </si>
  <si>
    <t>Columna240</t>
  </si>
  <si>
    <t>Columna241</t>
  </si>
  <si>
    <t>Columna242</t>
  </si>
  <si>
    <t>Columna243</t>
  </si>
  <si>
    <t>Columna244</t>
  </si>
  <si>
    <t>Columna245</t>
  </si>
  <si>
    <t>Columna246</t>
  </si>
  <si>
    <t>Columna247</t>
  </si>
  <si>
    <t>Columna248</t>
  </si>
  <si>
    <t>Columna249</t>
  </si>
  <si>
    <t>Columna250</t>
  </si>
  <si>
    <t>Columna251</t>
  </si>
  <si>
    <t>Columna252</t>
  </si>
  <si>
    <t>Columna253</t>
  </si>
  <si>
    <t>Columna254</t>
  </si>
  <si>
    <t>Columna255</t>
  </si>
  <si>
    <t>Columna256</t>
  </si>
  <si>
    <t>Columna257</t>
  </si>
  <si>
    <t>Columna258</t>
  </si>
  <si>
    <t>Columna259</t>
  </si>
  <si>
    <t>Columna260</t>
  </si>
  <si>
    <t>Columna261</t>
  </si>
  <si>
    <t>Columna262</t>
  </si>
  <si>
    <t>Columna263</t>
  </si>
  <si>
    <t>Columna264</t>
  </si>
  <si>
    <t>Columna265</t>
  </si>
  <si>
    <t>Columna266</t>
  </si>
  <si>
    <t>Columna267</t>
  </si>
  <si>
    <t>Columna268</t>
  </si>
  <si>
    <t>Columna269</t>
  </si>
  <si>
    <t>Columna270</t>
  </si>
  <si>
    <t>Columna271</t>
  </si>
  <si>
    <t>Columna272</t>
  </si>
  <si>
    <t>Columna273</t>
  </si>
  <si>
    <t>Columna274</t>
  </si>
  <si>
    <t>Columna275</t>
  </si>
  <si>
    <t>Columna276</t>
  </si>
  <si>
    <t>Columna277</t>
  </si>
  <si>
    <t>Columna278</t>
  </si>
  <si>
    <t>Columna279</t>
  </si>
  <si>
    <t>Columna280</t>
  </si>
  <si>
    <t>Columna281</t>
  </si>
  <si>
    <t>Columna282</t>
  </si>
  <si>
    <t>Columna283</t>
  </si>
  <si>
    <t>Columna284</t>
  </si>
  <si>
    <t>Columna285</t>
  </si>
  <si>
    <t>Columna286</t>
  </si>
  <si>
    <t>Columna287</t>
  </si>
  <si>
    <t>Columna288</t>
  </si>
  <si>
    <t>Columna289</t>
  </si>
  <si>
    <t>Columna290</t>
  </si>
  <si>
    <t>Columna291</t>
  </si>
  <si>
    <t>Columna292</t>
  </si>
  <si>
    <t>Columna293</t>
  </si>
  <si>
    <t>Columna294</t>
  </si>
  <si>
    <t>Columna295</t>
  </si>
  <si>
    <t>Columna296</t>
  </si>
  <si>
    <t>Columna297</t>
  </si>
  <si>
    <t>Columna298</t>
  </si>
  <si>
    <t>Columna299</t>
  </si>
  <si>
    <t>Columna300</t>
  </si>
  <si>
    <t>Columna301</t>
  </si>
  <si>
    <t>Columna302</t>
  </si>
  <si>
    <t>Columna303</t>
  </si>
  <si>
    <t>Columna304</t>
  </si>
  <si>
    <t>Columna305</t>
  </si>
  <si>
    <t>Columna306</t>
  </si>
  <si>
    <t>Columna307</t>
  </si>
  <si>
    <t>Columna308</t>
  </si>
  <si>
    <t>Columna309</t>
  </si>
  <si>
    <t>Columna310</t>
  </si>
  <si>
    <t>Columna311</t>
  </si>
  <si>
    <t>Columna312</t>
  </si>
  <si>
    <t>Columna313</t>
  </si>
  <si>
    <t>Columna314</t>
  </si>
  <si>
    <t>Columna315</t>
  </si>
  <si>
    <t>Columna316</t>
  </si>
  <si>
    <t>Columna317</t>
  </si>
  <si>
    <t>Columna318</t>
  </si>
  <si>
    <t>Columna319</t>
  </si>
  <si>
    <t>Columna320</t>
  </si>
  <si>
    <t>Columna321</t>
  </si>
  <si>
    <t>Columna322</t>
  </si>
  <si>
    <t>Columna323</t>
  </si>
  <si>
    <t>Columna324</t>
  </si>
  <si>
    <t>Columna325</t>
  </si>
  <si>
    <t>Columna326</t>
  </si>
  <si>
    <t>Columna327</t>
  </si>
  <si>
    <t>Columna328</t>
  </si>
  <si>
    <t>Columna329</t>
  </si>
  <si>
    <t>Columna330</t>
  </si>
  <si>
    <t>Columna331</t>
  </si>
  <si>
    <t>Columna332</t>
  </si>
  <si>
    <t>Columna333</t>
  </si>
  <si>
    <t>Columna334</t>
  </si>
  <si>
    <t>Columna335</t>
  </si>
  <si>
    <t>Columna336</t>
  </si>
  <si>
    <t>Columna337</t>
  </si>
  <si>
    <t>Columna338</t>
  </si>
  <si>
    <t>Columna339</t>
  </si>
  <si>
    <t>Columna340</t>
  </si>
  <si>
    <t>Columna341</t>
  </si>
  <si>
    <t>Columna342</t>
  </si>
  <si>
    <t>Columna343</t>
  </si>
  <si>
    <t>Columna344</t>
  </si>
  <si>
    <t>Columna345</t>
  </si>
  <si>
    <t>Columna346</t>
  </si>
  <si>
    <t>Columna347</t>
  </si>
  <si>
    <t>Columna348</t>
  </si>
  <si>
    <t>Columna349</t>
  </si>
  <si>
    <t>Columna350</t>
  </si>
  <si>
    <t>Columna351</t>
  </si>
  <si>
    <t>Columna352</t>
  </si>
  <si>
    <t>Columna353</t>
  </si>
  <si>
    <t>Columna354</t>
  </si>
  <si>
    <t>Columna355</t>
  </si>
  <si>
    <t>Columna356</t>
  </si>
  <si>
    <t>Columna357</t>
  </si>
  <si>
    <t>Columna358</t>
  </si>
  <si>
    <t>Columna359</t>
  </si>
  <si>
    <t>Columna360</t>
  </si>
  <si>
    <t>Columna361</t>
  </si>
  <si>
    <t>Columna362</t>
  </si>
  <si>
    <t>Columna363</t>
  </si>
  <si>
    <t>Columna364</t>
  </si>
  <si>
    <t>Columna365</t>
  </si>
  <si>
    <t>Columna366</t>
  </si>
  <si>
    <t>Columna367</t>
  </si>
  <si>
    <t>Columna368</t>
  </si>
  <si>
    <t>Columna369</t>
  </si>
  <si>
    <t>Columna370</t>
  </si>
  <si>
    <t>Columna371</t>
  </si>
  <si>
    <t>Columna372</t>
  </si>
  <si>
    <t>Columna373</t>
  </si>
  <si>
    <t>Columna374</t>
  </si>
  <si>
    <t>Columna375</t>
  </si>
  <si>
    <t>Columna376</t>
  </si>
  <si>
    <t>Columna377</t>
  </si>
  <si>
    <t>Columna378</t>
  </si>
  <si>
    <t>Columna379</t>
  </si>
  <si>
    <t>Columna380</t>
  </si>
  <si>
    <t>Columna381</t>
  </si>
  <si>
    <t>Columna382</t>
  </si>
  <si>
    <t>Columna383</t>
  </si>
  <si>
    <t>Columna384</t>
  </si>
  <si>
    <t>Columna385</t>
  </si>
  <si>
    <t>Columna386</t>
  </si>
  <si>
    <t>Columna387</t>
  </si>
  <si>
    <t>Columna388</t>
  </si>
  <si>
    <t>Columna389</t>
  </si>
  <si>
    <t>Columna390</t>
  </si>
  <si>
    <t>Columna391</t>
  </si>
  <si>
    <t>Columna392</t>
  </si>
  <si>
    <t>Columna393</t>
  </si>
  <si>
    <t>Columna394</t>
  </si>
  <si>
    <t>Columna395</t>
  </si>
  <si>
    <t>Columna396</t>
  </si>
  <si>
    <t>Columna397</t>
  </si>
  <si>
    <t>Columna398</t>
  </si>
  <si>
    <t>Columna399</t>
  </si>
  <si>
    <t>Columna400</t>
  </si>
  <si>
    <t>Columna401</t>
  </si>
  <si>
    <t>Columna402</t>
  </si>
  <si>
    <t>Columna403</t>
  </si>
  <si>
    <t>Columna404</t>
  </si>
  <si>
    <t>Columna405</t>
  </si>
  <si>
    <t>Columna406</t>
  </si>
  <si>
    <t>Columna407</t>
  </si>
  <si>
    <t>Columna408</t>
  </si>
  <si>
    <t>Columna409</t>
  </si>
  <si>
    <t>Columna410</t>
  </si>
  <si>
    <t>Columna411</t>
  </si>
  <si>
    <t>Columna412</t>
  </si>
  <si>
    <t>Columna413</t>
  </si>
  <si>
    <t>Columna414</t>
  </si>
  <si>
    <t>Columna415</t>
  </si>
  <si>
    <t>Columna416</t>
  </si>
  <si>
    <t>Columna417</t>
  </si>
  <si>
    <t>Columna418</t>
  </si>
  <si>
    <t>Columna419</t>
  </si>
  <si>
    <t>Columna420</t>
  </si>
  <si>
    <t>Columna421</t>
  </si>
  <si>
    <t>Columna422</t>
  </si>
  <si>
    <t>Columna423</t>
  </si>
  <si>
    <t>Columna424</t>
  </si>
  <si>
    <t>Columna425</t>
  </si>
  <si>
    <t>Columna426</t>
  </si>
  <si>
    <t>Columna427</t>
  </si>
  <si>
    <t>Columna428</t>
  </si>
  <si>
    <t>Columna429</t>
  </si>
  <si>
    <t>Columna430</t>
  </si>
  <si>
    <t>Columna431</t>
  </si>
  <si>
    <t>Columna432</t>
  </si>
  <si>
    <t>Columna433</t>
  </si>
  <si>
    <t>Columna434</t>
  </si>
  <si>
    <t>Columna435</t>
  </si>
  <si>
    <t>Columna436</t>
  </si>
  <si>
    <t>Columna437</t>
  </si>
  <si>
    <t>Columna438</t>
  </si>
  <si>
    <t>Columna439</t>
  </si>
  <si>
    <t>Columna440</t>
  </si>
  <si>
    <t>Columna441</t>
  </si>
  <si>
    <t>Columna442</t>
  </si>
  <si>
    <t>Columna443</t>
  </si>
  <si>
    <t>Columna444</t>
  </si>
  <si>
    <t>Columna445</t>
  </si>
  <si>
    <t>Columna446</t>
  </si>
  <si>
    <t>Columna447</t>
  </si>
  <si>
    <t>Columna448</t>
  </si>
  <si>
    <t>Columna449</t>
  </si>
  <si>
    <t>Columna450</t>
  </si>
  <si>
    <t>Columna451</t>
  </si>
  <si>
    <t>Columna452</t>
  </si>
  <si>
    <t>Columna453</t>
  </si>
  <si>
    <t>Columna454</t>
  </si>
  <si>
    <t>Columna455</t>
  </si>
  <si>
    <t>Columna456</t>
  </si>
  <si>
    <t>Columna457</t>
  </si>
  <si>
    <t>Columna458</t>
  </si>
  <si>
    <t>Columna459</t>
  </si>
  <si>
    <t>Columna460</t>
  </si>
  <si>
    <t>Columna461</t>
  </si>
  <si>
    <t>Columna462</t>
  </si>
  <si>
    <t>Columna463</t>
  </si>
  <si>
    <t>Columna464</t>
  </si>
  <si>
    <t>Columna465</t>
  </si>
  <si>
    <t>Columna466</t>
  </si>
  <si>
    <t>Columna467</t>
  </si>
  <si>
    <t>Columna468</t>
  </si>
  <si>
    <t>Columna469</t>
  </si>
  <si>
    <t>Columna470</t>
  </si>
  <si>
    <t>Columna471</t>
  </si>
  <si>
    <t>Columna472</t>
  </si>
  <si>
    <t>Columna473</t>
  </si>
  <si>
    <t>Columna474</t>
  </si>
  <si>
    <t>Columna475</t>
  </si>
  <si>
    <t>Columna476</t>
  </si>
  <si>
    <t>Columna477</t>
  </si>
  <si>
    <t>Columna478</t>
  </si>
  <si>
    <t>Columna479</t>
  </si>
  <si>
    <t>Columna480</t>
  </si>
  <si>
    <t>Columna481</t>
  </si>
  <si>
    <t>Columna482</t>
  </si>
  <si>
    <t>Columna483</t>
  </si>
  <si>
    <t>Columna484</t>
  </si>
  <si>
    <t>Columna485</t>
  </si>
  <si>
    <t>Columna486</t>
  </si>
  <si>
    <t>Columna487</t>
  </si>
  <si>
    <t>Columna488</t>
  </si>
  <si>
    <t>Columna489</t>
  </si>
  <si>
    <t>Columna490</t>
  </si>
  <si>
    <t>Columna491</t>
  </si>
  <si>
    <t>Columna492</t>
  </si>
  <si>
    <t>Columna493</t>
  </si>
  <si>
    <t>Columna494</t>
  </si>
  <si>
    <t>Columna495</t>
  </si>
  <si>
    <t>Columna496</t>
  </si>
  <si>
    <t>Columna497</t>
  </si>
  <si>
    <t>Columna498</t>
  </si>
  <si>
    <t>Columna499</t>
  </si>
  <si>
    <t>Columna500</t>
  </si>
  <si>
    <t>Columna501</t>
  </si>
  <si>
    <t>Columna502</t>
  </si>
  <si>
    <t>Columna503</t>
  </si>
  <si>
    <t>Columna504</t>
  </si>
  <si>
    <t>Columna505</t>
  </si>
  <si>
    <t>Columna506</t>
  </si>
  <si>
    <t>Columna507</t>
  </si>
  <si>
    <t>Columna508</t>
  </si>
  <si>
    <t>Columna509</t>
  </si>
  <si>
    <t>Columna510</t>
  </si>
  <si>
    <t>Columna511</t>
  </si>
  <si>
    <t>Columna512</t>
  </si>
  <si>
    <t>Columna513</t>
  </si>
  <si>
    <t>Columna514</t>
  </si>
  <si>
    <t>Columna515</t>
  </si>
  <si>
    <t>Columna516</t>
  </si>
  <si>
    <t>Columna517</t>
  </si>
  <si>
    <t>Columna518</t>
  </si>
  <si>
    <t>Columna519</t>
  </si>
  <si>
    <t>Columna520</t>
  </si>
  <si>
    <t>Columna521</t>
  </si>
  <si>
    <t>Columna522</t>
  </si>
  <si>
    <t>Columna523</t>
  </si>
  <si>
    <t>Columna524</t>
  </si>
  <si>
    <t>Columna525</t>
  </si>
  <si>
    <t>Columna526</t>
  </si>
  <si>
    <t>Columna527</t>
  </si>
  <si>
    <t>Columna528</t>
  </si>
  <si>
    <t>Columna529</t>
  </si>
  <si>
    <t>Columna530</t>
  </si>
  <si>
    <t>Columna531</t>
  </si>
  <si>
    <t>Columna532</t>
  </si>
  <si>
    <t>Columna533</t>
  </si>
  <si>
    <t>Columna534</t>
  </si>
  <si>
    <t>Columna535</t>
  </si>
  <si>
    <t>Columna536</t>
  </si>
  <si>
    <t>Columna537</t>
  </si>
  <si>
    <t>Columna538</t>
  </si>
  <si>
    <t>Columna539</t>
  </si>
  <si>
    <t>Columna540</t>
  </si>
  <si>
    <t>Columna541</t>
  </si>
  <si>
    <t>Columna542</t>
  </si>
  <si>
    <t>Columna543</t>
  </si>
  <si>
    <t>Columna544</t>
  </si>
  <si>
    <t>Columna545</t>
  </si>
  <si>
    <t>Columna546</t>
  </si>
  <si>
    <t>Columna547</t>
  </si>
  <si>
    <t>Columna548</t>
  </si>
  <si>
    <t>Columna549</t>
  </si>
  <si>
    <t>Columna550</t>
  </si>
  <si>
    <t>Columna551</t>
  </si>
  <si>
    <t>Columna552</t>
  </si>
  <si>
    <t>Columna553</t>
  </si>
  <si>
    <t>Columna554</t>
  </si>
  <si>
    <t>Columna555</t>
  </si>
  <si>
    <t>Columna556</t>
  </si>
  <si>
    <t>Columna557</t>
  </si>
  <si>
    <t>Columna558</t>
  </si>
  <si>
    <t>Columna559</t>
  </si>
  <si>
    <t>Columna560</t>
  </si>
  <si>
    <t>Columna561</t>
  </si>
  <si>
    <t>Columna562</t>
  </si>
  <si>
    <t>Columna563</t>
  </si>
  <si>
    <t>Columna564</t>
  </si>
  <si>
    <t>Columna565</t>
  </si>
  <si>
    <t>Columna566</t>
  </si>
  <si>
    <t>Columna567</t>
  </si>
  <si>
    <t>Columna568</t>
  </si>
  <si>
    <t>Columna569</t>
  </si>
  <si>
    <t>Columna570</t>
  </si>
  <si>
    <t>Columna571</t>
  </si>
  <si>
    <t>Columna572</t>
  </si>
  <si>
    <t>Columna573</t>
  </si>
  <si>
    <t>Columna574</t>
  </si>
  <si>
    <t>Columna575</t>
  </si>
  <si>
    <t>Columna576</t>
  </si>
  <si>
    <t>Columna577</t>
  </si>
  <si>
    <t>Columna578</t>
  </si>
  <si>
    <t>Columna579</t>
  </si>
  <si>
    <t>Columna580</t>
  </si>
  <si>
    <t>Columna581</t>
  </si>
  <si>
    <t>Columna582</t>
  </si>
  <si>
    <t>Columna583</t>
  </si>
  <si>
    <t>Columna584</t>
  </si>
  <si>
    <t>Columna585</t>
  </si>
  <si>
    <t>Columna586</t>
  </si>
  <si>
    <t>Columna587</t>
  </si>
  <si>
    <t>Columna588</t>
  </si>
  <si>
    <t>Columna589</t>
  </si>
  <si>
    <t>Columna590</t>
  </si>
  <si>
    <t>Columna591</t>
  </si>
  <si>
    <t>Columna592</t>
  </si>
  <si>
    <t>Columna593</t>
  </si>
  <si>
    <t>Columna594</t>
  </si>
  <si>
    <t>Columna595</t>
  </si>
  <si>
    <t>Columna596</t>
  </si>
  <si>
    <t>Columna597</t>
  </si>
  <si>
    <t>Columna598</t>
  </si>
  <si>
    <t>Columna599</t>
  </si>
  <si>
    <t>Columna600</t>
  </si>
  <si>
    <t>Columna601</t>
  </si>
  <si>
    <t>Columna602</t>
  </si>
  <si>
    <t>Columna603</t>
  </si>
  <si>
    <t>Columna604</t>
  </si>
  <si>
    <t>Columna605</t>
  </si>
  <si>
    <t>Columna606</t>
  </si>
  <si>
    <t>Columna607</t>
  </si>
  <si>
    <t>Columna608</t>
  </si>
  <si>
    <t>Columna609</t>
  </si>
  <si>
    <t>Columna610</t>
  </si>
  <si>
    <t>Columna611</t>
  </si>
  <si>
    <t>Columna612</t>
  </si>
  <si>
    <t>Columna613</t>
  </si>
  <si>
    <t>Columna614</t>
  </si>
  <si>
    <t>Columna615</t>
  </si>
  <si>
    <t>Columna616</t>
  </si>
  <si>
    <t>Columna617</t>
  </si>
  <si>
    <t>Columna618</t>
  </si>
  <si>
    <t>Columna619</t>
  </si>
  <si>
    <t>Columna620</t>
  </si>
  <si>
    <t>Columna621</t>
  </si>
  <si>
    <t>Columna622</t>
  </si>
  <si>
    <t>Columna623</t>
  </si>
  <si>
    <t>Columna624</t>
  </si>
  <si>
    <t>Columna625</t>
  </si>
  <si>
    <t>Columna626</t>
  </si>
  <si>
    <t>Columna627</t>
  </si>
  <si>
    <t>Columna628</t>
  </si>
  <si>
    <t>Columna629</t>
  </si>
  <si>
    <t>Columna630</t>
  </si>
  <si>
    <t>Columna631</t>
  </si>
  <si>
    <t>Columna632</t>
  </si>
  <si>
    <t>Columna633</t>
  </si>
  <si>
    <t>Columna634</t>
  </si>
  <si>
    <t>Columna635</t>
  </si>
  <si>
    <t>Columna636</t>
  </si>
  <si>
    <t>Columna637</t>
  </si>
  <si>
    <t>Columna638</t>
  </si>
  <si>
    <t>Columna639</t>
  </si>
  <si>
    <t>Columna640</t>
  </si>
  <si>
    <t>Columna641</t>
  </si>
  <si>
    <t>Columna642</t>
  </si>
  <si>
    <t>Columna643</t>
  </si>
  <si>
    <t>Columna644</t>
  </si>
  <si>
    <t>Columna645</t>
  </si>
  <si>
    <t>Columna646</t>
  </si>
  <si>
    <t>Columna647</t>
  </si>
  <si>
    <t>Columna648</t>
  </si>
  <si>
    <t>Columna649</t>
  </si>
  <si>
    <t>Columna650</t>
  </si>
  <si>
    <t>Columna651</t>
  </si>
  <si>
    <t>Columna652</t>
  </si>
  <si>
    <t>Columna653</t>
  </si>
  <si>
    <t>Columna654</t>
  </si>
  <si>
    <t>Columna655</t>
  </si>
  <si>
    <t>Columna656</t>
  </si>
  <si>
    <t>Columna657</t>
  </si>
  <si>
    <t>Columna658</t>
  </si>
  <si>
    <t>Columna659</t>
  </si>
  <si>
    <t>Columna660</t>
  </si>
  <si>
    <t>Columna661</t>
  </si>
  <si>
    <t>Columna662</t>
  </si>
  <si>
    <t>Columna663</t>
  </si>
  <si>
    <t>Columna664</t>
  </si>
  <si>
    <t>Columna665</t>
  </si>
  <si>
    <t>Columna666</t>
  </si>
  <si>
    <t>Columna667</t>
  </si>
  <si>
    <t>Columna668</t>
  </si>
  <si>
    <t>Columna669</t>
  </si>
  <si>
    <t>Columna670</t>
  </si>
  <si>
    <t>Columna671</t>
  </si>
  <si>
    <t>Columna672</t>
  </si>
  <si>
    <t>Columna673</t>
  </si>
  <si>
    <t>Columna674</t>
  </si>
  <si>
    <t>Columna675</t>
  </si>
  <si>
    <t>Columna676</t>
  </si>
  <si>
    <t>Columna677</t>
  </si>
  <si>
    <t>Columna678</t>
  </si>
  <si>
    <t>Columna679</t>
  </si>
  <si>
    <t>Columna680</t>
  </si>
  <si>
    <t>Columna681</t>
  </si>
  <si>
    <t>Columna682</t>
  </si>
  <si>
    <t>Columna683</t>
  </si>
  <si>
    <t>Columna684</t>
  </si>
  <si>
    <t>Columna685</t>
  </si>
  <si>
    <t>Columna686</t>
  </si>
  <si>
    <t>Columna687</t>
  </si>
  <si>
    <t>Columna688</t>
  </si>
  <si>
    <t>Columna689</t>
  </si>
  <si>
    <t>Columna690</t>
  </si>
  <si>
    <t>Columna691</t>
  </si>
  <si>
    <t>Columna692</t>
  </si>
  <si>
    <t>Columna693</t>
  </si>
  <si>
    <t>Columna694</t>
  </si>
  <si>
    <t>Columna695</t>
  </si>
  <si>
    <t>Columna696</t>
  </si>
  <si>
    <t>Columna697</t>
  </si>
  <si>
    <t>Columna698</t>
  </si>
  <si>
    <t>Columna699</t>
  </si>
  <si>
    <t>Columna700</t>
  </si>
  <si>
    <t>Columna701</t>
  </si>
  <si>
    <t>Columna702</t>
  </si>
  <si>
    <t>Columna703</t>
  </si>
  <si>
    <t>Columna704</t>
  </si>
  <si>
    <t>Columna705</t>
  </si>
  <si>
    <t>Columna706</t>
  </si>
  <si>
    <t>Columna707</t>
  </si>
  <si>
    <t>Columna708</t>
  </si>
  <si>
    <t>Columna709</t>
  </si>
  <si>
    <t>Columna710</t>
  </si>
  <si>
    <t>Columna711</t>
  </si>
  <si>
    <t>Columna712</t>
  </si>
  <si>
    <t>Columna713</t>
  </si>
  <si>
    <t>Columna714</t>
  </si>
  <si>
    <t>Columna715</t>
  </si>
  <si>
    <t>Columna716</t>
  </si>
  <si>
    <t>Columna717</t>
  </si>
  <si>
    <t>Columna718</t>
  </si>
  <si>
    <t>Columna719</t>
  </si>
  <si>
    <t>Columna720</t>
  </si>
  <si>
    <t>Columna721</t>
  </si>
  <si>
    <t>Columna722</t>
  </si>
  <si>
    <t>Columna723</t>
  </si>
  <si>
    <t>Columna724</t>
  </si>
  <si>
    <t>Columna725</t>
  </si>
  <si>
    <t>Columna726</t>
  </si>
  <si>
    <t>Columna727</t>
  </si>
  <si>
    <t>Columna728</t>
  </si>
  <si>
    <t>Columna729</t>
  </si>
  <si>
    <t>Columna730</t>
  </si>
  <si>
    <t>Columna731</t>
  </si>
  <si>
    <t>Columna732</t>
  </si>
  <si>
    <t>Columna733</t>
  </si>
  <si>
    <t>Columna734</t>
  </si>
  <si>
    <t>Columna735</t>
  </si>
  <si>
    <t>Columna736</t>
  </si>
  <si>
    <t>Columna737</t>
  </si>
  <si>
    <t>Columna738</t>
  </si>
  <si>
    <t>Columna739</t>
  </si>
  <si>
    <t>Columna740</t>
  </si>
  <si>
    <t>Columna741</t>
  </si>
  <si>
    <t>Columna742</t>
  </si>
  <si>
    <t>Columna743</t>
  </si>
  <si>
    <t>Columna744</t>
  </si>
  <si>
    <t>Columna745</t>
  </si>
  <si>
    <t>Columna746</t>
  </si>
  <si>
    <t>Columna747</t>
  </si>
  <si>
    <t>Columna748</t>
  </si>
  <si>
    <t>Columna749</t>
  </si>
  <si>
    <t>Columna750</t>
  </si>
  <si>
    <t>Columna751</t>
  </si>
  <si>
    <t>Columna752</t>
  </si>
  <si>
    <t>Columna753</t>
  </si>
  <si>
    <t>Columna754</t>
  </si>
  <si>
    <t>Columna755</t>
  </si>
  <si>
    <t>Columna756</t>
  </si>
  <si>
    <t>Columna757</t>
  </si>
  <si>
    <t>Columna758</t>
  </si>
  <si>
    <t>Columna759</t>
  </si>
  <si>
    <t>Columna760</t>
  </si>
  <si>
    <t>Columna761</t>
  </si>
  <si>
    <t>Columna762</t>
  </si>
  <si>
    <t>Columna763</t>
  </si>
  <si>
    <t>Columna764</t>
  </si>
  <si>
    <t>Columna765</t>
  </si>
  <si>
    <t>Columna766</t>
  </si>
  <si>
    <t>Columna767</t>
  </si>
  <si>
    <t>Columna768</t>
  </si>
  <si>
    <t>Columna769</t>
  </si>
  <si>
    <t>Columna770</t>
  </si>
  <si>
    <t>Columna771</t>
  </si>
  <si>
    <t>Columna772</t>
  </si>
  <si>
    <t>Columna773</t>
  </si>
  <si>
    <t>Columna774</t>
  </si>
  <si>
    <t>Columna775</t>
  </si>
  <si>
    <t>Columna776</t>
  </si>
  <si>
    <t>Columna777</t>
  </si>
  <si>
    <t>Columna778</t>
  </si>
  <si>
    <t>Columna779</t>
  </si>
  <si>
    <t>Columna780</t>
  </si>
  <si>
    <t>Columna781</t>
  </si>
  <si>
    <t>Columna782</t>
  </si>
  <si>
    <t>Columna783</t>
  </si>
  <si>
    <t>Columna784</t>
  </si>
  <si>
    <t>Columna785</t>
  </si>
  <si>
    <t>Columna786</t>
  </si>
  <si>
    <t>Columna787</t>
  </si>
  <si>
    <t>Columna788</t>
  </si>
  <si>
    <t>Columna789</t>
  </si>
  <si>
    <t>Columna790</t>
  </si>
  <si>
    <t>Columna791</t>
  </si>
  <si>
    <t>Columna792</t>
  </si>
  <si>
    <t>Columna793</t>
  </si>
  <si>
    <t>Columna794</t>
  </si>
  <si>
    <t>Columna795</t>
  </si>
  <si>
    <t>Columna796</t>
  </si>
  <si>
    <t>Columna797</t>
  </si>
  <si>
    <t>Columna798</t>
  </si>
  <si>
    <t>Columna799</t>
  </si>
  <si>
    <t>Columna800</t>
  </si>
  <si>
    <t>Columna801</t>
  </si>
  <si>
    <t>Columna802</t>
  </si>
  <si>
    <t>Columna803</t>
  </si>
  <si>
    <t>Columna804</t>
  </si>
  <si>
    <t>Columna805</t>
  </si>
  <si>
    <t>Columna806</t>
  </si>
  <si>
    <t>Columna807</t>
  </si>
  <si>
    <t>Columna808</t>
  </si>
  <si>
    <t>Columna809</t>
  </si>
  <si>
    <t>Columna810</t>
  </si>
  <si>
    <t>Columna811</t>
  </si>
  <si>
    <t>Columna812</t>
  </si>
  <si>
    <t>Columna813</t>
  </si>
  <si>
    <t>Columna814</t>
  </si>
  <si>
    <t>Columna815</t>
  </si>
  <si>
    <t>Columna816</t>
  </si>
  <si>
    <t>Columna817</t>
  </si>
  <si>
    <t>Columna818</t>
  </si>
  <si>
    <t>Columna819</t>
  </si>
  <si>
    <t>Columna820</t>
  </si>
  <si>
    <t>Columna821</t>
  </si>
  <si>
    <t>Columna822</t>
  </si>
  <si>
    <t>Columna823</t>
  </si>
  <si>
    <t>Columna824</t>
  </si>
  <si>
    <t>Columna825</t>
  </si>
  <si>
    <t>Columna826</t>
  </si>
  <si>
    <t>Columna827</t>
  </si>
  <si>
    <t>Columna828</t>
  </si>
  <si>
    <t>Columna829</t>
  </si>
  <si>
    <t>Columna830</t>
  </si>
  <si>
    <t>Columna831</t>
  </si>
  <si>
    <t>Columna832</t>
  </si>
  <si>
    <t>Columna833</t>
  </si>
  <si>
    <t>Columna834</t>
  </si>
  <si>
    <t>Columna835</t>
  </si>
  <si>
    <t>Columna836</t>
  </si>
  <si>
    <t>Columna837</t>
  </si>
  <si>
    <t>Columna838</t>
  </si>
  <si>
    <t>Columna839</t>
  </si>
  <si>
    <t>Columna840</t>
  </si>
  <si>
    <t>Columna841</t>
  </si>
  <si>
    <t>Columna842</t>
  </si>
  <si>
    <t>Columna843</t>
  </si>
  <si>
    <t>Columna844</t>
  </si>
  <si>
    <t>Columna845</t>
  </si>
  <si>
    <t>Columna846</t>
  </si>
  <si>
    <t>Columna847</t>
  </si>
  <si>
    <t>Columna848</t>
  </si>
  <si>
    <t>Columna849</t>
  </si>
  <si>
    <t>Columna850</t>
  </si>
  <si>
    <t>Columna851</t>
  </si>
  <si>
    <t>Columna852</t>
  </si>
  <si>
    <t>Columna853</t>
  </si>
  <si>
    <t>Columna854</t>
  </si>
  <si>
    <t>Columna855</t>
  </si>
  <si>
    <t>Columna856</t>
  </si>
  <si>
    <t>Columna857</t>
  </si>
  <si>
    <t>Columna858</t>
  </si>
  <si>
    <t>Columna859</t>
  </si>
  <si>
    <t>Columna860</t>
  </si>
  <si>
    <t>Columna861</t>
  </si>
  <si>
    <t>Columna862</t>
  </si>
  <si>
    <t>Columna863</t>
  </si>
  <si>
    <t>Columna864</t>
  </si>
  <si>
    <t>Columna865</t>
  </si>
  <si>
    <t>Columna866</t>
  </si>
  <si>
    <t>Columna867</t>
  </si>
  <si>
    <t>Columna868</t>
  </si>
  <si>
    <t>Columna869</t>
  </si>
  <si>
    <t>Columna870</t>
  </si>
  <si>
    <t>Columna871</t>
  </si>
  <si>
    <t>Columna872</t>
  </si>
  <si>
    <t>Columna873</t>
  </si>
  <si>
    <t>Columna874</t>
  </si>
  <si>
    <t>Columna875</t>
  </si>
  <si>
    <t>Columna876</t>
  </si>
  <si>
    <t>Columna877</t>
  </si>
  <si>
    <t>Columna878</t>
  </si>
  <si>
    <t>Columna879</t>
  </si>
  <si>
    <t>Columna880</t>
  </si>
  <si>
    <t>Columna881</t>
  </si>
  <si>
    <t>Columna882</t>
  </si>
  <si>
    <t>Columna883</t>
  </si>
  <si>
    <t>Columna884</t>
  </si>
  <si>
    <t>Columna885</t>
  </si>
  <si>
    <t>Columna886</t>
  </si>
  <si>
    <t>Columna887</t>
  </si>
  <si>
    <t>Columna888</t>
  </si>
  <si>
    <t>Columna889</t>
  </si>
  <si>
    <t>Columna890</t>
  </si>
  <si>
    <t>Columna891</t>
  </si>
  <si>
    <t>Columna892</t>
  </si>
  <si>
    <t>Columna893</t>
  </si>
  <si>
    <t>Columna894</t>
  </si>
  <si>
    <t>Columna895</t>
  </si>
  <si>
    <t>Columna896</t>
  </si>
  <si>
    <t>Columna897</t>
  </si>
  <si>
    <t>Columna898</t>
  </si>
  <si>
    <t>Columna899</t>
  </si>
  <si>
    <t>Columna900</t>
  </si>
  <si>
    <t>Columna901</t>
  </si>
  <si>
    <t>Columna902</t>
  </si>
  <si>
    <t>Columna903</t>
  </si>
  <si>
    <t>Columna904</t>
  </si>
  <si>
    <t>Columna905</t>
  </si>
  <si>
    <t>Columna906</t>
  </si>
  <si>
    <t>Columna907</t>
  </si>
  <si>
    <t>Columna908</t>
  </si>
  <si>
    <t>Columna909</t>
  </si>
  <si>
    <t>Columna910</t>
  </si>
  <si>
    <t>Columna911</t>
  </si>
  <si>
    <t>Columna912</t>
  </si>
  <si>
    <t>Columna913</t>
  </si>
  <si>
    <t>Columna914</t>
  </si>
  <si>
    <t>Columna915</t>
  </si>
  <si>
    <t>Columna916</t>
  </si>
  <si>
    <t>Columna917</t>
  </si>
  <si>
    <t>Columna918</t>
  </si>
  <si>
    <t>Columna919</t>
  </si>
  <si>
    <t>Columna920</t>
  </si>
  <si>
    <t>Columna921</t>
  </si>
  <si>
    <t>Columna922</t>
  </si>
  <si>
    <t>Columna923</t>
  </si>
  <si>
    <t>Columna924</t>
  </si>
  <si>
    <t>Columna925</t>
  </si>
  <si>
    <t>Columna926</t>
  </si>
  <si>
    <t>Columna927</t>
  </si>
  <si>
    <t>Columna928</t>
  </si>
  <si>
    <t>Columna929</t>
  </si>
  <si>
    <t>Columna930</t>
  </si>
  <si>
    <t>Columna931</t>
  </si>
  <si>
    <t>Columna932</t>
  </si>
  <si>
    <t>Columna933</t>
  </si>
  <si>
    <t>Columna934</t>
  </si>
  <si>
    <t>Columna935</t>
  </si>
  <si>
    <t>Columna936</t>
  </si>
  <si>
    <t>Columna937</t>
  </si>
  <si>
    <t>Columna938</t>
  </si>
  <si>
    <t>Columna939</t>
  </si>
  <si>
    <t>Columna940</t>
  </si>
  <si>
    <t>Columna941</t>
  </si>
  <si>
    <t>Columna942</t>
  </si>
  <si>
    <t>Columna943</t>
  </si>
  <si>
    <t>Columna944</t>
  </si>
  <si>
    <t>Columna945</t>
  </si>
  <si>
    <t>Columna946</t>
  </si>
  <si>
    <t>Columna947</t>
  </si>
  <si>
    <t>Columna948</t>
  </si>
  <si>
    <t>Columna949</t>
  </si>
  <si>
    <t>Columna950</t>
  </si>
  <si>
    <t>Columna951</t>
  </si>
  <si>
    <t>Columna952</t>
  </si>
  <si>
    <t>Columna953</t>
  </si>
  <si>
    <t>Columna954</t>
  </si>
  <si>
    <t>Columna955</t>
  </si>
  <si>
    <t>Columna956</t>
  </si>
  <si>
    <t>Columna957</t>
  </si>
  <si>
    <t>Columna958</t>
  </si>
  <si>
    <t>Columna959</t>
  </si>
  <si>
    <t>Columna960</t>
  </si>
  <si>
    <t>Columna961</t>
  </si>
  <si>
    <t>Columna962</t>
  </si>
  <si>
    <t>Columna963</t>
  </si>
  <si>
    <t>Columna964</t>
  </si>
  <si>
    <t>Columna965</t>
  </si>
  <si>
    <t>Columna966</t>
  </si>
  <si>
    <t>Columna967</t>
  </si>
  <si>
    <t>Columna968</t>
  </si>
  <si>
    <t>Columna969</t>
  </si>
  <si>
    <t>Columna970</t>
  </si>
  <si>
    <t>Columna971</t>
  </si>
  <si>
    <t>Columna972</t>
  </si>
  <si>
    <t>Columna973</t>
  </si>
  <si>
    <t>Columna974</t>
  </si>
  <si>
    <t>Columna975</t>
  </si>
  <si>
    <t>Columna976</t>
  </si>
  <si>
    <t>Columna977</t>
  </si>
  <si>
    <t>Columna978</t>
  </si>
  <si>
    <t>Columna979</t>
  </si>
  <si>
    <t>Columna980</t>
  </si>
  <si>
    <t>Columna981</t>
  </si>
  <si>
    <t>Columna982</t>
  </si>
  <si>
    <t>Columna983</t>
  </si>
  <si>
    <t>Columna984</t>
  </si>
  <si>
    <t>Columna985</t>
  </si>
  <si>
    <t>Columna986</t>
  </si>
  <si>
    <t>Columna987</t>
  </si>
  <si>
    <t>Columna988</t>
  </si>
  <si>
    <t>Columna989</t>
  </si>
  <si>
    <t>Columna990</t>
  </si>
  <si>
    <t>Columna991</t>
  </si>
  <si>
    <t>Columna992</t>
  </si>
  <si>
    <t>Columna993</t>
  </si>
  <si>
    <t>Columna994</t>
  </si>
  <si>
    <t>Columna995</t>
  </si>
  <si>
    <t>Columna996</t>
  </si>
  <si>
    <t>Columna997</t>
  </si>
  <si>
    <t>Columna998</t>
  </si>
  <si>
    <t>Columna999</t>
  </si>
  <si>
    <t>Columna1000</t>
  </si>
  <si>
    <t>Columna1001</t>
  </si>
  <si>
    <t>Columna1002</t>
  </si>
  <si>
    <t>Columna1003</t>
  </si>
  <si>
    <t>Columna1004</t>
  </si>
  <si>
    <t>Columna1005</t>
  </si>
  <si>
    <t>Columna1006</t>
  </si>
  <si>
    <t>Columna1007</t>
  </si>
  <si>
    <t>Columna1008</t>
  </si>
  <si>
    <t>Columna1009</t>
  </si>
  <si>
    <t>Columna1010</t>
  </si>
  <si>
    <t>Columna1011</t>
  </si>
  <si>
    <t>Columna1012</t>
  </si>
  <si>
    <t>Columna1013</t>
  </si>
  <si>
    <t>Columna1014</t>
  </si>
  <si>
    <t>Columna1015</t>
  </si>
  <si>
    <t>Columna1016</t>
  </si>
  <si>
    <t>Columna1017</t>
  </si>
  <si>
    <t>Columna1018</t>
  </si>
  <si>
    <t>Columna1019</t>
  </si>
  <si>
    <t>Columna1020</t>
  </si>
  <si>
    <t>Columna1021</t>
  </si>
  <si>
    <t>Columna1022</t>
  </si>
  <si>
    <t>Columna1023</t>
  </si>
  <si>
    <t>Columna1024</t>
  </si>
  <si>
    <t>Columna1025</t>
  </si>
  <si>
    <t>Columna1026</t>
  </si>
  <si>
    <t>Columna1027</t>
  </si>
  <si>
    <t>Columna1028</t>
  </si>
  <si>
    <t>Columna1029</t>
  </si>
  <si>
    <t>Columna1030</t>
  </si>
  <si>
    <t>Columna1031</t>
  </si>
  <si>
    <t>Columna1032</t>
  </si>
  <si>
    <t>Columna1033</t>
  </si>
  <si>
    <t>Columna1034</t>
  </si>
  <si>
    <t>Columna1035</t>
  </si>
  <si>
    <t>Columna1036</t>
  </si>
  <si>
    <t>Columna1037</t>
  </si>
  <si>
    <t>Columna1038</t>
  </si>
  <si>
    <t>Columna1039</t>
  </si>
  <si>
    <t>Columna1040</t>
  </si>
  <si>
    <t>Columna1041</t>
  </si>
  <si>
    <t>Columna1042</t>
  </si>
  <si>
    <t>Columna1043</t>
  </si>
  <si>
    <t>Columna1044</t>
  </si>
  <si>
    <t>Columna1045</t>
  </si>
  <si>
    <t>Columna1046</t>
  </si>
  <si>
    <t>Columna1047</t>
  </si>
  <si>
    <t>Columna1048</t>
  </si>
  <si>
    <t>Columna1049</t>
  </si>
  <si>
    <t>Columna1050</t>
  </si>
  <si>
    <t>Columna1051</t>
  </si>
  <si>
    <t>Columna1052</t>
  </si>
  <si>
    <t>Columna1053</t>
  </si>
  <si>
    <t>Columna1054</t>
  </si>
  <si>
    <t>Columna1055</t>
  </si>
  <si>
    <t>Columna1056</t>
  </si>
  <si>
    <t>Columna1057</t>
  </si>
  <si>
    <t>Columna1058</t>
  </si>
  <si>
    <t>Columna1059</t>
  </si>
  <si>
    <t>Columna1060</t>
  </si>
  <si>
    <t>Columna1061</t>
  </si>
  <si>
    <t>Columna1062</t>
  </si>
  <si>
    <t>Columna1063</t>
  </si>
  <si>
    <t>Columna1064</t>
  </si>
  <si>
    <t>Columna1065</t>
  </si>
  <si>
    <t>Columna1066</t>
  </si>
  <si>
    <t>Columna1067</t>
  </si>
  <si>
    <t>Columna1068</t>
  </si>
  <si>
    <t>Columna1069</t>
  </si>
  <si>
    <t>Columna1070</t>
  </si>
  <si>
    <t>Columna1071</t>
  </si>
  <si>
    <t>Columna1072</t>
  </si>
  <si>
    <t>Columna1073</t>
  </si>
  <si>
    <t>Columna1074</t>
  </si>
  <si>
    <t>Columna1075</t>
  </si>
  <si>
    <t>Columna1076</t>
  </si>
  <si>
    <t>Columna1077</t>
  </si>
  <si>
    <t>Columna1078</t>
  </si>
  <si>
    <t>Columna1079</t>
  </si>
  <si>
    <t>Columna1080</t>
  </si>
  <si>
    <t>Columna1081</t>
  </si>
  <si>
    <t>Columna1082</t>
  </si>
  <si>
    <t>Columna1083</t>
  </si>
  <si>
    <t>Columna1084</t>
  </si>
  <si>
    <t>Columna1085</t>
  </si>
  <si>
    <t>Columna1086</t>
  </si>
  <si>
    <t>Columna1087</t>
  </si>
  <si>
    <t>Columna1088</t>
  </si>
  <si>
    <t>Columna1089</t>
  </si>
  <si>
    <t>Columna1090</t>
  </si>
  <si>
    <t>Columna1091</t>
  </si>
  <si>
    <t>Columna1092</t>
  </si>
  <si>
    <t>Columna1093</t>
  </si>
  <si>
    <t>Columna1094</t>
  </si>
  <si>
    <t>Columna1095</t>
  </si>
  <si>
    <t>Columna1096</t>
  </si>
  <si>
    <t>Columna1097</t>
  </si>
  <si>
    <t>Columna1098</t>
  </si>
  <si>
    <t>Columna1099</t>
  </si>
  <si>
    <t>Columna1100</t>
  </si>
  <si>
    <t>Columna1101</t>
  </si>
  <si>
    <t>Columna1102</t>
  </si>
  <si>
    <t>Columna1103</t>
  </si>
  <si>
    <t>Columna1104</t>
  </si>
  <si>
    <t>Columna1105</t>
  </si>
  <si>
    <t>Columna1106</t>
  </si>
  <si>
    <t>Columna1107</t>
  </si>
  <si>
    <t>Columna1108</t>
  </si>
  <si>
    <t>Columna1109</t>
  </si>
  <si>
    <t>Columna1110</t>
  </si>
  <si>
    <t>Columna1111</t>
  </si>
  <si>
    <t>Columna1112</t>
  </si>
  <si>
    <t>Columna1113</t>
  </si>
  <si>
    <t>Columna1114</t>
  </si>
  <si>
    <t>Columna1115</t>
  </si>
  <si>
    <t>Columna1116</t>
  </si>
  <si>
    <t>Columna1117</t>
  </si>
  <si>
    <t>Columna1118</t>
  </si>
  <si>
    <t>Columna1119</t>
  </si>
  <si>
    <t>Columna1120</t>
  </si>
  <si>
    <t>Columna1121</t>
  </si>
  <si>
    <t>Columna1122</t>
  </si>
  <si>
    <t>Columna1123</t>
  </si>
  <si>
    <t>Columna1124</t>
  </si>
  <si>
    <t>Columna1125</t>
  </si>
  <si>
    <t>Columna1126</t>
  </si>
  <si>
    <t>Columna1127</t>
  </si>
  <si>
    <t>Columna1128</t>
  </si>
  <si>
    <t>Columna1129</t>
  </si>
  <si>
    <t>Columna1130</t>
  </si>
  <si>
    <t>Columna1131</t>
  </si>
  <si>
    <t>Columna1132</t>
  </si>
  <si>
    <t>Columna1133</t>
  </si>
  <si>
    <t>Columna1134</t>
  </si>
  <si>
    <t>Columna1135</t>
  </si>
  <si>
    <t>Columna1136</t>
  </si>
  <si>
    <t>Columna1137</t>
  </si>
  <si>
    <t>Columna1138</t>
  </si>
  <si>
    <t>Columna1139</t>
  </si>
  <si>
    <t>Columna1140</t>
  </si>
  <si>
    <t>Columna1141</t>
  </si>
  <si>
    <t>Columna1142</t>
  </si>
  <si>
    <t>Columna1143</t>
  </si>
  <si>
    <t>Columna1144</t>
  </si>
  <si>
    <t>Columna1145</t>
  </si>
  <si>
    <t>Columna1146</t>
  </si>
  <si>
    <t>Columna1147</t>
  </si>
  <si>
    <t>Columna1148</t>
  </si>
  <si>
    <t>Columna1149</t>
  </si>
  <si>
    <t>Columna1150</t>
  </si>
  <si>
    <t>Columna1151</t>
  </si>
  <si>
    <t>Columna1152</t>
  </si>
  <si>
    <t>Columna1153</t>
  </si>
  <si>
    <t>Columna1154</t>
  </si>
  <si>
    <t>Columna1155</t>
  </si>
  <si>
    <t>Columna1156</t>
  </si>
  <si>
    <t>Columna1157</t>
  </si>
  <si>
    <t>Columna1158</t>
  </si>
  <si>
    <t>Columna1159</t>
  </si>
  <si>
    <t>Columna1160</t>
  </si>
  <si>
    <t>Columna1161</t>
  </si>
  <si>
    <t>Columna1162</t>
  </si>
  <si>
    <t>Columna1163</t>
  </si>
  <si>
    <t>Columna1164</t>
  </si>
  <si>
    <t>Columna1165</t>
  </si>
  <si>
    <t>Columna1166</t>
  </si>
  <si>
    <t>Columna1167</t>
  </si>
  <si>
    <t>Columna1168</t>
  </si>
  <si>
    <t>Columna1169</t>
  </si>
  <si>
    <t>Columna1170</t>
  </si>
  <si>
    <t>Columna1171</t>
  </si>
  <si>
    <t>Columna1172</t>
  </si>
  <si>
    <t>Columna1173</t>
  </si>
  <si>
    <t>Columna1174</t>
  </si>
  <si>
    <t>Columna1175</t>
  </si>
  <si>
    <t>Columna1176</t>
  </si>
  <si>
    <t>Columna1177</t>
  </si>
  <si>
    <t>Columna1178</t>
  </si>
  <si>
    <t>Columna1179</t>
  </si>
  <si>
    <t>Columna1180</t>
  </si>
  <si>
    <t>Columna1181</t>
  </si>
  <si>
    <t>Columna1182</t>
  </si>
  <si>
    <t>Columna1183</t>
  </si>
  <si>
    <t>Columna1184</t>
  </si>
  <si>
    <t>Columna1185</t>
  </si>
  <si>
    <t>Columna1186</t>
  </si>
  <si>
    <t>Columna1187</t>
  </si>
  <si>
    <t>Columna1188</t>
  </si>
  <si>
    <t>Columna1189</t>
  </si>
  <si>
    <t>Columna1190</t>
  </si>
  <si>
    <t>Columna1191</t>
  </si>
  <si>
    <t>Columna1192</t>
  </si>
  <si>
    <t>Columna1193</t>
  </si>
  <si>
    <t>Columna1194</t>
  </si>
  <si>
    <t>Columna1195</t>
  </si>
  <si>
    <t>Columna1196</t>
  </si>
  <si>
    <t>Columna1197</t>
  </si>
  <si>
    <t>Columna1198</t>
  </si>
  <si>
    <t>Columna1199</t>
  </si>
  <si>
    <t>Columna1200</t>
  </si>
  <si>
    <t>Columna1201</t>
  </si>
  <si>
    <t>Columna1202</t>
  </si>
  <si>
    <t>Columna1203</t>
  </si>
  <si>
    <t>Columna1204</t>
  </si>
  <si>
    <t>Columna1205</t>
  </si>
  <si>
    <t>Columna1206</t>
  </si>
  <si>
    <t>Columna1207</t>
  </si>
  <si>
    <t>Columna1208</t>
  </si>
  <si>
    <t>Columna1209</t>
  </si>
  <si>
    <t>Columna1210</t>
  </si>
  <si>
    <t>Columna1211</t>
  </si>
  <si>
    <t>Columna1212</t>
  </si>
  <si>
    <t>Columna1213</t>
  </si>
  <si>
    <t>Columna1214</t>
  </si>
  <si>
    <t>Columna1215</t>
  </si>
  <si>
    <t>Columna1216</t>
  </si>
  <si>
    <t>Columna1217</t>
  </si>
  <si>
    <t>Columna1218</t>
  </si>
  <si>
    <t>Columna1219</t>
  </si>
  <si>
    <t>Columna1220</t>
  </si>
  <si>
    <t>Columna1221</t>
  </si>
  <si>
    <t>Columna1222</t>
  </si>
  <si>
    <t>Columna1223</t>
  </si>
  <si>
    <t>Columna1224</t>
  </si>
  <si>
    <t>Columna1225</t>
  </si>
  <si>
    <t>Columna1226</t>
  </si>
  <si>
    <t>Columna1227</t>
  </si>
  <si>
    <t>Columna1228</t>
  </si>
  <si>
    <t>Columna1229</t>
  </si>
  <si>
    <t>Columna1230</t>
  </si>
  <si>
    <t>Columna1231</t>
  </si>
  <si>
    <t>Columna1232</t>
  </si>
  <si>
    <t>Columna1233</t>
  </si>
  <si>
    <t>Columna1234</t>
  </si>
  <si>
    <t>Columna1235</t>
  </si>
  <si>
    <t>Columna1236</t>
  </si>
  <si>
    <t>Columna1237</t>
  </si>
  <si>
    <t>Columna1238</t>
  </si>
  <si>
    <t>Columna1239</t>
  </si>
  <si>
    <t>Columna1240</t>
  </si>
  <si>
    <t>Columna1241</t>
  </si>
  <si>
    <t>Columna1242</t>
  </si>
  <si>
    <t>Columna1243</t>
  </si>
  <si>
    <t>Columna1244</t>
  </si>
  <si>
    <t>Columna1245</t>
  </si>
  <si>
    <t>Columna1246</t>
  </si>
  <si>
    <t>Columna1247</t>
  </si>
  <si>
    <t>Columna1248</t>
  </si>
  <si>
    <t>Columna1249</t>
  </si>
  <si>
    <t>Columna1250</t>
  </si>
  <si>
    <t>Columna1251</t>
  </si>
  <si>
    <t>Columna1252</t>
  </si>
  <si>
    <t>Columna1253</t>
  </si>
  <si>
    <t>Columna1254</t>
  </si>
  <si>
    <t>Columna1255</t>
  </si>
  <si>
    <t>Columna1256</t>
  </si>
  <si>
    <t>Columna1257</t>
  </si>
  <si>
    <t>Columna1258</t>
  </si>
  <si>
    <t>Columna1259</t>
  </si>
  <si>
    <t>Columna1260</t>
  </si>
  <si>
    <t>Columna1261</t>
  </si>
  <si>
    <t>Columna1262</t>
  </si>
  <si>
    <t>Columna1263</t>
  </si>
  <si>
    <t>Columna1264</t>
  </si>
  <si>
    <t>Columna1265</t>
  </si>
  <si>
    <t>Columna1266</t>
  </si>
  <si>
    <t>Columna1267</t>
  </si>
  <si>
    <t>Columna1268</t>
  </si>
  <si>
    <t>Columna1269</t>
  </si>
  <si>
    <t>Columna1270</t>
  </si>
  <si>
    <t>Columna1271</t>
  </si>
  <si>
    <t>Columna1272</t>
  </si>
  <si>
    <t>Columna1273</t>
  </si>
  <si>
    <t>Columna1274</t>
  </si>
  <si>
    <t>Columna1275</t>
  </si>
  <si>
    <t>Columna1276</t>
  </si>
  <si>
    <t>Columna1277</t>
  </si>
  <si>
    <t>Columna1278</t>
  </si>
  <si>
    <t>Columna1279</t>
  </si>
  <si>
    <t>Columna1280</t>
  </si>
  <si>
    <t>Columna1281</t>
  </si>
  <si>
    <t>Columna1282</t>
  </si>
  <si>
    <t>Columna1283</t>
  </si>
  <si>
    <t>Columna1284</t>
  </si>
  <si>
    <t>Columna1285</t>
  </si>
  <si>
    <t>Columna1286</t>
  </si>
  <si>
    <t>Columna1287</t>
  </si>
  <si>
    <t>Columna1288</t>
  </si>
  <si>
    <t>Columna1289</t>
  </si>
  <si>
    <t>Columna1290</t>
  </si>
  <si>
    <t>Columna1291</t>
  </si>
  <si>
    <t>Columna1292</t>
  </si>
  <si>
    <t>Columna1293</t>
  </si>
  <si>
    <t>Columna1294</t>
  </si>
  <si>
    <t>Columna1295</t>
  </si>
  <si>
    <t>Columna1296</t>
  </si>
  <si>
    <t>Columna1297</t>
  </si>
  <si>
    <t>Columna1298</t>
  </si>
  <si>
    <t>Columna1299</t>
  </si>
  <si>
    <t>Columna1300</t>
  </si>
  <si>
    <t>Columna1301</t>
  </si>
  <si>
    <t>Columna1302</t>
  </si>
  <si>
    <t>Columna1303</t>
  </si>
  <si>
    <t>Columna1304</t>
  </si>
  <si>
    <t>Columna1305</t>
  </si>
  <si>
    <t>Columna1306</t>
  </si>
  <si>
    <t>Columna1307</t>
  </si>
  <si>
    <t>Columna1308</t>
  </si>
  <si>
    <t>Columna1309</t>
  </si>
  <si>
    <t>Columna1310</t>
  </si>
  <si>
    <t>Columna1311</t>
  </si>
  <si>
    <t>Columna1312</t>
  </si>
  <si>
    <t>Columna1313</t>
  </si>
  <si>
    <t>Columna1314</t>
  </si>
  <si>
    <t>Columna1315</t>
  </si>
  <si>
    <t>Columna1316</t>
  </si>
  <si>
    <t>Columna1317</t>
  </si>
  <si>
    <t>Columna1318</t>
  </si>
  <si>
    <t>Columna1319</t>
  </si>
  <si>
    <t>Columna1320</t>
  </si>
  <si>
    <t>Columna1321</t>
  </si>
  <si>
    <t>Columna1322</t>
  </si>
  <si>
    <t>Columna1323</t>
  </si>
  <si>
    <t>Columna1324</t>
  </si>
  <si>
    <t>Columna1325</t>
  </si>
  <si>
    <t>Columna1326</t>
  </si>
  <si>
    <t>Columna1327</t>
  </si>
  <si>
    <t>Columna1328</t>
  </si>
  <si>
    <t>Columna1329</t>
  </si>
  <si>
    <t>Columna1330</t>
  </si>
  <si>
    <t>Columna1331</t>
  </si>
  <si>
    <t>Columna1332</t>
  </si>
  <si>
    <t>Columna1333</t>
  </si>
  <si>
    <t>Columna1334</t>
  </si>
  <si>
    <t>Columna1335</t>
  </si>
  <si>
    <t>Columna1336</t>
  </si>
  <si>
    <t>Columna1337</t>
  </si>
  <si>
    <t>Columna1338</t>
  </si>
  <si>
    <t>Columna1339</t>
  </si>
  <si>
    <t>Columna1340</t>
  </si>
  <si>
    <t>Columna1341</t>
  </si>
  <si>
    <t>Columna1342</t>
  </si>
  <si>
    <t>Columna1343</t>
  </si>
  <si>
    <t>Columna1344</t>
  </si>
  <si>
    <t>Columna1345</t>
  </si>
  <si>
    <t>Columna1346</t>
  </si>
  <si>
    <t>Columna1347</t>
  </si>
  <si>
    <t>Columna1348</t>
  </si>
  <si>
    <t>Columna1349</t>
  </si>
  <si>
    <t>Columna1350</t>
  </si>
  <si>
    <t>Columna1351</t>
  </si>
  <si>
    <t>Columna1352</t>
  </si>
  <si>
    <t>Columna1353</t>
  </si>
  <si>
    <t>Columna1354</t>
  </si>
  <si>
    <t>Columna1355</t>
  </si>
  <si>
    <t>Columna1356</t>
  </si>
  <si>
    <t>Columna1357</t>
  </si>
  <si>
    <t>Columna1358</t>
  </si>
  <si>
    <t>Columna1359</t>
  </si>
  <si>
    <t>Columna1360</t>
  </si>
  <si>
    <t>Columna1361</t>
  </si>
  <si>
    <t>Columna1362</t>
  </si>
  <si>
    <t>Columna1363</t>
  </si>
  <si>
    <t>Columna1364</t>
  </si>
  <si>
    <t>Columna1365</t>
  </si>
  <si>
    <t>Columna1366</t>
  </si>
  <si>
    <t>Columna1367</t>
  </si>
  <si>
    <t>Columna1368</t>
  </si>
  <si>
    <t>Columna1369</t>
  </si>
  <si>
    <t>Columna1370</t>
  </si>
  <si>
    <t>Columna1371</t>
  </si>
  <si>
    <t>Columna1372</t>
  </si>
  <si>
    <t>Columna1373</t>
  </si>
  <si>
    <t>Columna1374</t>
  </si>
  <si>
    <t>Columna1375</t>
  </si>
  <si>
    <t>Columna1376</t>
  </si>
  <si>
    <t>Columna1377</t>
  </si>
  <si>
    <t>Columna1378</t>
  </si>
  <si>
    <t>Columna1379</t>
  </si>
  <si>
    <t>Columna1380</t>
  </si>
  <si>
    <t>Columna1381</t>
  </si>
  <si>
    <t>Columna1382</t>
  </si>
  <si>
    <t>Columna1383</t>
  </si>
  <si>
    <t>Columna1384</t>
  </si>
  <si>
    <t>Columna1385</t>
  </si>
  <si>
    <t>Columna1386</t>
  </si>
  <si>
    <t>Columna1387</t>
  </si>
  <si>
    <t>Columna1388</t>
  </si>
  <si>
    <t>Columna1389</t>
  </si>
  <si>
    <t>Columna1390</t>
  </si>
  <si>
    <t>Columna1391</t>
  </si>
  <si>
    <t>Columna1392</t>
  </si>
  <si>
    <t>Columna1393</t>
  </si>
  <si>
    <t>Columna1394</t>
  </si>
  <si>
    <t>Columna1395</t>
  </si>
  <si>
    <t>Columna1396</t>
  </si>
  <si>
    <t>Columna1397</t>
  </si>
  <si>
    <t>Columna1398</t>
  </si>
  <si>
    <t>Columna1399</t>
  </si>
  <si>
    <t>Columna1400</t>
  </si>
  <si>
    <t>Columna1401</t>
  </si>
  <si>
    <t>Columna1402</t>
  </si>
  <si>
    <t>Columna1403</t>
  </si>
  <si>
    <t>Columna1404</t>
  </si>
  <si>
    <t>Columna1405</t>
  </si>
  <si>
    <t>Columna1406</t>
  </si>
  <si>
    <t>Columna1407</t>
  </si>
  <si>
    <t>Columna1408</t>
  </si>
  <si>
    <t>Columna1409</t>
  </si>
  <si>
    <t>Columna1410</t>
  </si>
  <si>
    <t>Columna1411</t>
  </si>
  <si>
    <t>Columna1412</t>
  </si>
  <si>
    <t>Columna1413</t>
  </si>
  <si>
    <t>Columna1414</t>
  </si>
  <si>
    <t>Columna1415</t>
  </si>
  <si>
    <t>Columna1416</t>
  </si>
  <si>
    <t>Columna1417</t>
  </si>
  <si>
    <t>Columna1418</t>
  </si>
  <si>
    <t>Columna1419</t>
  </si>
  <si>
    <t>Columna1420</t>
  </si>
  <si>
    <t>Columna1421</t>
  </si>
  <si>
    <t>Columna1422</t>
  </si>
  <si>
    <t>Columna1423</t>
  </si>
  <si>
    <t>Columna1424</t>
  </si>
  <si>
    <t>Columna1425</t>
  </si>
  <si>
    <t>Columna1426</t>
  </si>
  <si>
    <t>Columna1427</t>
  </si>
  <si>
    <t>Columna1428</t>
  </si>
  <si>
    <t>Columna1429</t>
  </si>
  <si>
    <t>Columna1430</t>
  </si>
  <si>
    <t>Columna1431</t>
  </si>
  <si>
    <t>Columna1432</t>
  </si>
  <si>
    <t>Columna1433</t>
  </si>
  <si>
    <t>Columna1434</t>
  </si>
  <si>
    <t>Columna1435</t>
  </si>
  <si>
    <t>Columna1436</t>
  </si>
  <si>
    <t>Columna1437</t>
  </si>
  <si>
    <t>Columna1438</t>
  </si>
  <si>
    <t>Columna1439</t>
  </si>
  <si>
    <t>Columna1440</t>
  </si>
  <si>
    <t>Columna1441</t>
  </si>
  <si>
    <t>Columna1442</t>
  </si>
  <si>
    <t>Columna1443</t>
  </si>
  <si>
    <t>Columna1444</t>
  </si>
  <si>
    <t>Columna1445</t>
  </si>
  <si>
    <t>Columna1446</t>
  </si>
  <si>
    <t>Columna1447</t>
  </si>
  <si>
    <t>Columna1448</t>
  </si>
  <si>
    <t>Columna1449</t>
  </si>
  <si>
    <t>Columna1450</t>
  </si>
  <si>
    <t>Columna1451</t>
  </si>
  <si>
    <t>Columna1452</t>
  </si>
  <si>
    <t>Columna1453</t>
  </si>
  <si>
    <t>Columna1454</t>
  </si>
  <si>
    <t>Columna1455</t>
  </si>
  <si>
    <t>Columna1456</t>
  </si>
  <si>
    <t>Columna1457</t>
  </si>
  <si>
    <t>Columna1458</t>
  </si>
  <si>
    <t>Columna1459</t>
  </si>
  <si>
    <t>Columna1460</t>
  </si>
  <si>
    <t>Columna1461</t>
  </si>
  <si>
    <t>Columna1462</t>
  </si>
  <si>
    <t>Columna1463</t>
  </si>
  <si>
    <t>Columna1464</t>
  </si>
  <si>
    <t>Columna1465</t>
  </si>
  <si>
    <t>Columna1466</t>
  </si>
  <si>
    <t>Columna1467</t>
  </si>
  <si>
    <t>Columna1468</t>
  </si>
  <si>
    <t>Columna1469</t>
  </si>
  <si>
    <t>Columna1470</t>
  </si>
  <si>
    <t>Columna1471</t>
  </si>
  <si>
    <t>Columna1472</t>
  </si>
  <si>
    <t>Columna1473</t>
  </si>
  <si>
    <t>Columna1474</t>
  </si>
  <si>
    <t>Columna1475</t>
  </si>
  <si>
    <t>Columna1476</t>
  </si>
  <si>
    <t>Columna1477</t>
  </si>
  <si>
    <t>Columna1478</t>
  </si>
  <si>
    <t>Columna1479</t>
  </si>
  <si>
    <t>Columna1480</t>
  </si>
  <si>
    <t>Columna1481</t>
  </si>
  <si>
    <t>Columna1482</t>
  </si>
  <si>
    <t>Columna1483</t>
  </si>
  <si>
    <t>Columna1484</t>
  </si>
  <si>
    <t>Columna1485</t>
  </si>
  <si>
    <t>Columna1486</t>
  </si>
  <si>
    <t>Columna1487</t>
  </si>
  <si>
    <t>Columna1488</t>
  </si>
  <si>
    <t>Columna1489</t>
  </si>
  <si>
    <t>Columna1490</t>
  </si>
  <si>
    <t>Columna1491</t>
  </si>
  <si>
    <t>Columna1492</t>
  </si>
  <si>
    <t>Columna1493</t>
  </si>
  <si>
    <t>Columna1494</t>
  </si>
  <si>
    <t>Columna1495</t>
  </si>
  <si>
    <t>Columna1496</t>
  </si>
  <si>
    <t>Columna1497</t>
  </si>
  <si>
    <t>Columna1498</t>
  </si>
  <si>
    <t>Columna1499</t>
  </si>
  <si>
    <t>Columna1500</t>
  </si>
  <si>
    <t>Columna1501</t>
  </si>
  <si>
    <t>Columna1502</t>
  </si>
  <si>
    <t>Columna1503</t>
  </si>
  <si>
    <t>Columna1504</t>
  </si>
  <si>
    <t>Columna1505</t>
  </si>
  <si>
    <t>Columna1506</t>
  </si>
  <si>
    <t>Columna1507</t>
  </si>
  <si>
    <t>Columna1508</t>
  </si>
  <si>
    <t>Columna1509</t>
  </si>
  <si>
    <t>Columna1510</t>
  </si>
  <si>
    <t>Columna1511</t>
  </si>
  <si>
    <t>Columna1512</t>
  </si>
  <si>
    <t>Columna1513</t>
  </si>
  <si>
    <t>Columna1514</t>
  </si>
  <si>
    <t>Columna1515</t>
  </si>
  <si>
    <t>Columna1516</t>
  </si>
  <si>
    <t>Columna1517</t>
  </si>
  <si>
    <t>Columna1518</t>
  </si>
  <si>
    <t>Columna1519</t>
  </si>
  <si>
    <t>Columna1520</t>
  </si>
  <si>
    <t>Columna1521</t>
  </si>
  <si>
    <t>Columna1522</t>
  </si>
  <si>
    <t>Columna1523</t>
  </si>
  <si>
    <t>Columna1524</t>
  </si>
  <si>
    <t>Columna1525</t>
  </si>
  <si>
    <t>Columna1526</t>
  </si>
  <si>
    <t>Columna1527</t>
  </si>
  <si>
    <t>Columna1528</t>
  </si>
  <si>
    <t>Columna1529</t>
  </si>
  <si>
    <t>Columna1530</t>
  </si>
  <si>
    <t>Columna1531</t>
  </si>
  <si>
    <t>Columna1532</t>
  </si>
  <si>
    <t>Columna1533</t>
  </si>
  <si>
    <t>Columna1534</t>
  </si>
  <si>
    <t>Columna1535</t>
  </si>
  <si>
    <t>Columna1536</t>
  </si>
  <si>
    <t>Columna1537</t>
  </si>
  <si>
    <t>Columna1538</t>
  </si>
  <si>
    <t>Columna1539</t>
  </si>
  <si>
    <t>Columna1540</t>
  </si>
  <si>
    <t>Columna1541</t>
  </si>
  <si>
    <t>Columna1542</t>
  </si>
  <si>
    <t>Columna1543</t>
  </si>
  <si>
    <t>Columna1544</t>
  </si>
  <si>
    <t>Columna1545</t>
  </si>
  <si>
    <t>Columna1546</t>
  </si>
  <si>
    <t>Columna1547</t>
  </si>
  <si>
    <t>Columna1548</t>
  </si>
  <si>
    <t>Columna1549</t>
  </si>
  <si>
    <t>Columna1550</t>
  </si>
  <si>
    <t>Columna1551</t>
  </si>
  <si>
    <t>Columna1552</t>
  </si>
  <si>
    <t>Columna1553</t>
  </si>
  <si>
    <t>Columna1554</t>
  </si>
  <si>
    <t>Columna1555</t>
  </si>
  <si>
    <t>Columna1556</t>
  </si>
  <si>
    <t>Columna1557</t>
  </si>
  <si>
    <t>Columna1558</t>
  </si>
  <si>
    <t>Columna1559</t>
  </si>
  <si>
    <t>Columna1560</t>
  </si>
  <si>
    <t>Columna1561</t>
  </si>
  <si>
    <t>Columna1562</t>
  </si>
  <si>
    <t>Columna1563</t>
  </si>
  <si>
    <t>Columna1564</t>
  </si>
  <si>
    <t>Columna1565</t>
  </si>
  <si>
    <t>Columna1566</t>
  </si>
  <si>
    <t>Columna1567</t>
  </si>
  <si>
    <t>Columna1568</t>
  </si>
  <si>
    <t>Columna1569</t>
  </si>
  <si>
    <t>Columna1570</t>
  </si>
  <si>
    <t>Columna1571</t>
  </si>
  <si>
    <t>Columna1572</t>
  </si>
  <si>
    <t>Columna1573</t>
  </si>
  <si>
    <t>Columna1574</t>
  </si>
  <si>
    <t>Columna1575</t>
  </si>
  <si>
    <t>Columna1576</t>
  </si>
  <si>
    <t>Columna1577</t>
  </si>
  <si>
    <t>Columna1578</t>
  </si>
  <si>
    <t>Columna1579</t>
  </si>
  <si>
    <t>Columna1580</t>
  </si>
  <si>
    <t>Columna1581</t>
  </si>
  <si>
    <t>Columna1582</t>
  </si>
  <si>
    <t>Columna1583</t>
  </si>
  <si>
    <t>Columna1584</t>
  </si>
  <si>
    <t>Columna1585</t>
  </si>
  <si>
    <t>Columna1586</t>
  </si>
  <si>
    <t>Columna1587</t>
  </si>
  <si>
    <t>Columna1588</t>
  </si>
  <si>
    <t>Columna1589</t>
  </si>
  <si>
    <t>Columna1590</t>
  </si>
  <si>
    <t>Columna1591</t>
  </si>
  <si>
    <t>Columna1592</t>
  </si>
  <si>
    <t>Columna1593</t>
  </si>
  <si>
    <t>Columna1594</t>
  </si>
  <si>
    <t>Columna1595</t>
  </si>
  <si>
    <t>Columna1596</t>
  </si>
  <si>
    <t>Columna1597</t>
  </si>
  <si>
    <t>Columna1598</t>
  </si>
  <si>
    <t>Columna1599</t>
  </si>
  <si>
    <t>Columna1600</t>
  </si>
  <si>
    <t>Columna1601</t>
  </si>
  <si>
    <t>Columna1602</t>
  </si>
  <si>
    <t>Columna1603</t>
  </si>
  <si>
    <t>Columna1604</t>
  </si>
  <si>
    <t>Columna1605</t>
  </si>
  <si>
    <t>Columna1606</t>
  </si>
  <si>
    <t>Columna1607</t>
  </si>
  <si>
    <t>Columna1608</t>
  </si>
  <si>
    <t>Columna1609</t>
  </si>
  <si>
    <t>Columna1610</t>
  </si>
  <si>
    <t>Columna1611</t>
  </si>
  <si>
    <t>Columna1612</t>
  </si>
  <si>
    <t>Columna1613</t>
  </si>
  <si>
    <t>Columna1614</t>
  </si>
  <si>
    <t>Columna1615</t>
  </si>
  <si>
    <t>Columna1616</t>
  </si>
  <si>
    <t>Columna1617</t>
  </si>
  <si>
    <t>Columna1618</t>
  </si>
  <si>
    <t>Columna1619</t>
  </si>
  <si>
    <t>Columna1620</t>
  </si>
  <si>
    <t>Columna1621</t>
  </si>
  <si>
    <t>Columna1622</t>
  </si>
  <si>
    <t>Columna1623</t>
  </si>
  <si>
    <t>Columna1624</t>
  </si>
  <si>
    <t>Columna1625</t>
  </si>
  <si>
    <t>Columna1626</t>
  </si>
  <si>
    <t>Columna1627</t>
  </si>
  <si>
    <t>Columna1628</t>
  </si>
  <si>
    <t>Columna1629</t>
  </si>
  <si>
    <t>Columna1630</t>
  </si>
  <si>
    <t>Columna1631</t>
  </si>
  <si>
    <t>Columna1632</t>
  </si>
  <si>
    <t>Columna1633</t>
  </si>
  <si>
    <t>Columna1634</t>
  </si>
  <si>
    <t>Columna1635</t>
  </si>
  <si>
    <t>Columna1636</t>
  </si>
  <si>
    <t>Columna1637</t>
  </si>
  <si>
    <t>Columna1638</t>
  </si>
  <si>
    <t>Columna1639</t>
  </si>
  <si>
    <t>Columna1640</t>
  </si>
  <si>
    <t>Columna1641</t>
  </si>
  <si>
    <t>Columna1642</t>
  </si>
  <si>
    <t>Columna1643</t>
  </si>
  <si>
    <t>Columna1644</t>
  </si>
  <si>
    <t>Columna1645</t>
  </si>
  <si>
    <t>Columna1646</t>
  </si>
  <si>
    <t>Columna1647</t>
  </si>
  <si>
    <t>Columna1648</t>
  </si>
  <si>
    <t>Columna1649</t>
  </si>
  <si>
    <t>Columna1650</t>
  </si>
  <si>
    <t>Columna1651</t>
  </si>
  <si>
    <t>Columna1652</t>
  </si>
  <si>
    <t>Columna1653</t>
  </si>
  <si>
    <t>Columna1654</t>
  </si>
  <si>
    <t>Columna1655</t>
  </si>
  <si>
    <t>Columna1656</t>
  </si>
  <si>
    <t>Columna1657</t>
  </si>
  <si>
    <t>Columna1658</t>
  </si>
  <si>
    <t>Columna1659</t>
  </si>
  <si>
    <t>Columna1660</t>
  </si>
  <si>
    <t>Columna1661</t>
  </si>
  <si>
    <t>Columna1662</t>
  </si>
  <si>
    <t>Columna1663</t>
  </si>
  <si>
    <t>Columna1664</t>
  </si>
  <si>
    <t>Columna1665</t>
  </si>
  <si>
    <t>Columna1666</t>
  </si>
  <si>
    <t>Columna1667</t>
  </si>
  <si>
    <t>Columna1668</t>
  </si>
  <si>
    <t>Columna1669</t>
  </si>
  <si>
    <t>Columna1670</t>
  </si>
  <si>
    <t>Columna1671</t>
  </si>
  <si>
    <t>Columna1672</t>
  </si>
  <si>
    <t>Columna1673</t>
  </si>
  <si>
    <t>Columna1674</t>
  </si>
  <si>
    <t>Columna1675</t>
  </si>
  <si>
    <t>Columna1676</t>
  </si>
  <si>
    <t>Columna1677</t>
  </si>
  <si>
    <t>Columna1678</t>
  </si>
  <si>
    <t>Columna1679</t>
  </si>
  <si>
    <t>Columna1680</t>
  </si>
  <si>
    <t>Columna1681</t>
  </si>
  <si>
    <t>Columna1682</t>
  </si>
  <si>
    <t>Columna1683</t>
  </si>
  <si>
    <t>Columna1684</t>
  </si>
  <si>
    <t>Columna1685</t>
  </si>
  <si>
    <t>Columna1686</t>
  </si>
  <si>
    <t>Columna1687</t>
  </si>
  <si>
    <t>Columna1688</t>
  </si>
  <si>
    <t>Columna1689</t>
  </si>
  <si>
    <t>Columna1690</t>
  </si>
  <si>
    <t>Columna1691</t>
  </si>
  <si>
    <t>Columna1692</t>
  </si>
  <si>
    <t>Columna1693</t>
  </si>
  <si>
    <t>Columna1694</t>
  </si>
  <si>
    <t>Columna1695</t>
  </si>
  <si>
    <t>Columna1696</t>
  </si>
  <si>
    <t>Columna1697</t>
  </si>
  <si>
    <t>Columna1698</t>
  </si>
  <si>
    <t>Columna1699</t>
  </si>
  <si>
    <t>Columna1700</t>
  </si>
  <si>
    <t>Columna1701</t>
  </si>
  <si>
    <t>Columna1702</t>
  </si>
  <si>
    <t>Columna1703</t>
  </si>
  <si>
    <t>Columna1704</t>
  </si>
  <si>
    <t>Columna1705</t>
  </si>
  <si>
    <t>Columna1706</t>
  </si>
  <si>
    <t>Columna1707</t>
  </si>
  <si>
    <t>Columna1708</t>
  </si>
  <si>
    <t>Columna1709</t>
  </si>
  <si>
    <t>Columna1710</t>
  </si>
  <si>
    <t>Columna1711</t>
  </si>
  <si>
    <t>Columna1712</t>
  </si>
  <si>
    <t>Columna1713</t>
  </si>
  <si>
    <t>Columna1714</t>
  </si>
  <si>
    <t>Columna1715</t>
  </si>
  <si>
    <t>Columna1716</t>
  </si>
  <si>
    <t>Columna1717</t>
  </si>
  <si>
    <t>Columna1718</t>
  </si>
  <si>
    <t>Columna1719</t>
  </si>
  <si>
    <t>Columna1720</t>
  </si>
  <si>
    <t>Columna1721</t>
  </si>
  <si>
    <t>Columna1722</t>
  </si>
  <si>
    <t>Columna1723</t>
  </si>
  <si>
    <t>Columna1724</t>
  </si>
  <si>
    <t>Columna1725</t>
  </si>
  <si>
    <t>Columna1726</t>
  </si>
  <si>
    <t>Columna1727</t>
  </si>
  <si>
    <t>Columna1728</t>
  </si>
  <si>
    <t>Columna1729</t>
  </si>
  <si>
    <t>Columna1730</t>
  </si>
  <si>
    <t>Columna1731</t>
  </si>
  <si>
    <t>Columna1732</t>
  </si>
  <si>
    <t>Columna1733</t>
  </si>
  <si>
    <t>Columna1734</t>
  </si>
  <si>
    <t>Columna1735</t>
  </si>
  <si>
    <t>Columna1736</t>
  </si>
  <si>
    <t>Columna1737</t>
  </si>
  <si>
    <t>Columna1738</t>
  </si>
  <si>
    <t>Columna1739</t>
  </si>
  <si>
    <t>Columna1740</t>
  </si>
  <si>
    <t>Columna1741</t>
  </si>
  <si>
    <t>Columna1742</t>
  </si>
  <si>
    <t>Columna1743</t>
  </si>
  <si>
    <t>Columna1744</t>
  </si>
  <si>
    <t>Columna1745</t>
  </si>
  <si>
    <t>Columna1746</t>
  </si>
  <si>
    <t>Columna1747</t>
  </si>
  <si>
    <t>Columna1748</t>
  </si>
  <si>
    <t>Columna1749</t>
  </si>
  <si>
    <t>Columna1750</t>
  </si>
  <si>
    <t>Columna1751</t>
  </si>
  <si>
    <t>Columna1752</t>
  </si>
  <si>
    <t>Columna1753</t>
  </si>
  <si>
    <t>Columna1754</t>
  </si>
  <si>
    <t>Columna1755</t>
  </si>
  <si>
    <t>Columna1756</t>
  </si>
  <si>
    <t>Columna1757</t>
  </si>
  <si>
    <t>Columna1758</t>
  </si>
  <si>
    <t>Columna1759</t>
  </si>
  <si>
    <t>Columna1760</t>
  </si>
  <si>
    <t>Columna1761</t>
  </si>
  <si>
    <t>Columna1762</t>
  </si>
  <si>
    <t>Columna1763</t>
  </si>
  <si>
    <t>Columna1764</t>
  </si>
  <si>
    <t>Columna1765</t>
  </si>
  <si>
    <t>Columna1766</t>
  </si>
  <si>
    <t>Columna1767</t>
  </si>
  <si>
    <t>Columna1768</t>
  </si>
  <si>
    <t>Columna1769</t>
  </si>
  <si>
    <t>Columna1770</t>
  </si>
  <si>
    <t>Columna1771</t>
  </si>
  <si>
    <t>Columna1772</t>
  </si>
  <si>
    <t>Columna1773</t>
  </si>
  <si>
    <t>Columna1774</t>
  </si>
  <si>
    <t>Columna1775</t>
  </si>
  <si>
    <t>Columna1776</t>
  </si>
  <si>
    <t>Columna1777</t>
  </si>
  <si>
    <t>Columna1778</t>
  </si>
  <si>
    <t>Columna1779</t>
  </si>
  <si>
    <t>Columna1780</t>
  </si>
  <si>
    <t>Columna1781</t>
  </si>
  <si>
    <t>Columna1782</t>
  </si>
  <si>
    <t>Columna1783</t>
  </si>
  <si>
    <t>Columna1784</t>
  </si>
  <si>
    <t>Columna1785</t>
  </si>
  <si>
    <t>Columna1786</t>
  </si>
  <si>
    <t>Columna1787</t>
  </si>
  <si>
    <t>Columna1788</t>
  </si>
  <si>
    <t>Columna1789</t>
  </si>
  <si>
    <t>Columna1790</t>
  </si>
  <si>
    <t>Columna1791</t>
  </si>
  <si>
    <t>Columna1792</t>
  </si>
  <si>
    <t>Columna1793</t>
  </si>
  <si>
    <t>Columna1794</t>
  </si>
  <si>
    <t>Columna1795</t>
  </si>
  <si>
    <t>Columna1796</t>
  </si>
  <si>
    <t>Columna1797</t>
  </si>
  <si>
    <t>Columna1798</t>
  </si>
  <si>
    <t>Columna1799</t>
  </si>
  <si>
    <t>Columna1800</t>
  </si>
  <si>
    <t>Columna1801</t>
  </si>
  <si>
    <t>Columna1802</t>
  </si>
  <si>
    <t>Columna1803</t>
  </si>
  <si>
    <t>Columna1804</t>
  </si>
  <si>
    <t>Columna1805</t>
  </si>
  <si>
    <t>Columna1806</t>
  </si>
  <si>
    <t>Columna1807</t>
  </si>
  <si>
    <t>Columna1808</t>
  </si>
  <si>
    <t>Columna1809</t>
  </si>
  <si>
    <t>Columna1810</t>
  </si>
  <si>
    <t>Columna1811</t>
  </si>
  <si>
    <t>Columna1812</t>
  </si>
  <si>
    <t>Columna1813</t>
  </si>
  <si>
    <t>Columna1814</t>
  </si>
  <si>
    <t>Columna1815</t>
  </si>
  <si>
    <t>Columna1816</t>
  </si>
  <si>
    <t>Columna1817</t>
  </si>
  <si>
    <t>Columna1818</t>
  </si>
  <si>
    <t>Columna1819</t>
  </si>
  <si>
    <t>Columna1820</t>
  </si>
  <si>
    <t>Columna1821</t>
  </si>
  <si>
    <t>Columna1822</t>
  </si>
  <si>
    <t>Columna1823</t>
  </si>
  <si>
    <t>Columna1824</t>
  </si>
  <si>
    <t>Columna1825</t>
  </si>
  <si>
    <t>Columna1826</t>
  </si>
  <si>
    <t>Columna1827</t>
  </si>
  <si>
    <t>Columna1828</t>
  </si>
  <si>
    <t>Columna1829</t>
  </si>
  <si>
    <t>Columna1830</t>
  </si>
  <si>
    <t>Columna1831</t>
  </si>
  <si>
    <t>Columna1832</t>
  </si>
  <si>
    <t>Columna1833</t>
  </si>
  <si>
    <t>Columna1834</t>
  </si>
  <si>
    <t>Columna1835</t>
  </si>
  <si>
    <t>Columna1836</t>
  </si>
  <si>
    <t>Columna1837</t>
  </si>
  <si>
    <t>Columna1838</t>
  </si>
  <si>
    <t>Columna1839</t>
  </si>
  <si>
    <t>Columna1840</t>
  </si>
  <si>
    <t>Columna1841</t>
  </si>
  <si>
    <t>Columna1842</t>
  </si>
  <si>
    <t>Columna1843</t>
  </si>
  <si>
    <t>Columna1844</t>
  </si>
  <si>
    <t>Columna1845</t>
  </si>
  <si>
    <t>Columna1846</t>
  </si>
  <si>
    <t>Columna1847</t>
  </si>
  <si>
    <t>Columna1848</t>
  </si>
  <si>
    <t>Columna1849</t>
  </si>
  <si>
    <t>Columna1850</t>
  </si>
  <si>
    <t>Columna1851</t>
  </si>
  <si>
    <t>Columna1852</t>
  </si>
  <si>
    <t>Columna1853</t>
  </si>
  <si>
    <t>Columna1854</t>
  </si>
  <si>
    <t>Columna1855</t>
  </si>
  <si>
    <t>Columna1856</t>
  </si>
  <si>
    <t>Columna1857</t>
  </si>
  <si>
    <t>Columna1858</t>
  </si>
  <si>
    <t>Columna1859</t>
  </si>
  <si>
    <t>Columna1860</t>
  </si>
  <si>
    <t>Columna1861</t>
  </si>
  <si>
    <t>Columna1862</t>
  </si>
  <si>
    <t>Columna1863</t>
  </si>
  <si>
    <t>Columna1864</t>
  </si>
  <si>
    <t>Columna1865</t>
  </si>
  <si>
    <t>Columna1866</t>
  </si>
  <si>
    <t>Columna1867</t>
  </si>
  <si>
    <t>Columna1868</t>
  </si>
  <si>
    <t>Columna1869</t>
  </si>
  <si>
    <t>Columna1870</t>
  </si>
  <si>
    <t>Columna1871</t>
  </si>
  <si>
    <t>Columna1872</t>
  </si>
  <si>
    <t>Columna1873</t>
  </si>
  <si>
    <t>Columna1874</t>
  </si>
  <si>
    <t>Columna1875</t>
  </si>
  <si>
    <t>Columna1876</t>
  </si>
  <si>
    <t>Columna1877</t>
  </si>
  <si>
    <t>Columna1878</t>
  </si>
  <si>
    <t>Columna1879</t>
  </si>
  <si>
    <t>Columna1880</t>
  </si>
  <si>
    <t>Columna1881</t>
  </si>
  <si>
    <t>Columna1882</t>
  </si>
  <si>
    <t>Columna1883</t>
  </si>
  <si>
    <t>Columna1884</t>
  </si>
  <si>
    <t>Columna1885</t>
  </si>
  <si>
    <t>Columna1886</t>
  </si>
  <si>
    <t>Columna1887</t>
  </si>
  <si>
    <t>Columna1888</t>
  </si>
  <si>
    <t>Columna1889</t>
  </si>
  <si>
    <t>Columna1890</t>
  </si>
  <si>
    <t>Columna1891</t>
  </si>
  <si>
    <t>Columna1892</t>
  </si>
  <si>
    <t>Columna1893</t>
  </si>
  <si>
    <t>Columna1894</t>
  </si>
  <si>
    <t>Columna1895</t>
  </si>
  <si>
    <t>Columna1896</t>
  </si>
  <si>
    <t>Columna1897</t>
  </si>
  <si>
    <t>Columna1898</t>
  </si>
  <si>
    <t>Columna1899</t>
  </si>
  <si>
    <t>Columna1900</t>
  </si>
  <si>
    <t>Columna1901</t>
  </si>
  <si>
    <t>Columna1902</t>
  </si>
  <si>
    <t>Columna1903</t>
  </si>
  <si>
    <t>Columna1904</t>
  </si>
  <si>
    <t>Columna1905</t>
  </si>
  <si>
    <t>Columna1906</t>
  </si>
  <si>
    <t>Columna1907</t>
  </si>
  <si>
    <t>Columna1908</t>
  </si>
  <si>
    <t>Columna1909</t>
  </si>
  <si>
    <t>Columna1910</t>
  </si>
  <si>
    <t>Columna1911</t>
  </si>
  <si>
    <t>Columna1912</t>
  </si>
  <si>
    <t>Columna1913</t>
  </si>
  <si>
    <t>Columna1914</t>
  </si>
  <si>
    <t>Columna1915</t>
  </si>
  <si>
    <t>Columna1916</t>
  </si>
  <si>
    <t>Columna1917</t>
  </si>
  <si>
    <t>Columna1918</t>
  </si>
  <si>
    <t>Columna1919</t>
  </si>
  <si>
    <t>Columna1920</t>
  </si>
  <si>
    <t>Columna1921</t>
  </si>
  <si>
    <t>Columna1922</t>
  </si>
  <si>
    <t>Columna1923</t>
  </si>
  <si>
    <t>Columna1924</t>
  </si>
  <si>
    <t>Columna1925</t>
  </si>
  <si>
    <t>Columna1926</t>
  </si>
  <si>
    <t>Columna1927</t>
  </si>
  <si>
    <t>Columna1928</t>
  </si>
  <si>
    <t>Columna1929</t>
  </si>
  <si>
    <t>Columna1930</t>
  </si>
  <si>
    <t>Columna1931</t>
  </si>
  <si>
    <t>Columna1932</t>
  </si>
  <si>
    <t>Columna1933</t>
  </si>
  <si>
    <t>Columna1934</t>
  </si>
  <si>
    <t>Columna1935</t>
  </si>
  <si>
    <t>Columna1936</t>
  </si>
  <si>
    <t>Columna1937</t>
  </si>
  <si>
    <t>Columna1938</t>
  </si>
  <si>
    <t>Columna1939</t>
  </si>
  <si>
    <t>Columna1940</t>
  </si>
  <si>
    <t>Columna1941</t>
  </si>
  <si>
    <t>Columna1942</t>
  </si>
  <si>
    <t>Columna1943</t>
  </si>
  <si>
    <t>Columna1944</t>
  </si>
  <si>
    <t>Columna1945</t>
  </si>
  <si>
    <t>Columna1946</t>
  </si>
  <si>
    <t>Columna1947</t>
  </si>
  <si>
    <t>Columna1948</t>
  </si>
  <si>
    <t>Columna1949</t>
  </si>
  <si>
    <t>Columna1950</t>
  </si>
  <si>
    <t>Columna1951</t>
  </si>
  <si>
    <t>Columna1952</t>
  </si>
  <si>
    <t>Columna1953</t>
  </si>
  <si>
    <t>Columna1954</t>
  </si>
  <si>
    <t>Columna1955</t>
  </si>
  <si>
    <t>Columna1956</t>
  </si>
  <si>
    <t>Columna1957</t>
  </si>
  <si>
    <t>Columna1958</t>
  </si>
  <si>
    <t>Columna1959</t>
  </si>
  <si>
    <t>Columna1960</t>
  </si>
  <si>
    <t>Columna1961</t>
  </si>
  <si>
    <t>Columna1962</t>
  </si>
  <si>
    <t>Columna1963</t>
  </si>
  <si>
    <t>Columna1964</t>
  </si>
  <si>
    <t>Columna1965</t>
  </si>
  <si>
    <t>Columna1966</t>
  </si>
  <si>
    <t>Columna1967</t>
  </si>
  <si>
    <t>Columna1968</t>
  </si>
  <si>
    <t>Columna1969</t>
  </si>
  <si>
    <t>Columna1970</t>
  </si>
  <si>
    <t>Columna1971</t>
  </si>
  <si>
    <t>Columna1972</t>
  </si>
  <si>
    <t>Columna1973</t>
  </si>
  <si>
    <t>Columna1974</t>
  </si>
  <si>
    <t>Columna1975</t>
  </si>
  <si>
    <t>Columna1976</t>
  </si>
  <si>
    <t>Columna1977</t>
  </si>
  <si>
    <t>Columna1978</t>
  </si>
  <si>
    <t>Columna1979</t>
  </si>
  <si>
    <t>Columna1980</t>
  </si>
  <si>
    <t>Columna1981</t>
  </si>
  <si>
    <t>Columna1982</t>
  </si>
  <si>
    <t>Columna1983</t>
  </si>
  <si>
    <t>Columna1984</t>
  </si>
  <si>
    <t>Columna1985</t>
  </si>
  <si>
    <t>Columna1986</t>
  </si>
  <si>
    <t>Columna1987</t>
  </si>
  <si>
    <t>Columna1988</t>
  </si>
  <si>
    <t>Columna1989</t>
  </si>
  <si>
    <t>Columna1990</t>
  </si>
  <si>
    <t>Columna1991</t>
  </si>
  <si>
    <t>Columna1992</t>
  </si>
  <si>
    <t>Columna1993</t>
  </si>
  <si>
    <t>Columna1994</t>
  </si>
  <si>
    <t>Columna1995</t>
  </si>
  <si>
    <t>Columna1996</t>
  </si>
  <si>
    <t>Columna1997</t>
  </si>
  <si>
    <t>Columna1998</t>
  </si>
  <si>
    <t>Columna1999</t>
  </si>
  <si>
    <t>Columna2000</t>
  </si>
  <si>
    <t>Columna2001</t>
  </si>
  <si>
    <t>Columna2002</t>
  </si>
  <si>
    <t>Columna2003</t>
  </si>
  <si>
    <t>Columna2004</t>
  </si>
  <si>
    <t>Columna2005</t>
  </si>
  <si>
    <t>Columna2006</t>
  </si>
  <si>
    <t>Columna2007</t>
  </si>
  <si>
    <t>Columna2008</t>
  </si>
  <si>
    <t>Columna2009</t>
  </si>
  <si>
    <t>Columna2010</t>
  </si>
  <si>
    <t>Columna2011</t>
  </si>
  <si>
    <t>Columna2012</t>
  </si>
  <si>
    <t>Columna2013</t>
  </si>
  <si>
    <t>Columna2014</t>
  </si>
  <si>
    <t>Columna2015</t>
  </si>
  <si>
    <t>Columna2016</t>
  </si>
  <si>
    <t>Columna2017</t>
  </si>
  <si>
    <t>Columna2018</t>
  </si>
  <si>
    <t>Columna2019</t>
  </si>
  <si>
    <t>Columna2020</t>
  </si>
  <si>
    <t>Columna2021</t>
  </si>
  <si>
    <t>Columna2022</t>
  </si>
  <si>
    <t>Columna2023</t>
  </si>
  <si>
    <t>Columna2024</t>
  </si>
  <si>
    <t>Columna2025</t>
  </si>
  <si>
    <t>Columna2026</t>
  </si>
  <si>
    <t>Columna2027</t>
  </si>
  <si>
    <t>Columna2028</t>
  </si>
  <si>
    <t>Columna2029</t>
  </si>
  <si>
    <t>Columna2030</t>
  </si>
  <si>
    <t>Columna2031</t>
  </si>
  <si>
    <t>Columna2032</t>
  </si>
  <si>
    <t>Columna2033</t>
  </si>
  <si>
    <t>Columna2034</t>
  </si>
  <si>
    <t>Columna2035</t>
  </si>
  <si>
    <t>Columna2036</t>
  </si>
  <si>
    <t>Columna2037</t>
  </si>
  <si>
    <t>Columna2038</t>
  </si>
  <si>
    <t>Columna2039</t>
  </si>
  <si>
    <t>Columna2040</t>
  </si>
  <si>
    <t>Columna2041</t>
  </si>
  <si>
    <t>Columna2042</t>
  </si>
  <si>
    <t>Columna2043</t>
  </si>
  <si>
    <t>Columna2044</t>
  </si>
  <si>
    <t>Columna2045</t>
  </si>
  <si>
    <t>Columna2046</t>
  </si>
  <si>
    <t>Columna2047</t>
  </si>
  <si>
    <t>Columna2048</t>
  </si>
  <si>
    <t>Columna2049</t>
  </si>
  <si>
    <t>Columna2050</t>
  </si>
  <si>
    <t>Columna2051</t>
  </si>
  <si>
    <t>Columna2052</t>
  </si>
  <si>
    <t>Columna2053</t>
  </si>
  <si>
    <t>Columna2054</t>
  </si>
  <si>
    <t>Columna2055</t>
  </si>
  <si>
    <t>Columna2056</t>
  </si>
  <si>
    <t>Columna2057</t>
  </si>
  <si>
    <t>Columna2058</t>
  </si>
  <si>
    <t>Columna2059</t>
  </si>
  <si>
    <t>Columna2060</t>
  </si>
  <si>
    <t>Columna2061</t>
  </si>
  <si>
    <t>Columna2062</t>
  </si>
  <si>
    <t>Columna2063</t>
  </si>
  <si>
    <t>Columna2064</t>
  </si>
  <si>
    <t>Columna2065</t>
  </si>
  <si>
    <t>Columna2066</t>
  </si>
  <si>
    <t>Columna2067</t>
  </si>
  <si>
    <t>Columna2068</t>
  </si>
  <si>
    <t>Columna2069</t>
  </si>
  <si>
    <t>Columna2070</t>
  </si>
  <si>
    <t>Columna2071</t>
  </si>
  <si>
    <t>Columna2072</t>
  </si>
  <si>
    <t>Columna2073</t>
  </si>
  <si>
    <t>Columna2074</t>
  </si>
  <si>
    <t>Columna2075</t>
  </si>
  <si>
    <t>Columna2076</t>
  </si>
  <si>
    <t>Columna2077</t>
  </si>
  <si>
    <t>Columna2078</t>
  </si>
  <si>
    <t>Columna2079</t>
  </si>
  <si>
    <t>Columna2080</t>
  </si>
  <si>
    <t>Columna2081</t>
  </si>
  <si>
    <t>Columna2082</t>
  </si>
  <si>
    <t>Columna2083</t>
  </si>
  <si>
    <t>Columna2084</t>
  </si>
  <si>
    <t>Columna2085</t>
  </si>
  <si>
    <t>Columna2086</t>
  </si>
  <si>
    <t>Columna2087</t>
  </si>
  <si>
    <t>Columna2088</t>
  </si>
  <si>
    <t>Columna2089</t>
  </si>
  <si>
    <t>Columna2090</t>
  </si>
  <si>
    <t>Columna2091</t>
  </si>
  <si>
    <t>Columna2092</t>
  </si>
  <si>
    <t>Columna2093</t>
  </si>
  <si>
    <t>Columna2094</t>
  </si>
  <si>
    <t>Columna2095</t>
  </si>
  <si>
    <t>Columna2096</t>
  </si>
  <si>
    <t>Columna2097</t>
  </si>
  <si>
    <t>Columna2098</t>
  </si>
  <si>
    <t>Columna2099</t>
  </si>
  <si>
    <t>Columna2100</t>
  </si>
  <si>
    <t>Columna2101</t>
  </si>
  <si>
    <t>Columna2102</t>
  </si>
  <si>
    <t>Columna2103</t>
  </si>
  <si>
    <t>Columna2104</t>
  </si>
  <si>
    <t>Columna2105</t>
  </si>
  <si>
    <t>Columna2106</t>
  </si>
  <si>
    <t>Columna2107</t>
  </si>
  <si>
    <t>Columna2108</t>
  </si>
  <si>
    <t>Columna2109</t>
  </si>
  <si>
    <t>Columna2110</t>
  </si>
  <si>
    <t>Columna2111</t>
  </si>
  <si>
    <t>Columna2112</t>
  </si>
  <si>
    <t>Columna2113</t>
  </si>
  <si>
    <t>Columna2114</t>
  </si>
  <si>
    <t>Columna2115</t>
  </si>
  <si>
    <t>Columna2116</t>
  </si>
  <si>
    <t>Columna2117</t>
  </si>
  <si>
    <t>Columna2118</t>
  </si>
  <si>
    <t>Columna2119</t>
  </si>
  <si>
    <t>Columna2120</t>
  </si>
  <si>
    <t>Columna2121</t>
  </si>
  <si>
    <t>Columna2122</t>
  </si>
  <si>
    <t>Columna2123</t>
  </si>
  <si>
    <t>Columna2124</t>
  </si>
  <si>
    <t>Columna2125</t>
  </si>
  <si>
    <t>Columna2126</t>
  </si>
  <si>
    <t>Columna2127</t>
  </si>
  <si>
    <t>Columna2128</t>
  </si>
  <si>
    <t>Columna2129</t>
  </si>
  <si>
    <t>Columna2130</t>
  </si>
  <si>
    <t>Columna2131</t>
  </si>
  <si>
    <t>Columna2132</t>
  </si>
  <si>
    <t>Columna2133</t>
  </si>
  <si>
    <t>Columna2134</t>
  </si>
  <si>
    <t>Columna2135</t>
  </si>
  <si>
    <t>Columna2136</t>
  </si>
  <si>
    <t>Columna2137</t>
  </si>
  <si>
    <t>Columna2138</t>
  </si>
  <si>
    <t>Columna2139</t>
  </si>
  <si>
    <t>Columna2140</t>
  </si>
  <si>
    <t>Columna2141</t>
  </si>
  <si>
    <t>Columna2142</t>
  </si>
  <si>
    <t>Columna2143</t>
  </si>
  <si>
    <t>Columna2144</t>
  </si>
  <si>
    <t>Columna2145</t>
  </si>
  <si>
    <t>Columna2146</t>
  </si>
  <si>
    <t>Columna2147</t>
  </si>
  <si>
    <t>Columna2148</t>
  </si>
  <si>
    <t>Columna2149</t>
  </si>
  <si>
    <t>Columna2150</t>
  </si>
  <si>
    <t>Columna2151</t>
  </si>
  <si>
    <t>Columna2152</t>
  </si>
  <si>
    <t>Columna2153</t>
  </si>
  <si>
    <t>Columna2154</t>
  </si>
  <si>
    <t>Columna2155</t>
  </si>
  <si>
    <t>Columna2156</t>
  </si>
  <si>
    <t>Columna2157</t>
  </si>
  <si>
    <t>Columna2158</t>
  </si>
  <si>
    <t>Columna2159</t>
  </si>
  <si>
    <t>Columna2160</t>
  </si>
  <si>
    <t>Columna2161</t>
  </si>
  <si>
    <t>Columna2162</t>
  </si>
  <si>
    <t>Columna2163</t>
  </si>
  <si>
    <t>Columna2164</t>
  </si>
  <si>
    <t>Columna2165</t>
  </si>
  <si>
    <t>Columna2166</t>
  </si>
  <si>
    <t>Columna2167</t>
  </si>
  <si>
    <t>Columna2168</t>
  </si>
  <si>
    <t>Columna2169</t>
  </si>
  <si>
    <t>Columna2170</t>
  </si>
  <si>
    <t>Columna2171</t>
  </si>
  <si>
    <t>Columna2172</t>
  </si>
  <si>
    <t>Columna2173</t>
  </si>
  <si>
    <t>Columna2174</t>
  </si>
  <si>
    <t>Columna2175</t>
  </si>
  <si>
    <t>Columna2176</t>
  </si>
  <si>
    <t>Columna2177</t>
  </si>
  <si>
    <t>Columna2178</t>
  </si>
  <si>
    <t>Columna2179</t>
  </si>
  <si>
    <t>Columna2180</t>
  </si>
  <si>
    <t>Columna2181</t>
  </si>
  <si>
    <t>Columna2182</t>
  </si>
  <si>
    <t>Columna2183</t>
  </si>
  <si>
    <t>Columna2184</t>
  </si>
  <si>
    <t>Columna2185</t>
  </si>
  <si>
    <t>Columna2186</t>
  </si>
  <si>
    <t>Columna2187</t>
  </si>
  <si>
    <t>Columna2188</t>
  </si>
  <si>
    <t>Columna2189</t>
  </si>
  <si>
    <t>Columna2190</t>
  </si>
  <si>
    <t>Columna2191</t>
  </si>
  <si>
    <t>Columna2192</t>
  </si>
  <si>
    <t>Columna2193</t>
  </si>
  <si>
    <t>Columna2194</t>
  </si>
  <si>
    <t>Columna2195</t>
  </si>
  <si>
    <t>Columna2196</t>
  </si>
  <si>
    <t>Columna2197</t>
  </si>
  <si>
    <t>Columna2198</t>
  </si>
  <si>
    <t>Columna2199</t>
  </si>
  <si>
    <t>Columna2200</t>
  </si>
  <si>
    <t>Columna2201</t>
  </si>
  <si>
    <t>Columna2202</t>
  </si>
  <si>
    <t>Columna2203</t>
  </si>
  <si>
    <t>Columna2204</t>
  </si>
  <si>
    <t>Columna2205</t>
  </si>
  <si>
    <t>Columna2206</t>
  </si>
  <si>
    <t>Columna2207</t>
  </si>
  <si>
    <t>Columna2208</t>
  </si>
  <si>
    <t>Columna2209</t>
  </si>
  <si>
    <t>Columna2210</t>
  </si>
  <si>
    <t>Columna2211</t>
  </si>
  <si>
    <t>Columna2212</t>
  </si>
  <si>
    <t>Columna2213</t>
  </si>
  <si>
    <t>Columna2214</t>
  </si>
  <si>
    <t>Columna2215</t>
  </si>
  <si>
    <t>Columna2216</t>
  </si>
  <si>
    <t>Columna2217</t>
  </si>
  <si>
    <t>Columna2218</t>
  </si>
  <si>
    <t>Columna2219</t>
  </si>
  <si>
    <t>Columna2220</t>
  </si>
  <si>
    <t>Columna2221</t>
  </si>
  <si>
    <t>Columna2222</t>
  </si>
  <si>
    <t>Columna2223</t>
  </si>
  <si>
    <t>Columna2224</t>
  </si>
  <si>
    <t>Columna2225</t>
  </si>
  <si>
    <t>Columna2226</t>
  </si>
  <si>
    <t>Columna2227</t>
  </si>
  <si>
    <t>Columna2228</t>
  </si>
  <si>
    <t>Columna2229</t>
  </si>
  <si>
    <t>Columna2230</t>
  </si>
  <si>
    <t>Columna2231</t>
  </si>
  <si>
    <t>Columna2232</t>
  </si>
  <si>
    <t>Columna2233</t>
  </si>
  <si>
    <t>Columna2234</t>
  </si>
  <si>
    <t>Columna2235</t>
  </si>
  <si>
    <t>Columna2236</t>
  </si>
  <si>
    <t>Columna2237</t>
  </si>
  <si>
    <t>Columna2238</t>
  </si>
  <si>
    <t>Columna2239</t>
  </si>
  <si>
    <t>Columna2240</t>
  </si>
  <si>
    <t>Columna2241</t>
  </si>
  <si>
    <t>Columna2242</t>
  </si>
  <si>
    <t>Columna2243</t>
  </si>
  <si>
    <t>Columna2244</t>
  </si>
  <si>
    <t>Columna2245</t>
  </si>
  <si>
    <t>Columna2246</t>
  </si>
  <si>
    <t>Columna2247</t>
  </si>
  <si>
    <t>Columna2248</t>
  </si>
  <si>
    <t>Columna2249</t>
  </si>
  <si>
    <t>Columna2250</t>
  </si>
  <si>
    <t>Columna2251</t>
  </si>
  <si>
    <t>Columna2252</t>
  </si>
  <si>
    <t>Columna2253</t>
  </si>
  <si>
    <t>Columna2254</t>
  </si>
  <si>
    <t>Columna2255</t>
  </si>
  <si>
    <t>Columna2256</t>
  </si>
  <si>
    <t>Columna2257</t>
  </si>
  <si>
    <t>Columna2258</t>
  </si>
  <si>
    <t>Columna2259</t>
  </si>
  <si>
    <t>Columna2260</t>
  </si>
  <si>
    <t>Columna2261</t>
  </si>
  <si>
    <t>Columna2262</t>
  </si>
  <si>
    <t>Columna2263</t>
  </si>
  <si>
    <t>Columna2264</t>
  </si>
  <si>
    <t>Columna2265</t>
  </si>
  <si>
    <t>Columna2266</t>
  </si>
  <si>
    <t>Columna2267</t>
  </si>
  <si>
    <t>Columna2268</t>
  </si>
  <si>
    <t>Columna2269</t>
  </si>
  <si>
    <t>Columna2270</t>
  </si>
  <si>
    <t>Columna2271</t>
  </si>
  <si>
    <t>Columna2272</t>
  </si>
  <si>
    <t>Columna2273</t>
  </si>
  <si>
    <t>Columna2274</t>
  </si>
  <si>
    <t>Columna2275</t>
  </si>
  <si>
    <t>Columna2276</t>
  </si>
  <si>
    <t>Columna2277</t>
  </si>
  <si>
    <t>Columna2278</t>
  </si>
  <si>
    <t>Columna2279</t>
  </si>
  <si>
    <t>Columna2280</t>
  </si>
  <si>
    <t>Columna2281</t>
  </si>
  <si>
    <t>Columna2282</t>
  </si>
  <si>
    <t>Columna2283</t>
  </si>
  <si>
    <t>Columna2284</t>
  </si>
  <si>
    <t>Columna2285</t>
  </si>
  <si>
    <t>Columna2286</t>
  </si>
  <si>
    <t>Columna2287</t>
  </si>
  <si>
    <t>Columna2288</t>
  </si>
  <si>
    <t>Columna2289</t>
  </si>
  <si>
    <t>Columna2290</t>
  </si>
  <si>
    <t>Columna2291</t>
  </si>
  <si>
    <t>Columna2292</t>
  </si>
  <si>
    <t>Columna2293</t>
  </si>
  <si>
    <t>Columna2294</t>
  </si>
  <si>
    <t>Columna2295</t>
  </si>
  <si>
    <t>Columna2296</t>
  </si>
  <si>
    <t>Columna2297</t>
  </si>
  <si>
    <t>Columna2298</t>
  </si>
  <si>
    <t>Columna2299</t>
  </si>
  <si>
    <t>Columna2300</t>
  </si>
  <si>
    <t>Columna2301</t>
  </si>
  <si>
    <t>Columna2302</t>
  </si>
  <si>
    <t>Columna2303</t>
  </si>
  <si>
    <t>Columna2304</t>
  </si>
  <si>
    <t>Columna2305</t>
  </si>
  <si>
    <t>Columna2306</t>
  </si>
  <si>
    <t>Columna2307</t>
  </si>
  <si>
    <t>Columna2308</t>
  </si>
  <si>
    <t>Columna2309</t>
  </si>
  <si>
    <t>Columna2310</t>
  </si>
  <si>
    <t>Columna2311</t>
  </si>
  <si>
    <t>Columna2312</t>
  </si>
  <si>
    <t>Columna2313</t>
  </si>
  <si>
    <t>Columna2314</t>
  </si>
  <si>
    <t>Columna2315</t>
  </si>
  <si>
    <t>Columna2316</t>
  </si>
  <si>
    <t>Columna2317</t>
  </si>
  <si>
    <t>Columna2318</t>
  </si>
  <si>
    <t>Columna2319</t>
  </si>
  <si>
    <t>Columna2320</t>
  </si>
  <si>
    <t>Columna2321</t>
  </si>
  <si>
    <t>Columna2322</t>
  </si>
  <si>
    <t>Columna2323</t>
  </si>
  <si>
    <t>Columna2324</t>
  </si>
  <si>
    <t>Columna2325</t>
  </si>
  <si>
    <t>Columna2326</t>
  </si>
  <si>
    <t>Columna2327</t>
  </si>
  <si>
    <t>Columna2328</t>
  </si>
  <si>
    <t>Columna2329</t>
  </si>
  <si>
    <t>Columna2330</t>
  </si>
  <si>
    <t>Columna2331</t>
  </si>
  <si>
    <t>Columna2332</t>
  </si>
  <si>
    <t>Columna2333</t>
  </si>
  <si>
    <t>Columna2334</t>
  </si>
  <si>
    <t>Columna2335</t>
  </si>
  <si>
    <t>Columna2336</t>
  </si>
  <si>
    <t>Columna2337</t>
  </si>
  <si>
    <t>Columna2338</t>
  </si>
  <si>
    <t>Columna2339</t>
  </si>
  <si>
    <t>Columna2340</t>
  </si>
  <si>
    <t>Columna2341</t>
  </si>
  <si>
    <t>Columna2342</t>
  </si>
  <si>
    <t>Columna2343</t>
  </si>
  <si>
    <t>Columna2344</t>
  </si>
  <si>
    <t>Columna2345</t>
  </si>
  <si>
    <t>Columna2346</t>
  </si>
  <si>
    <t>Columna2347</t>
  </si>
  <si>
    <t>Columna2348</t>
  </si>
  <si>
    <t>Columna2349</t>
  </si>
  <si>
    <t>Columna2350</t>
  </si>
  <si>
    <t>Columna2351</t>
  </si>
  <si>
    <t>Columna2352</t>
  </si>
  <si>
    <t>Columna2353</t>
  </si>
  <si>
    <t>Columna2354</t>
  </si>
  <si>
    <t>Columna2355</t>
  </si>
  <si>
    <t>Columna2356</t>
  </si>
  <si>
    <t>Columna2357</t>
  </si>
  <si>
    <t>Columna2358</t>
  </si>
  <si>
    <t>Columna2359</t>
  </si>
  <si>
    <t>Columna2360</t>
  </si>
  <si>
    <t>Columna2361</t>
  </si>
  <si>
    <t>Columna2362</t>
  </si>
  <si>
    <t>Columna2363</t>
  </si>
  <si>
    <t>Columna2364</t>
  </si>
  <si>
    <t>Columna2365</t>
  </si>
  <si>
    <t>Columna2366</t>
  </si>
  <si>
    <t>Columna2367</t>
  </si>
  <si>
    <t>Columna2368</t>
  </si>
  <si>
    <t>Columna2369</t>
  </si>
  <si>
    <t>Columna2370</t>
  </si>
  <si>
    <t>Columna2371</t>
  </si>
  <si>
    <t>Columna2372</t>
  </si>
  <si>
    <t>Columna2373</t>
  </si>
  <si>
    <t>Columna2374</t>
  </si>
  <si>
    <t>Columna2375</t>
  </si>
  <si>
    <t>Columna2376</t>
  </si>
  <si>
    <t>Columna2377</t>
  </si>
  <si>
    <t>Columna2378</t>
  </si>
  <si>
    <t>Columna2379</t>
  </si>
  <si>
    <t>Columna2380</t>
  </si>
  <si>
    <t>Columna2381</t>
  </si>
  <si>
    <t>Columna2382</t>
  </si>
  <si>
    <t>Columna2383</t>
  </si>
  <si>
    <t>Columna2384</t>
  </si>
  <si>
    <t>Columna2385</t>
  </si>
  <si>
    <t>Columna2386</t>
  </si>
  <si>
    <t>Columna2387</t>
  </si>
  <si>
    <t>Columna2388</t>
  </si>
  <si>
    <t>Columna2389</t>
  </si>
  <si>
    <t>Columna2390</t>
  </si>
  <si>
    <t>Columna2391</t>
  </si>
  <si>
    <t>Columna2392</t>
  </si>
  <si>
    <t>Columna2393</t>
  </si>
  <si>
    <t>Columna2394</t>
  </si>
  <si>
    <t>Columna2395</t>
  </si>
  <si>
    <t>Columna2396</t>
  </si>
  <si>
    <t>Columna2397</t>
  </si>
  <si>
    <t>Columna2398</t>
  </si>
  <si>
    <t>Columna2399</t>
  </si>
  <si>
    <t>Columna2400</t>
  </si>
  <si>
    <t>Columna2401</t>
  </si>
  <si>
    <t>Columna2402</t>
  </si>
  <si>
    <t>Columna2403</t>
  </si>
  <si>
    <t>Columna2404</t>
  </si>
  <si>
    <t>Columna2405</t>
  </si>
  <si>
    <t>Columna2406</t>
  </si>
  <si>
    <t>Columna2407</t>
  </si>
  <si>
    <t>Columna2408</t>
  </si>
  <si>
    <t>Columna2409</t>
  </si>
  <si>
    <t>Columna2410</t>
  </si>
  <si>
    <t>Columna2411</t>
  </si>
  <si>
    <t>Columna2412</t>
  </si>
  <si>
    <t>Columna2413</t>
  </si>
  <si>
    <t>Columna2414</t>
  </si>
  <si>
    <t>Columna2415</t>
  </si>
  <si>
    <t>Columna2416</t>
  </si>
  <si>
    <t>Columna2417</t>
  </si>
  <si>
    <t>Columna2418</t>
  </si>
  <si>
    <t>Columna2419</t>
  </si>
  <si>
    <t>Columna2420</t>
  </si>
  <si>
    <t>Columna2421</t>
  </si>
  <si>
    <t>Columna2422</t>
  </si>
  <si>
    <t>Columna2423</t>
  </si>
  <si>
    <t>Columna2424</t>
  </si>
  <si>
    <t>Columna2425</t>
  </si>
  <si>
    <t>Columna2426</t>
  </si>
  <si>
    <t>Columna2427</t>
  </si>
  <si>
    <t>Columna2428</t>
  </si>
  <si>
    <t>Columna2429</t>
  </si>
  <si>
    <t>Columna2430</t>
  </si>
  <si>
    <t>Columna2431</t>
  </si>
  <si>
    <t>Columna2432</t>
  </si>
  <si>
    <t>Columna2433</t>
  </si>
  <si>
    <t>Columna2434</t>
  </si>
  <si>
    <t>Columna2435</t>
  </si>
  <si>
    <t>Columna2436</t>
  </si>
  <si>
    <t>Columna2437</t>
  </si>
  <si>
    <t>Columna2438</t>
  </si>
  <si>
    <t>Columna2439</t>
  </si>
  <si>
    <t>Columna2440</t>
  </si>
  <si>
    <t>Columna2441</t>
  </si>
  <si>
    <t>Columna2442</t>
  </si>
  <si>
    <t>Columna2443</t>
  </si>
  <si>
    <t>Columna2444</t>
  </si>
  <si>
    <t>Columna2445</t>
  </si>
  <si>
    <t>Columna2446</t>
  </si>
  <si>
    <t>Columna2447</t>
  </si>
  <si>
    <t>Columna2448</t>
  </si>
  <si>
    <t>Columna2449</t>
  </si>
  <si>
    <t>Columna2450</t>
  </si>
  <si>
    <t>Columna2451</t>
  </si>
  <si>
    <t>Columna2452</t>
  </si>
  <si>
    <t>Columna2453</t>
  </si>
  <si>
    <t>Columna2454</t>
  </si>
  <si>
    <t>Columna2455</t>
  </si>
  <si>
    <t>Columna2456</t>
  </si>
  <si>
    <t>Columna2457</t>
  </si>
  <si>
    <t>Columna2458</t>
  </si>
  <si>
    <t>Columna2459</t>
  </si>
  <si>
    <t>Columna2460</t>
  </si>
  <si>
    <t>Columna2461</t>
  </si>
  <si>
    <t>Columna2462</t>
  </si>
  <si>
    <t>Columna2463</t>
  </si>
  <si>
    <t>Columna2464</t>
  </si>
  <si>
    <t>Columna2465</t>
  </si>
  <si>
    <t>Columna2466</t>
  </si>
  <si>
    <t>Columna2467</t>
  </si>
  <si>
    <t>Columna2468</t>
  </si>
  <si>
    <t>Columna2469</t>
  </si>
  <si>
    <t>Columna2470</t>
  </si>
  <si>
    <t>Columna2471</t>
  </si>
  <si>
    <t>Columna2472</t>
  </si>
  <si>
    <t>Columna2473</t>
  </si>
  <si>
    <t>Columna2474</t>
  </si>
  <si>
    <t>Columna2475</t>
  </si>
  <si>
    <t>Columna2476</t>
  </si>
  <si>
    <t>Columna2477</t>
  </si>
  <si>
    <t>Columna2478</t>
  </si>
  <si>
    <t>Columna2479</t>
  </si>
  <si>
    <t>Columna2480</t>
  </si>
  <si>
    <t>Columna2481</t>
  </si>
  <si>
    <t>Columna2482</t>
  </si>
  <si>
    <t>Columna2483</t>
  </si>
  <si>
    <t>Columna2484</t>
  </si>
  <si>
    <t>Columna2485</t>
  </si>
  <si>
    <t>Columna2486</t>
  </si>
  <si>
    <t>Columna2487</t>
  </si>
  <si>
    <t>Columna2488</t>
  </si>
  <si>
    <t>Columna2489</t>
  </si>
  <si>
    <t>Columna2490</t>
  </si>
  <si>
    <t>Columna2491</t>
  </si>
  <si>
    <t>Columna2492</t>
  </si>
  <si>
    <t>Columna2493</t>
  </si>
  <si>
    <t>Columna2494</t>
  </si>
  <si>
    <t>Columna2495</t>
  </si>
  <si>
    <t>Columna2496</t>
  </si>
  <si>
    <t>Columna2497</t>
  </si>
  <si>
    <t>Columna2498</t>
  </si>
  <si>
    <t>Columna2499</t>
  </si>
  <si>
    <t>Columna2500</t>
  </si>
  <si>
    <t>Columna2501</t>
  </si>
  <si>
    <t>Columna2502</t>
  </si>
  <si>
    <t>Columna2503</t>
  </si>
  <si>
    <t>Columna2504</t>
  </si>
  <si>
    <t>Columna2505</t>
  </si>
  <si>
    <t>Columna2506</t>
  </si>
  <si>
    <t>Columna2507</t>
  </si>
  <si>
    <t>Columna2508</t>
  </si>
  <si>
    <t>Columna2509</t>
  </si>
  <si>
    <t>Columna2510</t>
  </si>
  <si>
    <t>Columna2511</t>
  </si>
  <si>
    <t>Columna2512</t>
  </si>
  <si>
    <t>Columna2513</t>
  </si>
  <si>
    <t>Columna2514</t>
  </si>
  <si>
    <t>Columna2515</t>
  </si>
  <si>
    <t>Columna2516</t>
  </si>
  <si>
    <t>Columna2517</t>
  </si>
  <si>
    <t>Columna2518</t>
  </si>
  <si>
    <t>Columna2519</t>
  </si>
  <si>
    <t>Columna2520</t>
  </si>
  <si>
    <t>Columna2521</t>
  </si>
  <si>
    <t>Columna2522</t>
  </si>
  <si>
    <t>Columna2523</t>
  </si>
  <si>
    <t>Columna2524</t>
  </si>
  <si>
    <t>Columna2525</t>
  </si>
  <si>
    <t>Columna2526</t>
  </si>
  <si>
    <t>Columna2527</t>
  </si>
  <si>
    <t>Columna2528</t>
  </si>
  <si>
    <t>Columna2529</t>
  </si>
  <si>
    <t>Columna2530</t>
  </si>
  <si>
    <t>Columna2531</t>
  </si>
  <si>
    <t>Columna2532</t>
  </si>
  <si>
    <t>Columna2533</t>
  </si>
  <si>
    <t>Columna2534</t>
  </si>
  <si>
    <t>Columna2535</t>
  </si>
  <si>
    <t>Columna2536</t>
  </si>
  <si>
    <t>Columna2537</t>
  </si>
  <si>
    <t>Columna2538</t>
  </si>
  <si>
    <t>Columna2539</t>
  </si>
  <si>
    <t>Columna2540</t>
  </si>
  <si>
    <t>Columna2541</t>
  </si>
  <si>
    <t>Columna2542</t>
  </si>
  <si>
    <t>Columna2543</t>
  </si>
  <si>
    <t>Columna2544</t>
  </si>
  <si>
    <t>Columna2545</t>
  </si>
  <si>
    <t>Columna2546</t>
  </si>
  <si>
    <t>Columna2547</t>
  </si>
  <si>
    <t>Columna2548</t>
  </si>
  <si>
    <t>Columna2549</t>
  </si>
  <si>
    <t>Columna2550</t>
  </si>
  <si>
    <t>Columna2551</t>
  </si>
  <si>
    <t>Columna2552</t>
  </si>
  <si>
    <t>Columna2553</t>
  </si>
  <si>
    <t>Columna2554</t>
  </si>
  <si>
    <t>Columna2555</t>
  </si>
  <si>
    <t>Columna2556</t>
  </si>
  <si>
    <t>Columna2557</t>
  </si>
  <si>
    <t>Columna2558</t>
  </si>
  <si>
    <t>Columna2559</t>
  </si>
  <si>
    <t>Columna2560</t>
  </si>
  <si>
    <t>Columna2561</t>
  </si>
  <si>
    <t>Columna2562</t>
  </si>
  <si>
    <t>Columna2563</t>
  </si>
  <si>
    <t>Columna2564</t>
  </si>
  <si>
    <t>Columna2565</t>
  </si>
  <si>
    <t>Columna2566</t>
  </si>
  <si>
    <t>Columna2567</t>
  </si>
  <si>
    <t>Columna2568</t>
  </si>
  <si>
    <t>Columna2569</t>
  </si>
  <si>
    <t>Columna2570</t>
  </si>
  <si>
    <t>Columna2571</t>
  </si>
  <si>
    <t>Columna2572</t>
  </si>
  <si>
    <t>Columna2573</t>
  </si>
  <si>
    <t>Columna2574</t>
  </si>
  <si>
    <t>Columna2575</t>
  </si>
  <si>
    <t>Columna2576</t>
  </si>
  <si>
    <t>Columna2577</t>
  </si>
  <si>
    <t>Columna2578</t>
  </si>
  <si>
    <t>Columna2579</t>
  </si>
  <si>
    <t>Columna2580</t>
  </si>
  <si>
    <t>Columna2581</t>
  </si>
  <si>
    <t>Columna2582</t>
  </si>
  <si>
    <t>Columna2583</t>
  </si>
  <si>
    <t>Columna2584</t>
  </si>
  <si>
    <t>Columna2585</t>
  </si>
  <si>
    <t>Columna2586</t>
  </si>
  <si>
    <t>Columna2587</t>
  </si>
  <si>
    <t>Columna2588</t>
  </si>
  <si>
    <t>Columna2589</t>
  </si>
  <si>
    <t>Columna2590</t>
  </si>
  <si>
    <t>Columna2591</t>
  </si>
  <si>
    <t>Columna2592</t>
  </si>
  <si>
    <t>Columna2593</t>
  </si>
  <si>
    <t>Columna2594</t>
  </si>
  <si>
    <t>Columna2595</t>
  </si>
  <si>
    <t>Columna2596</t>
  </si>
  <si>
    <t>Columna2597</t>
  </si>
  <si>
    <t>Columna2598</t>
  </si>
  <si>
    <t>Columna2599</t>
  </si>
  <si>
    <t>Columna2600</t>
  </si>
  <si>
    <t>Columna2601</t>
  </si>
  <si>
    <t>Columna2602</t>
  </si>
  <si>
    <t>Columna2603</t>
  </si>
  <si>
    <t>Columna2604</t>
  </si>
  <si>
    <t>Columna2605</t>
  </si>
  <si>
    <t>Columna2606</t>
  </si>
  <si>
    <t>Columna2607</t>
  </si>
  <si>
    <t>Columna2608</t>
  </si>
  <si>
    <t>Columna2609</t>
  </si>
  <si>
    <t>Columna2610</t>
  </si>
  <si>
    <t>Columna2611</t>
  </si>
  <si>
    <t>Columna2612</t>
  </si>
  <si>
    <t>Columna2613</t>
  </si>
  <si>
    <t>Columna2614</t>
  </si>
  <si>
    <t>Columna2615</t>
  </si>
  <si>
    <t>Columna2616</t>
  </si>
  <si>
    <t>Columna2617</t>
  </si>
  <si>
    <t>Columna2618</t>
  </si>
  <si>
    <t>Columna2619</t>
  </si>
  <si>
    <t>Columna2620</t>
  </si>
  <si>
    <t>Columna2621</t>
  </si>
  <si>
    <t>Columna2622</t>
  </si>
  <si>
    <t>Columna2623</t>
  </si>
  <si>
    <t>Columna2624</t>
  </si>
  <si>
    <t>Columna2625</t>
  </si>
  <si>
    <t>Columna2626</t>
  </si>
  <si>
    <t>Columna2627</t>
  </si>
  <si>
    <t>Columna2628</t>
  </si>
  <si>
    <t>Columna2629</t>
  </si>
  <si>
    <t>Columna2630</t>
  </si>
  <si>
    <t>Columna2631</t>
  </si>
  <si>
    <t>Columna2632</t>
  </si>
  <si>
    <t>Columna2633</t>
  </si>
  <si>
    <t>Columna2634</t>
  </si>
  <si>
    <t>Columna2635</t>
  </si>
  <si>
    <t>Columna2636</t>
  </si>
  <si>
    <t>Columna2637</t>
  </si>
  <si>
    <t>Columna2638</t>
  </si>
  <si>
    <t>Columna2639</t>
  </si>
  <si>
    <t>Columna2640</t>
  </si>
  <si>
    <t>Columna2641</t>
  </si>
  <si>
    <t>Columna2642</t>
  </si>
  <si>
    <t>Columna2643</t>
  </si>
  <si>
    <t>Columna2644</t>
  </si>
  <si>
    <t>Columna2645</t>
  </si>
  <si>
    <t>Columna2646</t>
  </si>
  <si>
    <t>Columna2647</t>
  </si>
  <si>
    <t>Columna2648</t>
  </si>
  <si>
    <t>Columna2649</t>
  </si>
  <si>
    <t>Columna2650</t>
  </si>
  <si>
    <t>Columna2651</t>
  </si>
  <si>
    <t>Columna2652</t>
  </si>
  <si>
    <t>Columna2653</t>
  </si>
  <si>
    <t>Columna2654</t>
  </si>
  <si>
    <t>Columna2655</t>
  </si>
  <si>
    <t>Columna2656</t>
  </si>
  <si>
    <t>Columna2657</t>
  </si>
  <si>
    <t>Columna2658</t>
  </si>
  <si>
    <t>Columna2659</t>
  </si>
  <si>
    <t>Columna2660</t>
  </si>
  <si>
    <t>Columna2661</t>
  </si>
  <si>
    <t>Columna2662</t>
  </si>
  <si>
    <t>Columna2663</t>
  </si>
  <si>
    <t>Columna2664</t>
  </si>
  <si>
    <t>Columna2665</t>
  </si>
  <si>
    <t>Columna2666</t>
  </si>
  <si>
    <t>Columna2667</t>
  </si>
  <si>
    <t>Columna2668</t>
  </si>
  <si>
    <t>Columna2669</t>
  </si>
  <si>
    <t>Columna2670</t>
  </si>
  <si>
    <t>Columna2671</t>
  </si>
  <si>
    <t>Columna2672</t>
  </si>
  <si>
    <t>Columna2673</t>
  </si>
  <si>
    <t>Columna2674</t>
  </si>
  <si>
    <t>Columna2675</t>
  </si>
  <si>
    <t>Columna2676</t>
  </si>
  <si>
    <t>Columna2677</t>
  </si>
  <si>
    <t>Columna2678</t>
  </si>
  <si>
    <t>Columna2679</t>
  </si>
  <si>
    <t>Columna2680</t>
  </si>
  <si>
    <t>Columna2681</t>
  </si>
  <si>
    <t>Columna2682</t>
  </si>
  <si>
    <t>Columna2683</t>
  </si>
  <si>
    <t>Columna2684</t>
  </si>
  <si>
    <t>Columna2685</t>
  </si>
  <si>
    <t>Columna2686</t>
  </si>
  <si>
    <t>Columna2687</t>
  </si>
  <si>
    <t>Columna2688</t>
  </si>
  <si>
    <t>Columna2689</t>
  </si>
  <si>
    <t>Columna2690</t>
  </si>
  <si>
    <t>Columna2691</t>
  </si>
  <si>
    <t>Columna2692</t>
  </si>
  <si>
    <t>Columna2693</t>
  </si>
  <si>
    <t>Columna2694</t>
  </si>
  <si>
    <t>Columna2695</t>
  </si>
  <si>
    <t>Columna2696</t>
  </si>
  <si>
    <t>Columna2697</t>
  </si>
  <si>
    <t>Columna2698</t>
  </si>
  <si>
    <t>Columna2699</t>
  </si>
  <si>
    <t>Columna2700</t>
  </si>
  <si>
    <t>Columna2701</t>
  </si>
  <si>
    <t>Columna2702</t>
  </si>
  <si>
    <t>Columna2703</t>
  </si>
  <si>
    <t>Columna2704</t>
  </si>
  <si>
    <t>Columna2705</t>
  </si>
  <si>
    <t>Columna2706</t>
  </si>
  <si>
    <t>Columna2707</t>
  </si>
  <si>
    <t>Columna2708</t>
  </si>
  <si>
    <t>Columna2709</t>
  </si>
  <si>
    <t>Columna2710</t>
  </si>
  <si>
    <t>Columna2711</t>
  </si>
  <si>
    <t>Columna2712</t>
  </si>
  <si>
    <t>Columna2713</t>
  </si>
  <si>
    <t>Columna2714</t>
  </si>
  <si>
    <t>Columna2715</t>
  </si>
  <si>
    <t>Columna2716</t>
  </si>
  <si>
    <t>Columna2717</t>
  </si>
  <si>
    <t>Columna2718</t>
  </si>
  <si>
    <t>Columna2719</t>
  </si>
  <si>
    <t>Columna2720</t>
  </si>
  <si>
    <t>Columna2721</t>
  </si>
  <si>
    <t>Columna2722</t>
  </si>
  <si>
    <t>Columna2723</t>
  </si>
  <si>
    <t>Columna2724</t>
  </si>
  <si>
    <t>Columna2725</t>
  </si>
  <si>
    <t>Columna2726</t>
  </si>
  <si>
    <t>Columna2727</t>
  </si>
  <si>
    <t>Columna2728</t>
  </si>
  <si>
    <t>Columna2729</t>
  </si>
  <si>
    <t>Columna2730</t>
  </si>
  <si>
    <t>Columna2731</t>
  </si>
  <si>
    <t>Columna2732</t>
  </si>
  <si>
    <t>Columna2733</t>
  </si>
  <si>
    <t>Columna2734</t>
  </si>
  <si>
    <t>Columna2735</t>
  </si>
  <si>
    <t>Columna2736</t>
  </si>
  <si>
    <t>Columna2737</t>
  </si>
  <si>
    <t>Columna2738</t>
  </si>
  <si>
    <t>Columna2739</t>
  </si>
  <si>
    <t>Columna2740</t>
  </si>
  <si>
    <t>Columna2741</t>
  </si>
  <si>
    <t>Columna2742</t>
  </si>
  <si>
    <t>Columna2743</t>
  </si>
  <si>
    <t>Columna2744</t>
  </si>
  <si>
    <t>Columna2745</t>
  </si>
  <si>
    <t>Columna2746</t>
  </si>
  <si>
    <t>Columna2747</t>
  </si>
  <si>
    <t>Columna2748</t>
  </si>
  <si>
    <t>Columna2749</t>
  </si>
  <si>
    <t>Columna2750</t>
  </si>
  <si>
    <t>Columna2751</t>
  </si>
  <si>
    <t>Columna2752</t>
  </si>
  <si>
    <t>Columna2753</t>
  </si>
  <si>
    <t>Columna2754</t>
  </si>
  <si>
    <t>Columna2755</t>
  </si>
  <si>
    <t>Columna2756</t>
  </si>
  <si>
    <t>Columna2757</t>
  </si>
  <si>
    <t>Columna2758</t>
  </si>
  <si>
    <t>Columna2759</t>
  </si>
  <si>
    <t>Columna2760</t>
  </si>
  <si>
    <t>Columna2761</t>
  </si>
  <si>
    <t>Columna2762</t>
  </si>
  <si>
    <t>Columna2763</t>
  </si>
  <si>
    <t>Columna2764</t>
  </si>
  <si>
    <t>Columna2765</t>
  </si>
  <si>
    <t>Columna2766</t>
  </si>
  <si>
    <t>Columna2767</t>
  </si>
  <si>
    <t>Columna2768</t>
  </si>
  <si>
    <t>Columna2769</t>
  </si>
  <si>
    <t>Columna2770</t>
  </si>
  <si>
    <t>Columna2771</t>
  </si>
  <si>
    <t>Columna2772</t>
  </si>
  <si>
    <t>Columna2773</t>
  </si>
  <si>
    <t>Columna2774</t>
  </si>
  <si>
    <t>Columna2775</t>
  </si>
  <si>
    <t>Columna2776</t>
  </si>
  <si>
    <t>Columna2777</t>
  </si>
  <si>
    <t>Columna2778</t>
  </si>
  <si>
    <t>Columna2779</t>
  </si>
  <si>
    <t>Columna2780</t>
  </si>
  <si>
    <t>Columna2781</t>
  </si>
  <si>
    <t>Columna2782</t>
  </si>
  <si>
    <t>Columna2783</t>
  </si>
  <si>
    <t>Columna2784</t>
  </si>
  <si>
    <t>Columna2785</t>
  </si>
  <si>
    <t>Columna2786</t>
  </si>
  <si>
    <t>Columna2787</t>
  </si>
  <si>
    <t>Columna2788</t>
  </si>
  <si>
    <t>Columna2789</t>
  </si>
  <si>
    <t>Columna2790</t>
  </si>
  <si>
    <t>Columna2791</t>
  </si>
  <si>
    <t>Columna2792</t>
  </si>
  <si>
    <t>Columna2793</t>
  </si>
  <si>
    <t>Columna2794</t>
  </si>
  <si>
    <t>Columna2795</t>
  </si>
  <si>
    <t>Columna2796</t>
  </si>
  <si>
    <t>Columna2797</t>
  </si>
  <si>
    <t>Columna2798</t>
  </si>
  <si>
    <t>Columna2799</t>
  </si>
  <si>
    <t>Columna2800</t>
  </si>
  <si>
    <t>Columna2801</t>
  </si>
  <si>
    <t>Columna2802</t>
  </si>
  <si>
    <t>Columna2803</t>
  </si>
  <si>
    <t>Columna2804</t>
  </si>
  <si>
    <t>Columna2805</t>
  </si>
  <si>
    <t>Columna2806</t>
  </si>
  <si>
    <t>Columna2807</t>
  </si>
  <si>
    <t>Columna2808</t>
  </si>
  <si>
    <t>Columna2809</t>
  </si>
  <si>
    <t>Columna2810</t>
  </si>
  <si>
    <t>Columna2811</t>
  </si>
  <si>
    <t>Columna2812</t>
  </si>
  <si>
    <t>Columna2813</t>
  </si>
  <si>
    <t>Columna2814</t>
  </si>
  <si>
    <t>Columna2815</t>
  </si>
  <si>
    <t>Columna2816</t>
  </si>
  <si>
    <t>Columna2817</t>
  </si>
  <si>
    <t>Columna2818</t>
  </si>
  <si>
    <t>Columna2819</t>
  </si>
  <si>
    <t>Columna2820</t>
  </si>
  <si>
    <t>Columna2821</t>
  </si>
  <si>
    <t>Columna2822</t>
  </si>
  <si>
    <t>Columna2823</t>
  </si>
  <si>
    <t>Columna2824</t>
  </si>
  <si>
    <t>Columna2825</t>
  </si>
  <si>
    <t>Columna2826</t>
  </si>
  <si>
    <t>Columna2827</t>
  </si>
  <si>
    <t>Columna2828</t>
  </si>
  <si>
    <t>Columna2829</t>
  </si>
  <si>
    <t>Columna2830</t>
  </si>
  <si>
    <t>Columna2831</t>
  </si>
  <si>
    <t>Columna2832</t>
  </si>
  <si>
    <t>Columna2833</t>
  </si>
  <si>
    <t>Columna2834</t>
  </si>
  <si>
    <t>Columna2835</t>
  </si>
  <si>
    <t>Columna2836</t>
  </si>
  <si>
    <t>Columna2837</t>
  </si>
  <si>
    <t>Columna2838</t>
  </si>
  <si>
    <t>Columna2839</t>
  </si>
  <si>
    <t>Columna2840</t>
  </si>
  <si>
    <t>Columna2841</t>
  </si>
  <si>
    <t>Columna2842</t>
  </si>
  <si>
    <t>Columna2843</t>
  </si>
  <si>
    <t>Columna2844</t>
  </si>
  <si>
    <t>Columna2845</t>
  </si>
  <si>
    <t>Columna2846</t>
  </si>
  <si>
    <t>Columna2847</t>
  </si>
  <si>
    <t>Columna2848</t>
  </si>
  <si>
    <t>Columna2849</t>
  </si>
  <si>
    <t>Columna2850</t>
  </si>
  <si>
    <t>Columna2851</t>
  </si>
  <si>
    <t>Columna2852</t>
  </si>
  <si>
    <t>Columna2853</t>
  </si>
  <si>
    <t>Columna2854</t>
  </si>
  <si>
    <t>Columna2855</t>
  </si>
  <si>
    <t>Columna2856</t>
  </si>
  <si>
    <t>Columna2857</t>
  </si>
  <si>
    <t>Columna2858</t>
  </si>
  <si>
    <t>Columna2859</t>
  </si>
  <si>
    <t>Columna2860</t>
  </si>
  <si>
    <t>Columna2861</t>
  </si>
  <si>
    <t>Columna2862</t>
  </si>
  <si>
    <t>Columna2863</t>
  </si>
  <si>
    <t>Columna2864</t>
  </si>
  <si>
    <t>Columna2865</t>
  </si>
  <si>
    <t>Columna2866</t>
  </si>
  <si>
    <t>Columna2867</t>
  </si>
  <si>
    <t>Columna2868</t>
  </si>
  <si>
    <t>Columna2869</t>
  </si>
  <si>
    <t>Columna2870</t>
  </si>
  <si>
    <t>Columna2871</t>
  </si>
  <si>
    <t>Columna2872</t>
  </si>
  <si>
    <t>Columna2873</t>
  </si>
  <si>
    <t>Columna2874</t>
  </si>
  <si>
    <t>Columna2875</t>
  </si>
  <si>
    <t>Columna2876</t>
  </si>
  <si>
    <t>Columna2877</t>
  </si>
  <si>
    <t>Columna2878</t>
  </si>
  <si>
    <t>Columna2879</t>
  </si>
  <si>
    <t>Columna2880</t>
  </si>
  <si>
    <t>Columna2881</t>
  </si>
  <si>
    <t>Columna2882</t>
  </si>
  <si>
    <t>Columna2883</t>
  </si>
  <si>
    <t>Columna2884</t>
  </si>
  <si>
    <t>Columna2885</t>
  </si>
  <si>
    <t>Columna2886</t>
  </si>
  <si>
    <t>Columna2887</t>
  </si>
  <si>
    <t>Columna2888</t>
  </si>
  <si>
    <t>Columna2889</t>
  </si>
  <si>
    <t>Columna2890</t>
  </si>
  <si>
    <t>Columna2891</t>
  </si>
  <si>
    <t>Columna2892</t>
  </si>
  <si>
    <t>Columna2893</t>
  </si>
  <si>
    <t>Columna2894</t>
  </si>
  <si>
    <t>Columna2895</t>
  </si>
  <si>
    <t>Columna2896</t>
  </si>
  <si>
    <t>Columna2897</t>
  </si>
  <si>
    <t>Columna2898</t>
  </si>
  <si>
    <t>Columna2899</t>
  </si>
  <si>
    <t>Columna2900</t>
  </si>
  <si>
    <t>Columna2901</t>
  </si>
  <si>
    <t>Columna2902</t>
  </si>
  <si>
    <t>Columna2903</t>
  </si>
  <si>
    <t>Columna2904</t>
  </si>
  <si>
    <t>Columna2905</t>
  </si>
  <si>
    <t>Columna2906</t>
  </si>
  <si>
    <t>Columna2907</t>
  </si>
  <si>
    <t>Columna2908</t>
  </si>
  <si>
    <t>Columna2909</t>
  </si>
  <si>
    <t>Columna2910</t>
  </si>
  <si>
    <t>Columna2911</t>
  </si>
  <si>
    <t>Columna2912</t>
  </si>
  <si>
    <t>Columna2913</t>
  </si>
  <si>
    <t>Columna2914</t>
  </si>
  <si>
    <t>Columna2915</t>
  </si>
  <si>
    <t>Columna2916</t>
  </si>
  <si>
    <t>Columna2917</t>
  </si>
  <si>
    <t>Columna2918</t>
  </si>
  <si>
    <t>Columna2919</t>
  </si>
  <si>
    <t>Columna2920</t>
  </si>
  <si>
    <t>Columna2921</t>
  </si>
  <si>
    <t>Columna2922</t>
  </si>
  <si>
    <t>Columna2923</t>
  </si>
  <si>
    <t>Columna2924</t>
  </si>
  <si>
    <t>Columna2925</t>
  </si>
  <si>
    <t>Columna2926</t>
  </si>
  <si>
    <t>Columna2927</t>
  </si>
  <si>
    <t>Columna2928</t>
  </si>
  <si>
    <t>Columna2929</t>
  </si>
  <si>
    <t>Columna2930</t>
  </si>
  <si>
    <t>Columna2931</t>
  </si>
  <si>
    <t>Columna2932</t>
  </si>
  <si>
    <t>Columna2933</t>
  </si>
  <si>
    <t>Columna2934</t>
  </si>
  <si>
    <t>Columna2935</t>
  </si>
  <si>
    <t>Columna2936</t>
  </si>
  <si>
    <t>Columna2937</t>
  </si>
  <si>
    <t>Columna2938</t>
  </si>
  <si>
    <t>Columna2939</t>
  </si>
  <si>
    <t>Columna2940</t>
  </si>
  <si>
    <t>Columna2941</t>
  </si>
  <si>
    <t>Columna2942</t>
  </si>
  <si>
    <t>Columna2943</t>
  </si>
  <si>
    <t>Columna2944</t>
  </si>
  <si>
    <t>Columna2945</t>
  </si>
  <si>
    <t>Columna2946</t>
  </si>
  <si>
    <t>Columna2947</t>
  </si>
  <si>
    <t>Columna2948</t>
  </si>
  <si>
    <t>Columna2949</t>
  </si>
  <si>
    <t>Columna2950</t>
  </si>
  <si>
    <t>Columna2951</t>
  </si>
  <si>
    <t>Columna2952</t>
  </si>
  <si>
    <t>Columna2953</t>
  </si>
  <si>
    <t>Columna2954</t>
  </si>
  <si>
    <t>Columna2955</t>
  </si>
  <si>
    <t>Columna2956</t>
  </si>
  <si>
    <t>Columna2957</t>
  </si>
  <si>
    <t>Columna2958</t>
  </si>
  <si>
    <t>Columna2959</t>
  </si>
  <si>
    <t>Columna2960</t>
  </si>
  <si>
    <t>Columna2961</t>
  </si>
  <si>
    <t>Columna2962</t>
  </si>
  <si>
    <t>Columna2963</t>
  </si>
  <si>
    <t>Columna2964</t>
  </si>
  <si>
    <t>Columna2965</t>
  </si>
  <si>
    <t>Columna2966</t>
  </si>
  <si>
    <t>Columna2967</t>
  </si>
  <si>
    <t>Columna2968</t>
  </si>
  <si>
    <t>Columna2969</t>
  </si>
  <si>
    <t>Columna2970</t>
  </si>
  <si>
    <t>Columna2971</t>
  </si>
  <si>
    <t>Columna2972</t>
  </si>
  <si>
    <t>Columna2973</t>
  </si>
  <si>
    <t>Columna2974</t>
  </si>
  <si>
    <t>Columna2975</t>
  </si>
  <si>
    <t>Columna2976</t>
  </si>
  <si>
    <t>Columna2977</t>
  </si>
  <si>
    <t>Columna2978</t>
  </si>
  <si>
    <t>Columna2979</t>
  </si>
  <si>
    <t>Columna2980</t>
  </si>
  <si>
    <t>Columna2981</t>
  </si>
  <si>
    <t>Columna2982</t>
  </si>
  <si>
    <t>Columna2983</t>
  </si>
  <si>
    <t>Columna2984</t>
  </si>
  <si>
    <t>Columna2985</t>
  </si>
  <si>
    <t>Columna2986</t>
  </si>
  <si>
    <t>Columna2987</t>
  </si>
  <si>
    <t>Columna2988</t>
  </si>
  <si>
    <t>Columna2989</t>
  </si>
  <si>
    <t>Columna2990</t>
  </si>
  <si>
    <t>Columna2991</t>
  </si>
  <si>
    <t>Columna2992</t>
  </si>
  <si>
    <t>Columna2993</t>
  </si>
  <si>
    <t>Columna2994</t>
  </si>
  <si>
    <t>Columna2995</t>
  </si>
  <si>
    <t>Columna2996</t>
  </si>
  <si>
    <t>Columna2997</t>
  </si>
  <si>
    <t>Columna2998</t>
  </si>
  <si>
    <t>Columna2999</t>
  </si>
  <si>
    <t>Columna3000</t>
  </si>
  <si>
    <t>Columna3001</t>
  </si>
  <si>
    <t>Columna3002</t>
  </si>
  <si>
    <t>Columna3003</t>
  </si>
  <si>
    <t>Columna3004</t>
  </si>
  <si>
    <t>Columna3005</t>
  </si>
  <si>
    <t>Columna3006</t>
  </si>
  <si>
    <t>Columna3007</t>
  </si>
  <si>
    <t>Columna3008</t>
  </si>
  <si>
    <t>Columna3009</t>
  </si>
  <si>
    <t>Columna3010</t>
  </si>
  <si>
    <t>Columna3011</t>
  </si>
  <si>
    <t>Columna3012</t>
  </si>
  <si>
    <t>Columna3013</t>
  </si>
  <si>
    <t>Columna3014</t>
  </si>
  <si>
    <t>Columna3015</t>
  </si>
  <si>
    <t>Columna3016</t>
  </si>
  <si>
    <t>Columna3017</t>
  </si>
  <si>
    <t>Columna3018</t>
  </si>
  <si>
    <t>Columna3019</t>
  </si>
  <si>
    <t>Columna3020</t>
  </si>
  <si>
    <t>Columna3021</t>
  </si>
  <si>
    <t>Columna3022</t>
  </si>
  <si>
    <t>Columna3023</t>
  </si>
  <si>
    <t>Columna3024</t>
  </si>
  <si>
    <t>Columna3025</t>
  </si>
  <si>
    <t>Columna3026</t>
  </si>
  <si>
    <t>Columna3027</t>
  </si>
  <si>
    <t>Columna3028</t>
  </si>
  <si>
    <t>Columna3029</t>
  </si>
  <si>
    <t>Columna3030</t>
  </si>
  <si>
    <t>Columna3031</t>
  </si>
  <si>
    <t>Columna3032</t>
  </si>
  <si>
    <t>Columna3033</t>
  </si>
  <si>
    <t>Columna3034</t>
  </si>
  <si>
    <t>Columna3035</t>
  </si>
  <si>
    <t>Columna3036</t>
  </si>
  <si>
    <t>Columna3037</t>
  </si>
  <si>
    <t>Columna3038</t>
  </si>
  <si>
    <t>Columna3039</t>
  </si>
  <si>
    <t>Columna3040</t>
  </si>
  <si>
    <t>Columna3041</t>
  </si>
  <si>
    <t>Columna3042</t>
  </si>
  <si>
    <t>Columna3043</t>
  </si>
  <si>
    <t>Columna3044</t>
  </si>
  <si>
    <t>Columna3045</t>
  </si>
  <si>
    <t>Columna3046</t>
  </si>
  <si>
    <t>Columna3047</t>
  </si>
  <si>
    <t>Columna3048</t>
  </si>
  <si>
    <t>Columna3049</t>
  </si>
  <si>
    <t>Columna3050</t>
  </si>
  <si>
    <t>Columna3051</t>
  </si>
  <si>
    <t>Columna3052</t>
  </si>
  <si>
    <t>Columna3053</t>
  </si>
  <si>
    <t>Columna3054</t>
  </si>
  <si>
    <t>Columna3055</t>
  </si>
  <si>
    <t>Columna3056</t>
  </si>
  <si>
    <t>Columna3057</t>
  </si>
  <si>
    <t>Columna3058</t>
  </si>
  <si>
    <t>Columna3059</t>
  </si>
  <si>
    <t>Columna3060</t>
  </si>
  <si>
    <t>Columna3061</t>
  </si>
  <si>
    <t>Columna3062</t>
  </si>
  <si>
    <t>Columna3063</t>
  </si>
  <si>
    <t>Columna3064</t>
  </si>
  <si>
    <t>Columna3065</t>
  </si>
  <si>
    <t>Columna3066</t>
  </si>
  <si>
    <t>Columna3067</t>
  </si>
  <si>
    <t>Columna3068</t>
  </si>
  <si>
    <t>Columna3069</t>
  </si>
  <si>
    <t>Columna3070</t>
  </si>
  <si>
    <t>Columna3071</t>
  </si>
  <si>
    <t>Columna3072</t>
  </si>
  <si>
    <t>Columna3073</t>
  </si>
  <si>
    <t>Columna3074</t>
  </si>
  <si>
    <t>Columna3075</t>
  </si>
  <si>
    <t>Columna3076</t>
  </si>
  <si>
    <t>Columna3077</t>
  </si>
  <si>
    <t>Columna3078</t>
  </si>
  <si>
    <t>Columna3079</t>
  </si>
  <si>
    <t>Columna3080</t>
  </si>
  <si>
    <t>Columna3081</t>
  </si>
  <si>
    <t>Columna3082</t>
  </si>
  <si>
    <t>Columna3083</t>
  </si>
  <si>
    <t>Columna3084</t>
  </si>
  <si>
    <t>Columna3085</t>
  </si>
  <si>
    <t>Columna3086</t>
  </si>
  <si>
    <t>Columna3087</t>
  </si>
  <si>
    <t>Columna3088</t>
  </si>
  <si>
    <t>Columna3089</t>
  </si>
  <si>
    <t>Columna3090</t>
  </si>
  <si>
    <t>Columna3091</t>
  </si>
  <si>
    <t>Columna3092</t>
  </si>
  <si>
    <t>Columna3093</t>
  </si>
  <si>
    <t>Columna3094</t>
  </si>
  <si>
    <t>Columna3095</t>
  </si>
  <si>
    <t>Columna3096</t>
  </si>
  <si>
    <t>Columna3097</t>
  </si>
  <si>
    <t>Columna3098</t>
  </si>
  <si>
    <t>Columna3099</t>
  </si>
  <si>
    <t>Columna3100</t>
  </si>
  <si>
    <t>Columna3101</t>
  </si>
  <si>
    <t>Columna3102</t>
  </si>
  <si>
    <t>Columna3103</t>
  </si>
  <si>
    <t>Columna3104</t>
  </si>
  <si>
    <t>Columna3105</t>
  </si>
  <si>
    <t>Columna3106</t>
  </si>
  <si>
    <t>Columna3107</t>
  </si>
  <si>
    <t>Columna3108</t>
  </si>
  <si>
    <t>Columna3109</t>
  </si>
  <si>
    <t>Columna3110</t>
  </si>
  <si>
    <t>Columna3111</t>
  </si>
  <si>
    <t>Columna3112</t>
  </si>
  <si>
    <t>Columna3113</t>
  </si>
  <si>
    <t>Columna3114</t>
  </si>
  <si>
    <t>Columna3115</t>
  </si>
  <si>
    <t>Columna3116</t>
  </si>
  <si>
    <t>Columna3117</t>
  </si>
  <si>
    <t>Columna3118</t>
  </si>
  <si>
    <t>Columna3119</t>
  </si>
  <si>
    <t>Columna3120</t>
  </si>
  <si>
    <t>Columna3121</t>
  </si>
  <si>
    <t>Columna3122</t>
  </si>
  <si>
    <t>Columna3123</t>
  </si>
  <si>
    <t>Columna3124</t>
  </si>
  <si>
    <t>Columna3125</t>
  </si>
  <si>
    <t>Columna3126</t>
  </si>
  <si>
    <t>Columna3127</t>
  </si>
  <si>
    <t>Columna3128</t>
  </si>
  <si>
    <t>Columna3129</t>
  </si>
  <si>
    <t>Columna3130</t>
  </si>
  <si>
    <t>Columna3131</t>
  </si>
  <si>
    <t>Columna3132</t>
  </si>
  <si>
    <t>Columna3133</t>
  </si>
  <si>
    <t>Columna3134</t>
  </si>
  <si>
    <t>Columna3135</t>
  </si>
  <si>
    <t>Columna3136</t>
  </si>
  <si>
    <t>Columna3137</t>
  </si>
  <si>
    <t>Columna3138</t>
  </si>
  <si>
    <t>Columna3139</t>
  </si>
  <si>
    <t>Columna3140</t>
  </si>
  <si>
    <t>Columna3141</t>
  </si>
  <si>
    <t>Columna3142</t>
  </si>
  <si>
    <t>Columna3143</t>
  </si>
  <si>
    <t>Columna3144</t>
  </si>
  <si>
    <t>Columna3145</t>
  </si>
  <si>
    <t>Columna3146</t>
  </si>
  <si>
    <t>Columna3147</t>
  </si>
  <si>
    <t>Columna3148</t>
  </si>
  <si>
    <t>Columna3149</t>
  </si>
  <si>
    <t>Columna3150</t>
  </si>
  <si>
    <t>Columna3151</t>
  </si>
  <si>
    <t>Columna3152</t>
  </si>
  <si>
    <t>Columna3153</t>
  </si>
  <si>
    <t>Columna3154</t>
  </si>
  <si>
    <t>Columna3155</t>
  </si>
  <si>
    <t>Columna3156</t>
  </si>
  <si>
    <t>Columna3157</t>
  </si>
  <si>
    <t>Columna3158</t>
  </si>
  <si>
    <t>Columna3159</t>
  </si>
  <si>
    <t>Columna3160</t>
  </si>
  <si>
    <t>Columna3161</t>
  </si>
  <si>
    <t>Columna3162</t>
  </si>
  <si>
    <t>Columna3163</t>
  </si>
  <si>
    <t>Columna3164</t>
  </si>
  <si>
    <t>Columna3165</t>
  </si>
  <si>
    <t>Columna3166</t>
  </si>
  <si>
    <t>Columna3167</t>
  </si>
  <si>
    <t>Columna3168</t>
  </si>
  <si>
    <t>Columna3169</t>
  </si>
  <si>
    <t>Columna3170</t>
  </si>
  <si>
    <t>Columna3171</t>
  </si>
  <si>
    <t>Columna3172</t>
  </si>
  <si>
    <t>Columna3173</t>
  </si>
  <si>
    <t>Columna3174</t>
  </si>
  <si>
    <t>Columna3175</t>
  </si>
  <si>
    <t>Columna3176</t>
  </si>
  <si>
    <t>Columna3177</t>
  </si>
  <si>
    <t>Columna3178</t>
  </si>
  <si>
    <t>Columna3179</t>
  </si>
  <si>
    <t>Columna3180</t>
  </si>
  <si>
    <t>Columna3181</t>
  </si>
  <si>
    <t>Columna3182</t>
  </si>
  <si>
    <t>Columna3183</t>
  </si>
  <si>
    <t>Columna3184</t>
  </si>
  <si>
    <t>Columna3185</t>
  </si>
  <si>
    <t>Columna3186</t>
  </si>
  <si>
    <t>Columna3187</t>
  </si>
  <si>
    <t>Columna3188</t>
  </si>
  <si>
    <t>Columna3189</t>
  </si>
  <si>
    <t>Columna3190</t>
  </si>
  <si>
    <t>Columna3191</t>
  </si>
  <si>
    <t>Columna3192</t>
  </si>
  <si>
    <t>Columna3193</t>
  </si>
  <si>
    <t>Columna3194</t>
  </si>
  <si>
    <t>Columna3195</t>
  </si>
  <si>
    <t>Columna3196</t>
  </si>
  <si>
    <t>Columna3197</t>
  </si>
  <si>
    <t>Columna3198</t>
  </si>
  <si>
    <t>Columna3199</t>
  </si>
  <si>
    <t>Columna3200</t>
  </si>
  <si>
    <t>Columna3201</t>
  </si>
  <si>
    <t>Columna3202</t>
  </si>
  <si>
    <t>Columna3203</t>
  </si>
  <si>
    <t>Columna3204</t>
  </si>
  <si>
    <t>Columna3205</t>
  </si>
  <si>
    <t>Columna3206</t>
  </si>
  <si>
    <t>Columna3207</t>
  </si>
  <si>
    <t>Columna3208</t>
  </si>
  <si>
    <t>Columna3209</t>
  </si>
  <si>
    <t>Columna3210</t>
  </si>
  <si>
    <t>Columna3211</t>
  </si>
  <si>
    <t>Columna3212</t>
  </si>
  <si>
    <t>Columna3213</t>
  </si>
  <si>
    <t>Columna3214</t>
  </si>
  <si>
    <t>Columna3215</t>
  </si>
  <si>
    <t>Columna3216</t>
  </si>
  <si>
    <t>Columna3217</t>
  </si>
  <si>
    <t>Columna3218</t>
  </si>
  <si>
    <t>Columna3219</t>
  </si>
  <si>
    <t>Columna3220</t>
  </si>
  <si>
    <t>Columna3221</t>
  </si>
  <si>
    <t>Columna3222</t>
  </si>
  <si>
    <t>Columna3223</t>
  </si>
  <si>
    <t>Columna3224</t>
  </si>
  <si>
    <t>Columna3225</t>
  </si>
  <si>
    <t>Columna3226</t>
  </si>
  <si>
    <t>Columna3227</t>
  </si>
  <si>
    <t>Columna3228</t>
  </si>
  <si>
    <t>Columna3229</t>
  </si>
  <si>
    <t>Columna3230</t>
  </si>
  <si>
    <t>Columna3231</t>
  </si>
  <si>
    <t>Columna3232</t>
  </si>
  <si>
    <t>Columna3233</t>
  </si>
  <si>
    <t>Columna3234</t>
  </si>
  <si>
    <t>Columna3235</t>
  </si>
  <si>
    <t>Columna3236</t>
  </si>
  <si>
    <t>Columna3237</t>
  </si>
  <si>
    <t>Columna3238</t>
  </si>
  <si>
    <t>Columna3239</t>
  </si>
  <si>
    <t>Columna3240</t>
  </si>
  <si>
    <t>Columna3241</t>
  </si>
  <si>
    <t>Columna3242</t>
  </si>
  <si>
    <t>Columna3243</t>
  </si>
  <si>
    <t>Columna3244</t>
  </si>
  <si>
    <t>Columna3245</t>
  </si>
  <si>
    <t>Columna3246</t>
  </si>
  <si>
    <t>Columna3247</t>
  </si>
  <si>
    <t>Columna3248</t>
  </si>
  <si>
    <t>Columna3249</t>
  </si>
  <si>
    <t>Columna3250</t>
  </si>
  <si>
    <t>Columna3251</t>
  </si>
  <si>
    <t>Columna3252</t>
  </si>
  <si>
    <t>Columna3253</t>
  </si>
  <si>
    <t>Columna3254</t>
  </si>
  <si>
    <t>Columna3255</t>
  </si>
  <si>
    <t>Columna3256</t>
  </si>
  <si>
    <t>Columna3257</t>
  </si>
  <si>
    <t>Columna3258</t>
  </si>
  <si>
    <t>Columna3259</t>
  </si>
  <si>
    <t>Columna3260</t>
  </si>
  <si>
    <t>Columna3261</t>
  </si>
  <si>
    <t>Columna3262</t>
  </si>
  <si>
    <t>Columna3263</t>
  </si>
  <si>
    <t>Columna3264</t>
  </si>
  <si>
    <t>Columna3265</t>
  </si>
  <si>
    <t>Columna3266</t>
  </si>
  <si>
    <t>Columna3267</t>
  </si>
  <si>
    <t>Columna3268</t>
  </si>
  <si>
    <t>Columna3269</t>
  </si>
  <si>
    <t>Columna3270</t>
  </si>
  <si>
    <t>Columna3271</t>
  </si>
  <si>
    <t>Columna3272</t>
  </si>
  <si>
    <t>Columna3273</t>
  </si>
  <si>
    <t>Columna3274</t>
  </si>
  <si>
    <t>Columna3275</t>
  </si>
  <si>
    <t>Columna3276</t>
  </si>
  <si>
    <t>Columna3277</t>
  </si>
  <si>
    <t>Columna3278</t>
  </si>
  <si>
    <t>Columna3279</t>
  </si>
  <si>
    <t>Columna3280</t>
  </si>
  <si>
    <t>Columna3281</t>
  </si>
  <si>
    <t>Columna3282</t>
  </si>
  <si>
    <t>Columna3283</t>
  </si>
  <si>
    <t>Columna3284</t>
  </si>
  <si>
    <t>Columna3285</t>
  </si>
  <si>
    <t>Columna3286</t>
  </si>
  <si>
    <t>Columna3287</t>
  </si>
  <si>
    <t>Columna3288</t>
  </si>
  <si>
    <t>Columna3289</t>
  </si>
  <si>
    <t>Columna3290</t>
  </si>
  <si>
    <t>Columna3291</t>
  </si>
  <si>
    <t>Columna3292</t>
  </si>
  <si>
    <t>Columna3293</t>
  </si>
  <si>
    <t>Columna3294</t>
  </si>
  <si>
    <t>Columna3295</t>
  </si>
  <si>
    <t>Columna3296</t>
  </si>
  <si>
    <t>Columna3297</t>
  </si>
  <si>
    <t>Columna3298</t>
  </si>
  <si>
    <t>Columna3299</t>
  </si>
  <si>
    <t>Columna3300</t>
  </si>
  <si>
    <t>Columna3301</t>
  </si>
  <si>
    <t>Columna3302</t>
  </si>
  <si>
    <t>Columna3303</t>
  </si>
  <si>
    <t>Columna3304</t>
  </si>
  <si>
    <t>Columna3305</t>
  </si>
  <si>
    <t>Columna3306</t>
  </si>
  <si>
    <t>Columna3307</t>
  </si>
  <si>
    <t>Columna3308</t>
  </si>
  <si>
    <t>Columna3309</t>
  </si>
  <si>
    <t>Columna3310</t>
  </si>
  <si>
    <t>Columna3311</t>
  </si>
  <si>
    <t>Columna3312</t>
  </si>
  <si>
    <t>Columna3313</t>
  </si>
  <si>
    <t>Columna3314</t>
  </si>
  <si>
    <t>Columna3315</t>
  </si>
  <si>
    <t>Columna3316</t>
  </si>
  <si>
    <t>Columna3317</t>
  </si>
  <si>
    <t>Columna3318</t>
  </si>
  <si>
    <t>Columna3319</t>
  </si>
  <si>
    <t>Columna3320</t>
  </si>
  <si>
    <t>Columna3321</t>
  </si>
  <si>
    <t>Columna3322</t>
  </si>
  <si>
    <t>Columna3323</t>
  </si>
  <si>
    <t>Columna3324</t>
  </si>
  <si>
    <t>Columna3325</t>
  </si>
  <si>
    <t>Columna3326</t>
  </si>
  <si>
    <t>Columna3327</t>
  </si>
  <si>
    <t>Columna3328</t>
  </si>
  <si>
    <t>Columna3329</t>
  </si>
  <si>
    <t>Columna3330</t>
  </si>
  <si>
    <t>Columna3331</t>
  </si>
  <si>
    <t>Columna3332</t>
  </si>
  <si>
    <t>Columna3333</t>
  </si>
  <si>
    <t>Columna3334</t>
  </si>
  <si>
    <t>Columna3335</t>
  </si>
  <si>
    <t>Columna3336</t>
  </si>
  <si>
    <t>Columna3337</t>
  </si>
  <si>
    <t>Columna3338</t>
  </si>
  <si>
    <t>Columna3339</t>
  </si>
  <si>
    <t>Columna3340</t>
  </si>
  <si>
    <t>Columna3341</t>
  </si>
  <si>
    <t>Columna3342</t>
  </si>
  <si>
    <t>Columna3343</t>
  </si>
  <si>
    <t>Columna3344</t>
  </si>
  <si>
    <t>Columna3345</t>
  </si>
  <si>
    <t>Columna3346</t>
  </si>
  <si>
    <t>Columna3347</t>
  </si>
  <si>
    <t>Columna3348</t>
  </si>
  <si>
    <t>Columna3349</t>
  </si>
  <si>
    <t>Columna3350</t>
  </si>
  <si>
    <t>Columna3351</t>
  </si>
  <si>
    <t>Columna3352</t>
  </si>
  <si>
    <t>Columna3353</t>
  </si>
  <si>
    <t>Columna3354</t>
  </si>
  <si>
    <t>Columna3355</t>
  </si>
  <si>
    <t>Columna3356</t>
  </si>
  <si>
    <t>Columna3357</t>
  </si>
  <si>
    <t>Columna3358</t>
  </si>
  <si>
    <t>Columna3359</t>
  </si>
  <si>
    <t>Columna3360</t>
  </si>
  <si>
    <t>Columna3361</t>
  </si>
  <si>
    <t>Columna3362</t>
  </si>
  <si>
    <t>Columna3363</t>
  </si>
  <si>
    <t>Columna3364</t>
  </si>
  <si>
    <t>Columna3365</t>
  </si>
  <si>
    <t>Columna3366</t>
  </si>
  <si>
    <t>Columna3367</t>
  </si>
  <si>
    <t>Columna3368</t>
  </si>
  <si>
    <t>Columna3369</t>
  </si>
  <si>
    <t>Columna3370</t>
  </si>
  <si>
    <t>Columna3371</t>
  </si>
  <si>
    <t>Columna3372</t>
  </si>
  <si>
    <t>Columna3373</t>
  </si>
  <si>
    <t>Columna3374</t>
  </si>
  <si>
    <t>Columna3375</t>
  </si>
  <si>
    <t>Columna3376</t>
  </si>
  <si>
    <t>Columna3377</t>
  </si>
  <si>
    <t>Columna3378</t>
  </si>
  <si>
    <t>Columna3379</t>
  </si>
  <si>
    <t>Columna3380</t>
  </si>
  <si>
    <t>Columna3381</t>
  </si>
  <si>
    <t>Columna3382</t>
  </si>
  <si>
    <t>Columna3383</t>
  </si>
  <si>
    <t>Columna3384</t>
  </si>
  <si>
    <t>Columna3385</t>
  </si>
  <si>
    <t>Columna3386</t>
  </si>
  <si>
    <t>Columna3387</t>
  </si>
  <si>
    <t>Columna3388</t>
  </si>
  <si>
    <t>Columna3389</t>
  </si>
  <si>
    <t>Columna3390</t>
  </si>
  <si>
    <t>Columna3391</t>
  </si>
  <si>
    <t>Columna3392</t>
  </si>
  <si>
    <t>Columna3393</t>
  </si>
  <si>
    <t>Columna3394</t>
  </si>
  <si>
    <t>Columna3395</t>
  </si>
  <si>
    <t>Columna3396</t>
  </si>
  <si>
    <t>Columna3397</t>
  </si>
  <si>
    <t>Columna3398</t>
  </si>
  <si>
    <t>Columna3399</t>
  </si>
  <si>
    <t>Columna3400</t>
  </si>
  <si>
    <t>Columna3401</t>
  </si>
  <si>
    <t>Columna3402</t>
  </si>
  <si>
    <t>Columna3403</t>
  </si>
  <si>
    <t>Columna3404</t>
  </si>
  <si>
    <t>Columna3405</t>
  </si>
  <si>
    <t>Columna3406</t>
  </si>
  <si>
    <t>Columna3407</t>
  </si>
  <si>
    <t>Columna3408</t>
  </si>
  <si>
    <t>Columna3409</t>
  </si>
  <si>
    <t>Columna3410</t>
  </si>
  <si>
    <t>Columna3411</t>
  </si>
  <si>
    <t>Columna3412</t>
  </si>
  <si>
    <t>Columna3413</t>
  </si>
  <si>
    <t>Columna3414</t>
  </si>
  <si>
    <t>Columna3415</t>
  </si>
  <si>
    <t>Columna3416</t>
  </si>
  <si>
    <t>Columna3417</t>
  </si>
  <si>
    <t>Columna3418</t>
  </si>
  <si>
    <t>Columna3419</t>
  </si>
  <si>
    <t>Columna3420</t>
  </si>
  <si>
    <t>Columna3421</t>
  </si>
  <si>
    <t>Columna3422</t>
  </si>
  <si>
    <t>Columna3423</t>
  </si>
  <si>
    <t>Columna3424</t>
  </si>
  <si>
    <t>Columna3425</t>
  </si>
  <si>
    <t>Columna3426</t>
  </si>
  <si>
    <t>Columna3427</t>
  </si>
  <si>
    <t>Columna3428</t>
  </si>
  <si>
    <t>Columna3429</t>
  </si>
  <si>
    <t>Columna3430</t>
  </si>
  <si>
    <t>Columna3431</t>
  </si>
  <si>
    <t>Columna3432</t>
  </si>
  <si>
    <t>Columna3433</t>
  </si>
  <si>
    <t>Columna3434</t>
  </si>
  <si>
    <t>Columna3435</t>
  </si>
  <si>
    <t>Columna3436</t>
  </si>
  <si>
    <t>Columna3437</t>
  </si>
  <si>
    <t>Columna3438</t>
  </si>
  <si>
    <t>Columna3439</t>
  </si>
  <si>
    <t>Columna3440</t>
  </si>
  <si>
    <t>Columna3441</t>
  </si>
  <si>
    <t>Columna3442</t>
  </si>
  <si>
    <t>Columna3443</t>
  </si>
  <si>
    <t>Columna3444</t>
  </si>
  <si>
    <t>Columna3445</t>
  </si>
  <si>
    <t>Columna3446</t>
  </si>
  <si>
    <t>Columna3447</t>
  </si>
  <si>
    <t>Columna3448</t>
  </si>
  <si>
    <t>Columna3449</t>
  </si>
  <si>
    <t>Columna3450</t>
  </si>
  <si>
    <t>Columna3451</t>
  </si>
  <si>
    <t>Columna3452</t>
  </si>
  <si>
    <t>Columna3453</t>
  </si>
  <si>
    <t>Columna3454</t>
  </si>
  <si>
    <t>Columna3455</t>
  </si>
  <si>
    <t>Columna3456</t>
  </si>
  <si>
    <t>Columna3457</t>
  </si>
  <si>
    <t>Columna3458</t>
  </si>
  <si>
    <t>Columna3459</t>
  </si>
  <si>
    <t>Columna3460</t>
  </si>
  <si>
    <t>Columna3461</t>
  </si>
  <si>
    <t>Columna3462</t>
  </si>
  <si>
    <t>Columna3463</t>
  </si>
  <si>
    <t>Columna3464</t>
  </si>
  <si>
    <t>Columna3465</t>
  </si>
  <si>
    <t>Columna3466</t>
  </si>
  <si>
    <t>Columna3467</t>
  </si>
  <si>
    <t>Columna3468</t>
  </si>
  <si>
    <t>Columna3469</t>
  </si>
  <si>
    <t>Columna3470</t>
  </si>
  <si>
    <t>Columna3471</t>
  </si>
  <si>
    <t>Columna3472</t>
  </si>
  <si>
    <t>Columna3473</t>
  </si>
  <si>
    <t>Columna3474</t>
  </si>
  <si>
    <t>Columna3475</t>
  </si>
  <si>
    <t>Columna3476</t>
  </si>
  <si>
    <t>Columna3477</t>
  </si>
  <si>
    <t>Columna3478</t>
  </si>
  <si>
    <t>Columna3479</t>
  </si>
  <si>
    <t>Columna3480</t>
  </si>
  <si>
    <t>Columna3481</t>
  </si>
  <si>
    <t>Columna3482</t>
  </si>
  <si>
    <t>Columna3483</t>
  </si>
  <si>
    <t>Columna3484</t>
  </si>
  <si>
    <t>Columna3485</t>
  </si>
  <si>
    <t>Columna3486</t>
  </si>
  <si>
    <t>Columna3487</t>
  </si>
  <si>
    <t>Columna3488</t>
  </si>
  <si>
    <t>Columna3489</t>
  </si>
  <si>
    <t>Columna3490</t>
  </si>
  <si>
    <t>Columna3491</t>
  </si>
  <si>
    <t>Columna3492</t>
  </si>
  <si>
    <t>Columna3493</t>
  </si>
  <si>
    <t>Columna3494</t>
  </si>
  <si>
    <t>Columna3495</t>
  </si>
  <si>
    <t>Columna3496</t>
  </si>
  <si>
    <t>Columna3497</t>
  </si>
  <si>
    <t>Columna3498</t>
  </si>
  <si>
    <t>Columna3499</t>
  </si>
  <si>
    <t>Columna3500</t>
  </si>
  <si>
    <t>Columna3501</t>
  </si>
  <si>
    <t>Columna3502</t>
  </si>
  <si>
    <t>Columna3503</t>
  </si>
  <si>
    <t>Columna3504</t>
  </si>
  <si>
    <t>Columna3505</t>
  </si>
  <si>
    <t>Columna3506</t>
  </si>
  <si>
    <t>Columna3507</t>
  </si>
  <si>
    <t>Columna3508</t>
  </si>
  <si>
    <t>Columna3509</t>
  </si>
  <si>
    <t>Columna3510</t>
  </si>
  <si>
    <t>Columna3511</t>
  </si>
  <si>
    <t>Columna3512</t>
  </si>
  <si>
    <t>Columna3513</t>
  </si>
  <si>
    <t>Columna3514</t>
  </si>
  <si>
    <t>Columna3515</t>
  </si>
  <si>
    <t>Columna3516</t>
  </si>
  <si>
    <t>Columna3517</t>
  </si>
  <si>
    <t>Columna3518</t>
  </si>
  <si>
    <t>Columna3519</t>
  </si>
  <si>
    <t>Columna3520</t>
  </si>
  <si>
    <t>Columna3521</t>
  </si>
  <si>
    <t>Columna3522</t>
  </si>
  <si>
    <t>Columna3523</t>
  </si>
  <si>
    <t>Columna3524</t>
  </si>
  <si>
    <t>Columna3525</t>
  </si>
  <si>
    <t>Columna3526</t>
  </si>
  <si>
    <t>Columna3527</t>
  </si>
  <si>
    <t>Columna3528</t>
  </si>
  <si>
    <t>Columna3529</t>
  </si>
  <si>
    <t>Columna3530</t>
  </si>
  <si>
    <t>Columna3531</t>
  </si>
  <si>
    <t>Columna3532</t>
  </si>
  <si>
    <t>Columna3533</t>
  </si>
  <si>
    <t>Columna3534</t>
  </si>
  <si>
    <t>Columna3535</t>
  </si>
  <si>
    <t>Columna3536</t>
  </si>
  <si>
    <t>Columna3537</t>
  </si>
  <si>
    <t>Columna3538</t>
  </si>
  <si>
    <t>Columna3539</t>
  </si>
  <si>
    <t>Columna3540</t>
  </si>
  <si>
    <t>Columna3541</t>
  </si>
  <si>
    <t>Columna3542</t>
  </si>
  <si>
    <t>Columna3543</t>
  </si>
  <si>
    <t>Columna3544</t>
  </si>
  <si>
    <t>Columna3545</t>
  </si>
  <si>
    <t>Columna3546</t>
  </si>
  <si>
    <t>Columna3547</t>
  </si>
  <si>
    <t>Columna3548</t>
  </si>
  <si>
    <t>Columna3549</t>
  </si>
  <si>
    <t>Columna3550</t>
  </si>
  <si>
    <t>Columna3551</t>
  </si>
  <si>
    <t>Columna3552</t>
  </si>
  <si>
    <t>Columna3553</t>
  </si>
  <si>
    <t>Columna3554</t>
  </si>
  <si>
    <t>Columna3555</t>
  </si>
  <si>
    <t>Columna3556</t>
  </si>
  <si>
    <t>Columna3557</t>
  </si>
  <si>
    <t>Columna3558</t>
  </si>
  <si>
    <t>Columna3559</t>
  </si>
  <si>
    <t>Columna3560</t>
  </si>
  <si>
    <t>Columna3561</t>
  </si>
  <si>
    <t>Columna3562</t>
  </si>
  <si>
    <t>Columna3563</t>
  </si>
  <si>
    <t>Columna3564</t>
  </si>
  <si>
    <t>Columna3565</t>
  </si>
  <si>
    <t>Columna3566</t>
  </si>
  <si>
    <t>Columna3567</t>
  </si>
  <si>
    <t>Columna3568</t>
  </si>
  <si>
    <t>Columna3569</t>
  </si>
  <si>
    <t>Columna3570</t>
  </si>
  <si>
    <t>Columna3571</t>
  </si>
  <si>
    <t>Columna3572</t>
  </si>
  <si>
    <t>Columna3573</t>
  </si>
  <si>
    <t>Columna3574</t>
  </si>
  <si>
    <t>Columna3575</t>
  </si>
  <si>
    <t>Columna3576</t>
  </si>
  <si>
    <t>Columna3577</t>
  </si>
  <si>
    <t>Columna3578</t>
  </si>
  <si>
    <t>Columna3579</t>
  </si>
  <si>
    <t>Columna3580</t>
  </si>
  <si>
    <t>Columna3581</t>
  </si>
  <si>
    <t>Columna3582</t>
  </si>
  <si>
    <t>Columna3583</t>
  </si>
  <si>
    <t>Columna3584</t>
  </si>
  <si>
    <t>Columna3585</t>
  </si>
  <si>
    <t>Columna3586</t>
  </si>
  <si>
    <t>Columna3587</t>
  </si>
  <si>
    <t>Columna3588</t>
  </si>
  <si>
    <t>Columna3589</t>
  </si>
  <si>
    <t>Columna3590</t>
  </si>
  <si>
    <t>Columna3591</t>
  </si>
  <si>
    <t>Columna3592</t>
  </si>
  <si>
    <t>Columna3593</t>
  </si>
  <si>
    <t>Columna3594</t>
  </si>
  <si>
    <t>Columna3595</t>
  </si>
  <si>
    <t>Columna3596</t>
  </si>
  <si>
    <t>Columna3597</t>
  </si>
  <si>
    <t>Columna3598</t>
  </si>
  <si>
    <t>Columna3599</t>
  </si>
  <si>
    <t>Columna3600</t>
  </si>
  <si>
    <t>Columna3601</t>
  </si>
  <si>
    <t>Columna3602</t>
  </si>
  <si>
    <t>Columna3603</t>
  </si>
  <si>
    <t>Columna3604</t>
  </si>
  <si>
    <t>Columna3605</t>
  </si>
  <si>
    <t>Columna3606</t>
  </si>
  <si>
    <t>Columna3607</t>
  </si>
  <si>
    <t>Columna3608</t>
  </si>
  <si>
    <t>Columna3609</t>
  </si>
  <si>
    <t>Columna3610</t>
  </si>
  <si>
    <t>Columna3611</t>
  </si>
  <si>
    <t>Columna3612</t>
  </si>
  <si>
    <t>Columna3613</t>
  </si>
  <si>
    <t>Columna3614</t>
  </si>
  <si>
    <t>Columna3615</t>
  </si>
  <si>
    <t>Columna3616</t>
  </si>
  <si>
    <t>Columna3617</t>
  </si>
  <si>
    <t>Columna3618</t>
  </si>
  <si>
    <t>Columna3619</t>
  </si>
  <si>
    <t>Columna3620</t>
  </si>
  <si>
    <t>Columna3621</t>
  </si>
  <si>
    <t>Columna3622</t>
  </si>
  <si>
    <t>Columna3623</t>
  </si>
  <si>
    <t>Columna3624</t>
  </si>
  <si>
    <t>Columna3625</t>
  </si>
  <si>
    <t>Columna3626</t>
  </si>
  <si>
    <t>Columna3627</t>
  </si>
  <si>
    <t>Columna3628</t>
  </si>
  <si>
    <t>Columna3629</t>
  </si>
  <si>
    <t>Columna3630</t>
  </si>
  <si>
    <t>Columna3631</t>
  </si>
  <si>
    <t>Columna3632</t>
  </si>
  <si>
    <t>Columna3633</t>
  </si>
  <si>
    <t>Columna3634</t>
  </si>
  <si>
    <t>Columna3635</t>
  </si>
  <si>
    <t>Columna3636</t>
  </si>
  <si>
    <t>Columna3637</t>
  </si>
  <si>
    <t>Columna3638</t>
  </si>
  <si>
    <t>Columna3639</t>
  </si>
  <si>
    <t>Columna3640</t>
  </si>
  <si>
    <t>Columna3641</t>
  </si>
  <si>
    <t>Columna3642</t>
  </si>
  <si>
    <t>Columna3643</t>
  </si>
  <si>
    <t>Columna3644</t>
  </si>
  <si>
    <t>Columna3645</t>
  </si>
  <si>
    <t>Columna3646</t>
  </si>
  <si>
    <t>Columna3647</t>
  </si>
  <si>
    <t>Columna3648</t>
  </si>
  <si>
    <t>Columna3649</t>
  </si>
  <si>
    <t>Columna3650</t>
  </si>
  <si>
    <t>Columna3651</t>
  </si>
  <si>
    <t>Columna3652</t>
  </si>
  <si>
    <t>Columna3653</t>
  </si>
  <si>
    <t>Columna3654</t>
  </si>
  <si>
    <t>Columna3655</t>
  </si>
  <si>
    <t>Columna3656</t>
  </si>
  <si>
    <t>Columna3657</t>
  </si>
  <si>
    <t>Columna3658</t>
  </si>
  <si>
    <t>Columna3659</t>
  </si>
  <si>
    <t>Columna3660</t>
  </si>
  <si>
    <t>Columna3661</t>
  </si>
  <si>
    <t>Columna3662</t>
  </si>
  <si>
    <t>Columna3663</t>
  </si>
  <si>
    <t>Columna3664</t>
  </si>
  <si>
    <t>Columna3665</t>
  </si>
  <si>
    <t>Columna3666</t>
  </si>
  <si>
    <t>Columna3667</t>
  </si>
  <si>
    <t>Columna3668</t>
  </si>
  <si>
    <t>Columna3669</t>
  </si>
  <si>
    <t>Columna3670</t>
  </si>
  <si>
    <t>Columna3671</t>
  </si>
  <si>
    <t>Columna3672</t>
  </si>
  <si>
    <t>Columna3673</t>
  </si>
  <si>
    <t>Columna3674</t>
  </si>
  <si>
    <t>Columna3675</t>
  </si>
  <si>
    <t>Columna3676</t>
  </si>
  <si>
    <t>Columna3677</t>
  </si>
  <si>
    <t>Columna3678</t>
  </si>
  <si>
    <t>Columna3679</t>
  </si>
  <si>
    <t>Columna3680</t>
  </si>
  <si>
    <t>Columna3681</t>
  </si>
  <si>
    <t>Columna3682</t>
  </si>
  <si>
    <t>Columna3683</t>
  </si>
  <si>
    <t>Columna3684</t>
  </si>
  <si>
    <t>Columna3685</t>
  </si>
  <si>
    <t>Columna3686</t>
  </si>
  <si>
    <t>Columna3687</t>
  </si>
  <si>
    <t>Columna3688</t>
  </si>
  <si>
    <t>Columna3689</t>
  </si>
  <si>
    <t>Columna3690</t>
  </si>
  <si>
    <t>Columna3691</t>
  </si>
  <si>
    <t>Columna3692</t>
  </si>
  <si>
    <t>Columna3693</t>
  </si>
  <si>
    <t>Columna3694</t>
  </si>
  <si>
    <t>Columna3695</t>
  </si>
  <si>
    <t>Columna3696</t>
  </si>
  <si>
    <t>Columna3697</t>
  </si>
  <si>
    <t>Columna3698</t>
  </si>
  <si>
    <t>Columna3699</t>
  </si>
  <si>
    <t>Columna3700</t>
  </si>
  <si>
    <t>Columna3701</t>
  </si>
  <si>
    <t>Columna3702</t>
  </si>
  <si>
    <t>Columna3703</t>
  </si>
  <si>
    <t>Columna3704</t>
  </si>
  <si>
    <t>Columna3705</t>
  </si>
  <si>
    <t>Columna3706</t>
  </si>
  <si>
    <t>Columna3707</t>
  </si>
  <si>
    <t>Columna3708</t>
  </si>
  <si>
    <t>Columna3709</t>
  </si>
  <si>
    <t>Columna3710</t>
  </si>
  <si>
    <t>Columna3711</t>
  </si>
  <si>
    <t>Columna3712</t>
  </si>
  <si>
    <t>Columna3713</t>
  </si>
  <si>
    <t>Columna3714</t>
  </si>
  <si>
    <t>Columna3715</t>
  </si>
  <si>
    <t>Columna3716</t>
  </si>
  <si>
    <t>Columna3717</t>
  </si>
  <si>
    <t>Columna3718</t>
  </si>
  <si>
    <t>Columna3719</t>
  </si>
  <si>
    <t>Columna3720</t>
  </si>
  <si>
    <t>Columna3721</t>
  </si>
  <si>
    <t>Columna3722</t>
  </si>
  <si>
    <t>Columna3723</t>
  </si>
  <si>
    <t>Columna3724</t>
  </si>
  <si>
    <t>Columna3725</t>
  </si>
  <si>
    <t>Columna3726</t>
  </si>
  <si>
    <t>Columna3727</t>
  </si>
  <si>
    <t>Columna3728</t>
  </si>
  <si>
    <t>Columna3729</t>
  </si>
  <si>
    <t>Columna3730</t>
  </si>
  <si>
    <t>Columna3731</t>
  </si>
  <si>
    <t>Columna3732</t>
  </si>
  <si>
    <t>Columna3733</t>
  </si>
  <si>
    <t>Columna3734</t>
  </si>
  <si>
    <t>Columna3735</t>
  </si>
  <si>
    <t>Columna3736</t>
  </si>
  <si>
    <t>Columna3737</t>
  </si>
  <si>
    <t>Columna3738</t>
  </si>
  <si>
    <t>Columna3739</t>
  </si>
  <si>
    <t>Columna3740</t>
  </si>
  <si>
    <t>Columna3741</t>
  </si>
  <si>
    <t>Columna3742</t>
  </si>
  <si>
    <t>Columna3743</t>
  </si>
  <si>
    <t>Columna3744</t>
  </si>
  <si>
    <t>Columna3745</t>
  </si>
  <si>
    <t>Columna3746</t>
  </si>
  <si>
    <t>Columna3747</t>
  </si>
  <si>
    <t>Columna3748</t>
  </si>
  <si>
    <t>Columna3749</t>
  </si>
  <si>
    <t>Columna3750</t>
  </si>
  <si>
    <t>Columna3751</t>
  </si>
  <si>
    <t>Columna3752</t>
  </si>
  <si>
    <t>Columna3753</t>
  </si>
  <si>
    <t>Columna3754</t>
  </si>
  <si>
    <t>Columna3755</t>
  </si>
  <si>
    <t>Columna3756</t>
  </si>
  <si>
    <t>Columna3757</t>
  </si>
  <si>
    <t>Columna3758</t>
  </si>
  <si>
    <t>Columna3759</t>
  </si>
  <si>
    <t>Columna3760</t>
  </si>
  <si>
    <t>Columna3761</t>
  </si>
  <si>
    <t>Columna3762</t>
  </si>
  <si>
    <t>Columna3763</t>
  </si>
  <si>
    <t>Columna3764</t>
  </si>
  <si>
    <t>Columna3765</t>
  </si>
  <si>
    <t>Columna3766</t>
  </si>
  <si>
    <t>Columna3767</t>
  </si>
  <si>
    <t>Columna3768</t>
  </si>
  <si>
    <t>Columna3769</t>
  </si>
  <si>
    <t>Columna3770</t>
  </si>
  <si>
    <t>Columna3771</t>
  </si>
  <si>
    <t>Columna3772</t>
  </si>
  <si>
    <t>Columna3773</t>
  </si>
  <si>
    <t>Columna3774</t>
  </si>
  <si>
    <t>Columna3775</t>
  </si>
  <si>
    <t>Columna3776</t>
  </si>
  <si>
    <t>Columna3777</t>
  </si>
  <si>
    <t>Columna3778</t>
  </si>
  <si>
    <t>Columna3779</t>
  </si>
  <si>
    <t>Columna3780</t>
  </si>
  <si>
    <t>Columna3781</t>
  </si>
  <si>
    <t>Columna3782</t>
  </si>
  <si>
    <t>Columna3783</t>
  </si>
  <si>
    <t>Columna3784</t>
  </si>
  <si>
    <t>Columna3785</t>
  </si>
  <si>
    <t>Columna3786</t>
  </si>
  <si>
    <t>Columna3787</t>
  </si>
  <si>
    <t>Columna3788</t>
  </si>
  <si>
    <t>Columna3789</t>
  </si>
  <si>
    <t>Columna3790</t>
  </si>
  <si>
    <t>Columna3791</t>
  </si>
  <si>
    <t>Columna3792</t>
  </si>
  <si>
    <t>Columna3793</t>
  </si>
  <si>
    <t>Columna3794</t>
  </si>
  <si>
    <t>Columna3795</t>
  </si>
  <si>
    <t>Columna3796</t>
  </si>
  <si>
    <t>Columna3797</t>
  </si>
  <si>
    <t>Columna3798</t>
  </si>
  <si>
    <t>Columna3799</t>
  </si>
  <si>
    <t>Columna3800</t>
  </si>
  <si>
    <t>Columna3801</t>
  </si>
  <si>
    <t>Columna3802</t>
  </si>
  <si>
    <t>Columna3803</t>
  </si>
  <si>
    <t>Columna3804</t>
  </si>
  <si>
    <t>Columna3805</t>
  </si>
  <si>
    <t>Columna3806</t>
  </si>
  <si>
    <t>Columna3807</t>
  </si>
  <si>
    <t>Columna3808</t>
  </si>
  <si>
    <t>Columna3809</t>
  </si>
  <si>
    <t>Columna3810</t>
  </si>
  <si>
    <t>Columna3811</t>
  </si>
  <si>
    <t>Columna3812</t>
  </si>
  <si>
    <t>Columna3813</t>
  </si>
  <si>
    <t>Columna3814</t>
  </si>
  <si>
    <t>Columna3815</t>
  </si>
  <si>
    <t>Columna3816</t>
  </si>
  <si>
    <t>Columna3817</t>
  </si>
  <si>
    <t>Columna3818</t>
  </si>
  <si>
    <t>Columna3819</t>
  </si>
  <si>
    <t>Columna3820</t>
  </si>
  <si>
    <t>Columna3821</t>
  </si>
  <si>
    <t>Columna3822</t>
  </si>
  <si>
    <t>Columna3823</t>
  </si>
  <si>
    <t>Columna3824</t>
  </si>
  <si>
    <t>Columna3825</t>
  </si>
  <si>
    <t>Columna3826</t>
  </si>
  <si>
    <t>Columna3827</t>
  </si>
  <si>
    <t>Columna3828</t>
  </si>
  <si>
    <t>Columna3829</t>
  </si>
  <si>
    <t>Columna3830</t>
  </si>
  <si>
    <t>Columna3831</t>
  </si>
  <si>
    <t>Columna3832</t>
  </si>
  <si>
    <t>Columna3833</t>
  </si>
  <si>
    <t>Columna3834</t>
  </si>
  <si>
    <t>Columna3835</t>
  </si>
  <si>
    <t>Columna3836</t>
  </si>
  <si>
    <t>Columna3837</t>
  </si>
  <si>
    <t>Columna3838</t>
  </si>
  <si>
    <t>Columna3839</t>
  </si>
  <si>
    <t>Columna3840</t>
  </si>
  <si>
    <t>Columna3841</t>
  </si>
  <si>
    <t>Columna3842</t>
  </si>
  <si>
    <t>Columna3843</t>
  </si>
  <si>
    <t>Columna3844</t>
  </si>
  <si>
    <t>Columna3845</t>
  </si>
  <si>
    <t>Columna3846</t>
  </si>
  <si>
    <t>Columna3847</t>
  </si>
  <si>
    <t>Columna3848</t>
  </si>
  <si>
    <t>Columna3849</t>
  </si>
  <si>
    <t>Columna3850</t>
  </si>
  <si>
    <t>Columna3851</t>
  </si>
  <si>
    <t>Columna3852</t>
  </si>
  <si>
    <t>Columna3853</t>
  </si>
  <si>
    <t>Columna3854</t>
  </si>
  <si>
    <t>Columna3855</t>
  </si>
  <si>
    <t>Columna3856</t>
  </si>
  <si>
    <t>Columna3857</t>
  </si>
  <si>
    <t>Columna3858</t>
  </si>
  <si>
    <t>Columna3859</t>
  </si>
  <si>
    <t>Columna3860</t>
  </si>
  <si>
    <t>Columna3861</t>
  </si>
  <si>
    <t>Columna3862</t>
  </si>
  <si>
    <t>Columna3863</t>
  </si>
  <si>
    <t>Columna3864</t>
  </si>
  <si>
    <t>Columna3865</t>
  </si>
  <si>
    <t>Columna3866</t>
  </si>
  <si>
    <t>Columna3867</t>
  </si>
  <si>
    <t>Columna3868</t>
  </si>
  <si>
    <t>Columna3869</t>
  </si>
  <si>
    <t>Columna3870</t>
  </si>
  <si>
    <t>Columna3871</t>
  </si>
  <si>
    <t>Columna3872</t>
  </si>
  <si>
    <t>Columna3873</t>
  </si>
  <si>
    <t>Columna3874</t>
  </si>
  <si>
    <t>Columna3875</t>
  </si>
  <si>
    <t>Columna3876</t>
  </si>
  <si>
    <t>Columna3877</t>
  </si>
  <si>
    <t>Columna3878</t>
  </si>
  <si>
    <t>Columna3879</t>
  </si>
  <si>
    <t>Columna3880</t>
  </si>
  <si>
    <t>Columna3881</t>
  </si>
  <si>
    <t>Columna3882</t>
  </si>
  <si>
    <t>Columna3883</t>
  </si>
  <si>
    <t>Columna3884</t>
  </si>
  <si>
    <t>Columna3885</t>
  </si>
  <si>
    <t>Columna3886</t>
  </si>
  <si>
    <t>Columna3887</t>
  </si>
  <si>
    <t>Columna3888</t>
  </si>
  <si>
    <t>Columna3889</t>
  </si>
  <si>
    <t>Columna3890</t>
  </si>
  <si>
    <t>Columna3891</t>
  </si>
  <si>
    <t>Columna3892</t>
  </si>
  <si>
    <t>Columna3893</t>
  </si>
  <si>
    <t>Columna3894</t>
  </si>
  <si>
    <t>Columna3895</t>
  </si>
  <si>
    <t>Columna3896</t>
  </si>
  <si>
    <t>Columna3897</t>
  </si>
  <si>
    <t>Columna3898</t>
  </si>
  <si>
    <t>Columna3899</t>
  </si>
  <si>
    <t>Columna3900</t>
  </si>
  <si>
    <t>Columna3901</t>
  </si>
  <si>
    <t>Columna3902</t>
  </si>
  <si>
    <t>Columna3903</t>
  </si>
  <si>
    <t>Columna3904</t>
  </si>
  <si>
    <t>Columna3905</t>
  </si>
  <si>
    <t>Columna3906</t>
  </si>
  <si>
    <t>Columna3907</t>
  </si>
  <si>
    <t>Columna3908</t>
  </si>
  <si>
    <t>Columna3909</t>
  </si>
  <si>
    <t>Columna3910</t>
  </si>
  <si>
    <t>Columna3911</t>
  </si>
  <si>
    <t>Columna3912</t>
  </si>
  <si>
    <t>Columna3913</t>
  </si>
  <si>
    <t>Columna3914</t>
  </si>
  <si>
    <t>Columna3915</t>
  </si>
  <si>
    <t>Columna3916</t>
  </si>
  <si>
    <t>Columna3917</t>
  </si>
  <si>
    <t>Columna3918</t>
  </si>
  <si>
    <t>Columna3919</t>
  </si>
  <si>
    <t>Columna3920</t>
  </si>
  <si>
    <t>Columna3921</t>
  </si>
  <si>
    <t>Columna3922</t>
  </si>
  <si>
    <t>Columna3923</t>
  </si>
  <si>
    <t>Columna3924</t>
  </si>
  <si>
    <t>Columna3925</t>
  </si>
  <si>
    <t>Columna3926</t>
  </si>
  <si>
    <t>Columna3927</t>
  </si>
  <si>
    <t>Columna3928</t>
  </si>
  <si>
    <t>Columna3929</t>
  </si>
  <si>
    <t>Columna3930</t>
  </si>
  <si>
    <t>Columna3931</t>
  </si>
  <si>
    <t>Columna3932</t>
  </si>
  <si>
    <t>Columna3933</t>
  </si>
  <si>
    <t>Columna3934</t>
  </si>
  <si>
    <t>Columna3935</t>
  </si>
  <si>
    <t>Columna3936</t>
  </si>
  <si>
    <t>Columna3937</t>
  </si>
  <si>
    <t>Columna3938</t>
  </si>
  <si>
    <t>Columna3939</t>
  </si>
  <si>
    <t>Columna3940</t>
  </si>
  <si>
    <t>Columna3941</t>
  </si>
  <si>
    <t>Columna3942</t>
  </si>
  <si>
    <t>Columna3943</t>
  </si>
  <si>
    <t>Columna3944</t>
  </si>
  <si>
    <t>Columna3945</t>
  </si>
  <si>
    <t>Columna3946</t>
  </si>
  <si>
    <t>Columna3947</t>
  </si>
  <si>
    <t>Columna3948</t>
  </si>
  <si>
    <t>Columna3949</t>
  </si>
  <si>
    <t>Columna3950</t>
  </si>
  <si>
    <t>Columna3951</t>
  </si>
  <si>
    <t>Columna3952</t>
  </si>
  <si>
    <t>Columna3953</t>
  </si>
  <si>
    <t>Columna3954</t>
  </si>
  <si>
    <t>Columna3955</t>
  </si>
  <si>
    <t>Columna3956</t>
  </si>
  <si>
    <t>Columna3957</t>
  </si>
  <si>
    <t>Columna3958</t>
  </si>
  <si>
    <t>Columna3959</t>
  </si>
  <si>
    <t>Columna3960</t>
  </si>
  <si>
    <t>Columna3961</t>
  </si>
  <si>
    <t>Columna3962</t>
  </si>
  <si>
    <t>Columna3963</t>
  </si>
  <si>
    <t>Columna3964</t>
  </si>
  <si>
    <t>Columna3965</t>
  </si>
  <si>
    <t>Columna3966</t>
  </si>
  <si>
    <t>Columna3967</t>
  </si>
  <si>
    <t>Columna3968</t>
  </si>
  <si>
    <t>Columna3969</t>
  </si>
  <si>
    <t>Columna3970</t>
  </si>
  <si>
    <t>Columna3971</t>
  </si>
  <si>
    <t>Columna3972</t>
  </si>
  <si>
    <t>Columna3973</t>
  </si>
  <si>
    <t>Columna3974</t>
  </si>
  <si>
    <t>Columna3975</t>
  </si>
  <si>
    <t>Columna3976</t>
  </si>
  <si>
    <t>Columna3977</t>
  </si>
  <si>
    <t>Columna3978</t>
  </si>
  <si>
    <t>Columna3979</t>
  </si>
  <si>
    <t>Columna3980</t>
  </si>
  <si>
    <t>Columna3981</t>
  </si>
  <si>
    <t>Columna3982</t>
  </si>
  <si>
    <t>Columna3983</t>
  </si>
  <si>
    <t>Columna3984</t>
  </si>
  <si>
    <t>Columna3985</t>
  </si>
  <si>
    <t>Columna3986</t>
  </si>
  <si>
    <t>Columna3987</t>
  </si>
  <si>
    <t>Columna3988</t>
  </si>
  <si>
    <t>Columna3989</t>
  </si>
  <si>
    <t>Columna3990</t>
  </si>
  <si>
    <t>Columna3991</t>
  </si>
  <si>
    <t>Columna3992</t>
  </si>
  <si>
    <t>Columna3993</t>
  </si>
  <si>
    <t>Columna3994</t>
  </si>
  <si>
    <t>Columna3995</t>
  </si>
  <si>
    <t>Columna3996</t>
  </si>
  <si>
    <t>Columna3997</t>
  </si>
  <si>
    <t>Columna3998</t>
  </si>
  <si>
    <t>Columna3999</t>
  </si>
  <si>
    <t>Columna4000</t>
  </si>
  <si>
    <t>Columna4001</t>
  </si>
  <si>
    <t>Columna4002</t>
  </si>
  <si>
    <t>Columna4003</t>
  </si>
  <si>
    <t>Columna4004</t>
  </si>
  <si>
    <t>Columna4005</t>
  </si>
  <si>
    <t>Columna4006</t>
  </si>
  <si>
    <t>Columna4007</t>
  </si>
  <si>
    <t>Columna4008</t>
  </si>
  <si>
    <t>Columna4009</t>
  </si>
  <si>
    <t>Columna4010</t>
  </si>
  <si>
    <t>Columna4011</t>
  </si>
  <si>
    <t>Columna4012</t>
  </si>
  <si>
    <t>Columna4013</t>
  </si>
  <si>
    <t>Columna4014</t>
  </si>
  <si>
    <t>Columna4015</t>
  </si>
  <si>
    <t>Columna4016</t>
  </si>
  <si>
    <t>Columna4017</t>
  </si>
  <si>
    <t>Columna4018</t>
  </si>
  <si>
    <t>Columna4019</t>
  </si>
  <si>
    <t>Columna4020</t>
  </si>
  <si>
    <t>Columna4021</t>
  </si>
  <si>
    <t>Columna4022</t>
  </si>
  <si>
    <t>Columna4023</t>
  </si>
  <si>
    <t>Columna4024</t>
  </si>
  <si>
    <t>Columna4025</t>
  </si>
  <si>
    <t>Columna4026</t>
  </si>
  <si>
    <t>Columna4027</t>
  </si>
  <si>
    <t>Columna4028</t>
  </si>
  <si>
    <t>Columna4029</t>
  </si>
  <si>
    <t>Columna4030</t>
  </si>
  <si>
    <t>Columna4031</t>
  </si>
  <si>
    <t>Columna4032</t>
  </si>
  <si>
    <t>Columna4033</t>
  </si>
  <si>
    <t>Columna4034</t>
  </si>
  <si>
    <t>Columna4035</t>
  </si>
  <si>
    <t>Columna4036</t>
  </si>
  <si>
    <t>Columna4037</t>
  </si>
  <si>
    <t>Columna4038</t>
  </si>
  <si>
    <t>Columna4039</t>
  </si>
  <si>
    <t>Columna4040</t>
  </si>
  <si>
    <t>Columna4041</t>
  </si>
  <si>
    <t>Columna4042</t>
  </si>
  <si>
    <t>Columna4043</t>
  </si>
  <si>
    <t>Columna4044</t>
  </si>
  <si>
    <t>Columna4045</t>
  </si>
  <si>
    <t>Columna4046</t>
  </si>
  <si>
    <t>Columna4047</t>
  </si>
  <si>
    <t>Columna4048</t>
  </si>
  <si>
    <t>Columna4049</t>
  </si>
  <si>
    <t>Columna4050</t>
  </si>
  <si>
    <t>Columna4051</t>
  </si>
  <si>
    <t>Columna4052</t>
  </si>
  <si>
    <t>Columna4053</t>
  </si>
  <si>
    <t>Columna4054</t>
  </si>
  <si>
    <t>Columna4055</t>
  </si>
  <si>
    <t>Columna4056</t>
  </si>
  <si>
    <t>Columna4057</t>
  </si>
  <si>
    <t>Columna4058</t>
  </si>
  <si>
    <t>Columna4059</t>
  </si>
  <si>
    <t>Columna4060</t>
  </si>
  <si>
    <t>Columna4061</t>
  </si>
  <si>
    <t>Columna4062</t>
  </si>
  <si>
    <t>Columna4063</t>
  </si>
  <si>
    <t>Columna4064</t>
  </si>
  <si>
    <t>Columna4065</t>
  </si>
  <si>
    <t>Columna4066</t>
  </si>
  <si>
    <t>Columna4067</t>
  </si>
  <si>
    <t>Columna4068</t>
  </si>
  <si>
    <t>Columna4069</t>
  </si>
  <si>
    <t>Columna4070</t>
  </si>
  <si>
    <t>Columna4071</t>
  </si>
  <si>
    <t>Columna4072</t>
  </si>
  <si>
    <t>Columna4073</t>
  </si>
  <si>
    <t>Columna4074</t>
  </si>
  <si>
    <t>Columna4075</t>
  </si>
  <si>
    <t>Columna4076</t>
  </si>
  <si>
    <t>Columna4077</t>
  </si>
  <si>
    <t>Columna4078</t>
  </si>
  <si>
    <t>Columna4079</t>
  </si>
  <si>
    <t>Columna4080</t>
  </si>
  <si>
    <t>Columna4081</t>
  </si>
  <si>
    <t>Columna4082</t>
  </si>
  <si>
    <t>Columna4083</t>
  </si>
  <si>
    <t>Columna4084</t>
  </si>
  <si>
    <t>Columna4085</t>
  </si>
  <si>
    <t>Columna4086</t>
  </si>
  <si>
    <t>Columna4087</t>
  </si>
  <si>
    <t>Columna4088</t>
  </si>
  <si>
    <t>Columna4089</t>
  </si>
  <si>
    <t>Columna4090</t>
  </si>
  <si>
    <t>Columna4091</t>
  </si>
  <si>
    <t>Columna4092</t>
  </si>
  <si>
    <t>Columna4093</t>
  </si>
  <si>
    <t>Columna4094</t>
  </si>
  <si>
    <t>Columna4095</t>
  </si>
  <si>
    <t>Columna4096</t>
  </si>
  <si>
    <t>Columna4097</t>
  </si>
  <si>
    <t>Columna4098</t>
  </si>
  <si>
    <t>Columna4099</t>
  </si>
  <si>
    <t>Columna4100</t>
  </si>
  <si>
    <t>Columna4101</t>
  </si>
  <si>
    <t>Columna4102</t>
  </si>
  <si>
    <t>Columna4103</t>
  </si>
  <si>
    <t>Columna4104</t>
  </si>
  <si>
    <t>Columna4105</t>
  </si>
  <si>
    <t>Columna4106</t>
  </si>
  <si>
    <t>Columna4107</t>
  </si>
  <si>
    <t>Columna4108</t>
  </si>
  <si>
    <t>Columna4109</t>
  </si>
  <si>
    <t>Columna4110</t>
  </si>
  <si>
    <t>Columna4111</t>
  </si>
  <si>
    <t>Columna4112</t>
  </si>
  <si>
    <t>Columna4113</t>
  </si>
  <si>
    <t>Columna4114</t>
  </si>
  <si>
    <t>Columna4115</t>
  </si>
  <si>
    <t>Columna4116</t>
  </si>
  <si>
    <t>Columna4117</t>
  </si>
  <si>
    <t>Columna4118</t>
  </si>
  <si>
    <t>Columna4119</t>
  </si>
  <si>
    <t>Columna4120</t>
  </si>
  <si>
    <t>Columna4121</t>
  </si>
  <si>
    <t>Columna4122</t>
  </si>
  <si>
    <t>Columna4123</t>
  </si>
  <si>
    <t>Columna4124</t>
  </si>
  <si>
    <t>Columna4125</t>
  </si>
  <si>
    <t>Columna4126</t>
  </si>
  <si>
    <t>Columna4127</t>
  </si>
  <si>
    <t>Columna4128</t>
  </si>
  <si>
    <t>Columna4129</t>
  </si>
  <si>
    <t>Columna4130</t>
  </si>
  <si>
    <t>Columna4131</t>
  </si>
  <si>
    <t>Columna4132</t>
  </si>
  <si>
    <t>Columna4133</t>
  </si>
  <si>
    <t>Columna4134</t>
  </si>
  <si>
    <t>Columna4135</t>
  </si>
  <si>
    <t>Columna4136</t>
  </si>
  <si>
    <t>Columna4137</t>
  </si>
  <si>
    <t>Columna4138</t>
  </si>
  <si>
    <t>Columna4139</t>
  </si>
  <si>
    <t>Columna4140</t>
  </si>
  <si>
    <t>Columna4141</t>
  </si>
  <si>
    <t>Columna4142</t>
  </si>
  <si>
    <t>Columna4143</t>
  </si>
  <si>
    <t>Columna4144</t>
  </si>
  <si>
    <t>Columna4145</t>
  </si>
  <si>
    <t>Columna4146</t>
  </si>
  <si>
    <t>Columna4147</t>
  </si>
  <si>
    <t>Columna4148</t>
  </si>
  <si>
    <t>Columna4149</t>
  </si>
  <si>
    <t>Columna4150</t>
  </si>
  <si>
    <t>Columna4151</t>
  </si>
  <si>
    <t>Columna4152</t>
  </si>
  <si>
    <t>Columna4153</t>
  </si>
  <si>
    <t>Columna4154</t>
  </si>
  <si>
    <t>Columna4155</t>
  </si>
  <si>
    <t>Columna4156</t>
  </si>
  <si>
    <t>Columna4157</t>
  </si>
  <si>
    <t>Columna4158</t>
  </si>
  <si>
    <t>Columna4159</t>
  </si>
  <si>
    <t>Columna4160</t>
  </si>
  <si>
    <t>Columna4161</t>
  </si>
  <si>
    <t>Columna4162</t>
  </si>
  <si>
    <t>Columna4163</t>
  </si>
  <si>
    <t>Columna4164</t>
  </si>
  <si>
    <t>Columna4165</t>
  </si>
  <si>
    <t>Columna4166</t>
  </si>
  <si>
    <t>Columna4167</t>
  </si>
  <si>
    <t>Columna4168</t>
  </si>
  <si>
    <t>Columna4169</t>
  </si>
  <si>
    <t>Columna4170</t>
  </si>
  <si>
    <t>Columna4171</t>
  </si>
  <si>
    <t>Columna4172</t>
  </si>
  <si>
    <t>Columna4173</t>
  </si>
  <si>
    <t>Columna4174</t>
  </si>
  <si>
    <t>Columna4175</t>
  </si>
  <si>
    <t>Columna4176</t>
  </si>
  <si>
    <t>Columna4177</t>
  </si>
  <si>
    <t>Columna4178</t>
  </si>
  <si>
    <t>Columna4179</t>
  </si>
  <si>
    <t>Columna4180</t>
  </si>
  <si>
    <t>Columna4181</t>
  </si>
  <si>
    <t>Columna4182</t>
  </si>
  <si>
    <t>Columna4183</t>
  </si>
  <si>
    <t>Columna4184</t>
  </si>
  <si>
    <t>Columna4185</t>
  </si>
  <si>
    <t>Columna4186</t>
  </si>
  <si>
    <t>Columna4187</t>
  </si>
  <si>
    <t>Columna4188</t>
  </si>
  <si>
    <t>Columna4189</t>
  </si>
  <si>
    <t>Columna4190</t>
  </si>
  <si>
    <t>Columna4191</t>
  </si>
  <si>
    <t>Columna4192</t>
  </si>
  <si>
    <t>Columna4193</t>
  </si>
  <si>
    <t>Columna4194</t>
  </si>
  <si>
    <t>Columna4195</t>
  </si>
  <si>
    <t>Columna4196</t>
  </si>
  <si>
    <t>Columna4197</t>
  </si>
  <si>
    <t>Columna4198</t>
  </si>
  <si>
    <t>Columna4199</t>
  </si>
  <si>
    <t>Columna4200</t>
  </si>
  <si>
    <t>Columna4201</t>
  </si>
  <si>
    <t>Columna4202</t>
  </si>
  <si>
    <t>Columna4203</t>
  </si>
  <si>
    <t>Columna4204</t>
  </si>
  <si>
    <t>Columna4205</t>
  </si>
  <si>
    <t>Columna4206</t>
  </si>
  <si>
    <t>Columna4207</t>
  </si>
  <si>
    <t>Columna4208</t>
  </si>
  <si>
    <t>Columna4209</t>
  </si>
  <si>
    <t>Columna4210</t>
  </si>
  <si>
    <t>Columna4211</t>
  </si>
  <si>
    <t>Columna4212</t>
  </si>
  <si>
    <t>Columna4213</t>
  </si>
  <si>
    <t>Columna4214</t>
  </si>
  <si>
    <t>Columna4215</t>
  </si>
  <si>
    <t>Columna4216</t>
  </si>
  <si>
    <t>Columna4217</t>
  </si>
  <si>
    <t>Columna4218</t>
  </si>
  <si>
    <t>Columna4219</t>
  </si>
  <si>
    <t>Columna4220</t>
  </si>
  <si>
    <t>Columna4221</t>
  </si>
  <si>
    <t>Columna4222</t>
  </si>
  <si>
    <t>Columna4223</t>
  </si>
  <si>
    <t>Columna4224</t>
  </si>
  <si>
    <t>Columna4225</t>
  </si>
  <si>
    <t>Columna4226</t>
  </si>
  <si>
    <t>Columna4227</t>
  </si>
  <si>
    <t>Columna4228</t>
  </si>
  <si>
    <t>Columna4229</t>
  </si>
  <si>
    <t>Columna4230</t>
  </si>
  <si>
    <t>Columna4231</t>
  </si>
  <si>
    <t>Columna4232</t>
  </si>
  <si>
    <t>Columna4233</t>
  </si>
  <si>
    <t>Columna4234</t>
  </si>
  <si>
    <t>Columna4235</t>
  </si>
  <si>
    <t>Columna4236</t>
  </si>
  <si>
    <t>Columna4237</t>
  </si>
  <si>
    <t>Columna4238</t>
  </si>
  <si>
    <t>Columna4239</t>
  </si>
  <si>
    <t>Columna4240</t>
  </si>
  <si>
    <t>Columna4241</t>
  </si>
  <si>
    <t>Columna4242</t>
  </si>
  <si>
    <t>Columna4243</t>
  </si>
  <si>
    <t>Columna4244</t>
  </si>
  <si>
    <t>Columna4245</t>
  </si>
  <si>
    <t>Columna4246</t>
  </si>
  <si>
    <t>Columna4247</t>
  </si>
  <si>
    <t>Columna4248</t>
  </si>
  <si>
    <t>Columna4249</t>
  </si>
  <si>
    <t>Columna4250</t>
  </si>
  <si>
    <t>Columna4251</t>
  </si>
  <si>
    <t>Columna4252</t>
  </si>
  <si>
    <t>Columna4253</t>
  </si>
  <si>
    <t>Columna4254</t>
  </si>
  <si>
    <t>Columna4255</t>
  </si>
  <si>
    <t>Columna4256</t>
  </si>
  <si>
    <t>Columna4257</t>
  </si>
  <si>
    <t>Columna4258</t>
  </si>
  <si>
    <t>Columna4259</t>
  </si>
  <si>
    <t>Columna4260</t>
  </si>
  <si>
    <t>Columna4261</t>
  </si>
  <si>
    <t>Columna4262</t>
  </si>
  <si>
    <t>Columna4263</t>
  </si>
  <si>
    <t>Columna4264</t>
  </si>
  <si>
    <t>Columna4265</t>
  </si>
  <si>
    <t>Columna4266</t>
  </si>
  <si>
    <t>Columna4267</t>
  </si>
  <si>
    <t>Columna4268</t>
  </si>
  <si>
    <t>Columna4269</t>
  </si>
  <si>
    <t>Columna4270</t>
  </si>
  <si>
    <t>Columna4271</t>
  </si>
  <si>
    <t>Columna4272</t>
  </si>
  <si>
    <t>Columna4273</t>
  </si>
  <si>
    <t>Columna4274</t>
  </si>
  <si>
    <t>Columna4275</t>
  </si>
  <si>
    <t>Columna4276</t>
  </si>
  <si>
    <t>Columna4277</t>
  </si>
  <si>
    <t>Columna4278</t>
  </si>
  <si>
    <t>Columna4279</t>
  </si>
  <si>
    <t>Columna4280</t>
  </si>
  <si>
    <t>Columna4281</t>
  </si>
  <si>
    <t>Columna4282</t>
  </si>
  <si>
    <t>Columna4283</t>
  </si>
  <si>
    <t>Columna4284</t>
  </si>
  <si>
    <t>Columna4285</t>
  </si>
  <si>
    <t>Columna4286</t>
  </si>
  <si>
    <t>Columna4287</t>
  </si>
  <si>
    <t>Columna4288</t>
  </si>
  <si>
    <t>Columna4289</t>
  </si>
  <si>
    <t>Columna4290</t>
  </si>
  <si>
    <t>Columna4291</t>
  </si>
  <si>
    <t>Columna4292</t>
  </si>
  <si>
    <t>Columna4293</t>
  </si>
  <si>
    <t>Columna4294</t>
  </si>
  <si>
    <t>Columna4295</t>
  </si>
  <si>
    <t>Columna4296</t>
  </si>
  <si>
    <t>Columna4297</t>
  </si>
  <si>
    <t>Columna4298</t>
  </si>
  <si>
    <t>Columna4299</t>
  </si>
  <si>
    <t>Columna4300</t>
  </si>
  <si>
    <t>Columna4301</t>
  </si>
  <si>
    <t>Columna4302</t>
  </si>
  <si>
    <t>Columna4303</t>
  </si>
  <si>
    <t>Columna4304</t>
  </si>
  <si>
    <t>Columna4305</t>
  </si>
  <si>
    <t>Columna4306</t>
  </si>
  <si>
    <t>Columna4307</t>
  </si>
  <si>
    <t>Columna4308</t>
  </si>
  <si>
    <t>Columna4309</t>
  </si>
  <si>
    <t>Columna4310</t>
  </si>
  <si>
    <t>Columna4311</t>
  </si>
  <si>
    <t>Columna4312</t>
  </si>
  <si>
    <t>Columna4313</t>
  </si>
  <si>
    <t>Columna4314</t>
  </si>
  <si>
    <t>Columna4315</t>
  </si>
  <si>
    <t>Columna4316</t>
  </si>
  <si>
    <t>Columna4317</t>
  </si>
  <si>
    <t>Columna4318</t>
  </si>
  <si>
    <t>Columna4319</t>
  </si>
  <si>
    <t>Columna4320</t>
  </si>
  <si>
    <t>Columna4321</t>
  </si>
  <si>
    <t>Columna4322</t>
  </si>
  <si>
    <t>Columna4323</t>
  </si>
  <si>
    <t>Columna4324</t>
  </si>
  <si>
    <t>Columna4325</t>
  </si>
  <si>
    <t>Columna4326</t>
  </si>
  <si>
    <t>Columna4327</t>
  </si>
  <si>
    <t>Columna4328</t>
  </si>
  <si>
    <t>Columna4329</t>
  </si>
  <si>
    <t>Columna4330</t>
  </si>
  <si>
    <t>Columna4331</t>
  </si>
  <si>
    <t>Columna4332</t>
  </si>
  <si>
    <t>Columna4333</t>
  </si>
  <si>
    <t>Columna4334</t>
  </si>
  <si>
    <t>Columna4335</t>
  </si>
  <si>
    <t>Columna4336</t>
  </si>
  <si>
    <t>Columna4337</t>
  </si>
  <si>
    <t>Columna4338</t>
  </si>
  <si>
    <t>Columna4339</t>
  </si>
  <si>
    <t>Columna4340</t>
  </si>
  <si>
    <t>Columna4341</t>
  </si>
  <si>
    <t>Columna4342</t>
  </si>
  <si>
    <t>Columna4343</t>
  </si>
  <si>
    <t>Columna4344</t>
  </si>
  <si>
    <t>Columna4345</t>
  </si>
  <si>
    <t>Columna4346</t>
  </si>
  <si>
    <t>Columna4347</t>
  </si>
  <si>
    <t>Columna4348</t>
  </si>
  <si>
    <t>Columna4349</t>
  </si>
  <si>
    <t>Columna4350</t>
  </si>
  <si>
    <t>Columna4351</t>
  </si>
  <si>
    <t>Columna4352</t>
  </si>
  <si>
    <t>Columna4353</t>
  </si>
  <si>
    <t>Columna4354</t>
  </si>
  <si>
    <t>Columna4355</t>
  </si>
  <si>
    <t>Columna4356</t>
  </si>
  <si>
    <t>Columna4357</t>
  </si>
  <si>
    <t>Columna4358</t>
  </si>
  <si>
    <t>Columna4359</t>
  </si>
  <si>
    <t>Columna4360</t>
  </si>
  <si>
    <t>Columna4361</t>
  </si>
  <si>
    <t>Columna4362</t>
  </si>
  <si>
    <t>Columna4363</t>
  </si>
  <si>
    <t>Columna4364</t>
  </si>
  <si>
    <t>Columna4365</t>
  </si>
  <si>
    <t>Columna4366</t>
  </si>
  <si>
    <t>Columna4367</t>
  </si>
  <si>
    <t>Columna4368</t>
  </si>
  <si>
    <t>Columna4369</t>
  </si>
  <si>
    <t>Columna4370</t>
  </si>
  <si>
    <t>Columna4371</t>
  </si>
  <si>
    <t>Columna4372</t>
  </si>
  <si>
    <t>Columna4373</t>
  </si>
  <si>
    <t>Columna4374</t>
  </si>
  <si>
    <t>Columna4375</t>
  </si>
  <si>
    <t>Columna4376</t>
  </si>
  <si>
    <t>Columna4377</t>
  </si>
  <si>
    <t>Columna4378</t>
  </si>
  <si>
    <t>Columna4379</t>
  </si>
  <si>
    <t>Columna4380</t>
  </si>
  <si>
    <t>Columna4381</t>
  </si>
  <si>
    <t>Columna4382</t>
  </si>
  <si>
    <t>Columna4383</t>
  </si>
  <si>
    <t>Columna4384</t>
  </si>
  <si>
    <t>Columna4385</t>
  </si>
  <si>
    <t>Columna4386</t>
  </si>
  <si>
    <t>Columna4387</t>
  </si>
  <si>
    <t>Columna4388</t>
  </si>
  <si>
    <t>Columna4389</t>
  </si>
  <si>
    <t>Columna4390</t>
  </si>
  <si>
    <t>Columna4391</t>
  </si>
  <si>
    <t>Columna4392</t>
  </si>
  <si>
    <t>Columna4393</t>
  </si>
  <si>
    <t>Columna4394</t>
  </si>
  <si>
    <t>Columna4395</t>
  </si>
  <si>
    <t>Columna4396</t>
  </si>
  <si>
    <t>Columna4397</t>
  </si>
  <si>
    <t>Columna4398</t>
  </si>
  <si>
    <t>Columna4399</t>
  </si>
  <si>
    <t>Columna4400</t>
  </si>
  <si>
    <t>Columna4401</t>
  </si>
  <si>
    <t>Columna4402</t>
  </si>
  <si>
    <t>Columna4403</t>
  </si>
  <si>
    <t>Columna4404</t>
  </si>
  <si>
    <t>Columna4405</t>
  </si>
  <si>
    <t>Columna4406</t>
  </si>
  <si>
    <t>Columna4407</t>
  </si>
  <si>
    <t>Columna4408</t>
  </si>
  <si>
    <t>Columna4409</t>
  </si>
  <si>
    <t>Columna4410</t>
  </si>
  <si>
    <t>Columna4411</t>
  </si>
  <si>
    <t>Columna4412</t>
  </si>
  <si>
    <t>Columna4413</t>
  </si>
  <si>
    <t>Columna4414</t>
  </si>
  <si>
    <t>Columna4415</t>
  </si>
  <si>
    <t>Columna4416</t>
  </si>
  <si>
    <t>Columna4417</t>
  </si>
  <si>
    <t>Columna4418</t>
  </si>
  <si>
    <t>Columna4419</t>
  </si>
  <si>
    <t>Columna4420</t>
  </si>
  <si>
    <t>Columna4421</t>
  </si>
  <si>
    <t>Columna4422</t>
  </si>
  <si>
    <t>Columna4423</t>
  </si>
  <si>
    <t>Columna4424</t>
  </si>
  <si>
    <t>Columna4425</t>
  </si>
  <si>
    <t>Columna4426</t>
  </si>
  <si>
    <t>Columna4427</t>
  </si>
  <si>
    <t>Columna4428</t>
  </si>
  <si>
    <t>Columna4429</t>
  </si>
  <si>
    <t>Columna4430</t>
  </si>
  <si>
    <t>Columna4431</t>
  </si>
  <si>
    <t>Columna4432</t>
  </si>
  <si>
    <t>Columna4433</t>
  </si>
  <si>
    <t>Columna4434</t>
  </si>
  <si>
    <t>Columna4435</t>
  </si>
  <si>
    <t>Columna4436</t>
  </si>
  <si>
    <t>Columna4437</t>
  </si>
  <si>
    <t>Columna4438</t>
  </si>
  <si>
    <t>Columna4439</t>
  </si>
  <si>
    <t>Columna4440</t>
  </si>
  <si>
    <t>Columna4441</t>
  </si>
  <si>
    <t>Columna4442</t>
  </si>
  <si>
    <t>Columna4443</t>
  </si>
  <si>
    <t>Columna4444</t>
  </si>
  <si>
    <t>Columna4445</t>
  </si>
  <si>
    <t>Columna4446</t>
  </si>
  <si>
    <t>Columna4447</t>
  </si>
  <si>
    <t>Columna4448</t>
  </si>
  <si>
    <t>Columna4449</t>
  </si>
  <si>
    <t>Columna4450</t>
  </si>
  <si>
    <t>Columna4451</t>
  </si>
  <si>
    <t>Columna4452</t>
  </si>
  <si>
    <t>Columna4453</t>
  </si>
  <si>
    <t>Columna4454</t>
  </si>
  <si>
    <t>Columna4455</t>
  </si>
  <si>
    <t>Columna4456</t>
  </si>
  <si>
    <t>Columna4457</t>
  </si>
  <si>
    <t>Columna4458</t>
  </si>
  <si>
    <t>Columna4459</t>
  </si>
  <si>
    <t>Columna4460</t>
  </si>
  <si>
    <t>Columna4461</t>
  </si>
  <si>
    <t>Columna4462</t>
  </si>
  <si>
    <t>Columna4463</t>
  </si>
  <si>
    <t>Columna4464</t>
  </si>
  <si>
    <t>Columna4465</t>
  </si>
  <si>
    <t>Columna4466</t>
  </si>
  <si>
    <t>Columna4467</t>
  </si>
  <si>
    <t>Columna4468</t>
  </si>
  <si>
    <t>Columna4469</t>
  </si>
  <si>
    <t>Columna4470</t>
  </si>
  <si>
    <t>Columna4471</t>
  </si>
  <si>
    <t>Columna4472</t>
  </si>
  <si>
    <t>Columna4473</t>
  </si>
  <si>
    <t>Columna4474</t>
  </si>
  <si>
    <t>Columna4475</t>
  </si>
  <si>
    <t>Columna4476</t>
  </si>
  <si>
    <t>Columna4477</t>
  </si>
  <si>
    <t>Columna4478</t>
  </si>
  <si>
    <t>Columna4479</t>
  </si>
  <si>
    <t>Columna4480</t>
  </si>
  <si>
    <t>Columna4481</t>
  </si>
  <si>
    <t>Columna4482</t>
  </si>
  <si>
    <t>Columna4483</t>
  </si>
  <si>
    <t>Columna4484</t>
  </si>
  <si>
    <t>Columna4485</t>
  </si>
  <si>
    <t>Columna4486</t>
  </si>
  <si>
    <t>Columna4487</t>
  </si>
  <si>
    <t>Columna4488</t>
  </si>
  <si>
    <t>Columna4489</t>
  </si>
  <si>
    <t>Columna4490</t>
  </si>
  <si>
    <t>Columna4491</t>
  </si>
  <si>
    <t>Columna4492</t>
  </si>
  <si>
    <t>Columna4493</t>
  </si>
  <si>
    <t>Columna4494</t>
  </si>
  <si>
    <t>Columna4495</t>
  </si>
  <si>
    <t>Columna4496</t>
  </si>
  <si>
    <t>Columna4497</t>
  </si>
  <si>
    <t>Columna4498</t>
  </si>
  <si>
    <t>Columna4499</t>
  </si>
  <si>
    <t>Columna4500</t>
  </si>
  <si>
    <t>Columna4501</t>
  </si>
  <si>
    <t>Columna4502</t>
  </si>
  <si>
    <t>Columna4503</t>
  </si>
  <si>
    <t>Columna4504</t>
  </si>
  <si>
    <t>Columna4505</t>
  </si>
  <si>
    <t>Columna4506</t>
  </si>
  <si>
    <t>Columna4507</t>
  </si>
  <si>
    <t>Columna4508</t>
  </si>
  <si>
    <t>Columna4509</t>
  </si>
  <si>
    <t>Columna4510</t>
  </si>
  <si>
    <t>Columna4511</t>
  </si>
  <si>
    <t>Columna4512</t>
  </si>
  <si>
    <t>Columna4513</t>
  </si>
  <si>
    <t>Columna4514</t>
  </si>
  <si>
    <t>Columna4515</t>
  </si>
  <si>
    <t>Columna4516</t>
  </si>
  <si>
    <t>Columna4517</t>
  </si>
  <si>
    <t>Columna4518</t>
  </si>
  <si>
    <t>Columna4519</t>
  </si>
  <si>
    <t>Columna4520</t>
  </si>
  <si>
    <t>Columna4521</t>
  </si>
  <si>
    <t>Columna4522</t>
  </si>
  <si>
    <t>Columna4523</t>
  </si>
  <si>
    <t>Columna4524</t>
  </si>
  <si>
    <t>Columna4525</t>
  </si>
  <si>
    <t>Columna4526</t>
  </si>
  <si>
    <t>Columna4527</t>
  </si>
  <si>
    <t>Columna4528</t>
  </si>
  <si>
    <t>Columna4529</t>
  </si>
  <si>
    <t>Columna4530</t>
  </si>
  <si>
    <t>Columna4531</t>
  </si>
  <si>
    <t>Columna4532</t>
  </si>
  <si>
    <t>Columna4533</t>
  </si>
  <si>
    <t>Columna4534</t>
  </si>
  <si>
    <t>Columna4535</t>
  </si>
  <si>
    <t>Columna4536</t>
  </si>
  <si>
    <t>Columna4537</t>
  </si>
  <si>
    <t>Columna4538</t>
  </si>
  <si>
    <t>Columna4539</t>
  </si>
  <si>
    <t>Columna4540</t>
  </si>
  <si>
    <t>Columna4541</t>
  </si>
  <si>
    <t>Columna4542</t>
  </si>
  <si>
    <t>Columna4543</t>
  </si>
  <si>
    <t>Columna4544</t>
  </si>
  <si>
    <t>Columna4545</t>
  </si>
  <si>
    <t>Columna4546</t>
  </si>
  <si>
    <t>Columna4547</t>
  </si>
  <si>
    <t>Columna4548</t>
  </si>
  <si>
    <t>Columna4549</t>
  </si>
  <si>
    <t>Columna4550</t>
  </si>
  <si>
    <t>Columna4551</t>
  </si>
  <si>
    <t>Columna4552</t>
  </si>
  <si>
    <t>Columna4553</t>
  </si>
  <si>
    <t>Columna4554</t>
  </si>
  <si>
    <t>Columna4555</t>
  </si>
  <si>
    <t>Columna4556</t>
  </si>
  <si>
    <t>Columna4557</t>
  </si>
  <si>
    <t>Columna4558</t>
  </si>
  <si>
    <t>Columna4559</t>
  </si>
  <si>
    <t>Columna4560</t>
  </si>
  <si>
    <t>Columna4561</t>
  </si>
  <si>
    <t>Columna4562</t>
  </si>
  <si>
    <t>Columna4563</t>
  </si>
  <si>
    <t>Columna4564</t>
  </si>
  <si>
    <t>Columna4565</t>
  </si>
  <si>
    <t>Columna4566</t>
  </si>
  <si>
    <t>Columna4567</t>
  </si>
  <si>
    <t>Columna4568</t>
  </si>
  <si>
    <t>Columna4569</t>
  </si>
  <si>
    <t>Columna4570</t>
  </si>
  <si>
    <t>Columna4571</t>
  </si>
  <si>
    <t>Columna4572</t>
  </si>
  <si>
    <t>Columna4573</t>
  </si>
  <si>
    <t>Columna4574</t>
  </si>
  <si>
    <t>Columna4575</t>
  </si>
  <si>
    <t>Columna4576</t>
  </si>
  <si>
    <t>Columna4577</t>
  </si>
  <si>
    <t>Columna4578</t>
  </si>
  <si>
    <t>Columna4579</t>
  </si>
  <si>
    <t>Columna4580</t>
  </si>
  <si>
    <t>Columna4581</t>
  </si>
  <si>
    <t>Columna4582</t>
  </si>
  <si>
    <t>Columna4583</t>
  </si>
  <si>
    <t>Columna4584</t>
  </si>
  <si>
    <t>Columna4585</t>
  </si>
  <si>
    <t>Columna4586</t>
  </si>
  <si>
    <t>Columna4587</t>
  </si>
  <si>
    <t>Columna4588</t>
  </si>
  <si>
    <t>Columna4589</t>
  </si>
  <si>
    <t>Columna4590</t>
  </si>
  <si>
    <t>Columna4591</t>
  </si>
  <si>
    <t>Columna4592</t>
  </si>
  <si>
    <t>Columna4593</t>
  </si>
  <si>
    <t>Columna4594</t>
  </si>
  <si>
    <t>Columna4595</t>
  </si>
  <si>
    <t>Columna4596</t>
  </si>
  <si>
    <t>Columna4597</t>
  </si>
  <si>
    <t>Columna4598</t>
  </si>
  <si>
    <t>Columna4599</t>
  </si>
  <si>
    <t>Columna4600</t>
  </si>
  <si>
    <t>Columna4601</t>
  </si>
  <si>
    <t>Columna4602</t>
  </si>
  <si>
    <t>Columna4603</t>
  </si>
  <si>
    <t>Columna4604</t>
  </si>
  <si>
    <t>Columna4605</t>
  </si>
  <si>
    <t>Columna4606</t>
  </si>
  <si>
    <t>Columna4607</t>
  </si>
  <si>
    <t>Columna4608</t>
  </si>
  <si>
    <t>Columna4609</t>
  </si>
  <si>
    <t>Columna4610</t>
  </si>
  <si>
    <t>Columna4611</t>
  </si>
  <si>
    <t>Columna4612</t>
  </si>
  <si>
    <t>Columna4613</t>
  </si>
  <si>
    <t>Columna4614</t>
  </si>
  <si>
    <t>Columna4615</t>
  </si>
  <si>
    <t>Columna4616</t>
  </si>
  <si>
    <t>Columna4617</t>
  </si>
  <si>
    <t>Columna4618</t>
  </si>
  <si>
    <t>Columna4619</t>
  </si>
  <si>
    <t>Columna4620</t>
  </si>
  <si>
    <t>Columna4621</t>
  </si>
  <si>
    <t>Columna4622</t>
  </si>
  <si>
    <t>Columna4623</t>
  </si>
  <si>
    <t>Columna4624</t>
  </si>
  <si>
    <t>Columna4625</t>
  </si>
  <si>
    <t>Columna4626</t>
  </si>
  <si>
    <t>Columna4627</t>
  </si>
  <si>
    <t>Columna4628</t>
  </si>
  <si>
    <t>Columna4629</t>
  </si>
  <si>
    <t>Columna4630</t>
  </si>
  <si>
    <t>Columna4631</t>
  </si>
  <si>
    <t>Columna4632</t>
  </si>
  <si>
    <t>Columna4633</t>
  </si>
  <si>
    <t>Columna4634</t>
  </si>
  <si>
    <t>Columna4635</t>
  </si>
  <si>
    <t>Columna4636</t>
  </si>
  <si>
    <t>Columna4637</t>
  </si>
  <si>
    <t>Columna4638</t>
  </si>
  <si>
    <t>Columna4639</t>
  </si>
  <si>
    <t>Columna4640</t>
  </si>
  <si>
    <t>Columna4641</t>
  </si>
  <si>
    <t>Columna4642</t>
  </si>
  <si>
    <t>Columna4643</t>
  </si>
  <si>
    <t>Columna4644</t>
  </si>
  <si>
    <t>Columna4645</t>
  </si>
  <si>
    <t>Columna4646</t>
  </si>
  <si>
    <t>Columna4647</t>
  </si>
  <si>
    <t>Columna4648</t>
  </si>
  <si>
    <t>Columna4649</t>
  </si>
  <si>
    <t>Columna4650</t>
  </si>
  <si>
    <t>Columna4651</t>
  </si>
  <si>
    <t>Columna4652</t>
  </si>
  <si>
    <t>Columna4653</t>
  </si>
  <si>
    <t>Columna4654</t>
  </si>
  <si>
    <t>Columna4655</t>
  </si>
  <si>
    <t>Columna4656</t>
  </si>
  <si>
    <t>Columna4657</t>
  </si>
  <si>
    <t>Columna4658</t>
  </si>
  <si>
    <t>Columna4659</t>
  </si>
  <si>
    <t>Columna4660</t>
  </si>
  <si>
    <t>Columna4661</t>
  </si>
  <si>
    <t>Columna4662</t>
  </si>
  <si>
    <t>Columna4663</t>
  </si>
  <si>
    <t>Columna4664</t>
  </si>
  <si>
    <t>Columna4665</t>
  </si>
  <si>
    <t>Columna4666</t>
  </si>
  <si>
    <t>Columna4667</t>
  </si>
  <si>
    <t>Columna4668</t>
  </si>
  <si>
    <t>Columna4669</t>
  </si>
  <si>
    <t>Columna4670</t>
  </si>
  <si>
    <t>Columna4671</t>
  </si>
  <si>
    <t>Columna4672</t>
  </si>
  <si>
    <t>Columna4673</t>
  </si>
  <si>
    <t>Columna4674</t>
  </si>
  <si>
    <t>Columna4675</t>
  </si>
  <si>
    <t>Columna4676</t>
  </si>
  <si>
    <t>Columna4677</t>
  </si>
  <si>
    <t>Columna4678</t>
  </si>
  <si>
    <t>Columna4679</t>
  </si>
  <si>
    <t>Columna4680</t>
  </si>
  <si>
    <t>Columna4681</t>
  </si>
  <si>
    <t>Columna4682</t>
  </si>
  <si>
    <t>Columna4683</t>
  </si>
  <si>
    <t>Columna4684</t>
  </si>
  <si>
    <t>Columna4685</t>
  </si>
  <si>
    <t>Columna4686</t>
  </si>
  <si>
    <t>Columna4687</t>
  </si>
  <si>
    <t>Columna4688</t>
  </si>
  <si>
    <t>Columna4689</t>
  </si>
  <si>
    <t>Columna4690</t>
  </si>
  <si>
    <t>Columna4691</t>
  </si>
  <si>
    <t>Columna4692</t>
  </si>
  <si>
    <t>Columna4693</t>
  </si>
  <si>
    <t>Columna4694</t>
  </si>
  <si>
    <t>Columna4695</t>
  </si>
  <si>
    <t>Columna4696</t>
  </si>
  <si>
    <t>Columna4697</t>
  </si>
  <si>
    <t>Columna4698</t>
  </si>
  <si>
    <t>Columna4699</t>
  </si>
  <si>
    <t>Columna4700</t>
  </si>
  <si>
    <t>Columna4701</t>
  </si>
  <si>
    <t>Columna4702</t>
  </si>
  <si>
    <t>Columna4703</t>
  </si>
  <si>
    <t>Columna4704</t>
  </si>
  <si>
    <t>Columna4705</t>
  </si>
  <si>
    <t>Columna4706</t>
  </si>
  <si>
    <t>Columna4707</t>
  </si>
  <si>
    <t>Columna4708</t>
  </si>
  <si>
    <t>Columna4709</t>
  </si>
  <si>
    <t>Columna4710</t>
  </si>
  <si>
    <t>Columna4711</t>
  </si>
  <si>
    <t>Columna4712</t>
  </si>
  <si>
    <t>Columna4713</t>
  </si>
  <si>
    <t>Columna4714</t>
  </si>
  <si>
    <t>Columna4715</t>
  </si>
  <si>
    <t>Columna4716</t>
  </si>
  <si>
    <t>Columna4717</t>
  </si>
  <si>
    <t>Columna4718</t>
  </si>
  <si>
    <t>Columna4719</t>
  </si>
  <si>
    <t>Columna4720</t>
  </si>
  <si>
    <t>Columna4721</t>
  </si>
  <si>
    <t>Columna4722</t>
  </si>
  <si>
    <t>Columna4723</t>
  </si>
  <si>
    <t>Columna4724</t>
  </si>
  <si>
    <t>Columna4725</t>
  </si>
  <si>
    <t>Columna4726</t>
  </si>
  <si>
    <t>Columna4727</t>
  </si>
  <si>
    <t>Columna4728</t>
  </si>
  <si>
    <t>Columna4729</t>
  </si>
  <si>
    <t>Columna4730</t>
  </si>
  <si>
    <t>Columna4731</t>
  </si>
  <si>
    <t>Columna4732</t>
  </si>
  <si>
    <t>Columna4733</t>
  </si>
  <si>
    <t>Columna4734</t>
  </si>
  <si>
    <t>Columna4735</t>
  </si>
  <si>
    <t>Columna4736</t>
  </si>
  <si>
    <t>Columna4737</t>
  </si>
  <si>
    <t>Columna4738</t>
  </si>
  <si>
    <t>Columna4739</t>
  </si>
  <si>
    <t>Columna4740</t>
  </si>
  <si>
    <t>Columna4741</t>
  </si>
  <si>
    <t>Columna4742</t>
  </si>
  <si>
    <t>Columna4743</t>
  </si>
  <si>
    <t>Columna4744</t>
  </si>
  <si>
    <t>Columna4745</t>
  </si>
  <si>
    <t>Columna4746</t>
  </si>
  <si>
    <t>Columna4747</t>
  </si>
  <si>
    <t>Columna4748</t>
  </si>
  <si>
    <t>Columna4749</t>
  </si>
  <si>
    <t>Columna4750</t>
  </si>
  <si>
    <t>Columna4751</t>
  </si>
  <si>
    <t>Columna4752</t>
  </si>
  <si>
    <t>Columna4753</t>
  </si>
  <si>
    <t>Columna4754</t>
  </si>
  <si>
    <t>Columna4755</t>
  </si>
  <si>
    <t>Columna4756</t>
  </si>
  <si>
    <t>Columna4757</t>
  </si>
  <si>
    <t>Columna4758</t>
  </si>
  <si>
    <t>Columna4759</t>
  </si>
  <si>
    <t>Columna4760</t>
  </si>
  <si>
    <t>Columna4761</t>
  </si>
  <si>
    <t>Columna4762</t>
  </si>
  <si>
    <t>Columna4763</t>
  </si>
  <si>
    <t>Columna4764</t>
  </si>
  <si>
    <t>Columna4765</t>
  </si>
  <si>
    <t>Columna4766</t>
  </si>
  <si>
    <t>Columna4767</t>
  </si>
  <si>
    <t>Columna4768</t>
  </si>
  <si>
    <t>Columna4769</t>
  </si>
  <si>
    <t>Columna4770</t>
  </si>
  <si>
    <t>Columna4771</t>
  </si>
  <si>
    <t>Columna4772</t>
  </si>
  <si>
    <t>Columna4773</t>
  </si>
  <si>
    <t>Columna4774</t>
  </si>
  <si>
    <t>Columna4775</t>
  </si>
  <si>
    <t>Columna4776</t>
  </si>
  <si>
    <t>Columna4777</t>
  </si>
  <si>
    <t>Columna4778</t>
  </si>
  <si>
    <t>Columna4779</t>
  </si>
  <si>
    <t>Columna4780</t>
  </si>
  <si>
    <t>Columna4781</t>
  </si>
  <si>
    <t>Columna4782</t>
  </si>
  <si>
    <t>Columna4783</t>
  </si>
  <si>
    <t>Columna4784</t>
  </si>
  <si>
    <t>Columna4785</t>
  </si>
  <si>
    <t>Columna4786</t>
  </si>
  <si>
    <t>Columna4787</t>
  </si>
  <si>
    <t>Columna4788</t>
  </si>
  <si>
    <t>Columna4789</t>
  </si>
  <si>
    <t>Columna4790</t>
  </si>
  <si>
    <t>Columna4791</t>
  </si>
  <si>
    <t>Columna4792</t>
  </si>
  <si>
    <t>Columna4793</t>
  </si>
  <si>
    <t>Columna4794</t>
  </si>
  <si>
    <t>Columna4795</t>
  </si>
  <si>
    <t>Columna4796</t>
  </si>
  <si>
    <t>Columna4797</t>
  </si>
  <si>
    <t>Columna4798</t>
  </si>
  <si>
    <t>Columna4799</t>
  </si>
  <si>
    <t>Columna4800</t>
  </si>
  <si>
    <t>Columna4801</t>
  </si>
  <si>
    <t>Columna4802</t>
  </si>
  <si>
    <t>Columna4803</t>
  </si>
  <si>
    <t>Columna4804</t>
  </si>
  <si>
    <t>Columna4805</t>
  </si>
  <si>
    <t>Columna4806</t>
  </si>
  <si>
    <t>Columna4807</t>
  </si>
  <si>
    <t>Columna4808</t>
  </si>
  <si>
    <t>Columna4809</t>
  </si>
  <si>
    <t>Columna4810</t>
  </si>
  <si>
    <t>Columna4811</t>
  </si>
  <si>
    <t>Columna4812</t>
  </si>
  <si>
    <t>Columna4813</t>
  </si>
  <si>
    <t>Columna4814</t>
  </si>
  <si>
    <t>Columna4815</t>
  </si>
  <si>
    <t>Columna4816</t>
  </si>
  <si>
    <t>Columna4817</t>
  </si>
  <si>
    <t>Columna4818</t>
  </si>
  <si>
    <t>Columna4819</t>
  </si>
  <si>
    <t>Columna4820</t>
  </si>
  <si>
    <t>Columna4821</t>
  </si>
  <si>
    <t>Columna4822</t>
  </si>
  <si>
    <t>Columna4823</t>
  </si>
  <si>
    <t>Columna4824</t>
  </si>
  <si>
    <t>Columna4825</t>
  </si>
  <si>
    <t>Columna4826</t>
  </si>
  <si>
    <t>Columna4827</t>
  </si>
  <si>
    <t>Columna4828</t>
  </si>
  <si>
    <t>Columna4829</t>
  </si>
  <si>
    <t>Columna4830</t>
  </si>
  <si>
    <t>Columna4831</t>
  </si>
  <si>
    <t>Columna4832</t>
  </si>
  <si>
    <t>Columna4833</t>
  </si>
  <si>
    <t>Columna4834</t>
  </si>
  <si>
    <t>Columna4835</t>
  </si>
  <si>
    <t>Columna4836</t>
  </si>
  <si>
    <t>Columna4837</t>
  </si>
  <si>
    <t>Columna4838</t>
  </si>
  <si>
    <t>Columna4839</t>
  </si>
  <si>
    <t>Columna4840</t>
  </si>
  <si>
    <t>Columna4841</t>
  </si>
  <si>
    <t>Columna4842</t>
  </si>
  <si>
    <t>Columna4843</t>
  </si>
  <si>
    <t>Columna4844</t>
  </si>
  <si>
    <t>Columna4845</t>
  </si>
  <si>
    <t>Columna4846</t>
  </si>
  <si>
    <t>Columna4847</t>
  </si>
  <si>
    <t>Columna4848</t>
  </si>
  <si>
    <t>Columna4849</t>
  </si>
  <si>
    <t>Columna4850</t>
  </si>
  <si>
    <t>Columna4851</t>
  </si>
  <si>
    <t>Columna4852</t>
  </si>
  <si>
    <t>Columna4853</t>
  </si>
  <si>
    <t>Columna4854</t>
  </si>
  <si>
    <t>Columna4855</t>
  </si>
  <si>
    <t>Columna4856</t>
  </si>
  <si>
    <t>Columna4857</t>
  </si>
  <si>
    <t>Columna4858</t>
  </si>
  <si>
    <t>Columna4859</t>
  </si>
  <si>
    <t>Columna4860</t>
  </si>
  <si>
    <t>Columna4861</t>
  </si>
  <si>
    <t>Columna4862</t>
  </si>
  <si>
    <t>Columna4863</t>
  </si>
  <si>
    <t>Columna4864</t>
  </si>
  <si>
    <t>Columna4865</t>
  </si>
  <si>
    <t>Columna4866</t>
  </si>
  <si>
    <t>Columna4867</t>
  </si>
  <si>
    <t>Columna4868</t>
  </si>
  <si>
    <t>Columna4869</t>
  </si>
  <si>
    <t>Columna4870</t>
  </si>
  <si>
    <t>Columna4871</t>
  </si>
  <si>
    <t>Columna4872</t>
  </si>
  <si>
    <t>Columna4873</t>
  </si>
  <si>
    <t>Columna4874</t>
  </si>
  <si>
    <t>Columna4875</t>
  </si>
  <si>
    <t>Columna4876</t>
  </si>
  <si>
    <t>Columna4877</t>
  </si>
  <si>
    <t>Columna4878</t>
  </si>
  <si>
    <t>Columna4879</t>
  </si>
  <si>
    <t>Columna4880</t>
  </si>
  <si>
    <t>Columna4881</t>
  </si>
  <si>
    <t>Columna4882</t>
  </si>
  <si>
    <t>Columna4883</t>
  </si>
  <si>
    <t>Columna4884</t>
  </si>
  <si>
    <t>Columna4885</t>
  </si>
  <si>
    <t>Columna4886</t>
  </si>
  <si>
    <t>Columna4887</t>
  </si>
  <si>
    <t>Columna4888</t>
  </si>
  <si>
    <t>Columna4889</t>
  </si>
  <si>
    <t>Columna4890</t>
  </si>
  <si>
    <t>Columna4891</t>
  </si>
  <si>
    <t>Columna4892</t>
  </si>
  <si>
    <t>Columna4893</t>
  </si>
  <si>
    <t>Columna4894</t>
  </si>
  <si>
    <t>Columna4895</t>
  </si>
  <si>
    <t>Columna4896</t>
  </si>
  <si>
    <t>Columna4897</t>
  </si>
  <si>
    <t>Columna4898</t>
  </si>
  <si>
    <t>Columna4899</t>
  </si>
  <si>
    <t>Columna4900</t>
  </si>
  <si>
    <t>Columna4901</t>
  </si>
  <si>
    <t>Columna4902</t>
  </si>
  <si>
    <t>Columna4903</t>
  </si>
  <si>
    <t>Columna4904</t>
  </si>
  <si>
    <t>Columna4905</t>
  </si>
  <si>
    <t>Columna4906</t>
  </si>
  <si>
    <t>Columna4907</t>
  </si>
  <si>
    <t>Columna4908</t>
  </si>
  <si>
    <t>Columna4909</t>
  </si>
  <si>
    <t>Columna4910</t>
  </si>
  <si>
    <t>Columna4911</t>
  </si>
  <si>
    <t>Columna4912</t>
  </si>
  <si>
    <t>Columna4913</t>
  </si>
  <si>
    <t>Columna4914</t>
  </si>
  <si>
    <t>Columna4915</t>
  </si>
  <si>
    <t>Columna4916</t>
  </si>
  <si>
    <t>Columna4917</t>
  </si>
  <si>
    <t>Columna4918</t>
  </si>
  <si>
    <t>Columna4919</t>
  </si>
  <si>
    <t>Columna4920</t>
  </si>
  <si>
    <t>Columna4921</t>
  </si>
  <si>
    <t>Columna4922</t>
  </si>
  <si>
    <t>Columna4923</t>
  </si>
  <si>
    <t>Columna4924</t>
  </si>
  <si>
    <t>Columna4925</t>
  </si>
  <si>
    <t>Columna4926</t>
  </si>
  <si>
    <t>Columna4927</t>
  </si>
  <si>
    <t>Columna4928</t>
  </si>
  <si>
    <t>Columna4929</t>
  </si>
  <si>
    <t>Columna4930</t>
  </si>
  <si>
    <t>Columna4931</t>
  </si>
  <si>
    <t>Columna4932</t>
  </si>
  <si>
    <t>Columna4933</t>
  </si>
  <si>
    <t>Columna4934</t>
  </si>
  <si>
    <t>Columna4935</t>
  </si>
  <si>
    <t>Columna4936</t>
  </si>
  <si>
    <t>Columna4937</t>
  </si>
  <si>
    <t>Columna4938</t>
  </si>
  <si>
    <t>Columna4939</t>
  </si>
  <si>
    <t>Columna4940</t>
  </si>
  <si>
    <t>Columna4941</t>
  </si>
  <si>
    <t>Columna4942</t>
  </si>
  <si>
    <t>Columna4943</t>
  </si>
  <si>
    <t>Columna4944</t>
  </si>
  <si>
    <t>Columna4945</t>
  </si>
  <si>
    <t>Columna4946</t>
  </si>
  <si>
    <t>Columna4947</t>
  </si>
  <si>
    <t>Columna4948</t>
  </si>
  <si>
    <t>Columna4949</t>
  </si>
  <si>
    <t>Columna4950</t>
  </si>
  <si>
    <t>Columna4951</t>
  </si>
  <si>
    <t>Columna4952</t>
  </si>
  <si>
    <t>Columna4953</t>
  </si>
  <si>
    <t>Columna4954</t>
  </si>
  <si>
    <t>Columna4955</t>
  </si>
  <si>
    <t>Columna4956</t>
  </si>
  <si>
    <t>Columna4957</t>
  </si>
  <si>
    <t>Columna4958</t>
  </si>
  <si>
    <t>Columna4959</t>
  </si>
  <si>
    <t>Columna4960</t>
  </si>
  <si>
    <t>Columna4961</t>
  </si>
  <si>
    <t>Columna4962</t>
  </si>
  <si>
    <t>Columna4963</t>
  </si>
  <si>
    <t>Columna4964</t>
  </si>
  <si>
    <t>Columna4965</t>
  </si>
  <si>
    <t>Columna4966</t>
  </si>
  <si>
    <t>Columna4967</t>
  </si>
  <si>
    <t>Columna4968</t>
  </si>
  <si>
    <t>Columna4969</t>
  </si>
  <si>
    <t>Columna4970</t>
  </si>
  <si>
    <t>Columna4971</t>
  </si>
  <si>
    <t>Columna4972</t>
  </si>
  <si>
    <t>Columna4973</t>
  </si>
  <si>
    <t>Columna4974</t>
  </si>
  <si>
    <t>Columna4975</t>
  </si>
  <si>
    <t>Columna4976</t>
  </si>
  <si>
    <t>Columna4977</t>
  </si>
  <si>
    <t>Columna4978</t>
  </si>
  <si>
    <t>Columna4979</t>
  </si>
  <si>
    <t>Columna4980</t>
  </si>
  <si>
    <t>Columna4981</t>
  </si>
  <si>
    <t>Columna4982</t>
  </si>
  <si>
    <t>Columna4983</t>
  </si>
  <si>
    <t>Columna4984</t>
  </si>
  <si>
    <t>Columna4985</t>
  </si>
  <si>
    <t>Columna4986</t>
  </si>
  <si>
    <t>Columna4987</t>
  </si>
  <si>
    <t>Columna4988</t>
  </si>
  <si>
    <t>Columna4989</t>
  </si>
  <si>
    <t>Columna4990</t>
  </si>
  <si>
    <t>Columna4991</t>
  </si>
  <si>
    <t>Columna4992</t>
  </si>
  <si>
    <t>Columna4993</t>
  </si>
  <si>
    <t>Columna4994</t>
  </si>
  <si>
    <t>Columna4995</t>
  </si>
  <si>
    <t>Columna4996</t>
  </si>
  <si>
    <t>Columna4997</t>
  </si>
  <si>
    <t>Columna4998</t>
  </si>
  <si>
    <t>Columna4999</t>
  </si>
  <si>
    <t>Columna5000</t>
  </si>
  <si>
    <t>Columna5001</t>
  </si>
  <si>
    <t>Columna5002</t>
  </si>
  <si>
    <t>Columna5003</t>
  </si>
  <si>
    <t>Columna5004</t>
  </si>
  <si>
    <t>Columna5005</t>
  </si>
  <si>
    <t>Columna5006</t>
  </si>
  <si>
    <t>Columna5007</t>
  </si>
  <si>
    <t>Columna5008</t>
  </si>
  <si>
    <t>Columna5009</t>
  </si>
  <si>
    <t>Columna5010</t>
  </si>
  <si>
    <t>Columna5011</t>
  </si>
  <si>
    <t>Columna5012</t>
  </si>
  <si>
    <t>Columna5013</t>
  </si>
  <si>
    <t>Columna5014</t>
  </si>
  <si>
    <t>Columna5015</t>
  </si>
  <si>
    <t>Columna5016</t>
  </si>
  <si>
    <t>Columna5017</t>
  </si>
  <si>
    <t>Columna5018</t>
  </si>
  <si>
    <t>Columna5019</t>
  </si>
  <si>
    <t>Columna5020</t>
  </si>
  <si>
    <t>Columna5021</t>
  </si>
  <si>
    <t>Columna5022</t>
  </si>
  <si>
    <t>Columna5023</t>
  </si>
  <si>
    <t>Columna5024</t>
  </si>
  <si>
    <t>Columna5025</t>
  </si>
  <si>
    <t>Columna5026</t>
  </si>
  <si>
    <t>Columna5027</t>
  </si>
  <si>
    <t>Columna5028</t>
  </si>
  <si>
    <t>Columna5029</t>
  </si>
  <si>
    <t>Columna5030</t>
  </si>
  <si>
    <t>Columna5031</t>
  </si>
  <si>
    <t>Columna5032</t>
  </si>
  <si>
    <t>Columna5033</t>
  </si>
  <si>
    <t>Columna5034</t>
  </si>
  <si>
    <t>Columna5035</t>
  </si>
  <si>
    <t>Columna5036</t>
  </si>
  <si>
    <t>Columna5037</t>
  </si>
  <si>
    <t>Columna5038</t>
  </si>
  <si>
    <t>Columna5039</t>
  </si>
  <si>
    <t>Columna5040</t>
  </si>
  <si>
    <t>Columna5041</t>
  </si>
  <si>
    <t>Columna5042</t>
  </si>
  <si>
    <t>Columna5043</t>
  </si>
  <si>
    <t>Columna5044</t>
  </si>
  <si>
    <t>Columna5045</t>
  </si>
  <si>
    <t>Columna5046</t>
  </si>
  <si>
    <t>Columna5047</t>
  </si>
  <si>
    <t>Columna5048</t>
  </si>
  <si>
    <t>Columna5049</t>
  </si>
  <si>
    <t>Columna5050</t>
  </si>
  <si>
    <t>Columna5051</t>
  </si>
  <si>
    <t>Columna5052</t>
  </si>
  <si>
    <t>Columna5053</t>
  </si>
  <si>
    <t>Columna5054</t>
  </si>
  <si>
    <t>Columna5055</t>
  </si>
  <si>
    <t>Columna5056</t>
  </si>
  <si>
    <t>Columna5057</t>
  </si>
  <si>
    <t>Columna5058</t>
  </si>
  <si>
    <t>Columna5059</t>
  </si>
  <si>
    <t>Columna5060</t>
  </si>
  <si>
    <t>Columna5061</t>
  </si>
  <si>
    <t>Columna5062</t>
  </si>
  <si>
    <t>Columna5063</t>
  </si>
  <si>
    <t>Columna5064</t>
  </si>
  <si>
    <t>Columna5065</t>
  </si>
  <si>
    <t>Columna5066</t>
  </si>
  <si>
    <t>Columna5067</t>
  </si>
  <si>
    <t>Columna5068</t>
  </si>
  <si>
    <t>Columna5069</t>
  </si>
  <si>
    <t>Columna5070</t>
  </si>
  <si>
    <t>Columna5071</t>
  </si>
  <si>
    <t>Columna5072</t>
  </si>
  <si>
    <t>Columna5073</t>
  </si>
  <si>
    <t>Columna5074</t>
  </si>
  <si>
    <t>Columna5075</t>
  </si>
  <si>
    <t>Columna5076</t>
  </si>
  <si>
    <t>Columna5077</t>
  </si>
  <si>
    <t>Columna5078</t>
  </si>
  <si>
    <t>Columna5079</t>
  </si>
  <si>
    <t>Columna5080</t>
  </si>
  <si>
    <t>Columna5081</t>
  </si>
  <si>
    <t>Columna5082</t>
  </si>
  <si>
    <t>Columna5083</t>
  </si>
  <si>
    <t>Columna5084</t>
  </si>
  <si>
    <t>Columna5085</t>
  </si>
  <si>
    <t>Columna5086</t>
  </si>
  <si>
    <t>Columna5087</t>
  </si>
  <si>
    <t>Columna5088</t>
  </si>
  <si>
    <t>Columna5089</t>
  </si>
  <si>
    <t>Columna5090</t>
  </si>
  <si>
    <t>Columna5091</t>
  </si>
  <si>
    <t>Columna5092</t>
  </si>
  <si>
    <t>Columna5093</t>
  </si>
  <si>
    <t>Columna5094</t>
  </si>
  <si>
    <t>Columna5095</t>
  </si>
  <si>
    <t>Columna5096</t>
  </si>
  <si>
    <t>Columna5097</t>
  </si>
  <si>
    <t>Columna5098</t>
  </si>
  <si>
    <t>Columna5099</t>
  </si>
  <si>
    <t>Columna5100</t>
  </si>
  <si>
    <t>Columna5101</t>
  </si>
  <si>
    <t>Columna5102</t>
  </si>
  <si>
    <t>Columna5103</t>
  </si>
  <si>
    <t>Columna5104</t>
  </si>
  <si>
    <t>Columna5105</t>
  </si>
  <si>
    <t>Columna5106</t>
  </si>
  <si>
    <t>Columna5107</t>
  </si>
  <si>
    <t>Columna5108</t>
  </si>
  <si>
    <t>Columna5109</t>
  </si>
  <si>
    <t>Columna5110</t>
  </si>
  <si>
    <t>Columna5111</t>
  </si>
  <si>
    <t>Columna5112</t>
  </si>
  <si>
    <t>Columna5113</t>
  </si>
  <si>
    <t>Columna5114</t>
  </si>
  <si>
    <t>Columna5115</t>
  </si>
  <si>
    <t>Columna5116</t>
  </si>
  <si>
    <t>Columna5117</t>
  </si>
  <si>
    <t>Columna5118</t>
  </si>
  <si>
    <t>Columna5119</t>
  </si>
  <si>
    <t>Columna5120</t>
  </si>
  <si>
    <t>Columna5121</t>
  </si>
  <si>
    <t>Columna5122</t>
  </si>
  <si>
    <t>Columna5123</t>
  </si>
  <si>
    <t>Columna5124</t>
  </si>
  <si>
    <t>Columna5125</t>
  </si>
  <si>
    <t>Columna5126</t>
  </si>
  <si>
    <t>Columna5127</t>
  </si>
  <si>
    <t>Columna5128</t>
  </si>
  <si>
    <t>Columna5129</t>
  </si>
  <si>
    <t>Columna5130</t>
  </si>
  <si>
    <t>Columna5131</t>
  </si>
  <si>
    <t>Columna5132</t>
  </si>
  <si>
    <t>Columna5133</t>
  </si>
  <si>
    <t>Columna5134</t>
  </si>
  <si>
    <t>Columna5135</t>
  </si>
  <si>
    <t>Columna5136</t>
  </si>
  <si>
    <t>Columna5137</t>
  </si>
  <si>
    <t>Columna5138</t>
  </si>
  <si>
    <t>Columna5139</t>
  </si>
  <si>
    <t>Columna5140</t>
  </si>
  <si>
    <t>Columna5141</t>
  </si>
  <si>
    <t>Columna5142</t>
  </si>
  <si>
    <t>Columna5143</t>
  </si>
  <si>
    <t>Columna5144</t>
  </si>
  <si>
    <t>Columna5145</t>
  </si>
  <si>
    <t>Columna5146</t>
  </si>
  <si>
    <t>Columna5147</t>
  </si>
  <si>
    <t>Columna5148</t>
  </si>
  <si>
    <t>Columna5149</t>
  </si>
  <si>
    <t>Columna5150</t>
  </si>
  <si>
    <t>Columna5151</t>
  </si>
  <si>
    <t>Columna5152</t>
  </si>
  <si>
    <t>Columna5153</t>
  </si>
  <si>
    <t>Columna5154</t>
  </si>
  <si>
    <t>Columna5155</t>
  </si>
  <si>
    <t>Columna5156</t>
  </si>
  <si>
    <t>Columna5157</t>
  </si>
  <si>
    <t>Columna5158</t>
  </si>
  <si>
    <t>Columna5159</t>
  </si>
  <si>
    <t>Columna5160</t>
  </si>
  <si>
    <t>Columna5161</t>
  </si>
  <si>
    <t>Columna5162</t>
  </si>
  <si>
    <t>Columna5163</t>
  </si>
  <si>
    <t>Columna5164</t>
  </si>
  <si>
    <t>Columna5165</t>
  </si>
  <si>
    <t>Columna5166</t>
  </si>
  <si>
    <t>Columna5167</t>
  </si>
  <si>
    <t>Columna5168</t>
  </si>
  <si>
    <t>Columna5169</t>
  </si>
  <si>
    <t>Columna5170</t>
  </si>
  <si>
    <t>Columna5171</t>
  </si>
  <si>
    <t>Columna5172</t>
  </si>
  <si>
    <t>Columna5173</t>
  </si>
  <si>
    <t>Columna5174</t>
  </si>
  <si>
    <t>Columna5175</t>
  </si>
  <si>
    <t>Columna5176</t>
  </si>
  <si>
    <t>Columna5177</t>
  </si>
  <si>
    <t>Columna5178</t>
  </si>
  <si>
    <t>Columna5179</t>
  </si>
  <si>
    <t>Columna5180</t>
  </si>
  <si>
    <t>Columna5181</t>
  </si>
  <si>
    <t>Columna5182</t>
  </si>
  <si>
    <t>Columna5183</t>
  </si>
  <si>
    <t>Columna5184</t>
  </si>
  <si>
    <t>Columna5185</t>
  </si>
  <si>
    <t>Columna5186</t>
  </si>
  <si>
    <t>Columna5187</t>
  </si>
  <si>
    <t>Columna5188</t>
  </si>
  <si>
    <t>Columna5189</t>
  </si>
  <si>
    <t>Columna5190</t>
  </si>
  <si>
    <t>Columna5191</t>
  </si>
  <si>
    <t>Columna5192</t>
  </si>
  <si>
    <t>Columna5193</t>
  </si>
  <si>
    <t>Columna5194</t>
  </si>
  <si>
    <t>Columna5195</t>
  </si>
  <si>
    <t>Columna5196</t>
  </si>
  <si>
    <t>Columna5197</t>
  </si>
  <si>
    <t>Columna5198</t>
  </si>
  <si>
    <t>Columna5199</t>
  </si>
  <si>
    <t>Columna5200</t>
  </si>
  <si>
    <t>Columna5201</t>
  </si>
  <si>
    <t>Columna5202</t>
  </si>
  <si>
    <t>Columna5203</t>
  </si>
  <si>
    <t>Columna5204</t>
  </si>
  <si>
    <t>Columna5205</t>
  </si>
  <si>
    <t>Columna5206</t>
  </si>
  <si>
    <t>Columna5207</t>
  </si>
  <si>
    <t>Columna5208</t>
  </si>
  <si>
    <t>Columna5209</t>
  </si>
  <si>
    <t>Columna5210</t>
  </si>
  <si>
    <t>Columna5211</t>
  </si>
  <si>
    <t>Columna5212</t>
  </si>
  <si>
    <t>Columna5213</t>
  </si>
  <si>
    <t>Columna5214</t>
  </si>
  <si>
    <t>Columna5215</t>
  </si>
  <si>
    <t>Columna5216</t>
  </si>
  <si>
    <t>Columna5217</t>
  </si>
  <si>
    <t>Columna5218</t>
  </si>
  <si>
    <t>Columna5219</t>
  </si>
  <si>
    <t>Columna5220</t>
  </si>
  <si>
    <t>Columna5221</t>
  </si>
  <si>
    <t>Columna5222</t>
  </si>
  <si>
    <t>Columna5223</t>
  </si>
  <si>
    <t>Columna5224</t>
  </si>
  <si>
    <t>Columna5225</t>
  </si>
  <si>
    <t>Columna5226</t>
  </si>
  <si>
    <t>Columna5227</t>
  </si>
  <si>
    <t>Columna5228</t>
  </si>
  <si>
    <t>Columna5229</t>
  </si>
  <si>
    <t>Columna5230</t>
  </si>
  <si>
    <t>Columna5231</t>
  </si>
  <si>
    <t>Columna5232</t>
  </si>
  <si>
    <t>Columna5233</t>
  </si>
  <si>
    <t>Columna5234</t>
  </si>
  <si>
    <t>Columna5235</t>
  </si>
  <si>
    <t>Columna5236</t>
  </si>
  <si>
    <t>Columna5237</t>
  </si>
  <si>
    <t>Columna5238</t>
  </si>
  <si>
    <t>Columna5239</t>
  </si>
  <si>
    <t>Columna5240</t>
  </si>
  <si>
    <t>Columna5241</t>
  </si>
  <si>
    <t>Columna5242</t>
  </si>
  <si>
    <t>Columna5243</t>
  </si>
  <si>
    <t>Columna5244</t>
  </si>
  <si>
    <t>Columna5245</t>
  </si>
  <si>
    <t>Columna5246</t>
  </si>
  <si>
    <t>Columna5247</t>
  </si>
  <si>
    <t>Columna5248</t>
  </si>
  <si>
    <t>Columna5249</t>
  </si>
  <si>
    <t>Columna5250</t>
  </si>
  <si>
    <t>Columna5251</t>
  </si>
  <si>
    <t>Columna5252</t>
  </si>
  <si>
    <t>Columna5253</t>
  </si>
  <si>
    <t>Columna5254</t>
  </si>
  <si>
    <t>Columna5255</t>
  </si>
  <si>
    <t>Columna5256</t>
  </si>
  <si>
    <t>Columna5257</t>
  </si>
  <si>
    <t>Columna5258</t>
  </si>
  <si>
    <t>Columna5259</t>
  </si>
  <si>
    <t>Columna5260</t>
  </si>
  <si>
    <t>Columna5261</t>
  </si>
  <si>
    <t>Columna5262</t>
  </si>
  <si>
    <t>Columna5263</t>
  </si>
  <si>
    <t>Columna5264</t>
  </si>
  <si>
    <t>Columna5265</t>
  </si>
  <si>
    <t>Columna5266</t>
  </si>
  <si>
    <t>Columna5267</t>
  </si>
  <si>
    <t>Columna5268</t>
  </si>
  <si>
    <t>Columna5269</t>
  </si>
  <si>
    <t>Columna5270</t>
  </si>
  <si>
    <t>Columna5271</t>
  </si>
  <si>
    <t>Columna5272</t>
  </si>
  <si>
    <t>Columna5273</t>
  </si>
  <si>
    <t>Columna5274</t>
  </si>
  <si>
    <t>Columna5275</t>
  </si>
  <si>
    <t>Columna5276</t>
  </si>
  <si>
    <t>Columna5277</t>
  </si>
  <si>
    <t>Columna5278</t>
  </si>
  <si>
    <t>Columna5279</t>
  </si>
  <si>
    <t>Columna5280</t>
  </si>
  <si>
    <t>Columna5281</t>
  </si>
  <si>
    <t>Columna5282</t>
  </si>
  <si>
    <t>Columna5283</t>
  </si>
  <si>
    <t>Columna5284</t>
  </si>
  <si>
    <t>Columna5285</t>
  </si>
  <si>
    <t>Columna5286</t>
  </si>
  <si>
    <t>Columna5287</t>
  </si>
  <si>
    <t>Columna5288</t>
  </si>
  <si>
    <t>Columna5289</t>
  </si>
  <si>
    <t>Columna5290</t>
  </si>
  <si>
    <t>Columna5291</t>
  </si>
  <si>
    <t>Columna5292</t>
  </si>
  <si>
    <t>Columna5293</t>
  </si>
  <si>
    <t>Columna5294</t>
  </si>
  <si>
    <t>Columna5295</t>
  </si>
  <si>
    <t>Columna5296</t>
  </si>
  <si>
    <t>Columna5297</t>
  </si>
  <si>
    <t>Columna5298</t>
  </si>
  <si>
    <t>Columna5299</t>
  </si>
  <si>
    <t>Columna5300</t>
  </si>
  <si>
    <t>Columna5301</t>
  </si>
  <si>
    <t>Columna5302</t>
  </si>
  <si>
    <t>Columna5303</t>
  </si>
  <si>
    <t>Columna5304</t>
  </si>
  <si>
    <t>Columna5305</t>
  </si>
  <si>
    <t>Columna5306</t>
  </si>
  <si>
    <t>Columna5307</t>
  </si>
  <si>
    <t>Columna5308</t>
  </si>
  <si>
    <t>Columna5309</t>
  </si>
  <si>
    <t>Columna5310</t>
  </si>
  <si>
    <t>Columna5311</t>
  </si>
  <si>
    <t>Columna5312</t>
  </si>
  <si>
    <t>Columna5313</t>
  </si>
  <si>
    <t>Columna5314</t>
  </si>
  <si>
    <t>Columna5315</t>
  </si>
  <si>
    <t>Columna5316</t>
  </si>
  <si>
    <t>Columna5317</t>
  </si>
  <si>
    <t>Columna5318</t>
  </si>
  <si>
    <t>Columna5319</t>
  </si>
  <si>
    <t>Columna5320</t>
  </si>
  <si>
    <t>Columna5321</t>
  </si>
  <si>
    <t>Columna5322</t>
  </si>
  <si>
    <t>Columna5323</t>
  </si>
  <si>
    <t>Columna5324</t>
  </si>
  <si>
    <t>Columna5325</t>
  </si>
  <si>
    <t>Columna5326</t>
  </si>
  <si>
    <t>Columna5327</t>
  </si>
  <si>
    <t>Columna5328</t>
  </si>
  <si>
    <t>Columna5329</t>
  </si>
  <si>
    <t>Columna5330</t>
  </si>
  <si>
    <t>Columna5331</t>
  </si>
  <si>
    <t>Columna5332</t>
  </si>
  <si>
    <t>Columna5333</t>
  </si>
  <si>
    <t>Columna5334</t>
  </si>
  <si>
    <t>Columna5335</t>
  </si>
  <si>
    <t>Columna5336</t>
  </si>
  <si>
    <t>Columna5337</t>
  </si>
  <si>
    <t>Columna5338</t>
  </si>
  <si>
    <t>Columna5339</t>
  </si>
  <si>
    <t>Columna5340</t>
  </si>
  <si>
    <t>Columna5341</t>
  </si>
  <si>
    <t>Columna5342</t>
  </si>
  <si>
    <t>Columna5343</t>
  </si>
  <si>
    <t>Columna5344</t>
  </si>
  <si>
    <t>Columna5345</t>
  </si>
  <si>
    <t>Columna5346</t>
  </si>
  <si>
    <t>Columna5347</t>
  </si>
  <si>
    <t>Columna5348</t>
  </si>
  <si>
    <t>Columna5349</t>
  </si>
  <si>
    <t>Columna5350</t>
  </si>
  <si>
    <t>Columna5351</t>
  </si>
  <si>
    <t>Columna5352</t>
  </si>
  <si>
    <t>Columna5353</t>
  </si>
  <si>
    <t>Columna5354</t>
  </si>
  <si>
    <t>Columna5355</t>
  </si>
  <si>
    <t>Columna5356</t>
  </si>
  <si>
    <t>Columna5357</t>
  </si>
  <si>
    <t>Columna5358</t>
  </si>
  <si>
    <t>Columna5359</t>
  </si>
  <si>
    <t>Columna5360</t>
  </si>
  <si>
    <t>Columna5361</t>
  </si>
  <si>
    <t>Columna5362</t>
  </si>
  <si>
    <t>Columna5363</t>
  </si>
  <si>
    <t>Columna5364</t>
  </si>
  <si>
    <t>Columna5365</t>
  </si>
  <si>
    <t>Columna5366</t>
  </si>
  <si>
    <t>Columna5367</t>
  </si>
  <si>
    <t>Columna5368</t>
  </si>
  <si>
    <t>Columna5369</t>
  </si>
  <si>
    <t>Columna5370</t>
  </si>
  <si>
    <t>Columna5371</t>
  </si>
  <si>
    <t>Columna5372</t>
  </si>
  <si>
    <t>Columna5373</t>
  </si>
  <si>
    <t>Columna5374</t>
  </si>
  <si>
    <t>Columna5375</t>
  </si>
  <si>
    <t>Columna5376</t>
  </si>
  <si>
    <t>Columna5377</t>
  </si>
  <si>
    <t>Columna5378</t>
  </si>
  <si>
    <t>Columna5379</t>
  </si>
  <si>
    <t>Columna5380</t>
  </si>
  <si>
    <t>Columna5381</t>
  </si>
  <si>
    <t>Columna5382</t>
  </si>
  <si>
    <t>Columna5383</t>
  </si>
  <si>
    <t>Columna5384</t>
  </si>
  <si>
    <t>Columna5385</t>
  </si>
  <si>
    <t>Columna5386</t>
  </si>
  <si>
    <t>Columna5387</t>
  </si>
  <si>
    <t>Columna5388</t>
  </si>
  <si>
    <t>Columna5389</t>
  </si>
  <si>
    <t>Columna5390</t>
  </si>
  <si>
    <t>Columna5391</t>
  </si>
  <si>
    <t>Columna5392</t>
  </si>
  <si>
    <t>Columna5393</t>
  </si>
  <si>
    <t>Columna5394</t>
  </si>
  <si>
    <t>Columna5395</t>
  </si>
  <si>
    <t>Columna5396</t>
  </si>
  <si>
    <t>Columna5397</t>
  </si>
  <si>
    <t>Columna5398</t>
  </si>
  <si>
    <t>Columna5399</t>
  </si>
  <si>
    <t>Columna5400</t>
  </si>
  <si>
    <t>Columna5401</t>
  </si>
  <si>
    <t>Columna5402</t>
  </si>
  <si>
    <t>Columna5403</t>
  </si>
  <si>
    <t>Columna5404</t>
  </si>
  <si>
    <t>Columna5405</t>
  </si>
  <si>
    <t>Columna5406</t>
  </si>
  <si>
    <t>Columna5407</t>
  </si>
  <si>
    <t>Columna5408</t>
  </si>
  <si>
    <t>Columna5409</t>
  </si>
  <si>
    <t>Columna5410</t>
  </si>
  <si>
    <t>Columna5411</t>
  </si>
  <si>
    <t>Columna5412</t>
  </si>
  <si>
    <t>Columna5413</t>
  </si>
  <si>
    <t>Columna5414</t>
  </si>
  <si>
    <t>Columna5415</t>
  </si>
  <si>
    <t>Columna5416</t>
  </si>
  <si>
    <t>Columna5417</t>
  </si>
  <si>
    <t>Columna5418</t>
  </si>
  <si>
    <t>Columna5419</t>
  </si>
  <si>
    <t>Columna5420</t>
  </si>
  <si>
    <t>Columna5421</t>
  </si>
  <si>
    <t>Columna5422</t>
  </si>
  <si>
    <t>Columna5423</t>
  </si>
  <si>
    <t>Columna5424</t>
  </si>
  <si>
    <t>Columna5425</t>
  </si>
  <si>
    <t>Columna5426</t>
  </si>
  <si>
    <t>Columna5427</t>
  </si>
  <si>
    <t>Columna5428</t>
  </si>
  <si>
    <t>Columna5429</t>
  </si>
  <si>
    <t>Columna5430</t>
  </si>
  <si>
    <t>Columna5431</t>
  </si>
  <si>
    <t>Columna5432</t>
  </si>
  <si>
    <t>Columna5433</t>
  </si>
  <si>
    <t>Columna5434</t>
  </si>
  <si>
    <t>Columna5435</t>
  </si>
  <si>
    <t>Columna5436</t>
  </si>
  <si>
    <t>Columna5437</t>
  </si>
  <si>
    <t>Columna5438</t>
  </si>
  <si>
    <t>Columna5439</t>
  </si>
  <si>
    <t>Columna5440</t>
  </si>
  <si>
    <t>Columna5441</t>
  </si>
  <si>
    <t>Columna5442</t>
  </si>
  <si>
    <t>Columna5443</t>
  </si>
  <si>
    <t>Columna5444</t>
  </si>
  <si>
    <t>Columna5445</t>
  </si>
  <si>
    <t>Columna5446</t>
  </si>
  <si>
    <t>Columna5447</t>
  </si>
  <si>
    <t>Columna5448</t>
  </si>
  <si>
    <t>Columna5449</t>
  </si>
  <si>
    <t>Columna5450</t>
  </si>
  <si>
    <t>Columna5451</t>
  </si>
  <si>
    <t>Columna5452</t>
  </si>
  <si>
    <t>Columna5453</t>
  </si>
  <si>
    <t>Columna5454</t>
  </si>
  <si>
    <t>Columna5455</t>
  </si>
  <si>
    <t>Columna5456</t>
  </si>
  <si>
    <t>Columna5457</t>
  </si>
  <si>
    <t>Columna5458</t>
  </si>
  <si>
    <t>Columna5459</t>
  </si>
  <si>
    <t>Columna5460</t>
  </si>
  <si>
    <t>Columna5461</t>
  </si>
  <si>
    <t>Columna5462</t>
  </si>
  <si>
    <t>Columna5463</t>
  </si>
  <si>
    <t>Columna5464</t>
  </si>
  <si>
    <t>Columna5465</t>
  </si>
  <si>
    <t>Columna5466</t>
  </si>
  <si>
    <t>Columna5467</t>
  </si>
  <si>
    <t>Columna5468</t>
  </si>
  <si>
    <t>Columna5469</t>
  </si>
  <si>
    <t>Columna5470</t>
  </si>
  <si>
    <t>Columna5471</t>
  </si>
  <si>
    <t>Columna5472</t>
  </si>
  <si>
    <t>Columna5473</t>
  </si>
  <si>
    <t>Columna5474</t>
  </si>
  <si>
    <t>Columna5475</t>
  </si>
  <si>
    <t>Columna5476</t>
  </si>
  <si>
    <t>Columna5477</t>
  </si>
  <si>
    <t>Columna5478</t>
  </si>
  <si>
    <t>Columna5479</t>
  </si>
  <si>
    <t>Columna5480</t>
  </si>
  <si>
    <t>Columna5481</t>
  </si>
  <si>
    <t>Columna5482</t>
  </si>
  <si>
    <t>Columna5483</t>
  </si>
  <si>
    <t>Columna5484</t>
  </si>
  <si>
    <t>Columna5485</t>
  </si>
  <si>
    <t>Columna5486</t>
  </si>
  <si>
    <t>Columna5487</t>
  </si>
  <si>
    <t>Columna5488</t>
  </si>
  <si>
    <t>Columna5489</t>
  </si>
  <si>
    <t>Columna5490</t>
  </si>
  <si>
    <t>Columna5491</t>
  </si>
  <si>
    <t>Columna5492</t>
  </si>
  <si>
    <t>Columna5493</t>
  </si>
  <si>
    <t>Columna5494</t>
  </si>
  <si>
    <t>Columna5495</t>
  </si>
  <si>
    <t>Columna5496</t>
  </si>
  <si>
    <t>Columna5497</t>
  </si>
  <si>
    <t>Columna5498</t>
  </si>
  <si>
    <t>Columna5499</t>
  </si>
  <si>
    <t>Columna5500</t>
  </si>
  <si>
    <t>Columna5501</t>
  </si>
  <si>
    <t>Columna5502</t>
  </si>
  <si>
    <t>Columna5503</t>
  </si>
  <si>
    <t>Columna5504</t>
  </si>
  <si>
    <t>Columna5505</t>
  </si>
  <si>
    <t>Columna5506</t>
  </si>
  <si>
    <t>Columna5507</t>
  </si>
  <si>
    <t>Columna5508</t>
  </si>
  <si>
    <t>Columna5509</t>
  </si>
  <si>
    <t>Columna5510</t>
  </si>
  <si>
    <t>Columna5511</t>
  </si>
  <si>
    <t>Columna5512</t>
  </si>
  <si>
    <t>Columna5513</t>
  </si>
  <si>
    <t>Columna5514</t>
  </si>
  <si>
    <t>Columna5515</t>
  </si>
  <si>
    <t>Columna5516</t>
  </si>
  <si>
    <t>Columna5517</t>
  </si>
  <si>
    <t>Columna5518</t>
  </si>
  <si>
    <t>Columna5519</t>
  </si>
  <si>
    <t>Columna5520</t>
  </si>
  <si>
    <t>Columna5521</t>
  </si>
  <si>
    <t>Columna5522</t>
  </si>
  <si>
    <t>Columna5523</t>
  </si>
  <si>
    <t>Columna5524</t>
  </si>
  <si>
    <t>Columna5525</t>
  </si>
  <si>
    <t>Columna5526</t>
  </si>
  <si>
    <t>Columna5527</t>
  </si>
  <si>
    <t>Columna5528</t>
  </si>
  <si>
    <t>Columna5529</t>
  </si>
  <si>
    <t>Columna5530</t>
  </si>
  <si>
    <t>Columna5531</t>
  </si>
  <si>
    <t>Columna5532</t>
  </si>
  <si>
    <t>Columna5533</t>
  </si>
  <si>
    <t>Columna5534</t>
  </si>
  <si>
    <t>Columna5535</t>
  </si>
  <si>
    <t>Columna5536</t>
  </si>
  <si>
    <t>Columna5537</t>
  </si>
  <si>
    <t>Columna5538</t>
  </si>
  <si>
    <t>Columna5539</t>
  </si>
  <si>
    <t>Columna5540</t>
  </si>
  <si>
    <t>Columna5541</t>
  </si>
  <si>
    <t>Columna5542</t>
  </si>
  <si>
    <t>Columna5543</t>
  </si>
  <si>
    <t>Columna5544</t>
  </si>
  <si>
    <t>Columna5545</t>
  </si>
  <si>
    <t>Columna5546</t>
  </si>
  <si>
    <t>Columna5547</t>
  </si>
  <si>
    <t>Columna5548</t>
  </si>
  <si>
    <t>Columna5549</t>
  </si>
  <si>
    <t>Columna5550</t>
  </si>
  <si>
    <t>Columna5551</t>
  </si>
  <si>
    <t>Columna5552</t>
  </si>
  <si>
    <t>Columna5553</t>
  </si>
  <si>
    <t>Columna5554</t>
  </si>
  <si>
    <t>Columna5555</t>
  </si>
  <si>
    <t>Columna5556</t>
  </si>
  <si>
    <t>Columna5557</t>
  </si>
  <si>
    <t>Columna5558</t>
  </si>
  <si>
    <t>Columna5559</t>
  </si>
  <si>
    <t>Columna5560</t>
  </si>
  <si>
    <t>Columna5561</t>
  </si>
  <si>
    <t>Columna5562</t>
  </si>
  <si>
    <t>Columna5563</t>
  </si>
  <si>
    <t>Columna5564</t>
  </si>
  <si>
    <t>Columna5565</t>
  </si>
  <si>
    <t>Columna5566</t>
  </si>
  <si>
    <t>Columna5567</t>
  </si>
  <si>
    <t>Columna5568</t>
  </si>
  <si>
    <t>Columna5569</t>
  </si>
  <si>
    <t>Columna5570</t>
  </si>
  <si>
    <t>Columna5571</t>
  </si>
  <si>
    <t>Columna5572</t>
  </si>
  <si>
    <t>Columna5573</t>
  </si>
  <si>
    <t>Columna5574</t>
  </si>
  <si>
    <t>Columna5575</t>
  </si>
  <si>
    <t>Columna5576</t>
  </si>
  <si>
    <t>Columna5577</t>
  </si>
  <si>
    <t>Columna5578</t>
  </si>
  <si>
    <t>Columna5579</t>
  </si>
  <si>
    <t>Columna5580</t>
  </si>
  <si>
    <t>Columna5581</t>
  </si>
  <si>
    <t>Columna5582</t>
  </si>
  <si>
    <t>Columna5583</t>
  </si>
  <si>
    <t>Columna5584</t>
  </si>
  <si>
    <t>Columna5585</t>
  </si>
  <si>
    <t>Columna5586</t>
  </si>
  <si>
    <t>Columna5587</t>
  </si>
  <si>
    <t>Columna5588</t>
  </si>
  <si>
    <t>Columna5589</t>
  </si>
  <si>
    <t>Columna5590</t>
  </si>
  <si>
    <t>Columna5591</t>
  </si>
  <si>
    <t>Columna5592</t>
  </si>
  <si>
    <t>Columna5593</t>
  </si>
  <si>
    <t>Columna5594</t>
  </si>
  <si>
    <t>Columna5595</t>
  </si>
  <si>
    <t>Columna5596</t>
  </si>
  <si>
    <t>Columna5597</t>
  </si>
  <si>
    <t>Columna5598</t>
  </si>
  <si>
    <t>Columna5599</t>
  </si>
  <si>
    <t>Columna5600</t>
  </si>
  <si>
    <t>Columna5601</t>
  </si>
  <si>
    <t>Columna5602</t>
  </si>
  <si>
    <t>Columna5603</t>
  </si>
  <si>
    <t>Columna5604</t>
  </si>
  <si>
    <t>Columna5605</t>
  </si>
  <si>
    <t>Columna5606</t>
  </si>
  <si>
    <t>Columna5607</t>
  </si>
  <si>
    <t>Columna5608</t>
  </si>
  <si>
    <t>Columna5609</t>
  </si>
  <si>
    <t>Columna5610</t>
  </si>
  <si>
    <t>Columna5611</t>
  </si>
  <si>
    <t>Columna5612</t>
  </si>
  <si>
    <t>Columna5613</t>
  </si>
  <si>
    <t>Columna5614</t>
  </si>
  <si>
    <t>Columna5615</t>
  </si>
  <si>
    <t>Columna5616</t>
  </si>
  <si>
    <t>Columna5617</t>
  </si>
  <si>
    <t>Columna5618</t>
  </si>
  <si>
    <t>Columna5619</t>
  </si>
  <si>
    <t>Columna5620</t>
  </si>
  <si>
    <t>Columna5621</t>
  </si>
  <si>
    <t>Columna5622</t>
  </si>
  <si>
    <t>Columna5623</t>
  </si>
  <si>
    <t>Columna5624</t>
  </si>
  <si>
    <t>Columna5625</t>
  </si>
  <si>
    <t>Columna5626</t>
  </si>
  <si>
    <t>Columna5627</t>
  </si>
  <si>
    <t>Columna5628</t>
  </si>
  <si>
    <t>Columna5629</t>
  </si>
  <si>
    <t>Columna5630</t>
  </si>
  <si>
    <t>Columna5631</t>
  </si>
  <si>
    <t>Columna5632</t>
  </si>
  <si>
    <t>Columna5633</t>
  </si>
  <si>
    <t>Columna5634</t>
  </si>
  <si>
    <t>Columna5635</t>
  </si>
  <si>
    <t>Columna5636</t>
  </si>
  <si>
    <t>Columna5637</t>
  </si>
  <si>
    <t>Columna5638</t>
  </si>
  <si>
    <t>Columna5639</t>
  </si>
  <si>
    <t>Columna5640</t>
  </si>
  <si>
    <t>Columna5641</t>
  </si>
  <si>
    <t>Columna5642</t>
  </si>
  <si>
    <t>Columna5643</t>
  </si>
  <si>
    <t>Columna5644</t>
  </si>
  <si>
    <t>Columna5645</t>
  </si>
  <si>
    <t>Columna5646</t>
  </si>
  <si>
    <t>Columna5647</t>
  </si>
  <si>
    <t>Columna5648</t>
  </si>
  <si>
    <t>Columna5649</t>
  </si>
  <si>
    <t>Columna5650</t>
  </si>
  <si>
    <t>Columna5651</t>
  </si>
  <si>
    <t>Columna5652</t>
  </si>
  <si>
    <t>Columna5653</t>
  </si>
  <si>
    <t>Columna5654</t>
  </si>
  <si>
    <t>Columna5655</t>
  </si>
  <si>
    <t>Columna5656</t>
  </si>
  <si>
    <t>Columna5657</t>
  </si>
  <si>
    <t>Columna5658</t>
  </si>
  <si>
    <t>Columna5659</t>
  </si>
  <si>
    <t>Columna5660</t>
  </si>
  <si>
    <t>Columna5661</t>
  </si>
  <si>
    <t>Columna5662</t>
  </si>
  <si>
    <t>Columna5663</t>
  </si>
  <si>
    <t>Columna5664</t>
  </si>
  <si>
    <t>Columna5665</t>
  </si>
  <si>
    <t>Columna5666</t>
  </si>
  <si>
    <t>Columna5667</t>
  </si>
  <si>
    <t>Columna5668</t>
  </si>
  <si>
    <t>Columna5669</t>
  </si>
  <si>
    <t>Columna5670</t>
  </si>
  <si>
    <t>Columna5671</t>
  </si>
  <si>
    <t>Columna5672</t>
  </si>
  <si>
    <t>Columna5673</t>
  </si>
  <si>
    <t>Columna5674</t>
  </si>
  <si>
    <t>Columna5675</t>
  </si>
  <si>
    <t>Columna5676</t>
  </si>
  <si>
    <t>Columna5677</t>
  </si>
  <si>
    <t>Columna5678</t>
  </si>
  <si>
    <t>Columna5679</t>
  </si>
  <si>
    <t>Columna5680</t>
  </si>
  <si>
    <t>Columna5681</t>
  </si>
  <si>
    <t>Columna5682</t>
  </si>
  <si>
    <t>Columna5683</t>
  </si>
  <si>
    <t>Columna5684</t>
  </si>
  <si>
    <t>Columna5685</t>
  </si>
  <si>
    <t>Columna5686</t>
  </si>
  <si>
    <t>Columna5687</t>
  </si>
  <si>
    <t>Columna5688</t>
  </si>
  <si>
    <t>Columna5689</t>
  </si>
  <si>
    <t>Columna5690</t>
  </si>
  <si>
    <t>Columna5691</t>
  </si>
  <si>
    <t>Columna5692</t>
  </si>
  <si>
    <t>Columna5693</t>
  </si>
  <si>
    <t>Columna5694</t>
  </si>
  <si>
    <t>Columna5695</t>
  </si>
  <si>
    <t>Columna5696</t>
  </si>
  <si>
    <t>Columna5697</t>
  </si>
  <si>
    <t>Columna5698</t>
  </si>
  <si>
    <t>Columna5699</t>
  </si>
  <si>
    <t>Columna5700</t>
  </si>
  <si>
    <t>Columna5701</t>
  </si>
  <si>
    <t>Columna5702</t>
  </si>
  <si>
    <t>Columna5703</t>
  </si>
  <si>
    <t>Columna5704</t>
  </si>
  <si>
    <t>Columna5705</t>
  </si>
  <si>
    <t>Columna5706</t>
  </si>
  <si>
    <t>Columna5707</t>
  </si>
  <si>
    <t>Columna5708</t>
  </si>
  <si>
    <t>Columna5709</t>
  </si>
  <si>
    <t>Columna5710</t>
  </si>
  <si>
    <t>Columna5711</t>
  </si>
  <si>
    <t>Columna5712</t>
  </si>
  <si>
    <t>Columna5713</t>
  </si>
  <si>
    <t>Columna5714</t>
  </si>
  <si>
    <t>Columna5715</t>
  </si>
  <si>
    <t>Columna5716</t>
  </si>
  <si>
    <t>Columna5717</t>
  </si>
  <si>
    <t>Columna5718</t>
  </si>
  <si>
    <t>Columna5719</t>
  </si>
  <si>
    <t>Columna5720</t>
  </si>
  <si>
    <t>Columna5721</t>
  </si>
  <si>
    <t>Columna5722</t>
  </si>
  <si>
    <t>Columna5723</t>
  </si>
  <si>
    <t>Columna5724</t>
  </si>
  <si>
    <t>Columna5725</t>
  </si>
  <si>
    <t>Columna5726</t>
  </si>
  <si>
    <t>Columna5727</t>
  </si>
  <si>
    <t>Columna5728</t>
  </si>
  <si>
    <t>Columna5729</t>
  </si>
  <si>
    <t>Columna5730</t>
  </si>
  <si>
    <t>Columna5731</t>
  </si>
  <si>
    <t>Columna5732</t>
  </si>
  <si>
    <t>Columna5733</t>
  </si>
  <si>
    <t>Columna5734</t>
  </si>
  <si>
    <t>Columna5735</t>
  </si>
  <si>
    <t>Columna5736</t>
  </si>
  <si>
    <t>Columna5737</t>
  </si>
  <si>
    <t>Columna5738</t>
  </si>
  <si>
    <t>Columna5739</t>
  </si>
  <si>
    <t>Columna5740</t>
  </si>
  <si>
    <t>Columna5741</t>
  </si>
  <si>
    <t>Columna5742</t>
  </si>
  <si>
    <t>Columna5743</t>
  </si>
  <si>
    <t>Columna5744</t>
  </si>
  <si>
    <t>Columna5745</t>
  </si>
  <si>
    <t>Columna5746</t>
  </si>
  <si>
    <t>Columna5747</t>
  </si>
  <si>
    <t>Columna5748</t>
  </si>
  <si>
    <t>Columna5749</t>
  </si>
  <si>
    <t>Columna5750</t>
  </si>
  <si>
    <t>Columna5751</t>
  </si>
  <si>
    <t>Columna5752</t>
  </si>
  <si>
    <t>Columna5753</t>
  </si>
  <si>
    <t>Columna5754</t>
  </si>
  <si>
    <t>Columna5755</t>
  </si>
  <si>
    <t>Columna5756</t>
  </si>
  <si>
    <t>Columna5757</t>
  </si>
  <si>
    <t>Columna5758</t>
  </si>
  <si>
    <t>Columna5759</t>
  </si>
  <si>
    <t>Columna5760</t>
  </si>
  <si>
    <t>Columna5761</t>
  </si>
  <si>
    <t>Columna5762</t>
  </si>
  <si>
    <t>Columna5763</t>
  </si>
  <si>
    <t>Columna5764</t>
  </si>
  <si>
    <t>Columna5765</t>
  </si>
  <si>
    <t>Columna5766</t>
  </si>
  <si>
    <t>Columna5767</t>
  </si>
  <si>
    <t>Columna5768</t>
  </si>
  <si>
    <t>Columna5769</t>
  </si>
  <si>
    <t>Columna5770</t>
  </si>
  <si>
    <t>Columna5771</t>
  </si>
  <si>
    <t>Columna5772</t>
  </si>
  <si>
    <t>Columna5773</t>
  </si>
  <si>
    <t>Columna5774</t>
  </si>
  <si>
    <t>Columna5775</t>
  </si>
  <si>
    <t>Columna5776</t>
  </si>
  <si>
    <t>Columna5777</t>
  </si>
  <si>
    <t>Columna5778</t>
  </si>
  <si>
    <t>Columna5779</t>
  </si>
  <si>
    <t>Columna5780</t>
  </si>
  <si>
    <t>Columna5781</t>
  </si>
  <si>
    <t>Columna5782</t>
  </si>
  <si>
    <t>Columna5783</t>
  </si>
  <si>
    <t>Columna5784</t>
  </si>
  <si>
    <t>Columna5785</t>
  </si>
  <si>
    <t>Columna5786</t>
  </si>
  <si>
    <t>Columna5787</t>
  </si>
  <si>
    <t>Columna5788</t>
  </si>
  <si>
    <t>Columna5789</t>
  </si>
  <si>
    <t>Columna5790</t>
  </si>
  <si>
    <t>Columna5791</t>
  </si>
  <si>
    <t>Columna5792</t>
  </si>
  <si>
    <t>Columna5793</t>
  </si>
  <si>
    <t>Columna5794</t>
  </si>
  <si>
    <t>Columna5795</t>
  </si>
  <si>
    <t>Columna5796</t>
  </si>
  <si>
    <t>Columna5797</t>
  </si>
  <si>
    <t>Columna5798</t>
  </si>
  <si>
    <t>Columna5799</t>
  </si>
  <si>
    <t>Columna5800</t>
  </si>
  <si>
    <t>Columna5801</t>
  </si>
  <si>
    <t>Columna5802</t>
  </si>
  <si>
    <t>Columna5803</t>
  </si>
  <si>
    <t>Columna5804</t>
  </si>
  <si>
    <t>Columna5805</t>
  </si>
  <si>
    <t>Columna5806</t>
  </si>
  <si>
    <t>Columna5807</t>
  </si>
  <si>
    <t>Columna5808</t>
  </si>
  <si>
    <t>Columna5809</t>
  </si>
  <si>
    <t>Columna5810</t>
  </si>
  <si>
    <t>Columna5811</t>
  </si>
  <si>
    <t>Columna5812</t>
  </si>
  <si>
    <t>Columna5813</t>
  </si>
  <si>
    <t>Columna5814</t>
  </si>
  <si>
    <t>Columna5815</t>
  </si>
  <si>
    <t>Columna5816</t>
  </si>
  <si>
    <t>Columna5817</t>
  </si>
  <si>
    <t>Columna5818</t>
  </si>
  <si>
    <t>Columna5819</t>
  </si>
  <si>
    <t>Columna5820</t>
  </si>
  <si>
    <t>Columna5821</t>
  </si>
  <si>
    <t>Columna5822</t>
  </si>
  <si>
    <t>Columna5823</t>
  </si>
  <si>
    <t>Columna5824</t>
  </si>
  <si>
    <t>Columna5825</t>
  </si>
  <si>
    <t>Columna5826</t>
  </si>
  <si>
    <t>Columna5827</t>
  </si>
  <si>
    <t>Columna5828</t>
  </si>
  <si>
    <t>Columna5829</t>
  </si>
  <si>
    <t>Columna5830</t>
  </si>
  <si>
    <t>Columna5831</t>
  </si>
  <si>
    <t>Columna5832</t>
  </si>
  <si>
    <t>Columna5833</t>
  </si>
  <si>
    <t>Columna5834</t>
  </si>
  <si>
    <t>Columna5835</t>
  </si>
  <si>
    <t>Columna5836</t>
  </si>
  <si>
    <t>Columna5837</t>
  </si>
  <si>
    <t>Columna5838</t>
  </si>
  <si>
    <t>Columna5839</t>
  </si>
  <si>
    <t>Columna5840</t>
  </si>
  <si>
    <t>Columna5841</t>
  </si>
  <si>
    <t>Columna5842</t>
  </si>
  <si>
    <t>Columna5843</t>
  </si>
  <si>
    <t>Columna5844</t>
  </si>
  <si>
    <t>Columna5845</t>
  </si>
  <si>
    <t>Columna5846</t>
  </si>
  <si>
    <t>Columna5847</t>
  </si>
  <si>
    <t>Columna5848</t>
  </si>
  <si>
    <t>Columna5849</t>
  </si>
  <si>
    <t>Columna5850</t>
  </si>
  <si>
    <t>Columna5851</t>
  </si>
  <si>
    <t>Columna5852</t>
  </si>
  <si>
    <t>Columna5853</t>
  </si>
  <si>
    <t>Columna5854</t>
  </si>
  <si>
    <t>Columna5855</t>
  </si>
  <si>
    <t>Columna5856</t>
  </si>
  <si>
    <t>Columna5857</t>
  </si>
  <si>
    <t>Columna5858</t>
  </si>
  <si>
    <t>Columna5859</t>
  </si>
  <si>
    <t>Columna5860</t>
  </si>
  <si>
    <t>Columna5861</t>
  </si>
  <si>
    <t>Columna5862</t>
  </si>
  <si>
    <t>Columna5863</t>
  </si>
  <si>
    <t>Columna5864</t>
  </si>
  <si>
    <t>Columna5865</t>
  </si>
  <si>
    <t>Columna5866</t>
  </si>
  <si>
    <t>Columna5867</t>
  </si>
  <si>
    <t>Columna5868</t>
  </si>
  <si>
    <t>Columna5869</t>
  </si>
  <si>
    <t>Columna5870</t>
  </si>
  <si>
    <t>Columna5871</t>
  </si>
  <si>
    <t>Columna5872</t>
  </si>
  <si>
    <t>Columna5873</t>
  </si>
  <si>
    <t>Columna5874</t>
  </si>
  <si>
    <t>Columna5875</t>
  </si>
  <si>
    <t>Columna5876</t>
  </si>
  <si>
    <t>Columna5877</t>
  </si>
  <si>
    <t>Columna5878</t>
  </si>
  <si>
    <t>Columna5879</t>
  </si>
  <si>
    <t>Columna5880</t>
  </si>
  <si>
    <t>Columna5881</t>
  </si>
  <si>
    <t>Columna5882</t>
  </si>
  <si>
    <t>Columna5883</t>
  </si>
  <si>
    <t>Columna5884</t>
  </si>
  <si>
    <t>Columna5885</t>
  </si>
  <si>
    <t>Columna5886</t>
  </si>
  <si>
    <t>Columna5887</t>
  </si>
  <si>
    <t>Columna5888</t>
  </si>
  <si>
    <t>Columna5889</t>
  </si>
  <si>
    <t>Columna5890</t>
  </si>
  <si>
    <t>Columna5891</t>
  </si>
  <si>
    <t>Columna5892</t>
  </si>
  <si>
    <t>Columna5893</t>
  </si>
  <si>
    <t>Columna5894</t>
  </si>
  <si>
    <t>Columna5895</t>
  </si>
  <si>
    <t>Columna5896</t>
  </si>
  <si>
    <t>Columna5897</t>
  </si>
  <si>
    <t>Columna5898</t>
  </si>
  <si>
    <t>Columna5899</t>
  </si>
  <si>
    <t>Columna5900</t>
  </si>
  <si>
    <t>Columna5901</t>
  </si>
  <si>
    <t>Columna5902</t>
  </si>
  <si>
    <t>Columna5903</t>
  </si>
  <si>
    <t>Columna5904</t>
  </si>
  <si>
    <t>Columna5905</t>
  </si>
  <si>
    <t>Columna5906</t>
  </si>
  <si>
    <t>Columna5907</t>
  </si>
  <si>
    <t>Columna5908</t>
  </si>
  <si>
    <t>Columna5909</t>
  </si>
  <si>
    <t>Columna5910</t>
  </si>
  <si>
    <t>Columna5911</t>
  </si>
  <si>
    <t>Columna5912</t>
  </si>
  <si>
    <t>Columna5913</t>
  </si>
  <si>
    <t>Columna5914</t>
  </si>
  <si>
    <t>Columna5915</t>
  </si>
  <si>
    <t>Columna5916</t>
  </si>
  <si>
    <t>Columna5917</t>
  </si>
  <si>
    <t>Columna5918</t>
  </si>
  <si>
    <t>Columna5919</t>
  </si>
  <si>
    <t>Columna5920</t>
  </si>
  <si>
    <t>Columna5921</t>
  </si>
  <si>
    <t>Columna5922</t>
  </si>
  <si>
    <t>Columna5923</t>
  </si>
  <si>
    <t>Columna5924</t>
  </si>
  <si>
    <t>Columna5925</t>
  </si>
  <si>
    <t>Columna5926</t>
  </si>
  <si>
    <t>Columna5927</t>
  </si>
  <si>
    <t>Columna5928</t>
  </si>
  <si>
    <t>Columna5929</t>
  </si>
  <si>
    <t>Columna5930</t>
  </si>
  <si>
    <t>Columna5931</t>
  </si>
  <si>
    <t>Columna5932</t>
  </si>
  <si>
    <t>Columna5933</t>
  </si>
  <si>
    <t>Columna5934</t>
  </si>
  <si>
    <t>Columna5935</t>
  </si>
  <si>
    <t>Columna5936</t>
  </si>
  <si>
    <t>Columna5937</t>
  </si>
  <si>
    <t>Columna5938</t>
  </si>
  <si>
    <t>Columna5939</t>
  </si>
  <si>
    <t>Columna5940</t>
  </si>
  <si>
    <t>Columna5941</t>
  </si>
  <si>
    <t>Columna5942</t>
  </si>
  <si>
    <t>Columna5943</t>
  </si>
  <si>
    <t>Columna5944</t>
  </si>
  <si>
    <t>Columna5945</t>
  </si>
  <si>
    <t>Columna5946</t>
  </si>
  <si>
    <t>Columna5947</t>
  </si>
  <si>
    <t>Columna5948</t>
  </si>
  <si>
    <t>Columna5949</t>
  </si>
  <si>
    <t>Columna5950</t>
  </si>
  <si>
    <t>Columna5951</t>
  </si>
  <si>
    <t>Columna5952</t>
  </si>
  <si>
    <t>Columna5953</t>
  </si>
  <si>
    <t>Columna5954</t>
  </si>
  <si>
    <t>Columna5955</t>
  </si>
  <si>
    <t>Columna5956</t>
  </si>
  <si>
    <t>Columna5957</t>
  </si>
  <si>
    <t>Columna5958</t>
  </si>
  <si>
    <t>Columna5959</t>
  </si>
  <si>
    <t>Columna5960</t>
  </si>
  <si>
    <t>Columna5961</t>
  </si>
  <si>
    <t>Columna5962</t>
  </si>
  <si>
    <t>Columna5963</t>
  </si>
  <si>
    <t>Columna5964</t>
  </si>
  <si>
    <t>Columna5965</t>
  </si>
  <si>
    <t>Columna5966</t>
  </si>
  <si>
    <t>Columna5967</t>
  </si>
  <si>
    <t>Columna5968</t>
  </si>
  <si>
    <t>Columna5969</t>
  </si>
  <si>
    <t>Columna5970</t>
  </si>
  <si>
    <t>Columna5971</t>
  </si>
  <si>
    <t>Columna5972</t>
  </si>
  <si>
    <t>Columna5973</t>
  </si>
  <si>
    <t>Columna5974</t>
  </si>
  <si>
    <t>Columna5975</t>
  </si>
  <si>
    <t>Columna5976</t>
  </si>
  <si>
    <t>Columna5977</t>
  </si>
  <si>
    <t>Columna5978</t>
  </si>
  <si>
    <t>Columna5979</t>
  </si>
  <si>
    <t>Columna5980</t>
  </si>
  <si>
    <t>Columna5981</t>
  </si>
  <si>
    <t>Columna5982</t>
  </si>
  <si>
    <t>Columna5983</t>
  </si>
  <si>
    <t>Columna5984</t>
  </si>
  <si>
    <t>Columna5985</t>
  </si>
  <si>
    <t>Columna5986</t>
  </si>
  <si>
    <t>Columna5987</t>
  </si>
  <si>
    <t>Columna5988</t>
  </si>
  <si>
    <t>Columna5989</t>
  </si>
  <si>
    <t>Columna5990</t>
  </si>
  <si>
    <t>Columna5991</t>
  </si>
  <si>
    <t>Columna5992</t>
  </si>
  <si>
    <t>Columna5993</t>
  </si>
  <si>
    <t>Columna5994</t>
  </si>
  <si>
    <t>Columna5995</t>
  </si>
  <si>
    <t>Columna5996</t>
  </si>
  <si>
    <t>Columna5997</t>
  </si>
  <si>
    <t>Columna5998</t>
  </si>
  <si>
    <t>Columna5999</t>
  </si>
  <si>
    <t>Columna6000</t>
  </si>
  <si>
    <t>Columna6001</t>
  </si>
  <si>
    <t>Columna6002</t>
  </si>
  <si>
    <t>Columna6003</t>
  </si>
  <si>
    <t>Columna6004</t>
  </si>
  <si>
    <t>Columna6005</t>
  </si>
  <si>
    <t>Columna6006</t>
  </si>
  <si>
    <t>Columna6007</t>
  </si>
  <si>
    <t>Columna6008</t>
  </si>
  <si>
    <t>Columna6009</t>
  </si>
  <si>
    <t>Columna6010</t>
  </si>
  <si>
    <t>Columna6011</t>
  </si>
  <si>
    <t>Columna6012</t>
  </si>
  <si>
    <t>Columna6013</t>
  </si>
  <si>
    <t>Columna6014</t>
  </si>
  <si>
    <t>Columna6015</t>
  </si>
  <si>
    <t>Columna6016</t>
  </si>
  <si>
    <t>Columna6017</t>
  </si>
  <si>
    <t>Columna6018</t>
  </si>
  <si>
    <t>Columna6019</t>
  </si>
  <si>
    <t>Columna6020</t>
  </si>
  <si>
    <t>Columna6021</t>
  </si>
  <si>
    <t>Columna6022</t>
  </si>
  <si>
    <t>Columna6023</t>
  </si>
  <si>
    <t>Columna6024</t>
  </si>
  <si>
    <t>Columna6025</t>
  </si>
  <si>
    <t>Columna6026</t>
  </si>
  <si>
    <t>Columna6027</t>
  </si>
  <si>
    <t>Columna6028</t>
  </si>
  <si>
    <t>Columna6029</t>
  </si>
  <si>
    <t>Columna6030</t>
  </si>
  <si>
    <t>Columna6031</t>
  </si>
  <si>
    <t>Columna6032</t>
  </si>
  <si>
    <t>Columna6033</t>
  </si>
  <si>
    <t>Columna6034</t>
  </si>
  <si>
    <t>Columna6035</t>
  </si>
  <si>
    <t>Columna6036</t>
  </si>
  <si>
    <t>Columna6037</t>
  </si>
  <si>
    <t>Columna6038</t>
  </si>
  <si>
    <t>Columna6039</t>
  </si>
  <si>
    <t>Columna6040</t>
  </si>
  <si>
    <t>Columna6041</t>
  </si>
  <si>
    <t>Columna6042</t>
  </si>
  <si>
    <t>Columna6043</t>
  </si>
  <si>
    <t>Columna6044</t>
  </si>
  <si>
    <t>Columna6045</t>
  </si>
  <si>
    <t>Columna6046</t>
  </si>
  <si>
    <t>Columna6047</t>
  </si>
  <si>
    <t>Columna6048</t>
  </si>
  <si>
    <t>Columna6049</t>
  </si>
  <si>
    <t>Columna6050</t>
  </si>
  <si>
    <t>Columna6051</t>
  </si>
  <si>
    <t>Columna6052</t>
  </si>
  <si>
    <t>Columna6053</t>
  </si>
  <si>
    <t>Columna6054</t>
  </si>
  <si>
    <t>Columna6055</t>
  </si>
  <si>
    <t>Columna6056</t>
  </si>
  <si>
    <t>Columna6057</t>
  </si>
  <si>
    <t>Columna6058</t>
  </si>
  <si>
    <t>Columna6059</t>
  </si>
  <si>
    <t>Columna6060</t>
  </si>
  <si>
    <t>Columna6061</t>
  </si>
  <si>
    <t>Columna6062</t>
  </si>
  <si>
    <t>Columna6063</t>
  </si>
  <si>
    <t>Columna6064</t>
  </si>
  <si>
    <t>Columna6065</t>
  </si>
  <si>
    <t>Columna6066</t>
  </si>
  <si>
    <t>Columna6067</t>
  </si>
  <si>
    <t>Columna6068</t>
  </si>
  <si>
    <t>Columna6069</t>
  </si>
  <si>
    <t>Columna6070</t>
  </si>
  <si>
    <t>Columna6071</t>
  </si>
  <si>
    <t>Columna6072</t>
  </si>
  <si>
    <t>Columna6073</t>
  </si>
  <si>
    <t>Columna6074</t>
  </si>
  <si>
    <t>Columna6075</t>
  </si>
  <si>
    <t>Columna6076</t>
  </si>
  <si>
    <t>Columna6077</t>
  </si>
  <si>
    <t>Columna6078</t>
  </si>
  <si>
    <t>Columna6079</t>
  </si>
  <si>
    <t>Columna6080</t>
  </si>
  <si>
    <t>Columna6081</t>
  </si>
  <si>
    <t>Columna6082</t>
  </si>
  <si>
    <t>Columna6083</t>
  </si>
  <si>
    <t>Columna6084</t>
  </si>
  <si>
    <t>Columna6085</t>
  </si>
  <si>
    <t>Columna6086</t>
  </si>
  <si>
    <t>Columna6087</t>
  </si>
  <si>
    <t>Columna6088</t>
  </si>
  <si>
    <t>Columna6089</t>
  </si>
  <si>
    <t>Columna6090</t>
  </si>
  <si>
    <t>Columna6091</t>
  </si>
  <si>
    <t>Columna6092</t>
  </si>
  <si>
    <t>Columna6093</t>
  </si>
  <si>
    <t>Columna6094</t>
  </si>
  <si>
    <t>Columna6095</t>
  </si>
  <si>
    <t>Columna6096</t>
  </si>
  <si>
    <t>Columna6097</t>
  </si>
  <si>
    <t>Columna6098</t>
  </si>
  <si>
    <t>Columna6099</t>
  </si>
  <si>
    <t>Columna6100</t>
  </si>
  <si>
    <t>Columna6101</t>
  </si>
  <si>
    <t>Columna6102</t>
  </si>
  <si>
    <t>Columna6103</t>
  </si>
  <si>
    <t>Columna6104</t>
  </si>
  <si>
    <t>Columna6105</t>
  </si>
  <si>
    <t>Columna6106</t>
  </si>
  <si>
    <t>Columna6107</t>
  </si>
  <si>
    <t>Columna6108</t>
  </si>
  <si>
    <t>Columna6109</t>
  </si>
  <si>
    <t>Columna6110</t>
  </si>
  <si>
    <t>Columna6111</t>
  </si>
  <si>
    <t>Columna6112</t>
  </si>
  <si>
    <t>Columna6113</t>
  </si>
  <si>
    <t>Columna6114</t>
  </si>
  <si>
    <t>Columna6115</t>
  </si>
  <si>
    <t>Columna6116</t>
  </si>
  <si>
    <t>Columna6117</t>
  </si>
  <si>
    <t>Columna6118</t>
  </si>
  <si>
    <t>Columna6119</t>
  </si>
  <si>
    <t>Columna6120</t>
  </si>
  <si>
    <t>Columna6121</t>
  </si>
  <si>
    <t>Columna6122</t>
  </si>
  <si>
    <t>Columna6123</t>
  </si>
  <si>
    <t>Columna6124</t>
  </si>
  <si>
    <t>Columna6125</t>
  </si>
  <si>
    <t>Columna6126</t>
  </si>
  <si>
    <t>Columna6127</t>
  </si>
  <si>
    <t>Columna6128</t>
  </si>
  <si>
    <t>Columna6129</t>
  </si>
  <si>
    <t>Columna6130</t>
  </si>
  <si>
    <t>Columna6131</t>
  </si>
  <si>
    <t>Columna6132</t>
  </si>
  <si>
    <t>Columna6133</t>
  </si>
  <si>
    <t>Columna6134</t>
  </si>
  <si>
    <t>Columna6135</t>
  </si>
  <si>
    <t>Columna6136</t>
  </si>
  <si>
    <t>Columna6137</t>
  </si>
  <si>
    <t>Columna6138</t>
  </si>
  <si>
    <t>Columna6139</t>
  </si>
  <si>
    <t>Columna6140</t>
  </si>
  <si>
    <t>Columna6141</t>
  </si>
  <si>
    <t>Columna6142</t>
  </si>
  <si>
    <t>Columna6143</t>
  </si>
  <si>
    <t>Columna6144</t>
  </si>
  <si>
    <t>Columna6145</t>
  </si>
  <si>
    <t>Columna6146</t>
  </si>
  <si>
    <t>Columna6147</t>
  </si>
  <si>
    <t>Columna6148</t>
  </si>
  <si>
    <t>Columna6149</t>
  </si>
  <si>
    <t>Columna6150</t>
  </si>
  <si>
    <t>Columna6151</t>
  </si>
  <si>
    <t>Columna6152</t>
  </si>
  <si>
    <t>Columna6153</t>
  </si>
  <si>
    <t>Columna6154</t>
  </si>
  <si>
    <t>Columna6155</t>
  </si>
  <si>
    <t>Columna6156</t>
  </si>
  <si>
    <t>Columna6157</t>
  </si>
  <si>
    <t>Columna6158</t>
  </si>
  <si>
    <t>Columna6159</t>
  </si>
  <si>
    <t>Columna6160</t>
  </si>
  <si>
    <t>Columna6161</t>
  </si>
  <si>
    <t>Columna6162</t>
  </si>
  <si>
    <t>Columna6163</t>
  </si>
  <si>
    <t>Columna6164</t>
  </si>
  <si>
    <t>Columna6165</t>
  </si>
  <si>
    <t>Columna6166</t>
  </si>
  <si>
    <t>Columna6167</t>
  </si>
  <si>
    <t>Columna6168</t>
  </si>
  <si>
    <t>Columna6169</t>
  </si>
  <si>
    <t>Columna6170</t>
  </si>
  <si>
    <t>Columna6171</t>
  </si>
  <si>
    <t>Columna6172</t>
  </si>
  <si>
    <t>Columna6173</t>
  </si>
  <si>
    <t>Columna6174</t>
  </si>
  <si>
    <t>Columna6175</t>
  </si>
  <si>
    <t>Columna6176</t>
  </si>
  <si>
    <t>Columna6177</t>
  </si>
  <si>
    <t>Columna6178</t>
  </si>
  <si>
    <t>Columna6179</t>
  </si>
  <si>
    <t>Columna6180</t>
  </si>
  <si>
    <t>Columna6181</t>
  </si>
  <si>
    <t>Columna6182</t>
  </si>
  <si>
    <t>Columna6183</t>
  </si>
  <si>
    <t>Columna6184</t>
  </si>
  <si>
    <t>Columna6185</t>
  </si>
  <si>
    <t>Columna6186</t>
  </si>
  <si>
    <t>Columna6187</t>
  </si>
  <si>
    <t>Columna6188</t>
  </si>
  <si>
    <t>Columna6189</t>
  </si>
  <si>
    <t>Columna6190</t>
  </si>
  <si>
    <t>Columna6191</t>
  </si>
  <si>
    <t>Columna6192</t>
  </si>
  <si>
    <t>Columna6193</t>
  </si>
  <si>
    <t>Columna6194</t>
  </si>
  <si>
    <t>Columna6195</t>
  </si>
  <si>
    <t>Columna6196</t>
  </si>
  <si>
    <t>Columna6197</t>
  </si>
  <si>
    <t>Columna6198</t>
  </si>
  <si>
    <t>Columna6199</t>
  </si>
  <si>
    <t>Columna6200</t>
  </si>
  <si>
    <t>Columna6201</t>
  </si>
  <si>
    <t>Columna6202</t>
  </si>
  <si>
    <t>Columna6203</t>
  </si>
  <si>
    <t>Columna6204</t>
  </si>
  <si>
    <t>Columna6205</t>
  </si>
  <si>
    <t>Columna6206</t>
  </si>
  <si>
    <t>Columna6207</t>
  </si>
  <si>
    <t>Columna6208</t>
  </si>
  <si>
    <t>Columna6209</t>
  </si>
  <si>
    <t>Columna6210</t>
  </si>
  <si>
    <t>Columna6211</t>
  </si>
  <si>
    <t>Columna6212</t>
  </si>
  <si>
    <t>Columna6213</t>
  </si>
  <si>
    <t>Columna6214</t>
  </si>
  <si>
    <t>Columna6215</t>
  </si>
  <si>
    <t>Columna6216</t>
  </si>
  <si>
    <t>Columna6217</t>
  </si>
  <si>
    <t>Columna6218</t>
  </si>
  <si>
    <t>Columna6219</t>
  </si>
  <si>
    <t>Columna6220</t>
  </si>
  <si>
    <t>Columna6221</t>
  </si>
  <si>
    <t>Columna6222</t>
  </si>
  <si>
    <t>Columna6223</t>
  </si>
  <si>
    <t>Columna6224</t>
  </si>
  <si>
    <t>Columna6225</t>
  </si>
  <si>
    <t>Columna6226</t>
  </si>
  <si>
    <t>Columna6227</t>
  </si>
  <si>
    <t>Columna6228</t>
  </si>
  <si>
    <t>Columna6229</t>
  </si>
  <si>
    <t>Columna6230</t>
  </si>
  <si>
    <t>Columna6231</t>
  </si>
  <si>
    <t>Columna6232</t>
  </si>
  <si>
    <t>Columna6233</t>
  </si>
  <si>
    <t>Columna6234</t>
  </si>
  <si>
    <t>Columna6235</t>
  </si>
  <si>
    <t>Columna6236</t>
  </si>
  <si>
    <t>Columna6237</t>
  </si>
  <si>
    <t>Columna6238</t>
  </si>
  <si>
    <t>Columna6239</t>
  </si>
  <si>
    <t>Columna6240</t>
  </si>
  <si>
    <t>Columna6241</t>
  </si>
  <si>
    <t>Columna6242</t>
  </si>
  <si>
    <t>Columna6243</t>
  </si>
  <si>
    <t>Columna6244</t>
  </si>
  <si>
    <t>Columna6245</t>
  </si>
  <si>
    <t>Columna6246</t>
  </si>
  <si>
    <t>Columna6247</t>
  </si>
  <si>
    <t>Columna6248</t>
  </si>
  <si>
    <t>Columna6249</t>
  </si>
  <si>
    <t>Columna6250</t>
  </si>
  <si>
    <t>Columna6251</t>
  </si>
  <si>
    <t>Columna6252</t>
  </si>
  <si>
    <t>Columna6253</t>
  </si>
  <si>
    <t>Columna6254</t>
  </si>
  <si>
    <t>Columna6255</t>
  </si>
  <si>
    <t>Columna6256</t>
  </si>
  <si>
    <t>Columna6257</t>
  </si>
  <si>
    <t>Columna6258</t>
  </si>
  <si>
    <t>Columna6259</t>
  </si>
  <si>
    <t>Columna6260</t>
  </si>
  <si>
    <t>Columna6261</t>
  </si>
  <si>
    <t>Columna6262</t>
  </si>
  <si>
    <t>Columna6263</t>
  </si>
  <si>
    <t>Columna6264</t>
  </si>
  <si>
    <t>Columna6265</t>
  </si>
  <si>
    <t>Columna6266</t>
  </si>
  <si>
    <t>Columna6267</t>
  </si>
  <si>
    <t>Columna6268</t>
  </si>
  <si>
    <t>Columna6269</t>
  </si>
  <si>
    <t>Columna6270</t>
  </si>
  <si>
    <t>Columna6271</t>
  </si>
  <si>
    <t>Columna6272</t>
  </si>
  <si>
    <t>Columna6273</t>
  </si>
  <si>
    <t>Columna6274</t>
  </si>
  <si>
    <t>Columna6275</t>
  </si>
  <si>
    <t>Columna6276</t>
  </si>
  <si>
    <t>Columna6277</t>
  </si>
  <si>
    <t>Columna6278</t>
  </si>
  <si>
    <t>Columna6279</t>
  </si>
  <si>
    <t>Columna6280</t>
  </si>
  <si>
    <t>Columna6281</t>
  </si>
  <si>
    <t>Columna6282</t>
  </si>
  <si>
    <t>Columna6283</t>
  </si>
  <si>
    <t>Columna6284</t>
  </si>
  <si>
    <t>Columna6285</t>
  </si>
  <si>
    <t>Columna6286</t>
  </si>
  <si>
    <t>Columna6287</t>
  </si>
  <si>
    <t>Columna6288</t>
  </si>
  <si>
    <t>Columna6289</t>
  </si>
  <si>
    <t>Columna6290</t>
  </si>
  <si>
    <t>Columna6291</t>
  </si>
  <si>
    <t>Columna6292</t>
  </si>
  <si>
    <t>Columna6293</t>
  </si>
  <si>
    <t>Columna6294</t>
  </si>
  <si>
    <t>Columna6295</t>
  </si>
  <si>
    <t>Columna6296</t>
  </si>
  <si>
    <t>Columna6297</t>
  </si>
  <si>
    <t>Columna6298</t>
  </si>
  <si>
    <t>Columna6299</t>
  </si>
  <si>
    <t>Columna6300</t>
  </si>
  <si>
    <t>Columna6301</t>
  </si>
  <si>
    <t>Columna6302</t>
  </si>
  <si>
    <t>Columna6303</t>
  </si>
  <si>
    <t>Columna6304</t>
  </si>
  <si>
    <t>Columna6305</t>
  </si>
  <si>
    <t>Columna6306</t>
  </si>
  <si>
    <t>Columna6307</t>
  </si>
  <si>
    <t>Columna6308</t>
  </si>
  <si>
    <t>Columna6309</t>
  </si>
  <si>
    <t>Columna6310</t>
  </si>
  <si>
    <t>Columna6311</t>
  </si>
  <si>
    <t>Columna6312</t>
  </si>
  <si>
    <t>Columna6313</t>
  </si>
  <si>
    <t>Columna6314</t>
  </si>
  <si>
    <t>Columna6315</t>
  </si>
  <si>
    <t>Columna6316</t>
  </si>
  <si>
    <t>Columna6317</t>
  </si>
  <si>
    <t>Columna6318</t>
  </si>
  <si>
    <t>Columna6319</t>
  </si>
  <si>
    <t>Columna6320</t>
  </si>
  <si>
    <t>Columna6321</t>
  </si>
  <si>
    <t>Columna6322</t>
  </si>
  <si>
    <t>Columna6323</t>
  </si>
  <si>
    <t>Columna6324</t>
  </si>
  <si>
    <t>Columna6325</t>
  </si>
  <si>
    <t>Columna6326</t>
  </si>
  <si>
    <t>Columna6327</t>
  </si>
  <si>
    <t>Columna6328</t>
  </si>
  <si>
    <t>Columna6329</t>
  </si>
  <si>
    <t>Columna6330</t>
  </si>
  <si>
    <t>Columna6331</t>
  </si>
  <si>
    <t>Columna6332</t>
  </si>
  <si>
    <t>Columna6333</t>
  </si>
  <si>
    <t>Columna6334</t>
  </si>
  <si>
    <t>Columna6335</t>
  </si>
  <si>
    <t>Columna6336</t>
  </si>
  <si>
    <t>Columna6337</t>
  </si>
  <si>
    <t>Columna6338</t>
  </si>
  <si>
    <t>Columna6339</t>
  </si>
  <si>
    <t>Columna6340</t>
  </si>
  <si>
    <t>Columna6341</t>
  </si>
  <si>
    <t>Columna6342</t>
  </si>
  <si>
    <t>Columna6343</t>
  </si>
  <si>
    <t>Columna6344</t>
  </si>
  <si>
    <t>Columna6345</t>
  </si>
  <si>
    <t>Columna6346</t>
  </si>
  <si>
    <t>Columna6347</t>
  </si>
  <si>
    <t>Columna6348</t>
  </si>
  <si>
    <t>Columna6349</t>
  </si>
  <si>
    <t>Columna6350</t>
  </si>
  <si>
    <t>Columna6351</t>
  </si>
  <si>
    <t>Columna6352</t>
  </si>
  <si>
    <t>Columna6353</t>
  </si>
  <si>
    <t>Columna6354</t>
  </si>
  <si>
    <t>Columna6355</t>
  </si>
  <si>
    <t>Columna6356</t>
  </si>
  <si>
    <t>Columna6357</t>
  </si>
  <si>
    <t>Columna6358</t>
  </si>
  <si>
    <t>Columna6359</t>
  </si>
  <si>
    <t>Columna6360</t>
  </si>
  <si>
    <t>Columna6361</t>
  </si>
  <si>
    <t>Columna6362</t>
  </si>
  <si>
    <t>Columna6363</t>
  </si>
  <si>
    <t>Columna6364</t>
  </si>
  <si>
    <t>Columna6365</t>
  </si>
  <si>
    <t>Columna6366</t>
  </si>
  <si>
    <t>Columna6367</t>
  </si>
  <si>
    <t>Columna6368</t>
  </si>
  <si>
    <t>Columna6369</t>
  </si>
  <si>
    <t>Columna6370</t>
  </si>
  <si>
    <t>Columna6371</t>
  </si>
  <si>
    <t>Columna6372</t>
  </si>
  <si>
    <t>Columna6373</t>
  </si>
  <si>
    <t>Columna6374</t>
  </si>
  <si>
    <t>Columna6375</t>
  </si>
  <si>
    <t>Columna6376</t>
  </si>
  <si>
    <t>Columna6377</t>
  </si>
  <si>
    <t>Columna6378</t>
  </si>
  <si>
    <t>Columna6379</t>
  </si>
  <si>
    <t>Columna6380</t>
  </si>
  <si>
    <t>Columna6381</t>
  </si>
  <si>
    <t>Columna6382</t>
  </si>
  <si>
    <t>Columna6383</t>
  </si>
  <si>
    <t>Columna6384</t>
  </si>
  <si>
    <t>Columna6385</t>
  </si>
  <si>
    <t>Columna6386</t>
  </si>
  <si>
    <t>Columna6387</t>
  </si>
  <si>
    <t>Columna6388</t>
  </si>
  <si>
    <t>Columna6389</t>
  </si>
  <si>
    <t>Columna6390</t>
  </si>
  <si>
    <t>Columna6391</t>
  </si>
  <si>
    <t>Columna6392</t>
  </si>
  <si>
    <t>Columna6393</t>
  </si>
  <si>
    <t>Columna6394</t>
  </si>
  <si>
    <t>Columna6395</t>
  </si>
  <si>
    <t>Columna6396</t>
  </si>
  <si>
    <t>Columna6397</t>
  </si>
  <si>
    <t>Columna6398</t>
  </si>
  <si>
    <t>Columna6399</t>
  </si>
  <si>
    <t>Columna6400</t>
  </si>
  <si>
    <t>Columna6401</t>
  </si>
  <si>
    <t>Columna6402</t>
  </si>
  <si>
    <t>Columna6403</t>
  </si>
  <si>
    <t>Columna6404</t>
  </si>
  <si>
    <t>Columna6405</t>
  </si>
  <si>
    <t>Columna6406</t>
  </si>
  <si>
    <t>Columna6407</t>
  </si>
  <si>
    <t>Columna6408</t>
  </si>
  <si>
    <t>Columna6409</t>
  </si>
  <si>
    <t>Columna6410</t>
  </si>
  <si>
    <t>Columna6411</t>
  </si>
  <si>
    <t>Columna6412</t>
  </si>
  <si>
    <t>Columna6413</t>
  </si>
  <si>
    <t>Columna6414</t>
  </si>
  <si>
    <t>Columna6415</t>
  </si>
  <si>
    <t>Columna6416</t>
  </si>
  <si>
    <t>Columna6417</t>
  </si>
  <si>
    <t>Columna6418</t>
  </si>
  <si>
    <t>Columna6419</t>
  </si>
  <si>
    <t>Columna6420</t>
  </si>
  <si>
    <t>Columna6421</t>
  </si>
  <si>
    <t>Columna6422</t>
  </si>
  <si>
    <t>Columna6423</t>
  </si>
  <si>
    <t>Columna6424</t>
  </si>
  <si>
    <t>Columna6425</t>
  </si>
  <si>
    <t>Columna6426</t>
  </si>
  <si>
    <t>Columna6427</t>
  </si>
  <si>
    <t>Columna6428</t>
  </si>
  <si>
    <t>Columna6429</t>
  </si>
  <si>
    <t>Columna6430</t>
  </si>
  <si>
    <t>Columna6431</t>
  </si>
  <si>
    <t>Columna6432</t>
  </si>
  <si>
    <t>Columna6433</t>
  </si>
  <si>
    <t>Columna6434</t>
  </si>
  <si>
    <t>Columna6435</t>
  </si>
  <si>
    <t>Columna6436</t>
  </si>
  <si>
    <t>Columna6437</t>
  </si>
  <si>
    <t>Columna6438</t>
  </si>
  <si>
    <t>Columna6439</t>
  </si>
  <si>
    <t>Columna6440</t>
  </si>
  <si>
    <t>Columna6441</t>
  </si>
  <si>
    <t>Columna6442</t>
  </si>
  <si>
    <t>Columna6443</t>
  </si>
  <si>
    <t>Columna6444</t>
  </si>
  <si>
    <t>Columna6445</t>
  </si>
  <si>
    <t>Columna6446</t>
  </si>
  <si>
    <t>Columna6447</t>
  </si>
  <si>
    <t>Columna6448</t>
  </si>
  <si>
    <t>Columna6449</t>
  </si>
  <si>
    <t>Columna6450</t>
  </si>
  <si>
    <t>Columna6451</t>
  </si>
  <si>
    <t>Columna6452</t>
  </si>
  <si>
    <t>Columna6453</t>
  </si>
  <si>
    <t>Columna6454</t>
  </si>
  <si>
    <t>Columna6455</t>
  </si>
  <si>
    <t>Columna6456</t>
  </si>
  <si>
    <t>Columna6457</t>
  </si>
  <si>
    <t>Columna6458</t>
  </si>
  <si>
    <t>Columna6459</t>
  </si>
  <si>
    <t>Columna6460</t>
  </si>
  <si>
    <t>Columna6461</t>
  </si>
  <si>
    <t>Columna6462</t>
  </si>
  <si>
    <t>Columna6463</t>
  </si>
  <si>
    <t>Columna6464</t>
  </si>
  <si>
    <t>Columna6465</t>
  </si>
  <si>
    <t>Columna6466</t>
  </si>
  <si>
    <t>Columna6467</t>
  </si>
  <si>
    <t>Columna6468</t>
  </si>
  <si>
    <t>Columna6469</t>
  </si>
  <si>
    <t>Columna6470</t>
  </si>
  <si>
    <t>Columna6471</t>
  </si>
  <si>
    <t>Columna6472</t>
  </si>
  <si>
    <t>Columna6473</t>
  </si>
  <si>
    <t>Columna6474</t>
  </si>
  <si>
    <t>Columna6475</t>
  </si>
  <si>
    <t>Columna6476</t>
  </si>
  <si>
    <t>Columna6477</t>
  </si>
  <si>
    <t>Columna6478</t>
  </si>
  <si>
    <t>Columna6479</t>
  </si>
  <si>
    <t>Columna6480</t>
  </si>
  <si>
    <t>Columna6481</t>
  </si>
  <si>
    <t>Columna6482</t>
  </si>
  <si>
    <t>Columna6483</t>
  </si>
  <si>
    <t>Columna6484</t>
  </si>
  <si>
    <t>Columna6485</t>
  </si>
  <si>
    <t>Columna6486</t>
  </si>
  <si>
    <t>Columna6487</t>
  </si>
  <si>
    <t>Columna6488</t>
  </si>
  <si>
    <t>Columna6489</t>
  </si>
  <si>
    <t>Columna6490</t>
  </si>
  <si>
    <t>Columna6491</t>
  </si>
  <si>
    <t>Columna6492</t>
  </si>
  <si>
    <t>Columna6493</t>
  </si>
  <si>
    <t>Columna6494</t>
  </si>
  <si>
    <t>Columna6495</t>
  </si>
  <si>
    <t>Columna6496</t>
  </si>
  <si>
    <t>Columna6497</t>
  </si>
  <si>
    <t>Columna6498</t>
  </si>
  <si>
    <t>Columna6499</t>
  </si>
  <si>
    <t>Columna6500</t>
  </si>
  <si>
    <t>Columna6501</t>
  </si>
  <si>
    <t>Columna6502</t>
  </si>
  <si>
    <t>Columna6503</t>
  </si>
  <si>
    <t>Columna6504</t>
  </si>
  <si>
    <t>Columna6505</t>
  </si>
  <si>
    <t>Columna6506</t>
  </si>
  <si>
    <t>Columna6507</t>
  </si>
  <si>
    <t>Columna6508</t>
  </si>
  <si>
    <t>Columna6509</t>
  </si>
  <si>
    <t>Columna6510</t>
  </si>
  <si>
    <t>Columna6511</t>
  </si>
  <si>
    <t>Columna6512</t>
  </si>
  <si>
    <t>Columna6513</t>
  </si>
  <si>
    <t>Columna6514</t>
  </si>
  <si>
    <t>Columna6515</t>
  </si>
  <si>
    <t>Columna6516</t>
  </si>
  <si>
    <t>Columna6517</t>
  </si>
  <si>
    <t>Columna6518</t>
  </si>
  <si>
    <t>Columna6519</t>
  </si>
  <si>
    <t>Columna6520</t>
  </si>
  <si>
    <t>Columna6521</t>
  </si>
  <si>
    <t>Columna6522</t>
  </si>
  <si>
    <t>Columna6523</t>
  </si>
  <si>
    <t>Columna6524</t>
  </si>
  <si>
    <t>Columna6525</t>
  </si>
  <si>
    <t>Columna6526</t>
  </si>
  <si>
    <t>Columna6527</t>
  </si>
  <si>
    <t>Columna6528</t>
  </si>
  <si>
    <t>Columna6529</t>
  </si>
  <si>
    <t>Columna6530</t>
  </si>
  <si>
    <t>Columna6531</t>
  </si>
  <si>
    <t>Columna6532</t>
  </si>
  <si>
    <t>Columna6533</t>
  </si>
  <si>
    <t>Columna6534</t>
  </si>
  <si>
    <t>Columna6535</t>
  </si>
  <si>
    <t>Columna6536</t>
  </si>
  <si>
    <t>Columna6537</t>
  </si>
  <si>
    <t>Columna6538</t>
  </si>
  <si>
    <t>Columna6539</t>
  </si>
  <si>
    <t>Columna6540</t>
  </si>
  <si>
    <t>Columna6541</t>
  </si>
  <si>
    <t>Columna6542</t>
  </si>
  <si>
    <t>Columna6543</t>
  </si>
  <si>
    <t>Columna6544</t>
  </si>
  <si>
    <t>Columna6545</t>
  </si>
  <si>
    <t>Columna6546</t>
  </si>
  <si>
    <t>Columna6547</t>
  </si>
  <si>
    <t>Columna6548</t>
  </si>
  <si>
    <t>Columna6549</t>
  </si>
  <si>
    <t>Columna6550</t>
  </si>
  <si>
    <t>Columna6551</t>
  </si>
  <si>
    <t>Columna6552</t>
  </si>
  <si>
    <t>Columna6553</t>
  </si>
  <si>
    <t>Columna6554</t>
  </si>
  <si>
    <t>Columna6555</t>
  </si>
  <si>
    <t>Columna6556</t>
  </si>
  <si>
    <t>Columna6557</t>
  </si>
  <si>
    <t>Columna6558</t>
  </si>
  <si>
    <t>Columna6559</t>
  </si>
  <si>
    <t>Columna6560</t>
  </si>
  <si>
    <t>Columna6561</t>
  </si>
  <si>
    <t>Columna6562</t>
  </si>
  <si>
    <t>Columna6563</t>
  </si>
  <si>
    <t>Columna6564</t>
  </si>
  <si>
    <t>Columna6565</t>
  </si>
  <si>
    <t>Columna6566</t>
  </si>
  <si>
    <t>Columna6567</t>
  </si>
  <si>
    <t>Columna6568</t>
  </si>
  <si>
    <t>Columna6569</t>
  </si>
  <si>
    <t>Columna6570</t>
  </si>
  <si>
    <t>Columna6571</t>
  </si>
  <si>
    <t>Columna6572</t>
  </si>
  <si>
    <t>Columna6573</t>
  </si>
  <si>
    <t>Columna6574</t>
  </si>
  <si>
    <t>Columna6575</t>
  </si>
  <si>
    <t>Columna6576</t>
  </si>
  <si>
    <t>Columna6577</t>
  </si>
  <si>
    <t>Columna6578</t>
  </si>
  <si>
    <t>Columna6579</t>
  </si>
  <si>
    <t>Columna6580</t>
  </si>
  <si>
    <t>Columna6581</t>
  </si>
  <si>
    <t>Columna6582</t>
  </si>
  <si>
    <t>Columna6583</t>
  </si>
  <si>
    <t>Columna6584</t>
  </si>
  <si>
    <t>Columna6585</t>
  </si>
  <si>
    <t>Columna6586</t>
  </si>
  <si>
    <t>Columna6587</t>
  </si>
  <si>
    <t>Columna6588</t>
  </si>
  <si>
    <t>Columna6589</t>
  </si>
  <si>
    <t>Columna6590</t>
  </si>
  <si>
    <t>Columna6591</t>
  </si>
  <si>
    <t>Columna6592</t>
  </si>
  <si>
    <t>Columna6593</t>
  </si>
  <si>
    <t>Columna6594</t>
  </si>
  <si>
    <t>Columna6595</t>
  </si>
  <si>
    <t>Columna6596</t>
  </si>
  <si>
    <t>Columna6597</t>
  </si>
  <si>
    <t>Columna6598</t>
  </si>
  <si>
    <t>Columna6599</t>
  </si>
  <si>
    <t>Columna6600</t>
  </si>
  <si>
    <t>Columna6601</t>
  </si>
  <si>
    <t>Columna6602</t>
  </si>
  <si>
    <t>Columna6603</t>
  </si>
  <si>
    <t>Columna6604</t>
  </si>
  <si>
    <t>Columna6605</t>
  </si>
  <si>
    <t>Columna6606</t>
  </si>
  <si>
    <t>Columna6607</t>
  </si>
  <si>
    <t>Columna6608</t>
  </si>
  <si>
    <t>Columna6609</t>
  </si>
  <si>
    <t>Columna6610</t>
  </si>
  <si>
    <t>Columna6611</t>
  </si>
  <si>
    <t>Columna6612</t>
  </si>
  <si>
    <t>Columna6613</t>
  </si>
  <si>
    <t>Columna6614</t>
  </si>
  <si>
    <t>Columna6615</t>
  </si>
  <si>
    <t>Columna6616</t>
  </si>
  <si>
    <t>Columna6617</t>
  </si>
  <si>
    <t>Columna6618</t>
  </si>
  <si>
    <t>Columna6619</t>
  </si>
  <si>
    <t>Columna6620</t>
  </si>
  <si>
    <t>Columna6621</t>
  </si>
  <si>
    <t>Columna6622</t>
  </si>
  <si>
    <t>Columna6623</t>
  </si>
  <si>
    <t>Columna6624</t>
  </si>
  <si>
    <t>Columna6625</t>
  </si>
  <si>
    <t>Columna6626</t>
  </si>
  <si>
    <t>Columna6627</t>
  </si>
  <si>
    <t>Columna6628</t>
  </si>
  <si>
    <t>Columna6629</t>
  </si>
  <si>
    <t>Columna6630</t>
  </si>
  <si>
    <t>Columna6631</t>
  </si>
  <si>
    <t>Columna6632</t>
  </si>
  <si>
    <t>Columna6633</t>
  </si>
  <si>
    <t>Columna6634</t>
  </si>
  <si>
    <t>Columna6635</t>
  </si>
  <si>
    <t>Columna6636</t>
  </si>
  <si>
    <t>Columna6637</t>
  </si>
  <si>
    <t>Columna6638</t>
  </si>
  <si>
    <t>Columna6639</t>
  </si>
  <si>
    <t>Columna6640</t>
  </si>
  <si>
    <t>Columna6641</t>
  </si>
  <si>
    <t>Columna6642</t>
  </si>
  <si>
    <t>Columna6643</t>
  </si>
  <si>
    <t>Columna6644</t>
  </si>
  <si>
    <t>Columna6645</t>
  </si>
  <si>
    <t>Columna6646</t>
  </si>
  <si>
    <t>Columna6647</t>
  </si>
  <si>
    <t>Columna6648</t>
  </si>
  <si>
    <t>Columna6649</t>
  </si>
  <si>
    <t>Columna6650</t>
  </si>
  <si>
    <t>Columna6651</t>
  </si>
  <si>
    <t>Columna6652</t>
  </si>
  <si>
    <t>Columna6653</t>
  </si>
  <si>
    <t>Columna6654</t>
  </si>
  <si>
    <t>Columna6655</t>
  </si>
  <si>
    <t>Columna6656</t>
  </si>
  <si>
    <t>Columna6657</t>
  </si>
  <si>
    <t>Columna6658</t>
  </si>
  <si>
    <t>Columna6659</t>
  </si>
  <si>
    <t>Columna6660</t>
  </si>
  <si>
    <t>Columna6661</t>
  </si>
  <si>
    <t>Columna6662</t>
  </si>
  <si>
    <t>Columna6663</t>
  </si>
  <si>
    <t>Columna6664</t>
  </si>
  <si>
    <t>Columna6665</t>
  </si>
  <si>
    <t>Columna6666</t>
  </si>
  <si>
    <t>Columna6667</t>
  </si>
  <si>
    <t>Columna6668</t>
  </si>
  <si>
    <t>Columna6669</t>
  </si>
  <si>
    <t>Columna6670</t>
  </si>
  <si>
    <t>Columna6671</t>
  </si>
  <si>
    <t>Columna6672</t>
  </si>
  <si>
    <t>Columna6673</t>
  </si>
  <si>
    <t>Columna6674</t>
  </si>
  <si>
    <t>Columna6675</t>
  </si>
  <si>
    <t>Columna6676</t>
  </si>
  <si>
    <t>Columna6677</t>
  </si>
  <si>
    <t>Columna6678</t>
  </si>
  <si>
    <t>Columna6679</t>
  </si>
  <si>
    <t>Columna6680</t>
  </si>
  <si>
    <t>Columna6681</t>
  </si>
  <si>
    <t>Columna6682</t>
  </si>
  <si>
    <t>Columna6683</t>
  </si>
  <si>
    <t>Columna6684</t>
  </si>
  <si>
    <t>Columna6685</t>
  </si>
  <si>
    <t>Columna6686</t>
  </si>
  <si>
    <t>Columna6687</t>
  </si>
  <si>
    <t>Columna6688</t>
  </si>
  <si>
    <t>Columna6689</t>
  </si>
  <si>
    <t>Columna6690</t>
  </si>
  <si>
    <t>Columna6691</t>
  </si>
  <si>
    <t>Columna6692</t>
  </si>
  <si>
    <t>Columna6693</t>
  </si>
  <si>
    <t>Columna6694</t>
  </si>
  <si>
    <t>Columna6695</t>
  </si>
  <si>
    <t>Columna6696</t>
  </si>
  <si>
    <t>Columna6697</t>
  </si>
  <si>
    <t>Columna6698</t>
  </si>
  <si>
    <t>Columna6699</t>
  </si>
  <si>
    <t>Columna6700</t>
  </si>
  <si>
    <t>Columna6701</t>
  </si>
  <si>
    <t>Columna6702</t>
  </si>
  <si>
    <t>Columna6703</t>
  </si>
  <si>
    <t>Columna6704</t>
  </si>
  <si>
    <t>Columna6705</t>
  </si>
  <si>
    <t>Columna6706</t>
  </si>
  <si>
    <t>Columna6707</t>
  </si>
  <si>
    <t>Columna6708</t>
  </si>
  <si>
    <t>Columna6709</t>
  </si>
  <si>
    <t>Columna6710</t>
  </si>
  <si>
    <t>Columna6711</t>
  </si>
  <si>
    <t>Columna6712</t>
  </si>
  <si>
    <t>Columna6713</t>
  </si>
  <si>
    <t>Columna6714</t>
  </si>
  <si>
    <t>Columna6715</t>
  </si>
  <si>
    <t>Columna6716</t>
  </si>
  <si>
    <t>Columna6717</t>
  </si>
  <si>
    <t>Columna6718</t>
  </si>
  <si>
    <t>Columna6719</t>
  </si>
  <si>
    <t>Columna6720</t>
  </si>
  <si>
    <t>Columna6721</t>
  </si>
  <si>
    <t>Columna6722</t>
  </si>
  <si>
    <t>Columna6723</t>
  </si>
  <si>
    <t>Columna6724</t>
  </si>
  <si>
    <t>Columna6725</t>
  </si>
  <si>
    <t>Columna6726</t>
  </si>
  <si>
    <t>Columna6727</t>
  </si>
  <si>
    <t>Columna6728</t>
  </si>
  <si>
    <t>Columna6729</t>
  </si>
  <si>
    <t>Columna6730</t>
  </si>
  <si>
    <t>Columna6731</t>
  </si>
  <si>
    <t>Columna6732</t>
  </si>
  <si>
    <t>Columna6733</t>
  </si>
  <si>
    <t>Columna6734</t>
  </si>
  <si>
    <t>Columna6735</t>
  </si>
  <si>
    <t>Columna6736</t>
  </si>
  <si>
    <t>Columna6737</t>
  </si>
  <si>
    <t>Columna6738</t>
  </si>
  <si>
    <t>Columna6739</t>
  </si>
  <si>
    <t>Columna6740</t>
  </si>
  <si>
    <t>Columna6741</t>
  </si>
  <si>
    <t>Columna6742</t>
  </si>
  <si>
    <t>Columna6743</t>
  </si>
  <si>
    <t>Columna6744</t>
  </si>
  <si>
    <t>Columna6745</t>
  </si>
  <si>
    <t>Columna6746</t>
  </si>
  <si>
    <t>Columna6747</t>
  </si>
  <si>
    <t>Columna6748</t>
  </si>
  <si>
    <t>Columna6749</t>
  </si>
  <si>
    <t>Columna6750</t>
  </si>
  <si>
    <t>Columna6751</t>
  </si>
  <si>
    <t>Columna6752</t>
  </si>
  <si>
    <t>Columna6753</t>
  </si>
  <si>
    <t>Columna6754</t>
  </si>
  <si>
    <t>Columna6755</t>
  </si>
  <si>
    <t>Columna6756</t>
  </si>
  <si>
    <t>Columna6757</t>
  </si>
  <si>
    <t>Columna6758</t>
  </si>
  <si>
    <t>Columna6759</t>
  </si>
  <si>
    <t>Columna6760</t>
  </si>
  <si>
    <t>Columna6761</t>
  </si>
  <si>
    <t>Columna6762</t>
  </si>
  <si>
    <t>Columna6763</t>
  </si>
  <si>
    <t>Columna6764</t>
  </si>
  <si>
    <t>Columna6765</t>
  </si>
  <si>
    <t>Columna6766</t>
  </si>
  <si>
    <t>Columna6767</t>
  </si>
  <si>
    <t>Columna6768</t>
  </si>
  <si>
    <t>Columna6769</t>
  </si>
  <si>
    <t>Columna6770</t>
  </si>
  <si>
    <t>Columna6771</t>
  </si>
  <si>
    <t>Columna6772</t>
  </si>
  <si>
    <t>Columna6773</t>
  </si>
  <si>
    <t>Columna6774</t>
  </si>
  <si>
    <t>Columna6775</t>
  </si>
  <si>
    <t>Columna6776</t>
  </si>
  <si>
    <t>Columna6777</t>
  </si>
  <si>
    <t>Columna6778</t>
  </si>
  <si>
    <t>Columna6779</t>
  </si>
  <si>
    <t>Columna6780</t>
  </si>
  <si>
    <t>Columna6781</t>
  </si>
  <si>
    <t>Columna6782</t>
  </si>
  <si>
    <t>Columna6783</t>
  </si>
  <si>
    <t>Columna6784</t>
  </si>
  <si>
    <t>Columna6785</t>
  </si>
  <si>
    <t>Columna6786</t>
  </si>
  <si>
    <t>Columna6787</t>
  </si>
  <si>
    <t>Columna6788</t>
  </si>
  <si>
    <t>Columna6789</t>
  </si>
  <si>
    <t>Columna6790</t>
  </si>
  <si>
    <t>Columna6791</t>
  </si>
  <si>
    <t>Columna6792</t>
  </si>
  <si>
    <t>Columna6793</t>
  </si>
  <si>
    <t>Columna6794</t>
  </si>
  <si>
    <t>Columna6795</t>
  </si>
  <si>
    <t>Columna6796</t>
  </si>
  <si>
    <t>Columna6797</t>
  </si>
  <si>
    <t>Columna6798</t>
  </si>
  <si>
    <t>Columna6799</t>
  </si>
  <si>
    <t>Columna6800</t>
  </si>
  <si>
    <t>Columna6801</t>
  </si>
  <si>
    <t>Columna6802</t>
  </si>
  <si>
    <t>Columna6803</t>
  </si>
  <si>
    <t>Columna6804</t>
  </si>
  <si>
    <t>Columna6805</t>
  </si>
  <si>
    <t>Columna6806</t>
  </si>
  <si>
    <t>Columna6807</t>
  </si>
  <si>
    <t>Columna6808</t>
  </si>
  <si>
    <t>Columna6809</t>
  </si>
  <si>
    <t>Columna6810</t>
  </si>
  <si>
    <t>Columna6811</t>
  </si>
  <si>
    <t>Columna6812</t>
  </si>
  <si>
    <t>Columna6813</t>
  </si>
  <si>
    <t>Columna6814</t>
  </si>
  <si>
    <t>Columna6815</t>
  </si>
  <si>
    <t>Columna6816</t>
  </si>
  <si>
    <t>Columna6817</t>
  </si>
  <si>
    <t>Columna6818</t>
  </si>
  <si>
    <t>Columna6819</t>
  </si>
  <si>
    <t>Columna6820</t>
  </si>
  <si>
    <t>Columna6821</t>
  </si>
  <si>
    <t>Columna6822</t>
  </si>
  <si>
    <t>Columna6823</t>
  </si>
  <si>
    <t>Columna6824</t>
  </si>
  <si>
    <t>Columna6825</t>
  </si>
  <si>
    <t>Columna6826</t>
  </si>
  <si>
    <t>Columna6827</t>
  </si>
  <si>
    <t>Columna6828</t>
  </si>
  <si>
    <t>Columna6829</t>
  </si>
  <si>
    <t>Columna6830</t>
  </si>
  <si>
    <t>Columna6831</t>
  </si>
  <si>
    <t>Columna6832</t>
  </si>
  <si>
    <t>Columna6833</t>
  </si>
  <si>
    <t>Columna6834</t>
  </si>
  <si>
    <t>Columna6835</t>
  </si>
  <si>
    <t>Columna6836</t>
  </si>
  <si>
    <t>Columna6837</t>
  </si>
  <si>
    <t>Columna6838</t>
  </si>
  <si>
    <t>Columna6839</t>
  </si>
  <si>
    <t>Columna6840</t>
  </si>
  <si>
    <t>Columna6841</t>
  </si>
  <si>
    <t>Columna6842</t>
  </si>
  <si>
    <t>Columna6843</t>
  </si>
  <si>
    <t>Columna6844</t>
  </si>
  <si>
    <t>Columna6845</t>
  </si>
  <si>
    <t>Columna6846</t>
  </si>
  <si>
    <t>Columna6847</t>
  </si>
  <si>
    <t>Columna6848</t>
  </si>
  <si>
    <t>Columna6849</t>
  </si>
  <si>
    <t>Columna6850</t>
  </si>
  <si>
    <t>Columna6851</t>
  </si>
  <si>
    <t>Columna6852</t>
  </si>
  <si>
    <t>Columna6853</t>
  </si>
  <si>
    <t>Columna6854</t>
  </si>
  <si>
    <t>Columna6855</t>
  </si>
  <si>
    <t>Columna6856</t>
  </si>
  <si>
    <t>Columna6857</t>
  </si>
  <si>
    <t>Columna6858</t>
  </si>
  <si>
    <t>Columna6859</t>
  </si>
  <si>
    <t>Columna6860</t>
  </si>
  <si>
    <t>Columna6861</t>
  </si>
  <si>
    <t>Columna6862</t>
  </si>
  <si>
    <t>Columna6863</t>
  </si>
  <si>
    <t>Columna6864</t>
  </si>
  <si>
    <t>Columna6865</t>
  </si>
  <si>
    <t>Columna6866</t>
  </si>
  <si>
    <t>Columna6867</t>
  </si>
  <si>
    <t>Columna6868</t>
  </si>
  <si>
    <t>Columna6869</t>
  </si>
  <si>
    <t>Columna6870</t>
  </si>
  <si>
    <t>Columna6871</t>
  </si>
  <si>
    <t>Columna6872</t>
  </si>
  <si>
    <t>Columna6873</t>
  </si>
  <si>
    <t>Columna6874</t>
  </si>
  <si>
    <t>Columna6875</t>
  </si>
  <si>
    <t>Columna6876</t>
  </si>
  <si>
    <t>Columna6877</t>
  </si>
  <si>
    <t>Columna6878</t>
  </si>
  <si>
    <t>Columna6879</t>
  </si>
  <si>
    <t>Columna6880</t>
  </si>
  <si>
    <t>Columna6881</t>
  </si>
  <si>
    <t>Columna6882</t>
  </si>
  <si>
    <t>Columna6883</t>
  </si>
  <si>
    <t>Columna6884</t>
  </si>
  <si>
    <t>Columna6885</t>
  </si>
  <si>
    <t>Columna6886</t>
  </si>
  <si>
    <t>Columna6887</t>
  </si>
  <si>
    <t>Columna6888</t>
  </si>
  <si>
    <t>Columna6889</t>
  </si>
  <si>
    <t>Columna6890</t>
  </si>
  <si>
    <t>Columna6891</t>
  </si>
  <si>
    <t>Columna6892</t>
  </si>
  <si>
    <t>Columna6893</t>
  </si>
  <si>
    <t>Columna6894</t>
  </si>
  <si>
    <t>Columna6895</t>
  </si>
  <si>
    <t>Columna6896</t>
  </si>
  <si>
    <t>Columna6897</t>
  </si>
  <si>
    <t>Columna6898</t>
  </si>
  <si>
    <t>Columna6899</t>
  </si>
  <si>
    <t>Columna6900</t>
  </si>
  <si>
    <t>Columna6901</t>
  </si>
  <si>
    <t>Columna6902</t>
  </si>
  <si>
    <t>Columna6903</t>
  </si>
  <si>
    <t>Columna6904</t>
  </si>
  <si>
    <t>Columna6905</t>
  </si>
  <si>
    <t>Columna6906</t>
  </si>
  <si>
    <t>Columna6907</t>
  </si>
  <si>
    <t>Columna6908</t>
  </si>
  <si>
    <t>Columna6909</t>
  </si>
  <si>
    <t>Columna6910</t>
  </si>
  <si>
    <t>Columna6911</t>
  </si>
  <si>
    <t>Columna6912</t>
  </si>
  <si>
    <t>Columna6913</t>
  </si>
  <si>
    <t>Columna6914</t>
  </si>
  <si>
    <t>Columna6915</t>
  </si>
  <si>
    <t>Columna6916</t>
  </si>
  <si>
    <t>Columna6917</t>
  </si>
  <si>
    <t>Columna6918</t>
  </si>
  <si>
    <t>Columna6919</t>
  </si>
  <si>
    <t>Columna6920</t>
  </si>
  <si>
    <t>Columna6921</t>
  </si>
  <si>
    <t>Columna6922</t>
  </si>
  <si>
    <t>Columna6923</t>
  </si>
  <si>
    <t>Columna6924</t>
  </si>
  <si>
    <t>Columna6925</t>
  </si>
  <si>
    <t>Columna6926</t>
  </si>
  <si>
    <t>Columna6927</t>
  </si>
  <si>
    <t>Columna6928</t>
  </si>
  <si>
    <t>Columna6929</t>
  </si>
  <si>
    <t>Columna6930</t>
  </si>
  <si>
    <t>Columna6931</t>
  </si>
  <si>
    <t>Columna6932</t>
  </si>
  <si>
    <t>Columna6933</t>
  </si>
  <si>
    <t>Columna6934</t>
  </si>
  <si>
    <t>Columna6935</t>
  </si>
  <si>
    <t>Columna6936</t>
  </si>
  <si>
    <t>Columna6937</t>
  </si>
  <si>
    <t>Columna6938</t>
  </si>
  <si>
    <t>Columna6939</t>
  </si>
  <si>
    <t>Columna6940</t>
  </si>
  <si>
    <t>Columna6941</t>
  </si>
  <si>
    <t>Columna6942</t>
  </si>
  <si>
    <t>Columna6943</t>
  </si>
  <si>
    <t>Columna6944</t>
  </si>
  <si>
    <t>Columna6945</t>
  </si>
  <si>
    <t>Columna6946</t>
  </si>
  <si>
    <t>Columna6947</t>
  </si>
  <si>
    <t>Columna6948</t>
  </si>
  <si>
    <t>Columna6949</t>
  </si>
  <si>
    <t>Columna6950</t>
  </si>
  <si>
    <t>Columna6951</t>
  </si>
  <si>
    <t>Columna6952</t>
  </si>
  <si>
    <t>Columna6953</t>
  </si>
  <si>
    <t>Columna6954</t>
  </si>
  <si>
    <t>Columna6955</t>
  </si>
  <si>
    <t>Columna6956</t>
  </si>
  <si>
    <t>Columna6957</t>
  </si>
  <si>
    <t>Columna6958</t>
  </si>
  <si>
    <t>Columna6959</t>
  </si>
  <si>
    <t>Columna6960</t>
  </si>
  <si>
    <t>Columna6961</t>
  </si>
  <si>
    <t>Columna6962</t>
  </si>
  <si>
    <t>Columna6963</t>
  </si>
  <si>
    <t>Columna6964</t>
  </si>
  <si>
    <t>Columna6965</t>
  </si>
  <si>
    <t>Columna6966</t>
  </si>
  <si>
    <t>Columna6967</t>
  </si>
  <si>
    <t>Columna6968</t>
  </si>
  <si>
    <t>Columna6969</t>
  </si>
  <si>
    <t>Columna6970</t>
  </si>
  <si>
    <t>Columna6971</t>
  </si>
  <si>
    <t>Columna6972</t>
  </si>
  <si>
    <t>Columna6973</t>
  </si>
  <si>
    <t>Columna6974</t>
  </si>
  <si>
    <t>Columna6975</t>
  </si>
  <si>
    <t>Columna6976</t>
  </si>
  <si>
    <t>Columna6977</t>
  </si>
  <si>
    <t>Columna6978</t>
  </si>
  <si>
    <t>Columna6979</t>
  </si>
  <si>
    <t>Columna6980</t>
  </si>
  <si>
    <t>Columna6981</t>
  </si>
  <si>
    <t>Columna6982</t>
  </si>
  <si>
    <t>Columna6983</t>
  </si>
  <si>
    <t>Columna6984</t>
  </si>
  <si>
    <t>Columna6985</t>
  </si>
  <si>
    <t>Columna6986</t>
  </si>
  <si>
    <t>Columna6987</t>
  </si>
  <si>
    <t>Columna6988</t>
  </si>
  <si>
    <t>Columna6989</t>
  </si>
  <si>
    <t>Columna6990</t>
  </si>
  <si>
    <t>Columna6991</t>
  </si>
  <si>
    <t>Columna6992</t>
  </si>
  <si>
    <t>Columna6993</t>
  </si>
  <si>
    <t>Columna6994</t>
  </si>
  <si>
    <t>Columna6995</t>
  </si>
  <si>
    <t>Columna6996</t>
  </si>
  <si>
    <t>Columna6997</t>
  </si>
  <si>
    <t>Columna6998</t>
  </si>
  <si>
    <t>Columna6999</t>
  </si>
  <si>
    <t>Columna7000</t>
  </si>
  <si>
    <t>Columna7001</t>
  </si>
  <si>
    <t>Columna7002</t>
  </si>
  <si>
    <t>Columna7003</t>
  </si>
  <si>
    <t>Columna7004</t>
  </si>
  <si>
    <t>Columna7005</t>
  </si>
  <si>
    <t>Columna7006</t>
  </si>
  <si>
    <t>Columna7007</t>
  </si>
  <si>
    <t>Columna7008</t>
  </si>
  <si>
    <t>Columna7009</t>
  </si>
  <si>
    <t>Columna7010</t>
  </si>
  <si>
    <t>Columna7011</t>
  </si>
  <si>
    <t>Columna7012</t>
  </si>
  <si>
    <t>Columna7013</t>
  </si>
  <si>
    <t>Columna7014</t>
  </si>
  <si>
    <t>Columna7015</t>
  </si>
  <si>
    <t>Columna7016</t>
  </si>
  <si>
    <t>Columna7017</t>
  </si>
  <si>
    <t>Columna7018</t>
  </si>
  <si>
    <t>Columna7019</t>
  </si>
  <si>
    <t>Columna7020</t>
  </si>
  <si>
    <t>Columna7021</t>
  </si>
  <si>
    <t>Columna7022</t>
  </si>
  <si>
    <t>Columna7023</t>
  </si>
  <si>
    <t>Columna7024</t>
  </si>
  <si>
    <t>Columna7025</t>
  </si>
  <si>
    <t>Columna7026</t>
  </si>
  <si>
    <t>Columna7027</t>
  </si>
  <si>
    <t>Columna7028</t>
  </si>
  <si>
    <t>Columna7029</t>
  </si>
  <si>
    <t>Columna7030</t>
  </si>
  <si>
    <t>Columna7031</t>
  </si>
  <si>
    <t>Columna7032</t>
  </si>
  <si>
    <t>Columna7033</t>
  </si>
  <si>
    <t>Columna7034</t>
  </si>
  <si>
    <t>Columna7035</t>
  </si>
  <si>
    <t>Columna7036</t>
  </si>
  <si>
    <t>Columna7037</t>
  </si>
  <si>
    <t>Columna7038</t>
  </si>
  <si>
    <t>Columna7039</t>
  </si>
  <si>
    <t>Columna7040</t>
  </si>
  <si>
    <t>Columna7041</t>
  </si>
  <si>
    <t>Columna7042</t>
  </si>
  <si>
    <t>Columna7043</t>
  </si>
  <si>
    <t>Columna7044</t>
  </si>
  <si>
    <t>Columna7045</t>
  </si>
  <si>
    <t>Columna7046</t>
  </si>
  <si>
    <t>Columna7047</t>
  </si>
  <si>
    <t>Columna7048</t>
  </si>
  <si>
    <t>Columna7049</t>
  </si>
  <si>
    <t>Columna7050</t>
  </si>
  <si>
    <t>Columna7051</t>
  </si>
  <si>
    <t>Columna7052</t>
  </si>
  <si>
    <t>Columna7053</t>
  </si>
  <si>
    <t>Columna7054</t>
  </si>
  <si>
    <t>Columna7055</t>
  </si>
  <si>
    <t>Columna7056</t>
  </si>
  <si>
    <t>Columna7057</t>
  </si>
  <si>
    <t>Columna7058</t>
  </si>
  <si>
    <t>Columna7059</t>
  </si>
  <si>
    <t>Columna7060</t>
  </si>
  <si>
    <t>Columna7061</t>
  </si>
  <si>
    <t>Columna7062</t>
  </si>
  <si>
    <t>Columna7063</t>
  </si>
  <si>
    <t>Columna7064</t>
  </si>
  <si>
    <t>Columna7065</t>
  </si>
  <si>
    <t>Columna7066</t>
  </si>
  <si>
    <t>Columna7067</t>
  </si>
  <si>
    <t>Columna7068</t>
  </si>
  <si>
    <t>Columna7069</t>
  </si>
  <si>
    <t>Columna7070</t>
  </si>
  <si>
    <t>Columna7071</t>
  </si>
  <si>
    <t>Columna7072</t>
  </si>
  <si>
    <t>Columna7073</t>
  </si>
  <si>
    <t>Columna7074</t>
  </si>
  <si>
    <t>Columna7075</t>
  </si>
  <si>
    <t>Columna7076</t>
  </si>
  <si>
    <t>Columna7077</t>
  </si>
  <si>
    <t>Columna7078</t>
  </si>
  <si>
    <t>Columna7079</t>
  </si>
  <si>
    <t>Columna7080</t>
  </si>
  <si>
    <t>Columna7081</t>
  </si>
  <si>
    <t>Columna7082</t>
  </si>
  <si>
    <t>Columna7083</t>
  </si>
  <si>
    <t>Columna7084</t>
  </si>
  <si>
    <t>Columna7085</t>
  </si>
  <si>
    <t>Columna7086</t>
  </si>
  <si>
    <t>Columna7087</t>
  </si>
  <si>
    <t>Columna7088</t>
  </si>
  <si>
    <t>Columna7089</t>
  </si>
  <si>
    <t>Columna7090</t>
  </si>
  <si>
    <t>Columna7091</t>
  </si>
  <si>
    <t>Columna7092</t>
  </si>
  <si>
    <t>Columna7093</t>
  </si>
  <si>
    <t>Columna7094</t>
  </si>
  <si>
    <t>Columna7095</t>
  </si>
  <si>
    <t>Columna7096</t>
  </si>
  <si>
    <t>Columna7097</t>
  </si>
  <si>
    <t>Columna7098</t>
  </si>
  <si>
    <t>Columna7099</t>
  </si>
  <si>
    <t>Columna7100</t>
  </si>
  <si>
    <t>Columna7101</t>
  </si>
  <si>
    <t>Columna7102</t>
  </si>
  <si>
    <t>Columna7103</t>
  </si>
  <si>
    <t>Columna7104</t>
  </si>
  <si>
    <t>Columna7105</t>
  </si>
  <si>
    <t>Columna7106</t>
  </si>
  <si>
    <t>Columna7107</t>
  </si>
  <si>
    <t>Columna7108</t>
  </si>
  <si>
    <t>Columna7109</t>
  </si>
  <si>
    <t>Columna7110</t>
  </si>
  <si>
    <t>Columna7111</t>
  </si>
  <si>
    <t>Columna7112</t>
  </si>
  <si>
    <t>Columna7113</t>
  </si>
  <si>
    <t>Columna7114</t>
  </si>
  <si>
    <t>Columna7115</t>
  </si>
  <si>
    <t>Columna7116</t>
  </si>
  <si>
    <t>Columna7117</t>
  </si>
  <si>
    <t>Columna7118</t>
  </si>
  <si>
    <t>Columna7119</t>
  </si>
  <si>
    <t>Columna7120</t>
  </si>
  <si>
    <t>Columna7121</t>
  </si>
  <si>
    <t>Columna7122</t>
  </si>
  <si>
    <t>Columna7123</t>
  </si>
  <si>
    <t>Columna7124</t>
  </si>
  <si>
    <t>Columna7125</t>
  </si>
  <si>
    <t>Columna7126</t>
  </si>
  <si>
    <t>Columna7127</t>
  </si>
  <si>
    <t>Columna7128</t>
  </si>
  <si>
    <t>Columna7129</t>
  </si>
  <si>
    <t>Columna7130</t>
  </si>
  <si>
    <t>Columna7131</t>
  </si>
  <si>
    <t>Columna7132</t>
  </si>
  <si>
    <t>Columna7133</t>
  </si>
  <si>
    <t>Columna7134</t>
  </si>
  <si>
    <t>Columna7135</t>
  </si>
  <si>
    <t>Columna7136</t>
  </si>
  <si>
    <t>Columna7137</t>
  </si>
  <si>
    <t>Columna7138</t>
  </si>
  <si>
    <t>Columna7139</t>
  </si>
  <si>
    <t>Columna7140</t>
  </si>
  <si>
    <t>Columna7141</t>
  </si>
  <si>
    <t>Columna7142</t>
  </si>
  <si>
    <t>Columna7143</t>
  </si>
  <si>
    <t>Columna7144</t>
  </si>
  <si>
    <t>Columna7145</t>
  </si>
  <si>
    <t>Columna7146</t>
  </si>
  <si>
    <t>Columna7147</t>
  </si>
  <si>
    <t>Columna7148</t>
  </si>
  <si>
    <t>Columna7149</t>
  </si>
  <si>
    <t>Columna7150</t>
  </si>
  <si>
    <t>Columna7151</t>
  </si>
  <si>
    <t>Columna7152</t>
  </si>
  <si>
    <t>Columna7153</t>
  </si>
  <si>
    <t>Columna7154</t>
  </si>
  <si>
    <t>Columna7155</t>
  </si>
  <si>
    <t>Columna7156</t>
  </si>
  <si>
    <t>Columna7157</t>
  </si>
  <si>
    <t>Columna7158</t>
  </si>
  <si>
    <t>Columna7159</t>
  </si>
  <si>
    <t>Columna7160</t>
  </si>
  <si>
    <t>Columna7161</t>
  </si>
  <si>
    <t>Columna7162</t>
  </si>
  <si>
    <t>Columna7163</t>
  </si>
  <si>
    <t>Columna7164</t>
  </si>
  <si>
    <t>Columna7165</t>
  </si>
  <si>
    <t>Columna7166</t>
  </si>
  <si>
    <t>Columna7167</t>
  </si>
  <si>
    <t>Columna7168</t>
  </si>
  <si>
    <t>Columna7169</t>
  </si>
  <si>
    <t>Columna7170</t>
  </si>
  <si>
    <t>Columna7171</t>
  </si>
  <si>
    <t>Columna7172</t>
  </si>
  <si>
    <t>Columna7173</t>
  </si>
  <si>
    <t>Columna7174</t>
  </si>
  <si>
    <t>Columna7175</t>
  </si>
  <si>
    <t>Columna7176</t>
  </si>
  <si>
    <t>Columna7177</t>
  </si>
  <si>
    <t>Columna7178</t>
  </si>
  <si>
    <t>Columna7179</t>
  </si>
  <si>
    <t>Columna7180</t>
  </si>
  <si>
    <t>Columna7181</t>
  </si>
  <si>
    <t>Columna7182</t>
  </si>
  <si>
    <t>Columna7183</t>
  </si>
  <si>
    <t>Columna7184</t>
  </si>
  <si>
    <t>Columna7185</t>
  </si>
  <si>
    <t>Columna7186</t>
  </si>
  <si>
    <t>Columna7187</t>
  </si>
  <si>
    <t>Columna7188</t>
  </si>
  <si>
    <t>Columna7189</t>
  </si>
  <si>
    <t>Columna7190</t>
  </si>
  <si>
    <t>Columna7191</t>
  </si>
  <si>
    <t>Columna7192</t>
  </si>
  <si>
    <t>Columna7193</t>
  </si>
  <si>
    <t>Columna7194</t>
  </si>
  <si>
    <t>Columna7195</t>
  </si>
  <si>
    <t>Columna7196</t>
  </si>
  <si>
    <t>Columna7197</t>
  </si>
  <si>
    <t>Columna7198</t>
  </si>
  <si>
    <t>Columna7199</t>
  </si>
  <si>
    <t>Columna7200</t>
  </si>
  <si>
    <t>Columna7201</t>
  </si>
  <si>
    <t>Columna7202</t>
  </si>
  <si>
    <t>Columna7203</t>
  </si>
  <si>
    <t>Columna7204</t>
  </si>
  <si>
    <t>Columna7205</t>
  </si>
  <si>
    <t>Columna7206</t>
  </si>
  <si>
    <t>Columna7207</t>
  </si>
  <si>
    <t>Columna7208</t>
  </si>
  <si>
    <t>Columna7209</t>
  </si>
  <si>
    <t>Columna7210</t>
  </si>
  <si>
    <t>Columna7211</t>
  </si>
  <si>
    <t>Columna7212</t>
  </si>
  <si>
    <t>Columna7213</t>
  </si>
  <si>
    <t>Columna7214</t>
  </si>
  <si>
    <t>Columna7215</t>
  </si>
  <si>
    <t>Columna7216</t>
  </si>
  <si>
    <t>Columna7217</t>
  </si>
  <si>
    <t>Columna7218</t>
  </si>
  <si>
    <t>Columna7219</t>
  </si>
  <si>
    <t>Columna7220</t>
  </si>
  <si>
    <t>Columna7221</t>
  </si>
  <si>
    <t>Columna7222</t>
  </si>
  <si>
    <t>Columna7223</t>
  </si>
  <si>
    <t>Columna7224</t>
  </si>
  <si>
    <t>Columna7225</t>
  </si>
  <si>
    <t>Columna7226</t>
  </si>
  <si>
    <t>Columna7227</t>
  </si>
  <si>
    <t>Columna7228</t>
  </si>
  <si>
    <t>Columna7229</t>
  </si>
  <si>
    <t>Columna7230</t>
  </si>
  <si>
    <t>Columna7231</t>
  </si>
  <si>
    <t>Columna7232</t>
  </si>
  <si>
    <t>Columna7233</t>
  </si>
  <si>
    <t>Columna7234</t>
  </si>
  <si>
    <t>Columna7235</t>
  </si>
  <si>
    <t>Columna7236</t>
  </si>
  <si>
    <t>Columna7237</t>
  </si>
  <si>
    <t>Columna7238</t>
  </si>
  <si>
    <t>Columna7239</t>
  </si>
  <si>
    <t>Columna7240</t>
  </si>
  <si>
    <t>Columna7241</t>
  </si>
  <si>
    <t>Columna7242</t>
  </si>
  <si>
    <t>Columna7243</t>
  </si>
  <si>
    <t>Columna7244</t>
  </si>
  <si>
    <t>Columna7245</t>
  </si>
  <si>
    <t>Columna7246</t>
  </si>
  <si>
    <t>Columna7247</t>
  </si>
  <si>
    <t>Columna7248</t>
  </si>
  <si>
    <t>Columna7249</t>
  </si>
  <si>
    <t>Columna7250</t>
  </si>
  <si>
    <t>Columna7251</t>
  </si>
  <si>
    <t>Columna7252</t>
  </si>
  <si>
    <t>Columna7253</t>
  </si>
  <si>
    <t>Columna7254</t>
  </si>
  <si>
    <t>Columna7255</t>
  </si>
  <si>
    <t>Columna7256</t>
  </si>
  <si>
    <t>Columna7257</t>
  </si>
  <si>
    <t>Columna7258</t>
  </si>
  <si>
    <t>Columna7259</t>
  </si>
  <si>
    <t>Columna7260</t>
  </si>
  <si>
    <t>Columna7261</t>
  </si>
  <si>
    <t>Columna7262</t>
  </si>
  <si>
    <t>Columna7263</t>
  </si>
  <si>
    <t>Columna7264</t>
  </si>
  <si>
    <t>Columna7265</t>
  </si>
  <si>
    <t>Columna7266</t>
  </si>
  <si>
    <t>Columna7267</t>
  </si>
  <si>
    <t>Columna7268</t>
  </si>
  <si>
    <t>Columna7269</t>
  </si>
  <si>
    <t>Columna7270</t>
  </si>
  <si>
    <t>Columna7271</t>
  </si>
  <si>
    <t>Columna7272</t>
  </si>
  <si>
    <t>Columna7273</t>
  </si>
  <si>
    <t>Columna7274</t>
  </si>
  <si>
    <t>Columna7275</t>
  </si>
  <si>
    <t>Columna7276</t>
  </si>
  <si>
    <t>Columna7277</t>
  </si>
  <si>
    <t>Columna7278</t>
  </si>
  <si>
    <t>Columna7279</t>
  </si>
  <si>
    <t>Columna7280</t>
  </si>
  <si>
    <t>Columna7281</t>
  </si>
  <si>
    <t>Columna7282</t>
  </si>
  <si>
    <t>Columna7283</t>
  </si>
  <si>
    <t>Columna7284</t>
  </si>
  <si>
    <t>Columna7285</t>
  </si>
  <si>
    <t>Columna7286</t>
  </si>
  <si>
    <t>Columna7287</t>
  </si>
  <si>
    <t>Columna7288</t>
  </si>
  <si>
    <t>Columna7289</t>
  </si>
  <si>
    <t>Columna7290</t>
  </si>
  <si>
    <t>Columna7291</t>
  </si>
  <si>
    <t>Columna7292</t>
  </si>
  <si>
    <t>Columna7293</t>
  </si>
  <si>
    <t>Columna7294</t>
  </si>
  <si>
    <t>Columna7295</t>
  </si>
  <si>
    <t>Columna7296</t>
  </si>
  <si>
    <t>Columna7297</t>
  </si>
  <si>
    <t>Columna7298</t>
  </si>
  <si>
    <t>Columna7299</t>
  </si>
  <si>
    <t>Columna7300</t>
  </si>
  <si>
    <t>Columna7301</t>
  </si>
  <si>
    <t>Columna7302</t>
  </si>
  <si>
    <t>Columna7303</t>
  </si>
  <si>
    <t>Columna7304</t>
  </si>
  <si>
    <t>Columna7305</t>
  </si>
  <si>
    <t>Columna7306</t>
  </si>
  <si>
    <t>Columna7307</t>
  </si>
  <si>
    <t>Columna7308</t>
  </si>
  <si>
    <t>Columna7309</t>
  </si>
  <si>
    <t>Columna7310</t>
  </si>
  <si>
    <t>Columna7311</t>
  </si>
  <si>
    <t>Columna7312</t>
  </si>
  <si>
    <t>Columna7313</t>
  </si>
  <si>
    <t>Columna7314</t>
  </si>
  <si>
    <t>Columna7315</t>
  </si>
  <si>
    <t>Columna7316</t>
  </si>
  <si>
    <t>Columna7317</t>
  </si>
  <si>
    <t>Columna7318</t>
  </si>
  <si>
    <t>Columna7319</t>
  </si>
  <si>
    <t>Columna7320</t>
  </si>
  <si>
    <t>Columna7321</t>
  </si>
  <si>
    <t>Columna7322</t>
  </si>
  <si>
    <t>Columna7323</t>
  </si>
  <si>
    <t>Columna7324</t>
  </si>
  <si>
    <t>Columna7325</t>
  </si>
  <si>
    <t>Columna7326</t>
  </si>
  <si>
    <t>Columna7327</t>
  </si>
  <si>
    <t>Columna7328</t>
  </si>
  <si>
    <t>Columna7329</t>
  </si>
  <si>
    <t>Columna7330</t>
  </si>
  <si>
    <t>Columna7331</t>
  </si>
  <si>
    <t>Columna7332</t>
  </si>
  <si>
    <t>Columna7333</t>
  </si>
  <si>
    <t>Columna7334</t>
  </si>
  <si>
    <t>Columna7335</t>
  </si>
  <si>
    <t>Columna7336</t>
  </si>
  <si>
    <t>Columna7337</t>
  </si>
  <si>
    <t>Columna7338</t>
  </si>
  <si>
    <t>Columna7339</t>
  </si>
  <si>
    <t>Columna7340</t>
  </si>
  <si>
    <t>Columna7341</t>
  </si>
  <si>
    <t>Columna7342</t>
  </si>
  <si>
    <t>Columna7343</t>
  </si>
  <si>
    <t>Columna7344</t>
  </si>
  <si>
    <t>Columna7345</t>
  </si>
  <si>
    <t>Columna7346</t>
  </si>
  <si>
    <t>Columna7347</t>
  </si>
  <si>
    <t>Columna7348</t>
  </si>
  <si>
    <t>Columna7349</t>
  </si>
  <si>
    <t>Columna7350</t>
  </si>
  <si>
    <t>Columna7351</t>
  </si>
  <si>
    <t>Columna7352</t>
  </si>
  <si>
    <t>Columna7353</t>
  </si>
  <si>
    <t>Columna7354</t>
  </si>
  <si>
    <t>Columna7355</t>
  </si>
  <si>
    <t>Columna7356</t>
  </si>
  <si>
    <t>Columna7357</t>
  </si>
  <si>
    <t>Columna7358</t>
  </si>
  <si>
    <t>Columna7359</t>
  </si>
  <si>
    <t>Columna7360</t>
  </si>
  <si>
    <t>Columna7361</t>
  </si>
  <si>
    <t>Columna7362</t>
  </si>
  <si>
    <t>Columna7363</t>
  </si>
  <si>
    <t>Columna7364</t>
  </si>
  <si>
    <t>Columna7365</t>
  </si>
  <si>
    <t>Columna7366</t>
  </si>
  <si>
    <t>Columna7367</t>
  </si>
  <si>
    <t>Columna7368</t>
  </si>
  <si>
    <t>Columna7369</t>
  </si>
  <si>
    <t>Columna7370</t>
  </si>
  <si>
    <t>Columna7371</t>
  </si>
  <si>
    <t>Columna7372</t>
  </si>
  <si>
    <t>Columna7373</t>
  </si>
  <si>
    <t>Columna7374</t>
  </si>
  <si>
    <t>Columna7375</t>
  </si>
  <si>
    <t>Columna7376</t>
  </si>
  <si>
    <t>Columna7377</t>
  </si>
  <si>
    <t>Columna7378</t>
  </si>
  <si>
    <t>Columna7379</t>
  </si>
  <si>
    <t>Columna7380</t>
  </si>
  <si>
    <t>Columna7381</t>
  </si>
  <si>
    <t>Columna7382</t>
  </si>
  <si>
    <t>Columna7383</t>
  </si>
  <si>
    <t>Columna7384</t>
  </si>
  <si>
    <t>Columna7385</t>
  </si>
  <si>
    <t>Columna7386</t>
  </si>
  <si>
    <t>Columna7387</t>
  </si>
  <si>
    <t>Columna7388</t>
  </si>
  <si>
    <t>Columna7389</t>
  </si>
  <si>
    <t>Columna7390</t>
  </si>
  <si>
    <t>Columna7391</t>
  </si>
  <si>
    <t>Columna7392</t>
  </si>
  <si>
    <t>Columna7393</t>
  </si>
  <si>
    <t>Columna7394</t>
  </si>
  <si>
    <t>Columna7395</t>
  </si>
  <si>
    <t>Columna7396</t>
  </si>
  <si>
    <t>Columna7397</t>
  </si>
  <si>
    <t>Columna7398</t>
  </si>
  <si>
    <t>Columna7399</t>
  </si>
  <si>
    <t>Columna7400</t>
  </si>
  <si>
    <t>Columna7401</t>
  </si>
  <si>
    <t>Columna7402</t>
  </si>
  <si>
    <t>Columna7403</t>
  </si>
  <si>
    <t>Columna7404</t>
  </si>
  <si>
    <t>Columna7405</t>
  </si>
  <si>
    <t>Columna7406</t>
  </si>
  <si>
    <t>Columna7407</t>
  </si>
  <si>
    <t>Columna7408</t>
  </si>
  <si>
    <t>Columna7409</t>
  </si>
  <si>
    <t>Columna7410</t>
  </si>
  <si>
    <t>Columna7411</t>
  </si>
  <si>
    <t>Columna7412</t>
  </si>
  <si>
    <t>Columna7413</t>
  </si>
  <si>
    <t>Columna7414</t>
  </si>
  <si>
    <t>Columna7415</t>
  </si>
  <si>
    <t>Columna7416</t>
  </si>
  <si>
    <t>Columna7417</t>
  </si>
  <si>
    <t>Columna7418</t>
  </si>
  <si>
    <t>Columna7419</t>
  </si>
  <si>
    <t>Columna7420</t>
  </si>
  <si>
    <t>Columna7421</t>
  </si>
  <si>
    <t>Columna7422</t>
  </si>
  <si>
    <t>Columna7423</t>
  </si>
  <si>
    <t>Columna7424</t>
  </si>
  <si>
    <t>Columna7425</t>
  </si>
  <si>
    <t>Columna7426</t>
  </si>
  <si>
    <t>Columna7427</t>
  </si>
  <si>
    <t>Columna7428</t>
  </si>
  <si>
    <t>Columna7429</t>
  </si>
  <si>
    <t>Columna7430</t>
  </si>
  <si>
    <t>Columna7431</t>
  </si>
  <si>
    <t>Columna7432</t>
  </si>
  <si>
    <t>Columna7433</t>
  </si>
  <si>
    <t>Columna7434</t>
  </si>
  <si>
    <t>Columna7435</t>
  </si>
  <si>
    <t>Columna7436</t>
  </si>
  <si>
    <t>Columna7437</t>
  </si>
  <si>
    <t>Columna7438</t>
  </si>
  <si>
    <t>Columna7439</t>
  </si>
  <si>
    <t>Columna7440</t>
  </si>
  <si>
    <t>Columna7441</t>
  </si>
  <si>
    <t>Columna7442</t>
  </si>
  <si>
    <t>Columna7443</t>
  </si>
  <si>
    <t>Columna7444</t>
  </si>
  <si>
    <t>Columna7445</t>
  </si>
  <si>
    <t>Columna7446</t>
  </si>
  <si>
    <t>Columna7447</t>
  </si>
  <si>
    <t>Columna7448</t>
  </si>
  <si>
    <t>Columna7449</t>
  </si>
  <si>
    <t>Columna7450</t>
  </si>
  <si>
    <t>Columna7451</t>
  </si>
  <si>
    <t>Columna7452</t>
  </si>
  <si>
    <t>Columna7453</t>
  </si>
  <si>
    <t>Columna7454</t>
  </si>
  <si>
    <t>Columna7455</t>
  </si>
  <si>
    <t>Columna7456</t>
  </si>
  <si>
    <t>Columna7457</t>
  </si>
  <si>
    <t>Columna7458</t>
  </si>
  <si>
    <t>Columna7459</t>
  </si>
  <si>
    <t>Columna7460</t>
  </si>
  <si>
    <t>Columna7461</t>
  </si>
  <si>
    <t>Columna7462</t>
  </si>
  <si>
    <t>Columna7463</t>
  </si>
  <si>
    <t>Columna7464</t>
  </si>
  <si>
    <t>Columna7465</t>
  </si>
  <si>
    <t>Columna7466</t>
  </si>
  <si>
    <t>Columna7467</t>
  </si>
  <si>
    <t>Columna7468</t>
  </si>
  <si>
    <t>Columna7469</t>
  </si>
  <si>
    <t>Columna7470</t>
  </si>
  <si>
    <t>Columna7471</t>
  </si>
  <si>
    <t>Columna7472</t>
  </si>
  <si>
    <t>Columna7473</t>
  </si>
  <si>
    <t>Columna7474</t>
  </si>
  <si>
    <t>Columna7475</t>
  </si>
  <si>
    <t>Columna7476</t>
  </si>
  <si>
    <t>Columna7477</t>
  </si>
  <si>
    <t>Columna7478</t>
  </si>
  <si>
    <t>Columna7479</t>
  </si>
  <si>
    <t>Columna7480</t>
  </si>
  <si>
    <t>Columna7481</t>
  </si>
  <si>
    <t>Columna7482</t>
  </si>
  <si>
    <t>Columna7483</t>
  </si>
  <si>
    <t>Columna7484</t>
  </si>
  <si>
    <t>Columna7485</t>
  </si>
  <si>
    <t>Columna7486</t>
  </si>
  <si>
    <t>Columna7487</t>
  </si>
  <si>
    <t>Columna7488</t>
  </si>
  <si>
    <t>Columna7489</t>
  </si>
  <si>
    <t>Columna7490</t>
  </si>
  <si>
    <t>Columna7491</t>
  </si>
  <si>
    <t>Columna7492</t>
  </si>
  <si>
    <t>Columna7493</t>
  </si>
  <si>
    <t>Columna7494</t>
  </si>
  <si>
    <t>Columna7495</t>
  </si>
  <si>
    <t>Columna7496</t>
  </si>
  <si>
    <t>Columna7497</t>
  </si>
  <si>
    <t>Columna7498</t>
  </si>
  <si>
    <t>Columna7499</t>
  </si>
  <si>
    <t>Columna7500</t>
  </si>
  <si>
    <t>Columna7501</t>
  </si>
  <si>
    <t>Columna7502</t>
  </si>
  <si>
    <t>Columna7503</t>
  </si>
  <si>
    <t>Columna7504</t>
  </si>
  <si>
    <t>Columna7505</t>
  </si>
  <si>
    <t>Columna7506</t>
  </si>
  <si>
    <t>Columna7507</t>
  </si>
  <si>
    <t>Columna7508</t>
  </si>
  <si>
    <t>Columna7509</t>
  </si>
  <si>
    <t>Columna7510</t>
  </si>
  <si>
    <t>Columna7511</t>
  </si>
  <si>
    <t>Columna7512</t>
  </si>
  <si>
    <t>Columna7513</t>
  </si>
  <si>
    <t>Columna7514</t>
  </si>
  <si>
    <t>Columna7515</t>
  </si>
  <si>
    <t>Columna7516</t>
  </si>
  <si>
    <t>Columna7517</t>
  </si>
  <si>
    <t>Columna7518</t>
  </si>
  <si>
    <t>Columna7519</t>
  </si>
  <si>
    <t>Columna7520</t>
  </si>
  <si>
    <t>Columna7521</t>
  </si>
  <si>
    <t>Columna7522</t>
  </si>
  <si>
    <t>Columna7523</t>
  </si>
  <si>
    <t>Columna7524</t>
  </si>
  <si>
    <t>Columna7525</t>
  </si>
  <si>
    <t>Columna7526</t>
  </si>
  <si>
    <t>Columna7527</t>
  </si>
  <si>
    <t>Columna7528</t>
  </si>
  <si>
    <t>Columna7529</t>
  </si>
  <si>
    <t>Columna7530</t>
  </si>
  <si>
    <t>Columna7531</t>
  </si>
  <si>
    <t>Columna7532</t>
  </si>
  <si>
    <t>Columna7533</t>
  </si>
  <si>
    <t>Columna7534</t>
  </si>
  <si>
    <t>Columna7535</t>
  </si>
  <si>
    <t>Columna7536</t>
  </si>
  <si>
    <t>Columna7537</t>
  </si>
  <si>
    <t>Columna7538</t>
  </si>
  <si>
    <t>Columna7539</t>
  </si>
  <si>
    <t>Columna7540</t>
  </si>
  <si>
    <t>Columna7541</t>
  </si>
  <si>
    <t>Columna7542</t>
  </si>
  <si>
    <t>Columna7543</t>
  </si>
  <si>
    <t>Columna7544</t>
  </si>
  <si>
    <t>Columna7545</t>
  </si>
  <si>
    <t>Columna7546</t>
  </si>
  <si>
    <t>Columna7547</t>
  </si>
  <si>
    <t>Columna7548</t>
  </si>
  <si>
    <t>Columna7549</t>
  </si>
  <si>
    <t>Columna7550</t>
  </si>
  <si>
    <t>Columna7551</t>
  </si>
  <si>
    <t>Columna7552</t>
  </si>
  <si>
    <t>Columna7553</t>
  </si>
  <si>
    <t>Columna7554</t>
  </si>
  <si>
    <t>Columna7555</t>
  </si>
  <si>
    <t>Columna7556</t>
  </si>
  <si>
    <t>Columna7557</t>
  </si>
  <si>
    <t>Columna7558</t>
  </si>
  <si>
    <t>Columna7559</t>
  </si>
  <si>
    <t>Columna7560</t>
  </si>
  <si>
    <t>Columna7561</t>
  </si>
  <si>
    <t>Columna7562</t>
  </si>
  <si>
    <t>Columna7563</t>
  </si>
  <si>
    <t>Columna7564</t>
  </si>
  <si>
    <t>Columna7565</t>
  </si>
  <si>
    <t>Columna7566</t>
  </si>
  <si>
    <t>Columna7567</t>
  </si>
  <si>
    <t>Columna7568</t>
  </si>
  <si>
    <t>Columna7569</t>
  </si>
  <si>
    <t>Columna7570</t>
  </si>
  <si>
    <t>Columna7571</t>
  </si>
  <si>
    <t>Columna7572</t>
  </si>
  <si>
    <t>Columna7573</t>
  </si>
  <si>
    <t>Columna7574</t>
  </si>
  <si>
    <t>Columna7575</t>
  </si>
  <si>
    <t>Columna7576</t>
  </si>
  <si>
    <t>Columna7577</t>
  </si>
  <si>
    <t>Columna7578</t>
  </si>
  <si>
    <t>Columna7579</t>
  </si>
  <si>
    <t>Columna7580</t>
  </si>
  <si>
    <t>Columna7581</t>
  </si>
  <si>
    <t>Columna7582</t>
  </si>
  <si>
    <t>Columna7583</t>
  </si>
  <si>
    <t>Columna7584</t>
  </si>
  <si>
    <t>Columna7585</t>
  </si>
  <si>
    <t>Columna7586</t>
  </si>
  <si>
    <t>Columna7587</t>
  </si>
  <si>
    <t>Columna7588</t>
  </si>
  <si>
    <t>Columna7589</t>
  </si>
  <si>
    <t>Columna7590</t>
  </si>
  <si>
    <t>Columna7591</t>
  </si>
  <si>
    <t>Columna7592</t>
  </si>
  <si>
    <t>Columna7593</t>
  </si>
  <si>
    <t>Columna7594</t>
  </si>
  <si>
    <t>Columna7595</t>
  </si>
  <si>
    <t>Columna7596</t>
  </si>
  <si>
    <t>Columna7597</t>
  </si>
  <si>
    <t>Columna7598</t>
  </si>
  <si>
    <t>Columna7599</t>
  </si>
  <si>
    <t>Columna7600</t>
  </si>
  <si>
    <t>Columna7601</t>
  </si>
  <si>
    <t>Columna7602</t>
  </si>
  <si>
    <t>Columna7603</t>
  </si>
  <si>
    <t>Columna7604</t>
  </si>
  <si>
    <t>Columna7605</t>
  </si>
  <si>
    <t>Columna7606</t>
  </si>
  <si>
    <t>Columna7607</t>
  </si>
  <si>
    <t>Columna7608</t>
  </si>
  <si>
    <t>Columna7609</t>
  </si>
  <si>
    <t>Columna7610</t>
  </si>
  <si>
    <t>Columna7611</t>
  </si>
  <si>
    <t>Columna7612</t>
  </si>
  <si>
    <t>Columna7613</t>
  </si>
  <si>
    <t>Columna7614</t>
  </si>
  <si>
    <t>Columna7615</t>
  </si>
  <si>
    <t>Columna7616</t>
  </si>
  <si>
    <t>Columna7617</t>
  </si>
  <si>
    <t>Columna7618</t>
  </si>
  <si>
    <t>Columna7619</t>
  </si>
  <si>
    <t>Columna7620</t>
  </si>
  <si>
    <t>Columna7621</t>
  </si>
  <si>
    <t>Columna7622</t>
  </si>
  <si>
    <t>Columna7623</t>
  </si>
  <si>
    <t>Columna7624</t>
  </si>
  <si>
    <t>Columna7625</t>
  </si>
  <si>
    <t>Columna7626</t>
  </si>
  <si>
    <t>Columna7627</t>
  </si>
  <si>
    <t>Columna7628</t>
  </si>
  <si>
    <t>Columna7629</t>
  </si>
  <si>
    <t>Columna7630</t>
  </si>
  <si>
    <t>Columna7631</t>
  </si>
  <si>
    <t>Columna7632</t>
  </si>
  <si>
    <t>Columna7633</t>
  </si>
  <si>
    <t>Columna7634</t>
  </si>
  <si>
    <t>Columna7635</t>
  </si>
  <si>
    <t>Columna7636</t>
  </si>
  <si>
    <t>Columna7637</t>
  </si>
  <si>
    <t>Columna7638</t>
  </si>
  <si>
    <t>Columna7639</t>
  </si>
  <si>
    <t>Columna7640</t>
  </si>
  <si>
    <t>Columna7641</t>
  </si>
  <si>
    <t>Columna7642</t>
  </si>
  <si>
    <t>Columna7643</t>
  </si>
  <si>
    <t>Columna7644</t>
  </si>
  <si>
    <t>Columna7645</t>
  </si>
  <si>
    <t>Columna7646</t>
  </si>
  <si>
    <t>Columna7647</t>
  </si>
  <si>
    <t>Columna7648</t>
  </si>
  <si>
    <t>Columna7649</t>
  </si>
  <si>
    <t>Columna7650</t>
  </si>
  <si>
    <t>Columna7651</t>
  </si>
  <si>
    <t>Columna7652</t>
  </si>
  <si>
    <t>Columna7653</t>
  </si>
  <si>
    <t>Columna7654</t>
  </si>
  <si>
    <t>Columna7655</t>
  </si>
  <si>
    <t>Columna7656</t>
  </si>
  <si>
    <t>Columna7657</t>
  </si>
  <si>
    <t>Columna7658</t>
  </si>
  <si>
    <t>Columna7659</t>
  </si>
  <si>
    <t>Columna7660</t>
  </si>
  <si>
    <t>Columna7661</t>
  </si>
  <si>
    <t>Columna7662</t>
  </si>
  <si>
    <t>Columna7663</t>
  </si>
  <si>
    <t>Columna7664</t>
  </si>
  <si>
    <t>Columna7665</t>
  </si>
  <si>
    <t>Columna7666</t>
  </si>
  <si>
    <t>Columna7667</t>
  </si>
  <si>
    <t>Columna7668</t>
  </si>
  <si>
    <t>Columna7669</t>
  </si>
  <si>
    <t>Columna7670</t>
  </si>
  <si>
    <t>Columna7671</t>
  </si>
  <si>
    <t>Columna7672</t>
  </si>
  <si>
    <t>Columna7673</t>
  </si>
  <si>
    <t>Columna7674</t>
  </si>
  <si>
    <t>Columna7675</t>
  </si>
  <si>
    <t>Columna7676</t>
  </si>
  <si>
    <t>Columna7677</t>
  </si>
  <si>
    <t>Columna7678</t>
  </si>
  <si>
    <t>Columna7679</t>
  </si>
  <si>
    <t>Columna7680</t>
  </si>
  <si>
    <t>Columna7681</t>
  </si>
  <si>
    <t>Columna7682</t>
  </si>
  <si>
    <t>Columna7683</t>
  </si>
  <si>
    <t>Columna7684</t>
  </si>
  <si>
    <t>Columna7685</t>
  </si>
  <si>
    <t>Columna7686</t>
  </si>
  <si>
    <t>Columna7687</t>
  </si>
  <si>
    <t>Columna7688</t>
  </si>
  <si>
    <t>Columna7689</t>
  </si>
  <si>
    <t>Columna7690</t>
  </si>
  <si>
    <t>Columna7691</t>
  </si>
  <si>
    <t>Columna7692</t>
  </si>
  <si>
    <t>Columna7693</t>
  </si>
  <si>
    <t>Columna7694</t>
  </si>
  <si>
    <t>Columna7695</t>
  </si>
  <si>
    <t>Columna7696</t>
  </si>
  <si>
    <t>Columna7697</t>
  </si>
  <si>
    <t>Columna7698</t>
  </si>
  <si>
    <t>Columna7699</t>
  </si>
  <si>
    <t>Columna7700</t>
  </si>
  <si>
    <t>Columna7701</t>
  </si>
  <si>
    <t>Columna7702</t>
  </si>
  <si>
    <t>Columna7703</t>
  </si>
  <si>
    <t>Columna7704</t>
  </si>
  <si>
    <t>Columna7705</t>
  </si>
  <si>
    <t>Columna7706</t>
  </si>
  <si>
    <t>Columna7707</t>
  </si>
  <si>
    <t>Columna7708</t>
  </si>
  <si>
    <t>Columna7709</t>
  </si>
  <si>
    <t>Columna7710</t>
  </si>
  <si>
    <t>Columna7711</t>
  </si>
  <si>
    <t>Columna7712</t>
  </si>
  <si>
    <t>Columna7713</t>
  </si>
  <si>
    <t>Columna7714</t>
  </si>
  <si>
    <t>Columna7715</t>
  </si>
  <si>
    <t>Columna7716</t>
  </si>
  <si>
    <t>Columna7717</t>
  </si>
  <si>
    <t>Columna7718</t>
  </si>
  <si>
    <t>Columna7719</t>
  </si>
  <si>
    <t>Columna7720</t>
  </si>
  <si>
    <t>Columna7721</t>
  </si>
  <si>
    <t>Columna7722</t>
  </si>
  <si>
    <t>Columna7723</t>
  </si>
  <si>
    <t>Columna7724</t>
  </si>
  <si>
    <t>Columna7725</t>
  </si>
  <si>
    <t>Columna7726</t>
  </si>
  <si>
    <t>Columna7727</t>
  </si>
  <si>
    <t>Columna7728</t>
  </si>
  <si>
    <t>Columna7729</t>
  </si>
  <si>
    <t>Columna7730</t>
  </si>
  <si>
    <t>Columna7731</t>
  </si>
  <si>
    <t>Columna7732</t>
  </si>
  <si>
    <t>Columna7733</t>
  </si>
  <si>
    <t>Columna7734</t>
  </si>
  <si>
    <t>Columna7735</t>
  </si>
  <si>
    <t>Columna7736</t>
  </si>
  <si>
    <t>Columna7737</t>
  </si>
  <si>
    <t>Columna7738</t>
  </si>
  <si>
    <t>Columna7739</t>
  </si>
  <si>
    <t>Columna7740</t>
  </si>
  <si>
    <t>Columna7741</t>
  </si>
  <si>
    <t>Columna7742</t>
  </si>
  <si>
    <t>Columna7743</t>
  </si>
  <si>
    <t>Columna7744</t>
  </si>
  <si>
    <t>Columna7745</t>
  </si>
  <si>
    <t>Columna7746</t>
  </si>
  <si>
    <t>Columna7747</t>
  </si>
  <si>
    <t>Columna7748</t>
  </si>
  <si>
    <t>Columna7749</t>
  </si>
  <si>
    <t>Columna7750</t>
  </si>
  <si>
    <t>Columna7751</t>
  </si>
  <si>
    <t>Columna7752</t>
  </si>
  <si>
    <t>Columna7753</t>
  </si>
  <si>
    <t>Columna7754</t>
  </si>
  <si>
    <t>Columna7755</t>
  </si>
  <si>
    <t>Columna7756</t>
  </si>
  <si>
    <t>Columna7757</t>
  </si>
  <si>
    <t>Columna7758</t>
  </si>
  <si>
    <t>Columna7759</t>
  </si>
  <si>
    <t>Columna7760</t>
  </si>
  <si>
    <t>Columna7761</t>
  </si>
  <si>
    <t>Columna7762</t>
  </si>
  <si>
    <t>Columna7763</t>
  </si>
  <si>
    <t>Columna7764</t>
  </si>
  <si>
    <t>Columna7765</t>
  </si>
  <si>
    <t>Columna7766</t>
  </si>
  <si>
    <t>Columna7767</t>
  </si>
  <si>
    <t>Columna7768</t>
  </si>
  <si>
    <t>Columna7769</t>
  </si>
  <si>
    <t>Columna7770</t>
  </si>
  <si>
    <t>Columna7771</t>
  </si>
  <si>
    <t>Columna7772</t>
  </si>
  <si>
    <t>Columna7773</t>
  </si>
  <si>
    <t>Columna7774</t>
  </si>
  <si>
    <t>Columna7775</t>
  </si>
  <si>
    <t>Columna7776</t>
  </si>
  <si>
    <t>Columna7777</t>
  </si>
  <si>
    <t>Columna7778</t>
  </si>
  <si>
    <t>Columna7779</t>
  </si>
  <si>
    <t>Columna7780</t>
  </si>
  <si>
    <t>Columna7781</t>
  </si>
  <si>
    <t>Columna7782</t>
  </si>
  <si>
    <t>Columna7783</t>
  </si>
  <si>
    <t>Columna7784</t>
  </si>
  <si>
    <t>Columna7785</t>
  </si>
  <si>
    <t>Columna7786</t>
  </si>
  <si>
    <t>Columna7787</t>
  </si>
  <si>
    <t>Columna7788</t>
  </si>
  <si>
    <t>Columna7789</t>
  </si>
  <si>
    <t>Columna7790</t>
  </si>
  <si>
    <t>Columna7791</t>
  </si>
  <si>
    <t>Columna7792</t>
  </si>
  <si>
    <t>Columna7793</t>
  </si>
  <si>
    <t>Columna7794</t>
  </si>
  <si>
    <t>Columna7795</t>
  </si>
  <si>
    <t>Columna7796</t>
  </si>
  <si>
    <t>Columna7797</t>
  </si>
  <si>
    <t>Columna7798</t>
  </si>
  <si>
    <t>Columna7799</t>
  </si>
  <si>
    <t>Columna7800</t>
  </si>
  <si>
    <t>Columna7801</t>
  </si>
  <si>
    <t>Columna7802</t>
  </si>
  <si>
    <t>Columna7803</t>
  </si>
  <si>
    <t>Columna7804</t>
  </si>
  <si>
    <t>Columna7805</t>
  </si>
  <si>
    <t>Columna7806</t>
  </si>
  <si>
    <t>Columna7807</t>
  </si>
  <si>
    <t>Columna7808</t>
  </si>
  <si>
    <t>Columna7809</t>
  </si>
  <si>
    <t>Columna7810</t>
  </si>
  <si>
    <t>Columna7811</t>
  </si>
  <si>
    <t>Columna7812</t>
  </si>
  <si>
    <t>Columna7813</t>
  </si>
  <si>
    <t>Columna7814</t>
  </si>
  <si>
    <t>Columna7815</t>
  </si>
  <si>
    <t>Columna7816</t>
  </si>
  <si>
    <t>Columna7817</t>
  </si>
  <si>
    <t>Columna7818</t>
  </si>
  <si>
    <t>Columna7819</t>
  </si>
  <si>
    <t>Columna7820</t>
  </si>
  <si>
    <t>Columna7821</t>
  </si>
  <si>
    <t>Columna7822</t>
  </si>
  <si>
    <t>Columna7823</t>
  </si>
  <si>
    <t>Columna7824</t>
  </si>
  <si>
    <t>Columna7825</t>
  </si>
  <si>
    <t>Columna7826</t>
  </si>
  <si>
    <t>Columna7827</t>
  </si>
  <si>
    <t>Columna7828</t>
  </si>
  <si>
    <t>Columna7829</t>
  </si>
  <si>
    <t>Columna7830</t>
  </si>
  <si>
    <t>Columna7831</t>
  </si>
  <si>
    <t>Columna7832</t>
  </si>
  <si>
    <t>Columna7833</t>
  </si>
  <si>
    <t>Columna7834</t>
  </si>
  <si>
    <t>Columna7835</t>
  </si>
  <si>
    <t>Columna7836</t>
  </si>
  <si>
    <t>Columna7837</t>
  </si>
  <si>
    <t>Columna7838</t>
  </si>
  <si>
    <t>Columna7839</t>
  </si>
  <si>
    <t>Columna7840</t>
  </si>
  <si>
    <t>Columna7841</t>
  </si>
  <si>
    <t>Columna7842</t>
  </si>
  <si>
    <t>Columna7843</t>
  </si>
  <si>
    <t>Columna7844</t>
  </si>
  <si>
    <t>Columna7845</t>
  </si>
  <si>
    <t>Columna7846</t>
  </si>
  <si>
    <t>Columna7847</t>
  </si>
  <si>
    <t>Columna7848</t>
  </si>
  <si>
    <t>Columna7849</t>
  </si>
  <si>
    <t>Columna7850</t>
  </si>
  <si>
    <t>Columna7851</t>
  </si>
  <si>
    <t>Columna7852</t>
  </si>
  <si>
    <t>Columna7853</t>
  </si>
  <si>
    <t>Columna7854</t>
  </si>
  <si>
    <t>Columna7855</t>
  </si>
  <si>
    <t>Columna7856</t>
  </si>
  <si>
    <t>Columna7857</t>
  </si>
  <si>
    <t>Columna7858</t>
  </si>
  <si>
    <t>Columna7859</t>
  </si>
  <si>
    <t>Columna7860</t>
  </si>
  <si>
    <t>Columna7861</t>
  </si>
  <si>
    <t>Columna7862</t>
  </si>
  <si>
    <t>Columna7863</t>
  </si>
  <si>
    <t>Columna7864</t>
  </si>
  <si>
    <t>Columna7865</t>
  </si>
  <si>
    <t>Columna7866</t>
  </si>
  <si>
    <t>Columna7867</t>
  </si>
  <si>
    <t>Columna7868</t>
  </si>
  <si>
    <t>Columna7869</t>
  </si>
  <si>
    <t>Columna7870</t>
  </si>
  <si>
    <t>Columna7871</t>
  </si>
  <si>
    <t>Columna7872</t>
  </si>
  <si>
    <t>Columna7873</t>
  </si>
  <si>
    <t>Columna7874</t>
  </si>
  <si>
    <t>Columna7875</t>
  </si>
  <si>
    <t>Columna7876</t>
  </si>
  <si>
    <t>Columna7877</t>
  </si>
  <si>
    <t>Columna7878</t>
  </si>
  <si>
    <t>Columna7879</t>
  </si>
  <si>
    <t>Columna7880</t>
  </si>
  <si>
    <t>Columna7881</t>
  </si>
  <si>
    <t>Columna7882</t>
  </si>
  <si>
    <t>Columna7883</t>
  </si>
  <si>
    <t>Columna7884</t>
  </si>
  <si>
    <t>Columna7885</t>
  </si>
  <si>
    <t>Columna7886</t>
  </si>
  <si>
    <t>Columna7887</t>
  </si>
  <si>
    <t>Columna7888</t>
  </si>
  <si>
    <t>Columna7889</t>
  </si>
  <si>
    <t>Columna7890</t>
  </si>
  <si>
    <t>Columna7891</t>
  </si>
  <si>
    <t>Columna7892</t>
  </si>
  <si>
    <t>Columna7893</t>
  </si>
  <si>
    <t>Columna7894</t>
  </si>
  <si>
    <t>Columna7895</t>
  </si>
  <si>
    <t>Columna7896</t>
  </si>
  <si>
    <t>Columna7897</t>
  </si>
  <si>
    <t>Columna7898</t>
  </si>
  <si>
    <t>Columna7899</t>
  </si>
  <si>
    <t>Columna7900</t>
  </si>
  <si>
    <t>Columna7901</t>
  </si>
  <si>
    <t>Columna7902</t>
  </si>
  <si>
    <t>Columna7903</t>
  </si>
  <si>
    <t>Columna7904</t>
  </si>
  <si>
    <t>Columna7905</t>
  </si>
  <si>
    <t>Columna7906</t>
  </si>
  <si>
    <t>Columna7907</t>
  </si>
  <si>
    <t>Columna7908</t>
  </si>
  <si>
    <t>Columna7909</t>
  </si>
  <si>
    <t>Columna7910</t>
  </si>
  <si>
    <t>Columna7911</t>
  </si>
  <si>
    <t>Columna7912</t>
  </si>
  <si>
    <t>Columna7913</t>
  </si>
  <si>
    <t>Columna7914</t>
  </si>
  <si>
    <t>Columna7915</t>
  </si>
  <si>
    <t>Columna7916</t>
  </si>
  <si>
    <t>Columna7917</t>
  </si>
  <si>
    <t>Columna7918</t>
  </si>
  <si>
    <t>Columna7919</t>
  </si>
  <si>
    <t>Columna7920</t>
  </si>
  <si>
    <t>Columna7921</t>
  </si>
  <si>
    <t>Columna7922</t>
  </si>
  <si>
    <t>Columna7923</t>
  </si>
  <si>
    <t>Columna7924</t>
  </si>
  <si>
    <t>Columna7925</t>
  </si>
  <si>
    <t>Columna7926</t>
  </si>
  <si>
    <t>Columna7927</t>
  </si>
  <si>
    <t>Columna7928</t>
  </si>
  <si>
    <t>Columna7929</t>
  </si>
  <si>
    <t>Columna7930</t>
  </si>
  <si>
    <t>Columna7931</t>
  </si>
  <si>
    <t>Columna7932</t>
  </si>
  <si>
    <t>Columna7933</t>
  </si>
  <si>
    <t>Columna7934</t>
  </si>
  <si>
    <t>Columna7935</t>
  </si>
  <si>
    <t>Columna7936</t>
  </si>
  <si>
    <t>Columna7937</t>
  </si>
  <si>
    <t>Columna7938</t>
  </si>
  <si>
    <t>Columna7939</t>
  </si>
  <si>
    <t>Columna7940</t>
  </si>
  <si>
    <t>Columna7941</t>
  </si>
  <si>
    <t>Columna7942</t>
  </si>
  <si>
    <t>Columna7943</t>
  </si>
  <si>
    <t>Columna7944</t>
  </si>
  <si>
    <t>Columna7945</t>
  </si>
  <si>
    <t>Columna7946</t>
  </si>
  <si>
    <t>Columna7947</t>
  </si>
  <si>
    <t>Columna7948</t>
  </si>
  <si>
    <t>Columna7949</t>
  </si>
  <si>
    <t>Columna7950</t>
  </si>
  <si>
    <t>Columna7951</t>
  </si>
  <si>
    <t>Columna7952</t>
  </si>
  <si>
    <t>Columna7953</t>
  </si>
  <si>
    <t>Columna7954</t>
  </si>
  <si>
    <t>Columna7955</t>
  </si>
  <si>
    <t>Columna7956</t>
  </si>
  <si>
    <t>Columna7957</t>
  </si>
  <si>
    <t>Columna7958</t>
  </si>
  <si>
    <t>Columna7959</t>
  </si>
  <si>
    <t>Columna7960</t>
  </si>
  <si>
    <t>Columna7961</t>
  </si>
  <si>
    <t>Columna7962</t>
  </si>
  <si>
    <t>Columna7963</t>
  </si>
  <si>
    <t>Columna7964</t>
  </si>
  <si>
    <t>Columna7965</t>
  </si>
  <si>
    <t>Columna7966</t>
  </si>
  <si>
    <t>Columna7967</t>
  </si>
  <si>
    <t>Columna7968</t>
  </si>
  <si>
    <t>Columna7969</t>
  </si>
  <si>
    <t>Columna7970</t>
  </si>
  <si>
    <t>Columna7971</t>
  </si>
  <si>
    <t>Columna7972</t>
  </si>
  <si>
    <t>Columna7973</t>
  </si>
  <si>
    <t>Columna7974</t>
  </si>
  <si>
    <t>Columna7975</t>
  </si>
  <si>
    <t>Columna7976</t>
  </si>
  <si>
    <t>Columna7977</t>
  </si>
  <si>
    <t>Columna7978</t>
  </si>
  <si>
    <t>Columna7979</t>
  </si>
  <si>
    <t>Columna7980</t>
  </si>
  <si>
    <t>Columna7981</t>
  </si>
  <si>
    <t>Columna7982</t>
  </si>
  <si>
    <t>Columna7983</t>
  </si>
  <si>
    <t>Columna7984</t>
  </si>
  <si>
    <t>Columna7985</t>
  </si>
  <si>
    <t>Columna7986</t>
  </si>
  <si>
    <t>Columna7987</t>
  </si>
  <si>
    <t>Columna7988</t>
  </si>
  <si>
    <t>Columna7989</t>
  </si>
  <si>
    <t>Columna7990</t>
  </si>
  <si>
    <t>Columna7991</t>
  </si>
  <si>
    <t>Columna7992</t>
  </si>
  <si>
    <t>Columna7993</t>
  </si>
  <si>
    <t>Columna7994</t>
  </si>
  <si>
    <t>Columna7995</t>
  </si>
  <si>
    <t>Columna7996</t>
  </si>
  <si>
    <t>Columna7997</t>
  </si>
  <si>
    <t>Columna7998</t>
  </si>
  <si>
    <t>Columna7999</t>
  </si>
  <si>
    <t>Columna8000</t>
  </si>
  <si>
    <t>Columna8001</t>
  </si>
  <si>
    <t>Columna8002</t>
  </si>
  <si>
    <t>Columna8003</t>
  </si>
  <si>
    <t>Columna8004</t>
  </si>
  <si>
    <t>Columna8005</t>
  </si>
  <si>
    <t>Columna8006</t>
  </si>
  <si>
    <t>Columna8007</t>
  </si>
  <si>
    <t>Columna8008</t>
  </si>
  <si>
    <t>Columna8009</t>
  </si>
  <si>
    <t>Columna8010</t>
  </si>
  <si>
    <t>Columna8011</t>
  </si>
  <si>
    <t>Columna8012</t>
  </si>
  <si>
    <t>Columna8013</t>
  </si>
  <si>
    <t>Columna8014</t>
  </si>
  <si>
    <t>Columna8015</t>
  </si>
  <si>
    <t>Columna8016</t>
  </si>
  <si>
    <t>Columna8017</t>
  </si>
  <si>
    <t>Columna8018</t>
  </si>
  <si>
    <t>Columna8019</t>
  </si>
  <si>
    <t>Columna8020</t>
  </si>
  <si>
    <t>Columna8021</t>
  </si>
  <si>
    <t>Columna8022</t>
  </si>
  <si>
    <t>Columna8023</t>
  </si>
  <si>
    <t>Columna8024</t>
  </si>
  <si>
    <t>Columna8025</t>
  </si>
  <si>
    <t>Columna8026</t>
  </si>
  <si>
    <t>Columna8027</t>
  </si>
  <si>
    <t>Columna8028</t>
  </si>
  <si>
    <t>Columna8029</t>
  </si>
  <si>
    <t>Columna8030</t>
  </si>
  <si>
    <t>Columna8031</t>
  </si>
  <si>
    <t>Columna8032</t>
  </si>
  <si>
    <t>Columna8033</t>
  </si>
  <si>
    <t>Columna8034</t>
  </si>
  <si>
    <t>Columna8035</t>
  </si>
  <si>
    <t>Columna8036</t>
  </si>
  <si>
    <t>Columna8037</t>
  </si>
  <si>
    <t>Columna8038</t>
  </si>
  <si>
    <t>Columna8039</t>
  </si>
  <si>
    <t>Columna8040</t>
  </si>
  <si>
    <t>Columna8041</t>
  </si>
  <si>
    <t>Columna8042</t>
  </si>
  <si>
    <t>Columna8043</t>
  </si>
  <si>
    <t>Columna8044</t>
  </si>
  <si>
    <t>Columna8045</t>
  </si>
  <si>
    <t>Columna8046</t>
  </si>
  <si>
    <t>Columna8047</t>
  </si>
  <si>
    <t>Columna8048</t>
  </si>
  <si>
    <t>Columna8049</t>
  </si>
  <si>
    <t>Columna8050</t>
  </si>
  <si>
    <t>Columna8051</t>
  </si>
  <si>
    <t>Columna8052</t>
  </si>
  <si>
    <t>Columna8053</t>
  </si>
  <si>
    <t>Columna8054</t>
  </si>
  <si>
    <t>Columna8055</t>
  </si>
  <si>
    <t>Columna8056</t>
  </si>
  <si>
    <t>Columna8057</t>
  </si>
  <si>
    <t>Columna8058</t>
  </si>
  <si>
    <t>Columna8059</t>
  </si>
  <si>
    <t>Columna8060</t>
  </si>
  <si>
    <t>Columna8061</t>
  </si>
  <si>
    <t>Columna8062</t>
  </si>
  <si>
    <t>Columna8063</t>
  </si>
  <si>
    <t>Columna8064</t>
  </si>
  <si>
    <t>Columna8065</t>
  </si>
  <si>
    <t>Columna8066</t>
  </si>
  <si>
    <t>Columna8067</t>
  </si>
  <si>
    <t>Columna8068</t>
  </si>
  <si>
    <t>Columna8069</t>
  </si>
  <si>
    <t>Columna8070</t>
  </si>
  <si>
    <t>Columna8071</t>
  </si>
  <si>
    <t>Columna8072</t>
  </si>
  <si>
    <t>Columna8073</t>
  </si>
  <si>
    <t>Columna8074</t>
  </si>
  <si>
    <t>Columna8075</t>
  </si>
  <si>
    <t>Columna8076</t>
  </si>
  <si>
    <t>Columna8077</t>
  </si>
  <si>
    <t>Columna8078</t>
  </si>
  <si>
    <t>Columna8079</t>
  </si>
  <si>
    <t>Columna8080</t>
  </si>
  <si>
    <t>Columna8081</t>
  </si>
  <si>
    <t>Columna8082</t>
  </si>
  <si>
    <t>Columna8083</t>
  </si>
  <si>
    <t>Columna8084</t>
  </si>
  <si>
    <t>Columna8085</t>
  </si>
  <si>
    <t>Columna8086</t>
  </si>
  <si>
    <t>Columna8087</t>
  </si>
  <si>
    <t>Columna8088</t>
  </si>
  <si>
    <t>Columna8089</t>
  </si>
  <si>
    <t>Columna8090</t>
  </si>
  <si>
    <t>Columna8091</t>
  </si>
  <si>
    <t>Columna8092</t>
  </si>
  <si>
    <t>Columna8093</t>
  </si>
  <si>
    <t>Columna8094</t>
  </si>
  <si>
    <t>Columna8095</t>
  </si>
  <si>
    <t>Columna8096</t>
  </si>
  <si>
    <t>Columna8097</t>
  </si>
  <si>
    <t>Columna8098</t>
  </si>
  <si>
    <t>Columna8099</t>
  </si>
  <si>
    <t>Columna8100</t>
  </si>
  <si>
    <t>Columna8101</t>
  </si>
  <si>
    <t>Columna8102</t>
  </si>
  <si>
    <t>Columna8103</t>
  </si>
  <si>
    <t>Columna8104</t>
  </si>
  <si>
    <t>Columna8105</t>
  </si>
  <si>
    <t>Columna8106</t>
  </si>
  <si>
    <t>Columna8107</t>
  </si>
  <si>
    <t>Columna8108</t>
  </si>
  <si>
    <t>Columna8109</t>
  </si>
  <si>
    <t>Columna8110</t>
  </si>
  <si>
    <t>Columna8111</t>
  </si>
  <si>
    <t>Columna8112</t>
  </si>
  <si>
    <t>Columna8113</t>
  </si>
  <si>
    <t>Columna8114</t>
  </si>
  <si>
    <t>Columna8115</t>
  </si>
  <si>
    <t>Columna8116</t>
  </si>
  <si>
    <t>Columna8117</t>
  </si>
  <si>
    <t>Columna8118</t>
  </si>
  <si>
    <t>Columna8119</t>
  </si>
  <si>
    <t>Columna8120</t>
  </si>
  <si>
    <t>Columna8121</t>
  </si>
  <si>
    <t>Columna8122</t>
  </si>
  <si>
    <t>Columna8123</t>
  </si>
  <si>
    <t>Columna8124</t>
  </si>
  <si>
    <t>Columna8125</t>
  </si>
  <si>
    <t>Columna8126</t>
  </si>
  <si>
    <t>Columna8127</t>
  </si>
  <si>
    <t>Columna8128</t>
  </si>
  <si>
    <t>Columna8129</t>
  </si>
  <si>
    <t>Columna8130</t>
  </si>
  <si>
    <t>Columna8131</t>
  </si>
  <si>
    <t>Columna8132</t>
  </si>
  <si>
    <t>Columna8133</t>
  </si>
  <si>
    <t>Columna8134</t>
  </si>
  <si>
    <t>Columna8135</t>
  </si>
  <si>
    <t>Columna8136</t>
  </si>
  <si>
    <t>Columna8137</t>
  </si>
  <si>
    <t>Columna8138</t>
  </si>
  <si>
    <t>Columna8139</t>
  </si>
  <si>
    <t>Columna8140</t>
  </si>
  <si>
    <t>Columna8141</t>
  </si>
  <si>
    <t>Columna8142</t>
  </si>
  <si>
    <t>Columna8143</t>
  </si>
  <si>
    <t>Columna8144</t>
  </si>
  <si>
    <t>Columna8145</t>
  </si>
  <si>
    <t>Columna8146</t>
  </si>
  <si>
    <t>Columna8147</t>
  </si>
  <si>
    <t>Columna8148</t>
  </si>
  <si>
    <t>Columna8149</t>
  </si>
  <si>
    <t>Columna8150</t>
  </si>
  <si>
    <t>Columna8151</t>
  </si>
  <si>
    <t>Columna8152</t>
  </si>
  <si>
    <t>Columna8153</t>
  </si>
  <si>
    <t>Columna8154</t>
  </si>
  <si>
    <t>Columna8155</t>
  </si>
  <si>
    <t>Columna8156</t>
  </si>
  <si>
    <t>Columna8157</t>
  </si>
  <si>
    <t>Columna8158</t>
  </si>
  <si>
    <t>Columna8159</t>
  </si>
  <si>
    <t>Columna8160</t>
  </si>
  <si>
    <t>Columna8161</t>
  </si>
  <si>
    <t>Columna8162</t>
  </si>
  <si>
    <t>Columna8163</t>
  </si>
  <si>
    <t>Columna8164</t>
  </si>
  <si>
    <t>Columna8165</t>
  </si>
  <si>
    <t>Columna8166</t>
  </si>
  <si>
    <t>Columna8167</t>
  </si>
  <si>
    <t>Columna8168</t>
  </si>
  <si>
    <t>Columna8169</t>
  </si>
  <si>
    <t>Columna8170</t>
  </si>
  <si>
    <t>Columna8171</t>
  </si>
  <si>
    <t>Columna8172</t>
  </si>
  <si>
    <t>Columna8173</t>
  </si>
  <si>
    <t>Columna8174</t>
  </si>
  <si>
    <t>Columna8175</t>
  </si>
  <si>
    <t>Columna8176</t>
  </si>
  <si>
    <t>Columna8177</t>
  </si>
  <si>
    <t>Columna8178</t>
  </si>
  <si>
    <t>Columna8179</t>
  </si>
  <si>
    <t>Columna8180</t>
  </si>
  <si>
    <t>Columna8181</t>
  </si>
  <si>
    <t>Columna8182</t>
  </si>
  <si>
    <t>Columna8183</t>
  </si>
  <si>
    <t>Columna8184</t>
  </si>
  <si>
    <t>Columna8185</t>
  </si>
  <si>
    <t>Columna8186</t>
  </si>
  <si>
    <t>Columna8187</t>
  </si>
  <si>
    <t>Columna8188</t>
  </si>
  <si>
    <t>Columna8189</t>
  </si>
  <si>
    <t>Columna8190</t>
  </si>
  <si>
    <t>Columna8191</t>
  </si>
  <si>
    <t>Columna8192</t>
  </si>
  <si>
    <t>Columna8193</t>
  </si>
  <si>
    <t>Columna8194</t>
  </si>
  <si>
    <t>Columna8195</t>
  </si>
  <si>
    <t>Columna8196</t>
  </si>
  <si>
    <t>Columna8197</t>
  </si>
  <si>
    <t>Columna8198</t>
  </si>
  <si>
    <t>Columna8199</t>
  </si>
  <si>
    <t>Columna8200</t>
  </si>
  <si>
    <t>Columna8201</t>
  </si>
  <si>
    <t>Columna8202</t>
  </si>
  <si>
    <t>Columna8203</t>
  </si>
  <si>
    <t>Columna8204</t>
  </si>
  <si>
    <t>Columna8205</t>
  </si>
  <si>
    <t>Columna8206</t>
  </si>
  <si>
    <t>Columna8207</t>
  </si>
  <si>
    <t>Columna8208</t>
  </si>
  <si>
    <t>Columna8209</t>
  </si>
  <si>
    <t>Columna8210</t>
  </si>
  <si>
    <t>Columna8211</t>
  </si>
  <si>
    <t>Columna8212</t>
  </si>
  <si>
    <t>Columna8213</t>
  </si>
  <si>
    <t>Columna8214</t>
  </si>
  <si>
    <t>Columna8215</t>
  </si>
  <si>
    <t>Columna8216</t>
  </si>
  <si>
    <t>Columna8217</t>
  </si>
  <si>
    <t>Columna8218</t>
  </si>
  <si>
    <t>Columna8219</t>
  </si>
  <si>
    <t>Columna8220</t>
  </si>
  <si>
    <t>Columna8221</t>
  </si>
  <si>
    <t>Columna8222</t>
  </si>
  <si>
    <t>Columna8223</t>
  </si>
  <si>
    <t>Columna8224</t>
  </si>
  <si>
    <t>Columna8225</t>
  </si>
  <si>
    <t>Columna8226</t>
  </si>
  <si>
    <t>Columna8227</t>
  </si>
  <si>
    <t>Columna8228</t>
  </si>
  <si>
    <t>Columna8229</t>
  </si>
  <si>
    <t>Columna8230</t>
  </si>
  <si>
    <t>Columna8231</t>
  </si>
  <si>
    <t>Columna8232</t>
  </si>
  <si>
    <t>Columna8233</t>
  </si>
  <si>
    <t>Columna8234</t>
  </si>
  <si>
    <t>Columna8235</t>
  </si>
  <si>
    <t>Columna8236</t>
  </si>
  <si>
    <t>Columna8237</t>
  </si>
  <si>
    <t>Columna8238</t>
  </si>
  <si>
    <t>Columna8239</t>
  </si>
  <si>
    <t>Columna8240</t>
  </si>
  <si>
    <t>Columna8241</t>
  </si>
  <si>
    <t>Columna8242</t>
  </si>
  <si>
    <t>Columna8243</t>
  </si>
  <si>
    <t>Columna8244</t>
  </si>
  <si>
    <t>Columna8245</t>
  </si>
  <si>
    <t>Columna8246</t>
  </si>
  <si>
    <t>Columna8247</t>
  </si>
  <si>
    <t>Columna8248</t>
  </si>
  <si>
    <t>Columna8249</t>
  </si>
  <si>
    <t>Columna8250</t>
  </si>
  <si>
    <t>Columna8251</t>
  </si>
  <si>
    <t>Columna8252</t>
  </si>
  <si>
    <t>Columna8253</t>
  </si>
  <si>
    <t>Columna8254</t>
  </si>
  <si>
    <t>Columna8255</t>
  </si>
  <si>
    <t>Columna8256</t>
  </si>
  <si>
    <t>Columna8257</t>
  </si>
  <si>
    <t>Columna8258</t>
  </si>
  <si>
    <t>Columna8259</t>
  </si>
  <si>
    <t>Columna8260</t>
  </si>
  <si>
    <t>Columna8261</t>
  </si>
  <si>
    <t>Columna8262</t>
  </si>
  <si>
    <t>Columna8263</t>
  </si>
  <si>
    <t>Columna8264</t>
  </si>
  <si>
    <t>Columna8265</t>
  </si>
  <si>
    <t>Columna8266</t>
  </si>
  <si>
    <t>Columna8267</t>
  </si>
  <si>
    <t>Columna8268</t>
  </si>
  <si>
    <t>Columna8269</t>
  </si>
  <si>
    <t>Columna8270</t>
  </si>
  <si>
    <t>Columna8271</t>
  </si>
  <si>
    <t>Columna8272</t>
  </si>
  <si>
    <t>Columna8273</t>
  </si>
  <si>
    <t>Columna8274</t>
  </si>
  <si>
    <t>Columna8275</t>
  </si>
  <si>
    <t>Columna8276</t>
  </si>
  <si>
    <t>Columna8277</t>
  </si>
  <si>
    <t>Columna8278</t>
  </si>
  <si>
    <t>Columna8279</t>
  </si>
  <si>
    <t>Columna8280</t>
  </si>
  <si>
    <t>Columna8281</t>
  </si>
  <si>
    <t>Columna8282</t>
  </si>
  <si>
    <t>Columna8283</t>
  </si>
  <si>
    <t>Columna8284</t>
  </si>
  <si>
    <t>Columna8285</t>
  </si>
  <si>
    <t>Columna8286</t>
  </si>
  <si>
    <t>Columna8287</t>
  </si>
  <si>
    <t>Columna8288</t>
  </si>
  <si>
    <t>Columna8289</t>
  </si>
  <si>
    <t>Columna8290</t>
  </si>
  <si>
    <t>Columna8291</t>
  </si>
  <si>
    <t>Columna8292</t>
  </si>
  <si>
    <t>Columna8293</t>
  </si>
  <si>
    <t>Columna8294</t>
  </si>
  <si>
    <t>Columna8295</t>
  </si>
  <si>
    <t>Columna8296</t>
  </si>
  <si>
    <t>Columna8297</t>
  </si>
  <si>
    <t>Columna8298</t>
  </si>
  <si>
    <t>Columna8299</t>
  </si>
  <si>
    <t>Columna8300</t>
  </si>
  <si>
    <t>Columna8301</t>
  </si>
  <si>
    <t>Columna8302</t>
  </si>
  <si>
    <t>Columna8303</t>
  </si>
  <si>
    <t>Columna8304</t>
  </si>
  <si>
    <t>Columna8305</t>
  </si>
  <si>
    <t>Columna8306</t>
  </si>
  <si>
    <t>Columna8307</t>
  </si>
  <si>
    <t>Columna8308</t>
  </si>
  <si>
    <t>Columna8309</t>
  </si>
  <si>
    <t>Columna8310</t>
  </si>
  <si>
    <t>Columna8311</t>
  </si>
  <si>
    <t>Columna8312</t>
  </si>
  <si>
    <t>Columna8313</t>
  </si>
  <si>
    <t>Columna8314</t>
  </si>
  <si>
    <t>Columna8315</t>
  </si>
  <si>
    <t>Columna8316</t>
  </si>
  <si>
    <t>Columna8317</t>
  </si>
  <si>
    <t>Columna8318</t>
  </si>
  <si>
    <t>Columna8319</t>
  </si>
  <si>
    <t>Columna8320</t>
  </si>
  <si>
    <t>Columna8321</t>
  </si>
  <si>
    <t>Columna8322</t>
  </si>
  <si>
    <t>Columna8323</t>
  </si>
  <si>
    <t>Columna8324</t>
  </si>
  <si>
    <t>Columna8325</t>
  </si>
  <si>
    <t>Columna8326</t>
  </si>
  <si>
    <t>Columna8327</t>
  </si>
  <si>
    <t>Columna8328</t>
  </si>
  <si>
    <t>Columna8329</t>
  </si>
  <si>
    <t>Columna8330</t>
  </si>
  <si>
    <t>Columna8331</t>
  </si>
  <si>
    <t>Columna8332</t>
  </si>
  <si>
    <t>Columna8333</t>
  </si>
  <si>
    <t>Columna8334</t>
  </si>
  <si>
    <t>Columna8335</t>
  </si>
  <si>
    <t>Columna8336</t>
  </si>
  <si>
    <t>Columna8337</t>
  </si>
  <si>
    <t>Columna8338</t>
  </si>
  <si>
    <t>Columna8339</t>
  </si>
  <si>
    <t>Columna8340</t>
  </si>
  <si>
    <t>Columna8341</t>
  </si>
  <si>
    <t>Columna8342</t>
  </si>
  <si>
    <t>Columna8343</t>
  </si>
  <si>
    <t>Columna8344</t>
  </si>
  <si>
    <t>Columna8345</t>
  </si>
  <si>
    <t>Columna8346</t>
  </si>
  <si>
    <t>Columna8347</t>
  </si>
  <si>
    <t>Columna8348</t>
  </si>
  <si>
    <t>Columna8349</t>
  </si>
  <si>
    <t>Columna8350</t>
  </si>
  <si>
    <t>Columna8351</t>
  </si>
  <si>
    <t>Columna8352</t>
  </si>
  <si>
    <t>Columna8353</t>
  </si>
  <si>
    <t>Columna8354</t>
  </si>
  <si>
    <t>Columna8355</t>
  </si>
  <si>
    <t>Columna8356</t>
  </si>
  <si>
    <t>Columna8357</t>
  </si>
  <si>
    <t>Columna8358</t>
  </si>
  <si>
    <t>Columna8359</t>
  </si>
  <si>
    <t>Columna8360</t>
  </si>
  <si>
    <t>Columna8361</t>
  </si>
  <si>
    <t>Columna8362</t>
  </si>
  <si>
    <t>Columna8363</t>
  </si>
  <si>
    <t>Columna8364</t>
  </si>
  <si>
    <t>Columna8365</t>
  </si>
  <si>
    <t>Columna8366</t>
  </si>
  <si>
    <t>Columna8367</t>
  </si>
  <si>
    <t>Columna8368</t>
  </si>
  <si>
    <t>Columna8369</t>
  </si>
  <si>
    <t>Columna8370</t>
  </si>
  <si>
    <t>Columna8371</t>
  </si>
  <si>
    <t>Columna8372</t>
  </si>
  <si>
    <t>Columna8373</t>
  </si>
  <si>
    <t>Columna8374</t>
  </si>
  <si>
    <t>Columna8375</t>
  </si>
  <si>
    <t>Columna8376</t>
  </si>
  <si>
    <t>Columna8377</t>
  </si>
  <si>
    <t>Columna8378</t>
  </si>
  <si>
    <t>Columna8379</t>
  </si>
  <si>
    <t>Columna8380</t>
  </si>
  <si>
    <t>Columna8381</t>
  </si>
  <si>
    <t>Columna8382</t>
  </si>
  <si>
    <t>Columna8383</t>
  </si>
  <si>
    <t>Columna8384</t>
  </si>
  <si>
    <t>Columna8385</t>
  </si>
  <si>
    <t>Columna8386</t>
  </si>
  <si>
    <t>Columna8387</t>
  </si>
  <si>
    <t>Columna8388</t>
  </si>
  <si>
    <t>Columna8389</t>
  </si>
  <si>
    <t>Columna8390</t>
  </si>
  <si>
    <t>Columna8391</t>
  </si>
  <si>
    <t>Columna8392</t>
  </si>
  <si>
    <t>Columna8393</t>
  </si>
  <si>
    <t>Columna8394</t>
  </si>
  <si>
    <t>Columna8395</t>
  </si>
  <si>
    <t>Columna8396</t>
  </si>
  <si>
    <t>Columna8397</t>
  </si>
  <si>
    <t>Columna8398</t>
  </si>
  <si>
    <t>Columna8399</t>
  </si>
  <si>
    <t>Columna8400</t>
  </si>
  <si>
    <t>Columna8401</t>
  </si>
  <si>
    <t>Columna8402</t>
  </si>
  <si>
    <t>Columna8403</t>
  </si>
  <si>
    <t>Columna8404</t>
  </si>
  <si>
    <t>Columna8405</t>
  </si>
  <si>
    <t>Columna8406</t>
  </si>
  <si>
    <t>Columna8407</t>
  </si>
  <si>
    <t>Columna8408</t>
  </si>
  <si>
    <t>Columna8409</t>
  </si>
  <si>
    <t>Columna8410</t>
  </si>
  <si>
    <t>Columna8411</t>
  </si>
  <si>
    <t>Columna8412</t>
  </si>
  <si>
    <t>Columna8413</t>
  </si>
  <si>
    <t>Columna8414</t>
  </si>
  <si>
    <t>Columna8415</t>
  </si>
  <si>
    <t>Columna8416</t>
  </si>
  <si>
    <t>Columna8417</t>
  </si>
  <si>
    <t>Columna8418</t>
  </si>
  <si>
    <t>Columna8419</t>
  </si>
  <si>
    <t>Columna8420</t>
  </si>
  <si>
    <t>Columna8421</t>
  </si>
  <si>
    <t>Columna8422</t>
  </si>
  <si>
    <t>Columna8423</t>
  </si>
  <si>
    <t>Columna8424</t>
  </si>
  <si>
    <t>Columna8425</t>
  </si>
  <si>
    <t>Columna8426</t>
  </si>
  <si>
    <t>Columna8427</t>
  </si>
  <si>
    <t>Columna8428</t>
  </si>
  <si>
    <t>Columna8429</t>
  </si>
  <si>
    <t>Columna8430</t>
  </si>
  <si>
    <t>Columna8431</t>
  </si>
  <si>
    <t>Columna8432</t>
  </si>
  <si>
    <t>Columna8433</t>
  </si>
  <si>
    <t>Columna8434</t>
  </si>
  <si>
    <t>Columna8435</t>
  </si>
  <si>
    <t>Columna8436</t>
  </si>
  <si>
    <t>Columna8437</t>
  </si>
  <si>
    <t>Columna8438</t>
  </si>
  <si>
    <t>Columna8439</t>
  </si>
  <si>
    <t>Columna8440</t>
  </si>
  <si>
    <t>Columna8441</t>
  </si>
  <si>
    <t>Columna8442</t>
  </si>
  <si>
    <t>Columna8443</t>
  </si>
  <si>
    <t>Columna8444</t>
  </si>
  <si>
    <t>Columna8445</t>
  </si>
  <si>
    <t>Columna8446</t>
  </si>
  <si>
    <t>Columna8447</t>
  </si>
  <si>
    <t>Columna8448</t>
  </si>
  <si>
    <t>Columna8449</t>
  </si>
  <si>
    <t>Columna8450</t>
  </si>
  <si>
    <t>Columna8451</t>
  </si>
  <si>
    <t>Columna8452</t>
  </si>
  <si>
    <t>Columna8453</t>
  </si>
  <si>
    <t>Columna8454</t>
  </si>
  <si>
    <t>Columna8455</t>
  </si>
  <si>
    <t>Columna8456</t>
  </si>
  <si>
    <t>Columna8457</t>
  </si>
  <si>
    <t>Columna8458</t>
  </si>
  <si>
    <t>Columna8459</t>
  </si>
  <si>
    <t>Columna8460</t>
  </si>
  <si>
    <t>Columna8461</t>
  </si>
  <si>
    <t>Columna8462</t>
  </si>
  <si>
    <t>Columna8463</t>
  </si>
  <si>
    <t>Columna8464</t>
  </si>
  <si>
    <t>Columna8465</t>
  </si>
  <si>
    <t>Columna8466</t>
  </si>
  <si>
    <t>Columna8467</t>
  </si>
  <si>
    <t>Columna8468</t>
  </si>
  <si>
    <t>Columna8469</t>
  </si>
  <si>
    <t>Columna8470</t>
  </si>
  <si>
    <t>Columna8471</t>
  </si>
  <si>
    <t>Columna8472</t>
  </si>
  <si>
    <t>Columna8473</t>
  </si>
  <si>
    <t>Columna8474</t>
  </si>
  <si>
    <t>Columna8475</t>
  </si>
  <si>
    <t>Columna8476</t>
  </si>
  <si>
    <t>Columna8477</t>
  </si>
  <si>
    <t>Columna8478</t>
  </si>
  <si>
    <t>Columna8479</t>
  </si>
  <si>
    <t>Columna8480</t>
  </si>
  <si>
    <t>Columna8481</t>
  </si>
  <si>
    <t>Columna8482</t>
  </si>
  <si>
    <t>Columna8483</t>
  </si>
  <si>
    <t>Columna8484</t>
  </si>
  <si>
    <t>Columna8485</t>
  </si>
  <si>
    <t>Columna8486</t>
  </si>
  <si>
    <t>Columna8487</t>
  </si>
  <si>
    <t>Columna8488</t>
  </si>
  <si>
    <t>Columna8489</t>
  </si>
  <si>
    <t>Columna8490</t>
  </si>
  <si>
    <t>Columna8491</t>
  </si>
  <si>
    <t>Columna8492</t>
  </si>
  <si>
    <t>Columna8493</t>
  </si>
  <si>
    <t>Columna8494</t>
  </si>
  <si>
    <t>Columna8495</t>
  </si>
  <si>
    <t>Columna8496</t>
  </si>
  <si>
    <t>Columna8497</t>
  </si>
  <si>
    <t>Columna8498</t>
  </si>
  <si>
    <t>Columna8499</t>
  </si>
  <si>
    <t>Columna8500</t>
  </si>
  <si>
    <t>Columna8501</t>
  </si>
  <si>
    <t>Columna8502</t>
  </si>
  <si>
    <t>Columna8503</t>
  </si>
  <si>
    <t>Columna8504</t>
  </si>
  <si>
    <t>Columna8505</t>
  </si>
  <si>
    <t>Columna8506</t>
  </si>
  <si>
    <t>Columna8507</t>
  </si>
  <si>
    <t>Columna8508</t>
  </si>
  <si>
    <t>Columna8509</t>
  </si>
  <si>
    <t>Columna8510</t>
  </si>
  <si>
    <t>Columna8511</t>
  </si>
  <si>
    <t>Columna8512</t>
  </si>
  <si>
    <t>Columna8513</t>
  </si>
  <si>
    <t>Columna8514</t>
  </si>
  <si>
    <t>Columna8515</t>
  </si>
  <si>
    <t>Columna8516</t>
  </si>
  <si>
    <t>Columna8517</t>
  </si>
  <si>
    <t>Columna8518</t>
  </si>
  <si>
    <t>Columna8519</t>
  </si>
  <si>
    <t>Columna8520</t>
  </si>
  <si>
    <t>Columna8521</t>
  </si>
  <si>
    <t>Columna8522</t>
  </si>
  <si>
    <t>Columna8523</t>
  </si>
  <si>
    <t>Columna8524</t>
  </si>
  <si>
    <t>Columna8525</t>
  </si>
  <si>
    <t>Columna8526</t>
  </si>
  <si>
    <t>Columna8527</t>
  </si>
  <si>
    <t>Columna8528</t>
  </si>
  <si>
    <t>Columna8529</t>
  </si>
  <si>
    <t>Columna8530</t>
  </si>
  <si>
    <t>Columna8531</t>
  </si>
  <si>
    <t>Columna8532</t>
  </si>
  <si>
    <t>Columna8533</t>
  </si>
  <si>
    <t>Columna8534</t>
  </si>
  <si>
    <t>Columna8535</t>
  </si>
  <si>
    <t>Columna8536</t>
  </si>
  <si>
    <t>Columna8537</t>
  </si>
  <si>
    <t>Columna8538</t>
  </si>
  <si>
    <t>Columna8539</t>
  </si>
  <si>
    <t>Columna8540</t>
  </si>
  <si>
    <t>Columna8541</t>
  </si>
  <si>
    <t>Columna8542</t>
  </si>
  <si>
    <t>Columna8543</t>
  </si>
  <si>
    <t>Columna8544</t>
  </si>
  <si>
    <t>Columna8545</t>
  </si>
  <si>
    <t>Columna8546</t>
  </si>
  <si>
    <t>Columna8547</t>
  </si>
  <si>
    <t>Columna8548</t>
  </si>
  <si>
    <t>Columna8549</t>
  </si>
  <si>
    <t>Columna8550</t>
  </si>
  <si>
    <t>Columna8551</t>
  </si>
  <si>
    <t>Columna8552</t>
  </si>
  <si>
    <t>Columna8553</t>
  </si>
  <si>
    <t>Columna8554</t>
  </si>
  <si>
    <t>Columna8555</t>
  </si>
  <si>
    <t>Columna8556</t>
  </si>
  <si>
    <t>Columna8557</t>
  </si>
  <si>
    <t>Columna8558</t>
  </si>
  <si>
    <t>Columna8559</t>
  </si>
  <si>
    <t>Columna8560</t>
  </si>
  <si>
    <t>Columna8561</t>
  </si>
  <si>
    <t>Columna8562</t>
  </si>
  <si>
    <t>Columna8563</t>
  </si>
  <si>
    <t>Columna8564</t>
  </si>
  <si>
    <t>Columna8565</t>
  </si>
  <si>
    <t>Columna8566</t>
  </si>
  <si>
    <t>Columna8567</t>
  </si>
  <si>
    <t>Columna8568</t>
  </si>
  <si>
    <t>Columna8569</t>
  </si>
  <si>
    <t>Columna8570</t>
  </si>
  <si>
    <t>Columna8571</t>
  </si>
  <si>
    <t>Columna8572</t>
  </si>
  <si>
    <t>Columna8573</t>
  </si>
  <si>
    <t>Columna8574</t>
  </si>
  <si>
    <t>Columna8575</t>
  </si>
  <si>
    <t>Columna8576</t>
  </si>
  <si>
    <t>Columna8577</t>
  </si>
  <si>
    <t>Columna8578</t>
  </si>
  <si>
    <t>Columna8579</t>
  </si>
  <si>
    <t>Columna8580</t>
  </si>
  <si>
    <t>Columna8581</t>
  </si>
  <si>
    <t>Columna8582</t>
  </si>
  <si>
    <t>Columna8583</t>
  </si>
  <si>
    <t>Columna8584</t>
  </si>
  <si>
    <t>Columna8585</t>
  </si>
  <si>
    <t>Columna8586</t>
  </si>
  <si>
    <t>Columna8587</t>
  </si>
  <si>
    <t>Columna8588</t>
  </si>
  <si>
    <t>Columna8589</t>
  </si>
  <si>
    <t>Columna8590</t>
  </si>
  <si>
    <t>Columna8591</t>
  </si>
  <si>
    <t>Columna8592</t>
  </si>
  <si>
    <t>Columna8593</t>
  </si>
  <si>
    <t>Columna8594</t>
  </si>
  <si>
    <t>Columna8595</t>
  </si>
  <si>
    <t>Columna8596</t>
  </si>
  <si>
    <t>Columna8597</t>
  </si>
  <si>
    <t>Columna8598</t>
  </si>
  <si>
    <t>Columna8599</t>
  </si>
  <si>
    <t>Columna8600</t>
  </si>
  <si>
    <t>Columna8601</t>
  </si>
  <si>
    <t>Columna8602</t>
  </si>
  <si>
    <t>Columna8603</t>
  </si>
  <si>
    <t>Columna8604</t>
  </si>
  <si>
    <t>Columna8605</t>
  </si>
  <si>
    <t>Columna8606</t>
  </si>
  <si>
    <t>Columna8607</t>
  </si>
  <si>
    <t>Columna8608</t>
  </si>
  <si>
    <t>Columna8609</t>
  </si>
  <si>
    <t>Columna8610</t>
  </si>
  <si>
    <t>Columna8611</t>
  </si>
  <si>
    <t>Columna8612</t>
  </si>
  <si>
    <t>Columna8613</t>
  </si>
  <si>
    <t>Columna8614</t>
  </si>
  <si>
    <t>Columna8615</t>
  </si>
  <si>
    <t>Columna8616</t>
  </si>
  <si>
    <t>Columna8617</t>
  </si>
  <si>
    <t>Columna8618</t>
  </si>
  <si>
    <t>Columna8619</t>
  </si>
  <si>
    <t>Columna8620</t>
  </si>
  <si>
    <t>Columna8621</t>
  </si>
  <si>
    <t>Columna8622</t>
  </si>
  <si>
    <t>Columna8623</t>
  </si>
  <si>
    <t>Columna8624</t>
  </si>
  <si>
    <t>Columna8625</t>
  </si>
  <si>
    <t>Columna8626</t>
  </si>
  <si>
    <t>Columna8627</t>
  </si>
  <si>
    <t>Columna8628</t>
  </si>
  <si>
    <t>Columna8629</t>
  </si>
  <si>
    <t>Columna8630</t>
  </si>
  <si>
    <t>Columna8631</t>
  </si>
  <si>
    <t>Columna8632</t>
  </si>
  <si>
    <t>Columna8633</t>
  </si>
  <si>
    <t>Columna8634</t>
  </si>
  <si>
    <t>Columna8635</t>
  </si>
  <si>
    <t>Columna8636</t>
  </si>
  <si>
    <t>Columna8637</t>
  </si>
  <si>
    <t>Columna8638</t>
  </si>
  <si>
    <t>Columna8639</t>
  </si>
  <si>
    <t>Columna8640</t>
  </si>
  <si>
    <t>Columna8641</t>
  </si>
  <si>
    <t>Columna8642</t>
  </si>
  <si>
    <t>Columna8643</t>
  </si>
  <si>
    <t>Columna8644</t>
  </si>
  <si>
    <t>Columna8645</t>
  </si>
  <si>
    <t>Columna8646</t>
  </si>
  <si>
    <t>Columna8647</t>
  </si>
  <si>
    <t>Columna8648</t>
  </si>
  <si>
    <t>Columna8649</t>
  </si>
  <si>
    <t>Columna8650</t>
  </si>
  <si>
    <t>Columna8651</t>
  </si>
  <si>
    <t>Columna8652</t>
  </si>
  <si>
    <t>Columna8653</t>
  </si>
  <si>
    <t>Columna8654</t>
  </si>
  <si>
    <t>Columna8655</t>
  </si>
  <si>
    <t>Columna8656</t>
  </si>
  <si>
    <t>Columna8657</t>
  </si>
  <si>
    <t>Columna8658</t>
  </si>
  <si>
    <t>Columna8659</t>
  </si>
  <si>
    <t>Columna8660</t>
  </si>
  <si>
    <t>Columna8661</t>
  </si>
  <si>
    <t>Columna8662</t>
  </si>
  <si>
    <t>Columna8663</t>
  </si>
  <si>
    <t>Columna8664</t>
  </si>
  <si>
    <t>Columna8665</t>
  </si>
  <si>
    <t>Columna8666</t>
  </si>
  <si>
    <t>Columna8667</t>
  </si>
  <si>
    <t>Columna8668</t>
  </si>
  <si>
    <t>Columna8669</t>
  </si>
  <si>
    <t>Columna8670</t>
  </si>
  <si>
    <t>Columna8671</t>
  </si>
  <si>
    <t>Columna8672</t>
  </si>
  <si>
    <t>Columna8673</t>
  </si>
  <si>
    <t>Columna8674</t>
  </si>
  <si>
    <t>Columna8675</t>
  </si>
  <si>
    <t>Columna8676</t>
  </si>
  <si>
    <t>Columna8677</t>
  </si>
  <si>
    <t>Columna8678</t>
  </si>
  <si>
    <t>Columna8679</t>
  </si>
  <si>
    <t>Columna8680</t>
  </si>
  <si>
    <t>Columna8681</t>
  </si>
  <si>
    <t>Columna8682</t>
  </si>
  <si>
    <t>Columna8683</t>
  </si>
  <si>
    <t>Columna8684</t>
  </si>
  <si>
    <t>Columna8685</t>
  </si>
  <si>
    <t>Columna8686</t>
  </si>
  <si>
    <t>Columna8687</t>
  </si>
  <si>
    <t>Columna8688</t>
  </si>
  <si>
    <t>Columna8689</t>
  </si>
  <si>
    <t>Columna8690</t>
  </si>
  <si>
    <t>Columna8691</t>
  </si>
  <si>
    <t>Columna8692</t>
  </si>
  <si>
    <t>Columna8693</t>
  </si>
  <si>
    <t>Columna8694</t>
  </si>
  <si>
    <t>Columna8695</t>
  </si>
  <si>
    <t>Columna8696</t>
  </si>
  <si>
    <t>Columna8697</t>
  </si>
  <si>
    <t>Columna8698</t>
  </si>
  <si>
    <t>Columna8699</t>
  </si>
  <si>
    <t>Columna8700</t>
  </si>
  <si>
    <t>Columna8701</t>
  </si>
  <si>
    <t>Columna8702</t>
  </si>
  <si>
    <t>Columna8703</t>
  </si>
  <si>
    <t>Columna8704</t>
  </si>
  <si>
    <t>Columna8705</t>
  </si>
  <si>
    <t>Columna8706</t>
  </si>
  <si>
    <t>Columna8707</t>
  </si>
  <si>
    <t>Columna8708</t>
  </si>
  <si>
    <t>Columna8709</t>
  </si>
  <si>
    <t>Columna8710</t>
  </si>
  <si>
    <t>Columna8711</t>
  </si>
  <si>
    <t>Columna8712</t>
  </si>
  <si>
    <t>Columna8713</t>
  </si>
  <si>
    <t>Columna8714</t>
  </si>
  <si>
    <t>Columna8715</t>
  </si>
  <si>
    <t>Columna8716</t>
  </si>
  <si>
    <t>Columna8717</t>
  </si>
  <si>
    <t>Columna8718</t>
  </si>
  <si>
    <t>Columna8719</t>
  </si>
  <si>
    <t>Columna8720</t>
  </si>
  <si>
    <t>Columna8721</t>
  </si>
  <si>
    <t>Columna8722</t>
  </si>
  <si>
    <t>Columna8723</t>
  </si>
  <si>
    <t>Columna8724</t>
  </si>
  <si>
    <t>Columna8725</t>
  </si>
  <si>
    <t>Columna8726</t>
  </si>
  <si>
    <t>Columna8727</t>
  </si>
  <si>
    <t>Columna8728</t>
  </si>
  <si>
    <t>Columna8729</t>
  </si>
  <si>
    <t>Columna8730</t>
  </si>
  <si>
    <t>Columna8731</t>
  </si>
  <si>
    <t>Columna8732</t>
  </si>
  <si>
    <t>Columna8733</t>
  </si>
  <si>
    <t>Columna8734</t>
  </si>
  <si>
    <t>Columna8735</t>
  </si>
  <si>
    <t>Columna8736</t>
  </si>
  <si>
    <t>Columna8737</t>
  </si>
  <si>
    <t>Columna8738</t>
  </si>
  <si>
    <t>Columna8739</t>
  </si>
  <si>
    <t>Columna8740</t>
  </si>
  <si>
    <t>Columna8741</t>
  </si>
  <si>
    <t>Columna8742</t>
  </si>
  <si>
    <t>Columna8743</t>
  </si>
  <si>
    <t>Columna8744</t>
  </si>
  <si>
    <t>Columna8745</t>
  </si>
  <si>
    <t>Columna8746</t>
  </si>
  <si>
    <t>Columna8747</t>
  </si>
  <si>
    <t>Columna8748</t>
  </si>
  <si>
    <t>Columna8749</t>
  </si>
  <si>
    <t>Columna8750</t>
  </si>
  <si>
    <t>Columna8751</t>
  </si>
  <si>
    <t>Columna8752</t>
  </si>
  <si>
    <t>Columna8753</t>
  </si>
  <si>
    <t>Columna8754</t>
  </si>
  <si>
    <t>Columna8755</t>
  </si>
  <si>
    <t>Columna8756</t>
  </si>
  <si>
    <t>Columna8757</t>
  </si>
  <si>
    <t>Columna8758</t>
  </si>
  <si>
    <t>Columna8759</t>
  </si>
  <si>
    <t>Columna8760</t>
  </si>
  <si>
    <t>Columna8761</t>
  </si>
  <si>
    <t>Columna8762</t>
  </si>
  <si>
    <t>Columna8763</t>
  </si>
  <si>
    <t>Columna8764</t>
  </si>
  <si>
    <t>Columna8765</t>
  </si>
  <si>
    <t>Columna8766</t>
  </si>
  <si>
    <t>Columna8767</t>
  </si>
  <si>
    <t>Columna8768</t>
  </si>
  <si>
    <t>Columna8769</t>
  </si>
  <si>
    <t>Columna8770</t>
  </si>
  <si>
    <t>Columna8771</t>
  </si>
  <si>
    <t>Columna8772</t>
  </si>
  <si>
    <t>Columna8773</t>
  </si>
  <si>
    <t>Columna8774</t>
  </si>
  <si>
    <t>Columna8775</t>
  </si>
  <si>
    <t>Columna8776</t>
  </si>
  <si>
    <t>Columna8777</t>
  </si>
  <si>
    <t>Columna8778</t>
  </si>
  <si>
    <t>Columna8779</t>
  </si>
  <si>
    <t>Columna8780</t>
  </si>
  <si>
    <t>Columna8781</t>
  </si>
  <si>
    <t>Columna8782</t>
  </si>
  <si>
    <t>Columna8783</t>
  </si>
  <si>
    <t>Columna8784</t>
  </si>
  <si>
    <t>Columna8785</t>
  </si>
  <si>
    <t>Columna8786</t>
  </si>
  <si>
    <t>Columna8787</t>
  </si>
  <si>
    <t>Columna8788</t>
  </si>
  <si>
    <t>Columna8789</t>
  </si>
  <si>
    <t>Columna8790</t>
  </si>
  <si>
    <t>Columna8791</t>
  </si>
  <si>
    <t>Columna8792</t>
  </si>
  <si>
    <t>Columna8793</t>
  </si>
  <si>
    <t>Columna8794</t>
  </si>
  <si>
    <t>Columna8795</t>
  </si>
  <si>
    <t>Columna8796</t>
  </si>
  <si>
    <t>Columna8797</t>
  </si>
  <si>
    <t>Columna8798</t>
  </si>
  <si>
    <t>Columna8799</t>
  </si>
  <si>
    <t>Columna8800</t>
  </si>
  <si>
    <t>Columna8801</t>
  </si>
  <si>
    <t>Columna8802</t>
  </si>
  <si>
    <t>Columna8803</t>
  </si>
  <si>
    <t>Columna8804</t>
  </si>
  <si>
    <t>Columna8805</t>
  </si>
  <si>
    <t>Columna8806</t>
  </si>
  <si>
    <t>Columna8807</t>
  </si>
  <si>
    <t>Columna8808</t>
  </si>
  <si>
    <t>Columna8809</t>
  </si>
  <si>
    <t>Columna8810</t>
  </si>
  <si>
    <t>Columna8811</t>
  </si>
  <si>
    <t>Columna8812</t>
  </si>
  <si>
    <t>Columna8813</t>
  </si>
  <si>
    <t>Columna8814</t>
  </si>
  <si>
    <t>Columna8815</t>
  </si>
  <si>
    <t>Columna8816</t>
  </si>
  <si>
    <t>Columna8817</t>
  </si>
  <si>
    <t>Columna8818</t>
  </si>
  <si>
    <t>Columna8819</t>
  </si>
  <si>
    <t>Columna8820</t>
  </si>
  <si>
    <t>Columna8821</t>
  </si>
  <si>
    <t>Columna8822</t>
  </si>
  <si>
    <t>Columna8823</t>
  </si>
  <si>
    <t>Columna8824</t>
  </si>
  <si>
    <t>Columna8825</t>
  </si>
  <si>
    <t>Columna8826</t>
  </si>
  <si>
    <t>Columna8827</t>
  </si>
  <si>
    <t>Columna8828</t>
  </si>
  <si>
    <t>Columna8829</t>
  </si>
  <si>
    <t>Columna8830</t>
  </si>
  <si>
    <t>Columna8831</t>
  </si>
  <si>
    <t>Columna8832</t>
  </si>
  <si>
    <t>Columna8833</t>
  </si>
  <si>
    <t>Columna8834</t>
  </si>
  <si>
    <t>Columna8835</t>
  </si>
  <si>
    <t>Columna8836</t>
  </si>
  <si>
    <t>Columna8837</t>
  </si>
  <si>
    <t>Columna8838</t>
  </si>
  <si>
    <t>Columna8839</t>
  </si>
  <si>
    <t>Columna8840</t>
  </si>
  <si>
    <t>Columna8841</t>
  </si>
  <si>
    <t>Columna8842</t>
  </si>
  <si>
    <t>Columna8843</t>
  </si>
  <si>
    <t>Columna8844</t>
  </si>
  <si>
    <t>Columna8845</t>
  </si>
  <si>
    <t>Columna8846</t>
  </si>
  <si>
    <t>Columna8847</t>
  </si>
  <si>
    <t>Columna8848</t>
  </si>
  <si>
    <t>Columna8849</t>
  </si>
  <si>
    <t>Columna8850</t>
  </si>
  <si>
    <t>Columna8851</t>
  </si>
  <si>
    <t>Columna8852</t>
  </si>
  <si>
    <t>Columna8853</t>
  </si>
  <si>
    <t>Columna8854</t>
  </si>
  <si>
    <t>Columna8855</t>
  </si>
  <si>
    <t>Columna8856</t>
  </si>
  <si>
    <t>Columna8857</t>
  </si>
  <si>
    <t>Columna8858</t>
  </si>
  <si>
    <t>Columna8859</t>
  </si>
  <si>
    <t>Columna8860</t>
  </si>
  <si>
    <t>Columna8861</t>
  </si>
  <si>
    <t>Columna8862</t>
  </si>
  <si>
    <t>Columna8863</t>
  </si>
  <si>
    <t>Columna8864</t>
  </si>
  <si>
    <t>Columna8865</t>
  </si>
  <si>
    <t>Columna8866</t>
  </si>
  <si>
    <t>Columna8867</t>
  </si>
  <si>
    <t>Columna8868</t>
  </si>
  <si>
    <t>Columna8869</t>
  </si>
  <si>
    <t>Columna8870</t>
  </si>
  <si>
    <t>Columna8871</t>
  </si>
  <si>
    <t>Columna8872</t>
  </si>
  <si>
    <t>Columna8873</t>
  </si>
  <si>
    <t>Columna8874</t>
  </si>
  <si>
    <t>Columna8875</t>
  </si>
  <si>
    <t>Columna8876</t>
  </si>
  <si>
    <t>Columna8877</t>
  </si>
  <si>
    <t>Columna8878</t>
  </si>
  <si>
    <t>Columna8879</t>
  </si>
  <si>
    <t>Columna8880</t>
  </si>
  <si>
    <t>Columna8881</t>
  </si>
  <si>
    <t>Columna8882</t>
  </si>
  <si>
    <t>Columna8883</t>
  </si>
  <si>
    <t>Columna8884</t>
  </si>
  <si>
    <t>Columna8885</t>
  </si>
  <si>
    <t>Columna8886</t>
  </si>
  <si>
    <t>Columna8887</t>
  </si>
  <si>
    <t>Columna8888</t>
  </si>
  <si>
    <t>Columna8889</t>
  </si>
  <si>
    <t>Columna8890</t>
  </si>
  <si>
    <t>Columna8891</t>
  </si>
  <si>
    <t>Columna8892</t>
  </si>
  <si>
    <t>Columna8893</t>
  </si>
  <si>
    <t>Columna8894</t>
  </si>
  <si>
    <t>Columna8895</t>
  </si>
  <si>
    <t>Columna8896</t>
  </si>
  <si>
    <t>Columna8897</t>
  </si>
  <si>
    <t>Columna8898</t>
  </si>
  <si>
    <t>Columna8899</t>
  </si>
  <si>
    <t>Columna8900</t>
  </si>
  <si>
    <t>Columna8901</t>
  </si>
  <si>
    <t>Columna8902</t>
  </si>
  <si>
    <t>Columna8903</t>
  </si>
  <si>
    <t>Columna8904</t>
  </si>
  <si>
    <t>Columna8905</t>
  </si>
  <si>
    <t>Columna8906</t>
  </si>
  <si>
    <t>Columna8907</t>
  </si>
  <si>
    <t>Columna8908</t>
  </si>
  <si>
    <t>Columna8909</t>
  </si>
  <si>
    <t>Columna8910</t>
  </si>
  <si>
    <t>Columna8911</t>
  </si>
  <si>
    <t>Columna8912</t>
  </si>
  <si>
    <t>Columna8913</t>
  </si>
  <si>
    <t>Columna8914</t>
  </si>
  <si>
    <t>Columna8915</t>
  </si>
  <si>
    <t>Columna8916</t>
  </si>
  <si>
    <t>Columna8917</t>
  </si>
  <si>
    <t>Columna8918</t>
  </si>
  <si>
    <t>Columna8919</t>
  </si>
  <si>
    <t>Columna8920</t>
  </si>
  <si>
    <t>Columna8921</t>
  </si>
  <si>
    <t>Columna8922</t>
  </si>
  <si>
    <t>Columna8923</t>
  </si>
  <si>
    <t>Columna8924</t>
  </si>
  <si>
    <t>Columna8925</t>
  </si>
  <si>
    <t>Columna8926</t>
  </si>
  <si>
    <t>Columna8927</t>
  </si>
  <si>
    <t>Columna8928</t>
  </si>
  <si>
    <t>Columna8929</t>
  </si>
  <si>
    <t>Columna8930</t>
  </si>
  <si>
    <t>Columna8931</t>
  </si>
  <si>
    <t>Columna8932</t>
  </si>
  <si>
    <t>Columna8933</t>
  </si>
  <si>
    <t>Columna8934</t>
  </si>
  <si>
    <t>Columna8935</t>
  </si>
  <si>
    <t>Columna8936</t>
  </si>
  <si>
    <t>Columna8937</t>
  </si>
  <si>
    <t>Columna8938</t>
  </si>
  <si>
    <t>Columna8939</t>
  </si>
  <si>
    <t>Columna8940</t>
  </si>
  <si>
    <t>Columna8941</t>
  </si>
  <si>
    <t>Columna8942</t>
  </si>
  <si>
    <t>Columna8943</t>
  </si>
  <si>
    <t>Columna8944</t>
  </si>
  <si>
    <t>Columna8945</t>
  </si>
  <si>
    <t>Columna8946</t>
  </si>
  <si>
    <t>Columna8947</t>
  </si>
  <si>
    <t>Columna8948</t>
  </si>
  <si>
    <t>Columna8949</t>
  </si>
  <si>
    <t>Columna8950</t>
  </si>
  <si>
    <t>Columna8951</t>
  </si>
  <si>
    <t>Columna8952</t>
  </si>
  <si>
    <t>Columna8953</t>
  </si>
  <si>
    <t>Columna8954</t>
  </si>
  <si>
    <t>Columna8955</t>
  </si>
  <si>
    <t>Columna8956</t>
  </si>
  <si>
    <t>Columna8957</t>
  </si>
  <si>
    <t>Columna8958</t>
  </si>
  <si>
    <t>Columna8959</t>
  </si>
  <si>
    <t>Columna8960</t>
  </si>
  <si>
    <t>Columna8961</t>
  </si>
  <si>
    <t>Columna8962</t>
  </si>
  <si>
    <t>Columna8963</t>
  </si>
  <si>
    <t>Columna8964</t>
  </si>
  <si>
    <t>Columna8965</t>
  </si>
  <si>
    <t>Columna8966</t>
  </si>
  <si>
    <t>Columna8967</t>
  </si>
  <si>
    <t>Columna8968</t>
  </si>
  <si>
    <t>Columna8969</t>
  </si>
  <si>
    <t>Columna8970</t>
  </si>
  <si>
    <t>Columna8971</t>
  </si>
  <si>
    <t>Columna8972</t>
  </si>
  <si>
    <t>Columna8973</t>
  </si>
  <si>
    <t>Columna8974</t>
  </si>
  <si>
    <t>Columna8975</t>
  </si>
  <si>
    <t>Columna8976</t>
  </si>
  <si>
    <t>Columna8977</t>
  </si>
  <si>
    <t>Columna8978</t>
  </si>
  <si>
    <t>Columna8979</t>
  </si>
  <si>
    <t>Columna8980</t>
  </si>
  <si>
    <t>Columna8981</t>
  </si>
  <si>
    <t>Columna8982</t>
  </si>
  <si>
    <t>Columna8983</t>
  </si>
  <si>
    <t>Columna8984</t>
  </si>
  <si>
    <t>Columna8985</t>
  </si>
  <si>
    <t>Columna8986</t>
  </si>
  <si>
    <t>Columna8987</t>
  </si>
  <si>
    <t>Columna8988</t>
  </si>
  <si>
    <t>Columna8989</t>
  </si>
  <si>
    <t>Columna8990</t>
  </si>
  <si>
    <t>Columna8991</t>
  </si>
  <si>
    <t>Columna8992</t>
  </si>
  <si>
    <t>Columna8993</t>
  </si>
  <si>
    <t>Columna8994</t>
  </si>
  <si>
    <t>Columna8995</t>
  </si>
  <si>
    <t>Columna8996</t>
  </si>
  <si>
    <t>Columna8997</t>
  </si>
  <si>
    <t>Columna8998</t>
  </si>
  <si>
    <t>Columna8999</t>
  </si>
  <si>
    <t>Columna9000</t>
  </si>
  <si>
    <t>Columna9001</t>
  </si>
  <si>
    <t>Columna9002</t>
  </si>
  <si>
    <t>Columna9003</t>
  </si>
  <si>
    <t>Columna9004</t>
  </si>
  <si>
    <t>Columna9005</t>
  </si>
  <si>
    <t>Columna9006</t>
  </si>
  <si>
    <t>Columna9007</t>
  </si>
  <si>
    <t>Columna9008</t>
  </si>
  <si>
    <t>Columna9009</t>
  </si>
  <si>
    <t>Columna9010</t>
  </si>
  <si>
    <t>Columna9011</t>
  </si>
  <si>
    <t>Columna9012</t>
  </si>
  <si>
    <t>Columna9013</t>
  </si>
  <si>
    <t>Columna9014</t>
  </si>
  <si>
    <t>Columna9015</t>
  </si>
  <si>
    <t>Columna9016</t>
  </si>
  <si>
    <t>Columna9017</t>
  </si>
  <si>
    <t>Columna9018</t>
  </si>
  <si>
    <t>Columna9019</t>
  </si>
  <si>
    <t>Columna9020</t>
  </si>
  <si>
    <t>Columna9021</t>
  </si>
  <si>
    <t>Columna9022</t>
  </si>
  <si>
    <t>Columna9023</t>
  </si>
  <si>
    <t>Columna9024</t>
  </si>
  <si>
    <t>Columna9025</t>
  </si>
  <si>
    <t>Columna9026</t>
  </si>
  <si>
    <t>Columna9027</t>
  </si>
  <si>
    <t>Columna9028</t>
  </si>
  <si>
    <t>Columna9029</t>
  </si>
  <si>
    <t>Columna9030</t>
  </si>
  <si>
    <t>Columna9031</t>
  </si>
  <si>
    <t>Columna9032</t>
  </si>
  <si>
    <t>Columna9033</t>
  </si>
  <si>
    <t>Columna9034</t>
  </si>
  <si>
    <t>Columna9035</t>
  </si>
  <si>
    <t>Columna9036</t>
  </si>
  <si>
    <t>Columna9037</t>
  </si>
  <si>
    <t>Columna9038</t>
  </si>
  <si>
    <t>Columna9039</t>
  </si>
  <si>
    <t>Columna9040</t>
  </si>
  <si>
    <t>Columna9041</t>
  </si>
  <si>
    <t>Columna9042</t>
  </si>
  <si>
    <t>Columna9043</t>
  </si>
  <si>
    <t>Columna9044</t>
  </si>
  <si>
    <t>Columna9045</t>
  </si>
  <si>
    <t>Columna9046</t>
  </si>
  <si>
    <t>Columna9047</t>
  </si>
  <si>
    <t>Columna9048</t>
  </si>
  <si>
    <t>Columna9049</t>
  </si>
  <si>
    <t>Columna9050</t>
  </si>
  <si>
    <t>Columna9051</t>
  </si>
  <si>
    <t>Columna9052</t>
  </si>
  <si>
    <t>Columna9053</t>
  </si>
  <si>
    <t>Columna9054</t>
  </si>
  <si>
    <t>Columna9055</t>
  </si>
  <si>
    <t>Columna9056</t>
  </si>
  <si>
    <t>Columna9057</t>
  </si>
  <si>
    <t>Columna9058</t>
  </si>
  <si>
    <t>Columna9059</t>
  </si>
  <si>
    <t>Columna9060</t>
  </si>
  <si>
    <t>Columna9061</t>
  </si>
  <si>
    <t>Columna9062</t>
  </si>
  <si>
    <t>Columna9063</t>
  </si>
  <si>
    <t>Columna9064</t>
  </si>
  <si>
    <t>Columna9065</t>
  </si>
  <si>
    <t>Columna9066</t>
  </si>
  <si>
    <t>Columna9067</t>
  </si>
  <si>
    <t>Columna9068</t>
  </si>
  <si>
    <t>Columna9069</t>
  </si>
  <si>
    <t>Columna9070</t>
  </si>
  <si>
    <t>Columna9071</t>
  </si>
  <si>
    <t>Columna9072</t>
  </si>
  <si>
    <t>Columna9073</t>
  </si>
  <si>
    <t>Columna9074</t>
  </si>
  <si>
    <t>Columna9075</t>
  </si>
  <si>
    <t>Columna9076</t>
  </si>
  <si>
    <t>Columna9077</t>
  </si>
  <si>
    <t>Columna9078</t>
  </si>
  <si>
    <t>Columna9079</t>
  </si>
  <si>
    <t>Columna9080</t>
  </si>
  <si>
    <t>Columna9081</t>
  </si>
  <si>
    <t>Columna9082</t>
  </si>
  <si>
    <t>Columna9083</t>
  </si>
  <si>
    <t>Columna9084</t>
  </si>
  <si>
    <t>Columna9085</t>
  </si>
  <si>
    <t>Columna9086</t>
  </si>
  <si>
    <t>Columna9087</t>
  </si>
  <si>
    <t>Columna9088</t>
  </si>
  <si>
    <t>Columna9089</t>
  </si>
  <si>
    <t>Columna9090</t>
  </si>
  <si>
    <t>Columna9091</t>
  </si>
  <si>
    <t>Columna9092</t>
  </si>
  <si>
    <t>Columna9093</t>
  </si>
  <si>
    <t>Columna9094</t>
  </si>
  <si>
    <t>Columna9095</t>
  </si>
  <si>
    <t>Columna9096</t>
  </si>
  <si>
    <t>Columna9097</t>
  </si>
  <si>
    <t>Columna9098</t>
  </si>
  <si>
    <t>Columna9099</t>
  </si>
  <si>
    <t>Columna9100</t>
  </si>
  <si>
    <t>Columna9101</t>
  </si>
  <si>
    <t>Columna9102</t>
  </si>
  <si>
    <t>Columna9103</t>
  </si>
  <si>
    <t>Columna9104</t>
  </si>
  <si>
    <t>Columna9105</t>
  </si>
  <si>
    <t>Columna9106</t>
  </si>
  <si>
    <t>Columna9107</t>
  </si>
  <si>
    <t>Columna9108</t>
  </si>
  <si>
    <t>Columna9109</t>
  </si>
  <si>
    <t>Columna9110</t>
  </si>
  <si>
    <t>Columna9111</t>
  </si>
  <si>
    <t>Columna9112</t>
  </si>
  <si>
    <t>Columna9113</t>
  </si>
  <si>
    <t>Columna9114</t>
  </si>
  <si>
    <t>Columna9115</t>
  </si>
  <si>
    <t>Columna9116</t>
  </si>
  <si>
    <t>Columna9117</t>
  </si>
  <si>
    <t>Columna9118</t>
  </si>
  <si>
    <t>Columna9119</t>
  </si>
  <si>
    <t>Columna9120</t>
  </si>
  <si>
    <t>Columna9121</t>
  </si>
  <si>
    <t>Columna9122</t>
  </si>
  <si>
    <t>Columna9123</t>
  </si>
  <si>
    <t>Columna9124</t>
  </si>
  <si>
    <t>Columna9125</t>
  </si>
  <si>
    <t>Columna9126</t>
  </si>
  <si>
    <t>Columna9127</t>
  </si>
  <si>
    <t>Columna9128</t>
  </si>
  <si>
    <t>Columna9129</t>
  </si>
  <si>
    <t>Columna9130</t>
  </si>
  <si>
    <t>Columna9131</t>
  </si>
  <si>
    <t>Columna9132</t>
  </si>
  <si>
    <t>Columna9133</t>
  </si>
  <si>
    <t>Columna9134</t>
  </si>
  <si>
    <t>Columna9135</t>
  </si>
  <si>
    <t>Columna9136</t>
  </si>
  <si>
    <t>Columna9137</t>
  </si>
  <si>
    <t>Columna9138</t>
  </si>
  <si>
    <t>Columna9139</t>
  </si>
  <si>
    <t>Columna9140</t>
  </si>
  <si>
    <t>Columna9141</t>
  </si>
  <si>
    <t>Columna9142</t>
  </si>
  <si>
    <t>Columna9143</t>
  </si>
  <si>
    <t>Columna9144</t>
  </si>
  <si>
    <t>Columna9145</t>
  </si>
  <si>
    <t>Columna9146</t>
  </si>
  <si>
    <t>Columna9147</t>
  </si>
  <si>
    <t>Columna9148</t>
  </si>
  <si>
    <t>Columna9149</t>
  </si>
  <si>
    <t>Columna9150</t>
  </si>
  <si>
    <t>Columna9151</t>
  </si>
  <si>
    <t>Columna9152</t>
  </si>
  <si>
    <t>Columna9153</t>
  </si>
  <si>
    <t>Columna9154</t>
  </si>
  <si>
    <t>Columna9155</t>
  </si>
  <si>
    <t>Columna9156</t>
  </si>
  <si>
    <t>Columna9157</t>
  </si>
  <si>
    <t>Columna9158</t>
  </si>
  <si>
    <t>Columna9159</t>
  </si>
  <si>
    <t>Columna9160</t>
  </si>
  <si>
    <t>Columna9161</t>
  </si>
  <si>
    <t>Columna9162</t>
  </si>
  <si>
    <t>Columna9163</t>
  </si>
  <si>
    <t>Columna9164</t>
  </si>
  <si>
    <t>Columna9165</t>
  </si>
  <si>
    <t>Columna9166</t>
  </si>
  <si>
    <t>Columna9167</t>
  </si>
  <si>
    <t>Columna9168</t>
  </si>
  <si>
    <t>Columna9169</t>
  </si>
  <si>
    <t>Columna9170</t>
  </si>
  <si>
    <t>Columna9171</t>
  </si>
  <si>
    <t>Columna9172</t>
  </si>
  <si>
    <t>Columna9173</t>
  </si>
  <si>
    <t>Columna9174</t>
  </si>
  <si>
    <t>Columna9175</t>
  </si>
  <si>
    <t>Columna9176</t>
  </si>
  <si>
    <t>Columna9177</t>
  </si>
  <si>
    <t>Columna9178</t>
  </si>
  <si>
    <t>Columna9179</t>
  </si>
  <si>
    <t>Columna9180</t>
  </si>
  <si>
    <t>Columna9181</t>
  </si>
  <si>
    <t>Columna9182</t>
  </si>
  <si>
    <t>Columna9183</t>
  </si>
  <si>
    <t>Columna9184</t>
  </si>
  <si>
    <t>Columna9185</t>
  </si>
  <si>
    <t>Columna9186</t>
  </si>
  <si>
    <t>Columna9187</t>
  </si>
  <si>
    <t>Columna9188</t>
  </si>
  <si>
    <t>Columna9189</t>
  </si>
  <si>
    <t>Columna9190</t>
  </si>
  <si>
    <t>Columna9191</t>
  </si>
  <si>
    <t>Columna9192</t>
  </si>
  <si>
    <t>Columna9193</t>
  </si>
  <si>
    <t>Columna9194</t>
  </si>
  <si>
    <t>Columna9195</t>
  </si>
  <si>
    <t>Columna9196</t>
  </si>
  <si>
    <t>Columna9197</t>
  </si>
  <si>
    <t>Columna9198</t>
  </si>
  <si>
    <t>Columna9199</t>
  </si>
  <si>
    <t>Columna9200</t>
  </si>
  <si>
    <t>Columna9201</t>
  </si>
  <si>
    <t>Columna9202</t>
  </si>
  <si>
    <t>Columna9203</t>
  </si>
  <si>
    <t>Columna9204</t>
  </si>
  <si>
    <t>Columna9205</t>
  </si>
  <si>
    <t>Columna9206</t>
  </si>
  <si>
    <t>Columna9207</t>
  </si>
  <si>
    <t>Columna9208</t>
  </si>
  <si>
    <t>Columna9209</t>
  </si>
  <si>
    <t>Columna9210</t>
  </si>
  <si>
    <t>Columna9211</t>
  </si>
  <si>
    <t>Columna9212</t>
  </si>
  <si>
    <t>Columna9213</t>
  </si>
  <si>
    <t>Columna9214</t>
  </si>
  <si>
    <t>Columna9215</t>
  </si>
  <si>
    <t>Columna9216</t>
  </si>
  <si>
    <t>Columna9217</t>
  </si>
  <si>
    <t>Columna9218</t>
  </si>
  <si>
    <t>Columna9219</t>
  </si>
  <si>
    <t>Columna9220</t>
  </si>
  <si>
    <t>Columna9221</t>
  </si>
  <si>
    <t>Columna9222</t>
  </si>
  <si>
    <t>Columna9223</t>
  </si>
  <si>
    <t>Columna9224</t>
  </si>
  <si>
    <t>Columna9225</t>
  </si>
  <si>
    <t>Columna9226</t>
  </si>
  <si>
    <t>Columna9227</t>
  </si>
  <si>
    <t>Columna9228</t>
  </si>
  <si>
    <t>Columna9229</t>
  </si>
  <si>
    <t>Columna9230</t>
  </si>
  <si>
    <t>Columna9231</t>
  </si>
  <si>
    <t>Columna9232</t>
  </si>
  <si>
    <t>Columna9233</t>
  </si>
  <si>
    <t>Columna9234</t>
  </si>
  <si>
    <t>Columna9235</t>
  </si>
  <si>
    <t>Columna9236</t>
  </si>
  <si>
    <t>Columna9237</t>
  </si>
  <si>
    <t>Columna9238</t>
  </si>
  <si>
    <t>Columna9239</t>
  </si>
  <si>
    <t>Columna9240</t>
  </si>
  <si>
    <t>Columna9241</t>
  </si>
  <si>
    <t>Columna9242</t>
  </si>
  <si>
    <t>Columna9243</t>
  </si>
  <si>
    <t>Columna9244</t>
  </si>
  <si>
    <t>Columna9245</t>
  </si>
  <si>
    <t>Columna9246</t>
  </si>
  <si>
    <t>Columna9247</t>
  </si>
  <si>
    <t>Columna9248</t>
  </si>
  <si>
    <t>Columna9249</t>
  </si>
  <si>
    <t>Columna9250</t>
  </si>
  <si>
    <t>Columna9251</t>
  </si>
  <si>
    <t>Columna9252</t>
  </si>
  <si>
    <t>Columna9253</t>
  </si>
  <si>
    <t>Columna9254</t>
  </si>
  <si>
    <t>Columna9255</t>
  </si>
  <si>
    <t>Columna9256</t>
  </si>
  <si>
    <t>Columna9257</t>
  </si>
  <si>
    <t>Columna9258</t>
  </si>
  <si>
    <t>Columna9259</t>
  </si>
  <si>
    <t>Columna9260</t>
  </si>
  <si>
    <t>Columna9261</t>
  </si>
  <si>
    <t>Columna9262</t>
  </si>
  <si>
    <t>Columna9263</t>
  </si>
  <si>
    <t>Columna9264</t>
  </si>
  <si>
    <t>Columna9265</t>
  </si>
  <si>
    <t>Columna9266</t>
  </si>
  <si>
    <t>Columna9267</t>
  </si>
  <si>
    <t>Columna9268</t>
  </si>
  <si>
    <t>Columna9269</t>
  </si>
  <si>
    <t>Columna9270</t>
  </si>
  <si>
    <t>Columna9271</t>
  </si>
  <si>
    <t>Columna9272</t>
  </si>
  <si>
    <t>Columna9273</t>
  </si>
  <si>
    <t>Columna9274</t>
  </si>
  <si>
    <t>Columna9275</t>
  </si>
  <si>
    <t>Columna9276</t>
  </si>
  <si>
    <t>Columna9277</t>
  </si>
  <si>
    <t>Columna9278</t>
  </si>
  <si>
    <t>Columna9279</t>
  </si>
  <si>
    <t>Columna9280</t>
  </si>
  <si>
    <t>Columna9281</t>
  </si>
  <si>
    <t>Columna9282</t>
  </si>
  <si>
    <t>Columna9283</t>
  </si>
  <si>
    <t>Columna9284</t>
  </si>
  <si>
    <t>Columna9285</t>
  </si>
  <si>
    <t>Columna9286</t>
  </si>
  <si>
    <t>Columna9287</t>
  </si>
  <si>
    <t>Columna9288</t>
  </si>
  <si>
    <t>Columna9289</t>
  </si>
  <si>
    <t>Columna9290</t>
  </si>
  <si>
    <t>Columna9291</t>
  </si>
  <si>
    <t>Columna9292</t>
  </si>
  <si>
    <t>Columna9293</t>
  </si>
  <si>
    <t>Columna9294</t>
  </si>
  <si>
    <t>Columna9295</t>
  </si>
  <si>
    <t>Columna9296</t>
  </si>
  <si>
    <t>Columna9297</t>
  </si>
  <si>
    <t>Columna9298</t>
  </si>
  <si>
    <t>Columna9299</t>
  </si>
  <si>
    <t>Columna9300</t>
  </si>
  <si>
    <t>Columna9301</t>
  </si>
  <si>
    <t>Columna9302</t>
  </si>
  <si>
    <t>Columna9303</t>
  </si>
  <si>
    <t>Columna9304</t>
  </si>
  <si>
    <t>Columna9305</t>
  </si>
  <si>
    <t>Columna9306</t>
  </si>
  <si>
    <t>Columna9307</t>
  </si>
  <si>
    <t>Columna9308</t>
  </si>
  <si>
    <t>Columna9309</t>
  </si>
  <si>
    <t>Columna9310</t>
  </si>
  <si>
    <t>Columna9311</t>
  </si>
  <si>
    <t>Columna9312</t>
  </si>
  <si>
    <t>Columna9313</t>
  </si>
  <si>
    <t>Columna9314</t>
  </si>
  <si>
    <t>Columna9315</t>
  </si>
  <si>
    <t>Columna9316</t>
  </si>
  <si>
    <t>Columna9317</t>
  </si>
  <si>
    <t>Columna9318</t>
  </si>
  <si>
    <t>Columna9319</t>
  </si>
  <si>
    <t>Columna9320</t>
  </si>
  <si>
    <t>Columna9321</t>
  </si>
  <si>
    <t>Columna9322</t>
  </si>
  <si>
    <t>Columna9323</t>
  </si>
  <si>
    <t>Columna9324</t>
  </si>
  <si>
    <t>Columna9325</t>
  </si>
  <si>
    <t>Columna9326</t>
  </si>
  <si>
    <t>Columna9327</t>
  </si>
  <si>
    <t>Columna9328</t>
  </si>
  <si>
    <t>Columna9329</t>
  </si>
  <si>
    <t>Columna9330</t>
  </si>
  <si>
    <t>Columna9331</t>
  </si>
  <si>
    <t>Columna9332</t>
  </si>
  <si>
    <t>Columna9333</t>
  </si>
  <si>
    <t>Columna9334</t>
  </si>
  <si>
    <t>Columna9335</t>
  </si>
  <si>
    <t>Columna9336</t>
  </si>
  <si>
    <t>Columna9337</t>
  </si>
  <si>
    <t>Columna9338</t>
  </si>
  <si>
    <t>Columna9339</t>
  </si>
  <si>
    <t>Columna9340</t>
  </si>
  <si>
    <t>Columna9341</t>
  </si>
  <si>
    <t>Columna9342</t>
  </si>
  <si>
    <t>Columna9343</t>
  </si>
  <si>
    <t>Columna9344</t>
  </si>
  <si>
    <t>Columna9345</t>
  </si>
  <si>
    <t>Columna9346</t>
  </si>
  <si>
    <t>Columna9347</t>
  </si>
  <si>
    <t>Columna9348</t>
  </si>
  <si>
    <t>Columna9349</t>
  </si>
  <si>
    <t>Columna9350</t>
  </si>
  <si>
    <t>Columna9351</t>
  </si>
  <si>
    <t>Columna9352</t>
  </si>
  <si>
    <t>Columna9353</t>
  </si>
  <si>
    <t>Columna9354</t>
  </si>
  <si>
    <t>Columna9355</t>
  </si>
  <si>
    <t>Columna9356</t>
  </si>
  <si>
    <t>Columna9357</t>
  </si>
  <si>
    <t>Columna9358</t>
  </si>
  <si>
    <t>Columna9359</t>
  </si>
  <si>
    <t>Columna9360</t>
  </si>
  <si>
    <t>Columna9361</t>
  </si>
  <si>
    <t>Columna9362</t>
  </si>
  <si>
    <t>Columna9363</t>
  </si>
  <si>
    <t>Columna9364</t>
  </si>
  <si>
    <t>Columna9365</t>
  </si>
  <si>
    <t>Columna9366</t>
  </si>
  <si>
    <t>Columna9367</t>
  </si>
  <si>
    <t>Columna9368</t>
  </si>
  <si>
    <t>Columna9369</t>
  </si>
  <si>
    <t>Columna9370</t>
  </si>
  <si>
    <t>Columna9371</t>
  </si>
  <si>
    <t>Columna9372</t>
  </si>
  <si>
    <t>Columna9373</t>
  </si>
  <si>
    <t>Columna9374</t>
  </si>
  <si>
    <t>Columna9375</t>
  </si>
  <si>
    <t>Columna9376</t>
  </si>
  <si>
    <t>Columna9377</t>
  </si>
  <si>
    <t>Columna9378</t>
  </si>
  <si>
    <t>Columna9379</t>
  </si>
  <si>
    <t>Columna9380</t>
  </si>
  <si>
    <t>Columna9381</t>
  </si>
  <si>
    <t>Columna9382</t>
  </si>
  <si>
    <t>Columna9383</t>
  </si>
  <si>
    <t>Columna9384</t>
  </si>
  <si>
    <t>Columna9385</t>
  </si>
  <si>
    <t>Columna9386</t>
  </si>
  <si>
    <t>Columna9387</t>
  </si>
  <si>
    <t>Columna9388</t>
  </si>
  <si>
    <t>Columna9389</t>
  </si>
  <si>
    <t>Columna9390</t>
  </si>
  <si>
    <t>Columna9391</t>
  </si>
  <si>
    <t>Columna9392</t>
  </si>
  <si>
    <t>Columna9393</t>
  </si>
  <si>
    <t>Columna9394</t>
  </si>
  <si>
    <t>Columna9395</t>
  </si>
  <si>
    <t>Columna9396</t>
  </si>
  <si>
    <t>Columna9397</t>
  </si>
  <si>
    <t>Columna9398</t>
  </si>
  <si>
    <t>Columna9399</t>
  </si>
  <si>
    <t>Columna9400</t>
  </si>
  <si>
    <t>Columna9401</t>
  </si>
  <si>
    <t>Columna9402</t>
  </si>
  <si>
    <t>Columna9403</t>
  </si>
  <si>
    <t>Columna9404</t>
  </si>
  <si>
    <t>Columna9405</t>
  </si>
  <si>
    <t>Columna9406</t>
  </si>
  <si>
    <t>Columna9407</t>
  </si>
  <si>
    <t>Columna9408</t>
  </si>
  <si>
    <t>Columna9409</t>
  </si>
  <si>
    <t>Columna9410</t>
  </si>
  <si>
    <t>Columna9411</t>
  </si>
  <si>
    <t>Columna9412</t>
  </si>
  <si>
    <t>Columna9413</t>
  </si>
  <si>
    <t>Columna9414</t>
  </si>
  <si>
    <t>Columna9415</t>
  </si>
  <si>
    <t>Columna9416</t>
  </si>
  <si>
    <t>Columna9417</t>
  </si>
  <si>
    <t>Columna9418</t>
  </si>
  <si>
    <t>Columna9419</t>
  </si>
  <si>
    <t>Columna9420</t>
  </si>
  <si>
    <t>Columna9421</t>
  </si>
  <si>
    <t>Columna9422</t>
  </si>
  <si>
    <t>Columna9423</t>
  </si>
  <si>
    <t>Columna9424</t>
  </si>
  <si>
    <t>Columna9425</t>
  </si>
  <si>
    <t>Columna9426</t>
  </si>
  <si>
    <t>Columna9427</t>
  </si>
  <si>
    <t>Columna9428</t>
  </si>
  <si>
    <t>Columna9429</t>
  </si>
  <si>
    <t>Columna9430</t>
  </si>
  <si>
    <t>Columna9431</t>
  </si>
  <si>
    <t>Columna9432</t>
  </si>
  <si>
    <t>Columna9433</t>
  </si>
  <si>
    <t>Columna9434</t>
  </si>
  <si>
    <t>Columna9435</t>
  </si>
  <si>
    <t>Columna9436</t>
  </si>
  <si>
    <t>Columna9437</t>
  </si>
  <si>
    <t>Columna9438</t>
  </si>
  <si>
    <t>Columna9439</t>
  </si>
  <si>
    <t>Columna9440</t>
  </si>
  <si>
    <t>Columna9441</t>
  </si>
  <si>
    <t>Columna9442</t>
  </si>
  <si>
    <t>Columna9443</t>
  </si>
  <si>
    <t>Columna9444</t>
  </si>
  <si>
    <t>Columna9445</t>
  </si>
  <si>
    <t>Columna9446</t>
  </si>
  <si>
    <t>Columna9447</t>
  </si>
  <si>
    <t>Columna9448</t>
  </si>
  <si>
    <t>Columna9449</t>
  </si>
  <si>
    <t>Columna9450</t>
  </si>
  <si>
    <t>Columna9451</t>
  </si>
  <si>
    <t>Columna9452</t>
  </si>
  <si>
    <t>Columna9453</t>
  </si>
  <si>
    <t>Columna9454</t>
  </si>
  <si>
    <t>Columna9455</t>
  </si>
  <si>
    <t>Columna9456</t>
  </si>
  <si>
    <t>Columna9457</t>
  </si>
  <si>
    <t>Columna9458</t>
  </si>
  <si>
    <t>Columna9459</t>
  </si>
  <si>
    <t>Columna9460</t>
  </si>
  <si>
    <t>Columna9461</t>
  </si>
  <si>
    <t>Columna9462</t>
  </si>
  <si>
    <t>Columna9463</t>
  </si>
  <si>
    <t>Columna9464</t>
  </si>
  <si>
    <t>Columna9465</t>
  </si>
  <si>
    <t>Columna9466</t>
  </si>
  <si>
    <t>Columna9467</t>
  </si>
  <si>
    <t>Columna9468</t>
  </si>
  <si>
    <t>Columna9469</t>
  </si>
  <si>
    <t>Columna9470</t>
  </si>
  <si>
    <t>Columna9471</t>
  </si>
  <si>
    <t>Columna9472</t>
  </si>
  <si>
    <t>Columna9473</t>
  </si>
  <si>
    <t>Columna9474</t>
  </si>
  <si>
    <t>Columna9475</t>
  </si>
  <si>
    <t>Columna9476</t>
  </si>
  <si>
    <t>Columna9477</t>
  </si>
  <si>
    <t>Columna9478</t>
  </si>
  <si>
    <t>Columna9479</t>
  </si>
  <si>
    <t>Columna9480</t>
  </si>
  <si>
    <t>Columna9481</t>
  </si>
  <si>
    <t>Columna9482</t>
  </si>
  <si>
    <t>Columna9483</t>
  </si>
  <si>
    <t>Columna9484</t>
  </si>
  <si>
    <t>Columna9485</t>
  </si>
  <si>
    <t>Columna9486</t>
  </si>
  <si>
    <t>Columna9487</t>
  </si>
  <si>
    <t>Columna9488</t>
  </si>
  <si>
    <t>Columna9489</t>
  </si>
  <si>
    <t>Columna9490</t>
  </si>
  <si>
    <t>Columna9491</t>
  </si>
  <si>
    <t>Columna9492</t>
  </si>
  <si>
    <t>Columna9493</t>
  </si>
  <si>
    <t>Columna9494</t>
  </si>
  <si>
    <t>Columna9495</t>
  </si>
  <si>
    <t>Columna9496</t>
  </si>
  <si>
    <t>Columna9497</t>
  </si>
  <si>
    <t>Columna9498</t>
  </si>
  <si>
    <t>Columna9499</t>
  </si>
  <si>
    <t>Columna9500</t>
  </si>
  <si>
    <t>Columna9501</t>
  </si>
  <si>
    <t>Columna9502</t>
  </si>
  <si>
    <t>Columna9503</t>
  </si>
  <si>
    <t>Columna9504</t>
  </si>
  <si>
    <t>Columna9505</t>
  </si>
  <si>
    <t>Columna9506</t>
  </si>
  <si>
    <t>Columna9507</t>
  </si>
  <si>
    <t>Columna9508</t>
  </si>
  <si>
    <t>Columna9509</t>
  </si>
  <si>
    <t>Columna9510</t>
  </si>
  <si>
    <t>Columna9511</t>
  </si>
  <si>
    <t>Columna9512</t>
  </si>
  <si>
    <t>Columna9513</t>
  </si>
  <si>
    <t>Columna9514</t>
  </si>
  <si>
    <t>Columna9515</t>
  </si>
  <si>
    <t>Columna9516</t>
  </si>
  <si>
    <t>Columna9517</t>
  </si>
  <si>
    <t>Columna9518</t>
  </si>
  <si>
    <t>Columna9519</t>
  </si>
  <si>
    <t>Columna9520</t>
  </si>
  <si>
    <t>Columna9521</t>
  </si>
  <si>
    <t>Columna9522</t>
  </si>
  <si>
    <t>Columna9523</t>
  </si>
  <si>
    <t>Columna9524</t>
  </si>
  <si>
    <t>Columna9525</t>
  </si>
  <si>
    <t>Columna9526</t>
  </si>
  <si>
    <t>Columna9527</t>
  </si>
  <si>
    <t>Columna9528</t>
  </si>
  <si>
    <t>Columna9529</t>
  </si>
  <si>
    <t>Columna9530</t>
  </si>
  <si>
    <t>Columna9531</t>
  </si>
  <si>
    <t>Columna9532</t>
  </si>
  <si>
    <t>Columna9533</t>
  </si>
  <si>
    <t>Columna9534</t>
  </si>
  <si>
    <t>Columna9535</t>
  </si>
  <si>
    <t>Columna9536</t>
  </si>
  <si>
    <t>Columna9537</t>
  </si>
  <si>
    <t>Columna9538</t>
  </si>
  <si>
    <t>Columna9539</t>
  </si>
  <si>
    <t>Columna9540</t>
  </si>
  <si>
    <t>Columna9541</t>
  </si>
  <si>
    <t>Columna9542</t>
  </si>
  <si>
    <t>Columna9543</t>
  </si>
  <si>
    <t>Columna9544</t>
  </si>
  <si>
    <t>Columna9545</t>
  </si>
  <si>
    <t>Columna9546</t>
  </si>
  <si>
    <t>Columna9547</t>
  </si>
  <si>
    <t>Columna9548</t>
  </si>
  <si>
    <t>Columna9549</t>
  </si>
  <si>
    <t>Columna9550</t>
  </si>
  <si>
    <t>Columna9551</t>
  </si>
  <si>
    <t>Columna9552</t>
  </si>
  <si>
    <t>Columna9553</t>
  </si>
  <si>
    <t>Columna9554</t>
  </si>
  <si>
    <t>Columna9555</t>
  </si>
  <si>
    <t>Columna9556</t>
  </si>
  <si>
    <t>Columna9557</t>
  </si>
  <si>
    <t>Columna9558</t>
  </si>
  <si>
    <t>Columna9559</t>
  </si>
  <si>
    <t>Columna9560</t>
  </si>
  <si>
    <t>Columna9561</t>
  </si>
  <si>
    <t>Columna9562</t>
  </si>
  <si>
    <t>Columna9563</t>
  </si>
  <si>
    <t>Columna9564</t>
  </si>
  <si>
    <t>Columna9565</t>
  </si>
  <si>
    <t>Columna9566</t>
  </si>
  <si>
    <t>Columna9567</t>
  </si>
  <si>
    <t>Columna9568</t>
  </si>
  <si>
    <t>Columna9569</t>
  </si>
  <si>
    <t>Columna9570</t>
  </si>
  <si>
    <t>Columna9571</t>
  </si>
  <si>
    <t>Columna9572</t>
  </si>
  <si>
    <t>Columna9573</t>
  </si>
  <si>
    <t>Columna9574</t>
  </si>
  <si>
    <t>Columna9575</t>
  </si>
  <si>
    <t>Columna9576</t>
  </si>
  <si>
    <t>Columna9577</t>
  </si>
  <si>
    <t>Columna9578</t>
  </si>
  <si>
    <t>Columna9579</t>
  </si>
  <si>
    <t>Columna9580</t>
  </si>
  <si>
    <t>Columna9581</t>
  </si>
  <si>
    <t>Columna9582</t>
  </si>
  <si>
    <t>Columna9583</t>
  </si>
  <si>
    <t>Columna9584</t>
  </si>
  <si>
    <t>Columna9585</t>
  </si>
  <si>
    <t>Columna9586</t>
  </si>
  <si>
    <t>Columna9587</t>
  </si>
  <si>
    <t>Columna9588</t>
  </si>
  <si>
    <t>Columna9589</t>
  </si>
  <si>
    <t>Columna9590</t>
  </si>
  <si>
    <t>Columna9591</t>
  </si>
  <si>
    <t>Columna9592</t>
  </si>
  <si>
    <t>Columna9593</t>
  </si>
  <si>
    <t>Columna9594</t>
  </si>
  <si>
    <t>Columna9595</t>
  </si>
  <si>
    <t>Columna9596</t>
  </si>
  <si>
    <t>Columna9597</t>
  </si>
  <si>
    <t>Columna9598</t>
  </si>
  <si>
    <t>Columna9599</t>
  </si>
  <si>
    <t>Columna9600</t>
  </si>
  <si>
    <t>Columna9601</t>
  </si>
  <si>
    <t>Columna9602</t>
  </si>
  <si>
    <t>Columna9603</t>
  </si>
  <si>
    <t>Columna9604</t>
  </si>
  <si>
    <t>Columna9605</t>
  </si>
  <si>
    <t>Columna9606</t>
  </si>
  <si>
    <t>Columna9607</t>
  </si>
  <si>
    <t>Columna9608</t>
  </si>
  <si>
    <t>Columna9609</t>
  </si>
  <si>
    <t>Columna9610</t>
  </si>
  <si>
    <t>Columna9611</t>
  </si>
  <si>
    <t>Columna9612</t>
  </si>
  <si>
    <t>Columna9613</t>
  </si>
  <si>
    <t>Columna9614</t>
  </si>
  <si>
    <t>Columna9615</t>
  </si>
  <si>
    <t>Columna9616</t>
  </si>
  <si>
    <t>Columna9617</t>
  </si>
  <si>
    <t>Columna9618</t>
  </si>
  <si>
    <t>Columna9619</t>
  </si>
  <si>
    <t>Columna9620</t>
  </si>
  <si>
    <t>Columna9621</t>
  </si>
  <si>
    <t>Columna9622</t>
  </si>
  <si>
    <t>Columna9623</t>
  </si>
  <si>
    <t>Columna9624</t>
  </si>
  <si>
    <t>Columna9625</t>
  </si>
  <si>
    <t>Columna9626</t>
  </si>
  <si>
    <t>Columna9627</t>
  </si>
  <si>
    <t>Columna9628</t>
  </si>
  <si>
    <t>Columna9629</t>
  </si>
  <si>
    <t>Columna9630</t>
  </si>
  <si>
    <t>Columna9631</t>
  </si>
  <si>
    <t>Columna9632</t>
  </si>
  <si>
    <t>Columna9633</t>
  </si>
  <si>
    <t>Columna9634</t>
  </si>
  <si>
    <t>Columna9635</t>
  </si>
  <si>
    <t>Columna9636</t>
  </si>
  <si>
    <t>Columna9637</t>
  </si>
  <si>
    <t>Columna9638</t>
  </si>
  <si>
    <t>Columna9639</t>
  </si>
  <si>
    <t>Columna9640</t>
  </si>
  <si>
    <t>Columna9641</t>
  </si>
  <si>
    <t>Columna9642</t>
  </si>
  <si>
    <t>Columna9643</t>
  </si>
  <si>
    <t>Columna9644</t>
  </si>
  <si>
    <t>Columna9645</t>
  </si>
  <si>
    <t>Columna9646</t>
  </si>
  <si>
    <t>Columna9647</t>
  </si>
  <si>
    <t>Columna9648</t>
  </si>
  <si>
    <t>Columna9649</t>
  </si>
  <si>
    <t>Columna9650</t>
  </si>
  <si>
    <t>Columna9651</t>
  </si>
  <si>
    <t>Columna9652</t>
  </si>
  <si>
    <t>Columna9653</t>
  </si>
  <si>
    <t>Columna9654</t>
  </si>
  <si>
    <t>Columna9655</t>
  </si>
  <si>
    <t>Columna9656</t>
  </si>
  <si>
    <t>Columna9657</t>
  </si>
  <si>
    <t>Columna9658</t>
  </si>
  <si>
    <t>Columna9659</t>
  </si>
  <si>
    <t>Columna9660</t>
  </si>
  <si>
    <t>Columna9661</t>
  </si>
  <si>
    <t>Columna9662</t>
  </si>
  <si>
    <t>Columna9663</t>
  </si>
  <si>
    <t>Columna9664</t>
  </si>
  <si>
    <t>Columna9665</t>
  </si>
  <si>
    <t>Columna9666</t>
  </si>
  <si>
    <t>Columna9667</t>
  </si>
  <si>
    <t>Columna9668</t>
  </si>
  <si>
    <t>Columna9669</t>
  </si>
  <si>
    <t>Columna9670</t>
  </si>
  <si>
    <t>Columna9671</t>
  </si>
  <si>
    <t>Columna9672</t>
  </si>
  <si>
    <t>Columna9673</t>
  </si>
  <si>
    <t>Columna9674</t>
  </si>
  <si>
    <t>Columna9675</t>
  </si>
  <si>
    <t>Columna9676</t>
  </si>
  <si>
    <t>Columna9677</t>
  </si>
  <si>
    <t>Columna9678</t>
  </si>
  <si>
    <t>Columna9679</t>
  </si>
  <si>
    <t>Columna9680</t>
  </si>
  <si>
    <t>Columna9681</t>
  </si>
  <si>
    <t>Columna9682</t>
  </si>
  <si>
    <t>Columna9683</t>
  </si>
  <si>
    <t>Columna9684</t>
  </si>
  <si>
    <t>Columna9685</t>
  </si>
  <si>
    <t>Columna9686</t>
  </si>
  <si>
    <t>Columna9687</t>
  </si>
  <si>
    <t>Columna9688</t>
  </si>
  <si>
    <t>Columna9689</t>
  </si>
  <si>
    <t>Columna9690</t>
  </si>
  <si>
    <t>Columna9691</t>
  </si>
  <si>
    <t>Columna9692</t>
  </si>
  <si>
    <t>Columna9693</t>
  </si>
  <si>
    <t>Columna9694</t>
  </si>
  <si>
    <t>Columna9695</t>
  </si>
  <si>
    <t>Columna9696</t>
  </si>
  <si>
    <t>Columna9697</t>
  </si>
  <si>
    <t>Columna9698</t>
  </si>
  <si>
    <t>Columna9699</t>
  </si>
  <si>
    <t>Columna9700</t>
  </si>
  <si>
    <t>Columna9701</t>
  </si>
  <si>
    <t>Columna9702</t>
  </si>
  <si>
    <t>Columna9703</t>
  </si>
  <si>
    <t>Columna9704</t>
  </si>
  <si>
    <t>Columna9705</t>
  </si>
  <si>
    <t>Columna9706</t>
  </si>
  <si>
    <t>Columna9707</t>
  </si>
  <si>
    <t>Columna9708</t>
  </si>
  <si>
    <t>Columna9709</t>
  </si>
  <si>
    <t>Columna9710</t>
  </si>
  <si>
    <t>Columna9711</t>
  </si>
  <si>
    <t>Columna9712</t>
  </si>
  <si>
    <t>Columna9713</t>
  </si>
  <si>
    <t>Columna9714</t>
  </si>
  <si>
    <t>Columna9715</t>
  </si>
  <si>
    <t>Columna9716</t>
  </si>
  <si>
    <t>Columna9717</t>
  </si>
  <si>
    <t>Columna9718</t>
  </si>
  <si>
    <t>Columna9719</t>
  </si>
  <si>
    <t>Columna9720</t>
  </si>
  <si>
    <t>Columna9721</t>
  </si>
  <si>
    <t>Columna9722</t>
  </si>
  <si>
    <t>Columna9723</t>
  </si>
  <si>
    <t>Columna9724</t>
  </si>
  <si>
    <t>Columna9725</t>
  </si>
  <si>
    <t>Columna9726</t>
  </si>
  <si>
    <t>Columna9727</t>
  </si>
  <si>
    <t>Columna9728</t>
  </si>
  <si>
    <t>Columna9729</t>
  </si>
  <si>
    <t>Columna9730</t>
  </si>
  <si>
    <t>Columna9731</t>
  </si>
  <si>
    <t>Columna9732</t>
  </si>
  <si>
    <t>Columna9733</t>
  </si>
  <si>
    <t>Columna9734</t>
  </si>
  <si>
    <t>Columna9735</t>
  </si>
  <si>
    <t>Columna9736</t>
  </si>
  <si>
    <t>Columna9737</t>
  </si>
  <si>
    <t>Columna9738</t>
  </si>
  <si>
    <t>Columna9739</t>
  </si>
  <si>
    <t>Columna9740</t>
  </si>
  <si>
    <t>Columna9741</t>
  </si>
  <si>
    <t>Columna9742</t>
  </si>
  <si>
    <t>Columna9743</t>
  </si>
  <si>
    <t>Columna9744</t>
  </si>
  <si>
    <t>Columna9745</t>
  </si>
  <si>
    <t>Columna9746</t>
  </si>
  <si>
    <t>Columna9747</t>
  </si>
  <si>
    <t>Columna9748</t>
  </si>
  <si>
    <t>Columna9749</t>
  </si>
  <si>
    <t>Columna9750</t>
  </si>
  <si>
    <t>Columna9751</t>
  </si>
  <si>
    <t>Columna9752</t>
  </si>
  <si>
    <t>Columna9753</t>
  </si>
  <si>
    <t>Columna9754</t>
  </si>
  <si>
    <t>Columna9755</t>
  </si>
  <si>
    <t>Columna9756</t>
  </si>
  <si>
    <t>Columna9757</t>
  </si>
  <si>
    <t>Columna9758</t>
  </si>
  <si>
    <t>Columna9759</t>
  </si>
  <si>
    <t>Columna9760</t>
  </si>
  <si>
    <t>Columna9761</t>
  </si>
  <si>
    <t>Columna9762</t>
  </si>
  <si>
    <t>Columna9763</t>
  </si>
  <si>
    <t>Columna9764</t>
  </si>
  <si>
    <t>Columna9765</t>
  </si>
  <si>
    <t>Columna9766</t>
  </si>
  <si>
    <t>Columna9767</t>
  </si>
  <si>
    <t>Columna9768</t>
  </si>
  <si>
    <t>Columna9769</t>
  </si>
  <si>
    <t>Columna9770</t>
  </si>
  <si>
    <t>Columna9771</t>
  </si>
  <si>
    <t>Columna9772</t>
  </si>
  <si>
    <t>Columna9773</t>
  </si>
  <si>
    <t>Columna9774</t>
  </si>
  <si>
    <t>Columna9775</t>
  </si>
  <si>
    <t>Columna9776</t>
  </si>
  <si>
    <t>Columna9777</t>
  </si>
  <si>
    <t>Columna9778</t>
  </si>
  <si>
    <t>Columna9779</t>
  </si>
  <si>
    <t>Columna9780</t>
  </si>
  <si>
    <t>Columna9781</t>
  </si>
  <si>
    <t>Columna9782</t>
  </si>
  <si>
    <t>Columna9783</t>
  </si>
  <si>
    <t>Columna9784</t>
  </si>
  <si>
    <t>Columna9785</t>
  </si>
  <si>
    <t>Columna9786</t>
  </si>
  <si>
    <t>Columna9787</t>
  </si>
  <si>
    <t>Columna9788</t>
  </si>
  <si>
    <t>Columna9789</t>
  </si>
  <si>
    <t>Columna9790</t>
  </si>
  <si>
    <t>Columna9791</t>
  </si>
  <si>
    <t>Columna9792</t>
  </si>
  <si>
    <t>Columna9793</t>
  </si>
  <si>
    <t>Columna9794</t>
  </si>
  <si>
    <t>Columna9795</t>
  </si>
  <si>
    <t>Columna9796</t>
  </si>
  <si>
    <t>Columna9797</t>
  </si>
  <si>
    <t>Columna9798</t>
  </si>
  <si>
    <t>Columna9799</t>
  </si>
  <si>
    <t>Columna9800</t>
  </si>
  <si>
    <t>Columna9801</t>
  </si>
  <si>
    <t>Columna9802</t>
  </si>
  <si>
    <t>Columna9803</t>
  </si>
  <si>
    <t>Columna9804</t>
  </si>
  <si>
    <t>Columna9805</t>
  </si>
  <si>
    <t>Columna9806</t>
  </si>
  <si>
    <t>Columna9807</t>
  </si>
  <si>
    <t>Columna9808</t>
  </si>
  <si>
    <t>Columna9809</t>
  </si>
  <si>
    <t>Columna9810</t>
  </si>
  <si>
    <t>Columna9811</t>
  </si>
  <si>
    <t>Columna9812</t>
  </si>
  <si>
    <t>Columna9813</t>
  </si>
  <si>
    <t>Columna9814</t>
  </si>
  <si>
    <t>Columna9815</t>
  </si>
  <si>
    <t>Columna9816</t>
  </si>
  <si>
    <t>Columna9817</t>
  </si>
  <si>
    <t>Columna9818</t>
  </si>
  <si>
    <t>Columna9819</t>
  </si>
  <si>
    <t>Columna9820</t>
  </si>
  <si>
    <t>Columna9821</t>
  </si>
  <si>
    <t>Columna9822</t>
  </si>
  <si>
    <t>Columna9823</t>
  </si>
  <si>
    <t>Columna9824</t>
  </si>
  <si>
    <t>Columna9825</t>
  </si>
  <si>
    <t>Columna9826</t>
  </si>
  <si>
    <t>Columna9827</t>
  </si>
  <si>
    <t>Columna9828</t>
  </si>
  <si>
    <t>Columna9829</t>
  </si>
  <si>
    <t>Columna9830</t>
  </si>
  <si>
    <t>Columna9831</t>
  </si>
  <si>
    <t>Columna9832</t>
  </si>
  <si>
    <t>Columna9833</t>
  </si>
  <si>
    <t>Columna9834</t>
  </si>
  <si>
    <t>Columna9835</t>
  </si>
  <si>
    <t>Columna9836</t>
  </si>
  <si>
    <t>Columna9837</t>
  </si>
  <si>
    <t>Columna9838</t>
  </si>
  <si>
    <t>Columna9839</t>
  </si>
  <si>
    <t>Columna9840</t>
  </si>
  <si>
    <t>Columna9841</t>
  </si>
  <si>
    <t>Columna9842</t>
  </si>
  <si>
    <t>Columna9843</t>
  </si>
  <si>
    <t>Columna9844</t>
  </si>
  <si>
    <t>Columna9845</t>
  </si>
  <si>
    <t>Columna9846</t>
  </si>
  <si>
    <t>Columna9847</t>
  </si>
  <si>
    <t>Columna9848</t>
  </si>
  <si>
    <t>Columna9849</t>
  </si>
  <si>
    <t>Columna9850</t>
  </si>
  <si>
    <t>Columna9851</t>
  </si>
  <si>
    <t>Columna9852</t>
  </si>
  <si>
    <t>Columna9853</t>
  </si>
  <si>
    <t>Columna9854</t>
  </si>
  <si>
    <t>Columna9855</t>
  </si>
  <si>
    <t>Columna9856</t>
  </si>
  <si>
    <t>Columna9857</t>
  </si>
  <si>
    <t>Columna9858</t>
  </si>
  <si>
    <t>Columna9859</t>
  </si>
  <si>
    <t>Columna9860</t>
  </si>
  <si>
    <t>Columna9861</t>
  </si>
  <si>
    <t>Columna9862</t>
  </si>
  <si>
    <t>Columna9863</t>
  </si>
  <si>
    <t>Columna9864</t>
  </si>
  <si>
    <t>Columna9865</t>
  </si>
  <si>
    <t>Columna9866</t>
  </si>
  <si>
    <t>Columna9867</t>
  </si>
  <si>
    <t>Columna9868</t>
  </si>
  <si>
    <t>Columna9869</t>
  </si>
  <si>
    <t>Columna9870</t>
  </si>
  <si>
    <t>Columna9871</t>
  </si>
  <si>
    <t>Columna9872</t>
  </si>
  <si>
    <t>Columna9873</t>
  </si>
  <si>
    <t>Columna9874</t>
  </si>
  <si>
    <t>Columna9875</t>
  </si>
  <si>
    <t>Columna9876</t>
  </si>
  <si>
    <t>Columna9877</t>
  </si>
  <si>
    <t>Columna9878</t>
  </si>
  <si>
    <t>Columna9879</t>
  </si>
  <si>
    <t>Columna9880</t>
  </si>
  <si>
    <t>Columna9881</t>
  </si>
  <si>
    <t>Columna9882</t>
  </si>
  <si>
    <t>Columna9883</t>
  </si>
  <si>
    <t>Columna9884</t>
  </si>
  <si>
    <t>Columna9885</t>
  </si>
  <si>
    <t>Columna9886</t>
  </si>
  <si>
    <t>Columna9887</t>
  </si>
  <si>
    <t>Columna9888</t>
  </si>
  <si>
    <t>Columna9889</t>
  </si>
  <si>
    <t>Columna9890</t>
  </si>
  <si>
    <t>Columna9891</t>
  </si>
  <si>
    <t>Columna9892</t>
  </si>
  <si>
    <t>Columna9893</t>
  </si>
  <si>
    <t>Columna9894</t>
  </si>
  <si>
    <t>Columna9895</t>
  </si>
  <si>
    <t>Columna9896</t>
  </si>
  <si>
    <t>Columna9897</t>
  </si>
  <si>
    <t>Columna9898</t>
  </si>
  <si>
    <t>Columna9899</t>
  </si>
  <si>
    <t>Columna9900</t>
  </si>
  <si>
    <t>Columna9901</t>
  </si>
  <si>
    <t>Columna9902</t>
  </si>
  <si>
    <t>Columna9903</t>
  </si>
  <si>
    <t>Columna9904</t>
  </si>
  <si>
    <t>Columna9905</t>
  </si>
  <si>
    <t>Columna9906</t>
  </si>
  <si>
    <t>Columna9907</t>
  </si>
  <si>
    <t>Columna9908</t>
  </si>
  <si>
    <t>Columna9909</t>
  </si>
  <si>
    <t>Columna9910</t>
  </si>
  <si>
    <t>Columna9911</t>
  </si>
  <si>
    <t>Columna9912</t>
  </si>
  <si>
    <t>Columna9913</t>
  </si>
  <si>
    <t>Columna9914</t>
  </si>
  <si>
    <t>Columna9915</t>
  </si>
  <si>
    <t>Columna9916</t>
  </si>
  <si>
    <t>Columna9917</t>
  </si>
  <si>
    <t>Columna9918</t>
  </si>
  <si>
    <t>Columna9919</t>
  </si>
  <si>
    <t>Columna9920</t>
  </si>
  <si>
    <t>Columna9921</t>
  </si>
  <si>
    <t>Columna9922</t>
  </si>
  <si>
    <t>Columna9923</t>
  </si>
  <si>
    <t>Columna9924</t>
  </si>
  <si>
    <t>Columna9925</t>
  </si>
  <si>
    <t>Columna9926</t>
  </si>
  <si>
    <t>Columna9927</t>
  </si>
  <si>
    <t>Columna9928</t>
  </si>
  <si>
    <t>Columna9929</t>
  </si>
  <si>
    <t>Columna9930</t>
  </si>
  <si>
    <t>Columna9931</t>
  </si>
  <si>
    <t>Columna9932</t>
  </si>
  <si>
    <t>Columna9933</t>
  </si>
  <si>
    <t>Columna9934</t>
  </si>
  <si>
    <t>Columna9935</t>
  </si>
  <si>
    <t>Columna9936</t>
  </si>
  <si>
    <t>Columna9937</t>
  </si>
  <si>
    <t>Columna9938</t>
  </si>
  <si>
    <t>Columna9939</t>
  </si>
  <si>
    <t>Columna9940</t>
  </si>
  <si>
    <t>Columna9941</t>
  </si>
  <si>
    <t>Columna9942</t>
  </si>
  <si>
    <t>Columna9943</t>
  </si>
  <si>
    <t>Columna9944</t>
  </si>
  <si>
    <t>Columna9945</t>
  </si>
  <si>
    <t>Columna9946</t>
  </si>
  <si>
    <t>Columna9947</t>
  </si>
  <si>
    <t>Columna9948</t>
  </si>
  <si>
    <t>Columna9949</t>
  </si>
  <si>
    <t>Columna9950</t>
  </si>
  <si>
    <t>Columna9951</t>
  </si>
  <si>
    <t>Columna9952</t>
  </si>
  <si>
    <t>Columna9953</t>
  </si>
  <si>
    <t>Columna9954</t>
  </si>
  <si>
    <t>Columna9955</t>
  </si>
  <si>
    <t>Columna9956</t>
  </si>
  <si>
    <t>Columna9957</t>
  </si>
  <si>
    <t>Columna9958</t>
  </si>
  <si>
    <t>Columna9959</t>
  </si>
  <si>
    <t>Columna9960</t>
  </si>
  <si>
    <t>Columna9961</t>
  </si>
  <si>
    <t>Columna9962</t>
  </si>
  <si>
    <t>Columna9963</t>
  </si>
  <si>
    <t>Columna9964</t>
  </si>
  <si>
    <t>Columna9965</t>
  </si>
  <si>
    <t>Columna9966</t>
  </si>
  <si>
    <t>Columna9967</t>
  </si>
  <si>
    <t>Columna9968</t>
  </si>
  <si>
    <t>Columna9969</t>
  </si>
  <si>
    <t>Columna9970</t>
  </si>
  <si>
    <t>Columna9971</t>
  </si>
  <si>
    <t>Columna9972</t>
  </si>
  <si>
    <t>Columna9973</t>
  </si>
  <si>
    <t>Columna9974</t>
  </si>
  <si>
    <t>Columna9975</t>
  </si>
  <si>
    <t>Columna9976</t>
  </si>
  <si>
    <t>Columna9977</t>
  </si>
  <si>
    <t>Columna9978</t>
  </si>
  <si>
    <t>Columna9979</t>
  </si>
  <si>
    <t>Columna9980</t>
  </si>
  <si>
    <t>Columna9981</t>
  </si>
  <si>
    <t>Columna9982</t>
  </si>
  <si>
    <t>Columna9983</t>
  </si>
  <si>
    <t>Columna9984</t>
  </si>
  <si>
    <t>Columna9985</t>
  </si>
  <si>
    <t>Columna9986</t>
  </si>
  <si>
    <t>Columna9987</t>
  </si>
  <si>
    <t>Columna9988</t>
  </si>
  <si>
    <t>Columna9989</t>
  </si>
  <si>
    <t>Columna9990</t>
  </si>
  <si>
    <t>Columna9991</t>
  </si>
  <si>
    <t>Columna9992</t>
  </si>
  <si>
    <t>Columna9993</t>
  </si>
  <si>
    <t>Columna9994</t>
  </si>
  <si>
    <t>Columna9995</t>
  </si>
  <si>
    <t>Columna9996</t>
  </si>
  <si>
    <t>Columna9997</t>
  </si>
  <si>
    <t>Columna9998</t>
  </si>
  <si>
    <t>Columna9999</t>
  </si>
  <si>
    <t>Columna10000</t>
  </si>
  <si>
    <t>Columna10001</t>
  </si>
  <si>
    <t>Columna10002</t>
  </si>
  <si>
    <t>Columna10003</t>
  </si>
  <si>
    <t>Columna10004</t>
  </si>
  <si>
    <t>Columna10005</t>
  </si>
  <si>
    <t>Columna10006</t>
  </si>
  <si>
    <t>Columna10007</t>
  </si>
  <si>
    <t>Columna10008</t>
  </si>
  <si>
    <t>Columna10009</t>
  </si>
  <si>
    <t>Columna10010</t>
  </si>
  <si>
    <t>Columna10011</t>
  </si>
  <si>
    <t>Columna10012</t>
  </si>
  <si>
    <t>Columna10013</t>
  </si>
  <si>
    <t>Columna10014</t>
  </si>
  <si>
    <t>Columna10015</t>
  </si>
  <si>
    <t>Columna10016</t>
  </si>
  <si>
    <t>Columna10017</t>
  </si>
  <si>
    <t>Columna10018</t>
  </si>
  <si>
    <t>Columna10019</t>
  </si>
  <si>
    <t>Columna10020</t>
  </si>
  <si>
    <t>Columna10021</t>
  </si>
  <si>
    <t>Columna10022</t>
  </si>
  <si>
    <t>Columna10023</t>
  </si>
  <si>
    <t>Columna10024</t>
  </si>
  <si>
    <t>Columna10025</t>
  </si>
  <si>
    <t>Columna10026</t>
  </si>
  <si>
    <t>Columna10027</t>
  </si>
  <si>
    <t>Columna10028</t>
  </si>
  <si>
    <t>Columna10029</t>
  </si>
  <si>
    <t>Columna10030</t>
  </si>
  <si>
    <t>Columna10031</t>
  </si>
  <si>
    <t>Columna10032</t>
  </si>
  <si>
    <t>Columna10033</t>
  </si>
  <si>
    <t>Columna10034</t>
  </si>
  <si>
    <t>Columna10035</t>
  </si>
  <si>
    <t>Columna10036</t>
  </si>
  <si>
    <t>Columna10037</t>
  </si>
  <si>
    <t>Columna10038</t>
  </si>
  <si>
    <t>Columna10039</t>
  </si>
  <si>
    <t>Columna10040</t>
  </si>
  <si>
    <t>Columna10041</t>
  </si>
  <si>
    <t>Columna10042</t>
  </si>
  <si>
    <t>Columna10043</t>
  </si>
  <si>
    <t>Columna10044</t>
  </si>
  <si>
    <t>Columna10045</t>
  </si>
  <si>
    <t>Columna10046</t>
  </si>
  <si>
    <t>Columna10047</t>
  </si>
  <si>
    <t>Columna10048</t>
  </si>
  <si>
    <t>Columna10049</t>
  </si>
  <si>
    <t>Columna10050</t>
  </si>
  <si>
    <t>Columna10051</t>
  </si>
  <si>
    <t>Columna10052</t>
  </si>
  <si>
    <t>Columna10053</t>
  </si>
  <si>
    <t>Columna10054</t>
  </si>
  <si>
    <t>Columna10055</t>
  </si>
  <si>
    <t>Columna10056</t>
  </si>
  <si>
    <t>Columna10057</t>
  </si>
  <si>
    <t>Columna10058</t>
  </si>
  <si>
    <t>Columna10059</t>
  </si>
  <si>
    <t>Columna10060</t>
  </si>
  <si>
    <t>Columna10061</t>
  </si>
  <si>
    <t>Columna10062</t>
  </si>
  <si>
    <t>Columna10063</t>
  </si>
  <si>
    <t>Columna10064</t>
  </si>
  <si>
    <t>Columna10065</t>
  </si>
  <si>
    <t>Columna10066</t>
  </si>
  <si>
    <t>Columna10067</t>
  </si>
  <si>
    <t>Columna10068</t>
  </si>
  <si>
    <t>Columna10069</t>
  </si>
  <si>
    <t>Columna10070</t>
  </si>
  <si>
    <t>Columna10071</t>
  </si>
  <si>
    <t>Columna10072</t>
  </si>
  <si>
    <t>Columna10073</t>
  </si>
  <si>
    <t>Columna10074</t>
  </si>
  <si>
    <t>Columna10075</t>
  </si>
  <si>
    <t>Columna10076</t>
  </si>
  <si>
    <t>Columna10077</t>
  </si>
  <si>
    <t>Columna10078</t>
  </si>
  <si>
    <t>Columna10079</t>
  </si>
  <si>
    <t>Columna10080</t>
  </si>
  <si>
    <t>Columna10081</t>
  </si>
  <si>
    <t>Columna10082</t>
  </si>
  <si>
    <t>Columna10083</t>
  </si>
  <si>
    <t>Columna10084</t>
  </si>
  <si>
    <t>Columna10085</t>
  </si>
  <si>
    <t>Columna10086</t>
  </si>
  <si>
    <t>Columna10087</t>
  </si>
  <si>
    <t>Columna10088</t>
  </si>
  <si>
    <t>Columna10089</t>
  </si>
  <si>
    <t>Columna10090</t>
  </si>
  <si>
    <t>Columna10091</t>
  </si>
  <si>
    <t>Columna10092</t>
  </si>
  <si>
    <t>Columna10093</t>
  </si>
  <si>
    <t>Columna10094</t>
  </si>
  <si>
    <t>Columna10095</t>
  </si>
  <si>
    <t>Columna10096</t>
  </si>
  <si>
    <t>Columna10097</t>
  </si>
  <si>
    <t>Columna10098</t>
  </si>
  <si>
    <t>Columna10099</t>
  </si>
  <si>
    <t>Columna10100</t>
  </si>
  <si>
    <t>Columna10101</t>
  </si>
  <si>
    <t>Columna10102</t>
  </si>
  <si>
    <t>Columna10103</t>
  </si>
  <si>
    <t>Columna10104</t>
  </si>
  <si>
    <t>Columna10105</t>
  </si>
  <si>
    <t>Columna10106</t>
  </si>
  <si>
    <t>Columna10107</t>
  </si>
  <si>
    <t>Columna10108</t>
  </si>
  <si>
    <t>Columna10109</t>
  </si>
  <si>
    <t>Columna10110</t>
  </si>
  <si>
    <t>Columna10111</t>
  </si>
  <si>
    <t>Columna10112</t>
  </si>
  <si>
    <t>Columna10113</t>
  </si>
  <si>
    <t>Columna10114</t>
  </si>
  <si>
    <t>Columna10115</t>
  </si>
  <si>
    <t>Columna10116</t>
  </si>
  <si>
    <t>Columna10117</t>
  </si>
  <si>
    <t>Columna10118</t>
  </si>
  <si>
    <t>Columna10119</t>
  </si>
  <si>
    <t>Columna10120</t>
  </si>
  <si>
    <t>Columna10121</t>
  </si>
  <si>
    <t>Columna10122</t>
  </si>
  <si>
    <t>Columna10123</t>
  </si>
  <si>
    <t>Columna10124</t>
  </si>
  <si>
    <t>Columna10125</t>
  </si>
  <si>
    <t>Columna10126</t>
  </si>
  <si>
    <t>Columna10127</t>
  </si>
  <si>
    <t>Columna10128</t>
  </si>
  <si>
    <t>Columna10129</t>
  </si>
  <si>
    <t>Columna10130</t>
  </si>
  <si>
    <t>Columna10131</t>
  </si>
  <si>
    <t>Columna10132</t>
  </si>
  <si>
    <t>Columna10133</t>
  </si>
  <si>
    <t>Columna10134</t>
  </si>
  <si>
    <t>Columna10135</t>
  </si>
  <si>
    <t>Columna10136</t>
  </si>
  <si>
    <t>Columna10137</t>
  </si>
  <si>
    <t>Columna10138</t>
  </si>
  <si>
    <t>Columna10139</t>
  </si>
  <si>
    <t>Columna10140</t>
  </si>
  <si>
    <t>Columna10141</t>
  </si>
  <si>
    <t>Columna10142</t>
  </si>
  <si>
    <t>Columna10143</t>
  </si>
  <si>
    <t>Columna10144</t>
  </si>
  <si>
    <t>Columna10145</t>
  </si>
  <si>
    <t>Columna10146</t>
  </si>
  <si>
    <t>Columna10147</t>
  </si>
  <si>
    <t>Columna10148</t>
  </si>
  <si>
    <t>Columna10149</t>
  </si>
  <si>
    <t>Columna10150</t>
  </si>
  <si>
    <t>Columna10151</t>
  </si>
  <si>
    <t>Columna10152</t>
  </si>
  <si>
    <t>Columna10153</t>
  </si>
  <si>
    <t>Columna10154</t>
  </si>
  <si>
    <t>Columna10155</t>
  </si>
  <si>
    <t>Columna10156</t>
  </si>
  <si>
    <t>Columna10157</t>
  </si>
  <si>
    <t>Columna10158</t>
  </si>
  <si>
    <t>Columna10159</t>
  </si>
  <si>
    <t>Columna10160</t>
  </si>
  <si>
    <t>Columna10161</t>
  </si>
  <si>
    <t>Columna10162</t>
  </si>
  <si>
    <t>Columna10163</t>
  </si>
  <si>
    <t>Columna10164</t>
  </si>
  <si>
    <t>Columna10165</t>
  </si>
  <si>
    <t>Columna10166</t>
  </si>
  <si>
    <t>Columna10167</t>
  </si>
  <si>
    <t>Columna10168</t>
  </si>
  <si>
    <t>Columna10169</t>
  </si>
  <si>
    <t>Columna10170</t>
  </si>
  <si>
    <t>Columna10171</t>
  </si>
  <si>
    <t>Columna10172</t>
  </si>
  <si>
    <t>Columna10173</t>
  </si>
  <si>
    <t>Columna10174</t>
  </si>
  <si>
    <t>Columna10175</t>
  </si>
  <si>
    <t>Columna10176</t>
  </si>
  <si>
    <t>Columna10177</t>
  </si>
  <si>
    <t>Columna10178</t>
  </si>
  <si>
    <t>Columna10179</t>
  </si>
  <si>
    <t>Columna10180</t>
  </si>
  <si>
    <t>Columna10181</t>
  </si>
  <si>
    <t>Columna10182</t>
  </si>
  <si>
    <t>Columna10183</t>
  </si>
  <si>
    <t>Columna10184</t>
  </si>
  <si>
    <t>Columna10185</t>
  </si>
  <si>
    <t>Columna10186</t>
  </si>
  <si>
    <t>Columna10187</t>
  </si>
  <si>
    <t>Columna10188</t>
  </si>
  <si>
    <t>Columna10189</t>
  </si>
  <si>
    <t>Columna10190</t>
  </si>
  <si>
    <t>Columna10191</t>
  </si>
  <si>
    <t>Columna10192</t>
  </si>
  <si>
    <t>Columna10193</t>
  </si>
  <si>
    <t>Columna10194</t>
  </si>
  <si>
    <t>Columna10195</t>
  </si>
  <si>
    <t>Columna10196</t>
  </si>
  <si>
    <t>Columna10197</t>
  </si>
  <si>
    <t>Columna10198</t>
  </si>
  <si>
    <t>Columna10199</t>
  </si>
  <si>
    <t>Columna10200</t>
  </si>
  <si>
    <t>Columna10201</t>
  </si>
  <si>
    <t>Columna10202</t>
  </si>
  <si>
    <t>Columna10203</t>
  </si>
  <si>
    <t>Columna10204</t>
  </si>
  <si>
    <t>Columna10205</t>
  </si>
  <si>
    <t>Columna10206</t>
  </si>
  <si>
    <t>Columna10207</t>
  </si>
  <si>
    <t>Columna10208</t>
  </si>
  <si>
    <t>Columna10209</t>
  </si>
  <si>
    <t>Columna10210</t>
  </si>
  <si>
    <t>Columna10211</t>
  </si>
  <si>
    <t>Columna10212</t>
  </si>
  <si>
    <t>Columna10213</t>
  </si>
  <si>
    <t>Columna10214</t>
  </si>
  <si>
    <t>Columna10215</t>
  </si>
  <si>
    <t>Columna10216</t>
  </si>
  <si>
    <t>Columna10217</t>
  </si>
  <si>
    <t>Columna10218</t>
  </si>
  <si>
    <t>Columna10219</t>
  </si>
  <si>
    <t>Columna10220</t>
  </si>
  <si>
    <t>Columna10221</t>
  </si>
  <si>
    <t>Columna10222</t>
  </si>
  <si>
    <t>Columna10223</t>
  </si>
  <si>
    <t>Columna10224</t>
  </si>
  <si>
    <t>Columna10225</t>
  </si>
  <si>
    <t>Columna10226</t>
  </si>
  <si>
    <t>Columna10227</t>
  </si>
  <si>
    <t>Columna10228</t>
  </si>
  <si>
    <t>Columna10229</t>
  </si>
  <si>
    <t>Columna10230</t>
  </si>
  <si>
    <t>Columna10231</t>
  </si>
  <si>
    <t>Columna10232</t>
  </si>
  <si>
    <t>Columna10233</t>
  </si>
  <si>
    <t>Columna10234</t>
  </si>
  <si>
    <t>Columna10235</t>
  </si>
  <si>
    <t>Columna10236</t>
  </si>
  <si>
    <t>Columna10237</t>
  </si>
  <si>
    <t>Columna10238</t>
  </si>
  <si>
    <t>Columna10239</t>
  </si>
  <si>
    <t>Columna10240</t>
  </si>
  <si>
    <t>Columna10241</t>
  </si>
  <si>
    <t>Columna10242</t>
  </si>
  <si>
    <t>Columna10243</t>
  </si>
  <si>
    <t>Columna10244</t>
  </si>
  <si>
    <t>Columna10245</t>
  </si>
  <si>
    <t>Columna10246</t>
  </si>
  <si>
    <t>Columna10247</t>
  </si>
  <si>
    <t>Columna10248</t>
  </si>
  <si>
    <t>Columna10249</t>
  </si>
  <si>
    <t>Columna10250</t>
  </si>
  <si>
    <t>Columna10251</t>
  </si>
  <si>
    <t>Columna10252</t>
  </si>
  <si>
    <t>Columna10253</t>
  </si>
  <si>
    <t>Columna10254</t>
  </si>
  <si>
    <t>Columna10255</t>
  </si>
  <si>
    <t>Columna10256</t>
  </si>
  <si>
    <t>Columna10257</t>
  </si>
  <si>
    <t>Columna10258</t>
  </si>
  <si>
    <t>Columna10259</t>
  </si>
  <si>
    <t>Columna10260</t>
  </si>
  <si>
    <t>Columna10261</t>
  </si>
  <si>
    <t>Columna10262</t>
  </si>
  <si>
    <t>Columna10263</t>
  </si>
  <si>
    <t>Columna10264</t>
  </si>
  <si>
    <t>Columna10265</t>
  </si>
  <si>
    <t>Columna10266</t>
  </si>
  <si>
    <t>Columna10267</t>
  </si>
  <si>
    <t>Columna10268</t>
  </si>
  <si>
    <t>Columna10269</t>
  </si>
  <si>
    <t>Columna10270</t>
  </si>
  <si>
    <t>Columna10271</t>
  </si>
  <si>
    <t>Columna10272</t>
  </si>
  <si>
    <t>Columna10273</t>
  </si>
  <si>
    <t>Columna10274</t>
  </si>
  <si>
    <t>Columna10275</t>
  </si>
  <si>
    <t>Columna10276</t>
  </si>
  <si>
    <t>Columna10277</t>
  </si>
  <si>
    <t>Columna10278</t>
  </si>
  <si>
    <t>Columna10279</t>
  </si>
  <si>
    <t>Columna10280</t>
  </si>
  <si>
    <t>Columna10281</t>
  </si>
  <si>
    <t>Columna10282</t>
  </si>
  <si>
    <t>Columna10283</t>
  </si>
  <si>
    <t>Columna10284</t>
  </si>
  <si>
    <t>Columna10285</t>
  </si>
  <si>
    <t>Columna10286</t>
  </si>
  <si>
    <t>Columna10287</t>
  </si>
  <si>
    <t>Columna10288</t>
  </si>
  <si>
    <t>Columna10289</t>
  </si>
  <si>
    <t>Columna10290</t>
  </si>
  <si>
    <t>Columna10291</t>
  </si>
  <si>
    <t>Columna10292</t>
  </si>
  <si>
    <t>Columna10293</t>
  </si>
  <si>
    <t>Columna10294</t>
  </si>
  <si>
    <t>Columna10295</t>
  </si>
  <si>
    <t>Columna10296</t>
  </si>
  <si>
    <t>Columna10297</t>
  </si>
  <si>
    <t>Columna10298</t>
  </si>
  <si>
    <t>Columna10299</t>
  </si>
  <si>
    <t>Columna10300</t>
  </si>
  <si>
    <t>Columna10301</t>
  </si>
  <si>
    <t>Columna10302</t>
  </si>
  <si>
    <t>Columna10303</t>
  </si>
  <si>
    <t>Columna10304</t>
  </si>
  <si>
    <t>Columna10305</t>
  </si>
  <si>
    <t>Columna10306</t>
  </si>
  <si>
    <t>Columna10307</t>
  </si>
  <si>
    <t>Columna10308</t>
  </si>
  <si>
    <t>Columna10309</t>
  </si>
  <si>
    <t>Columna10310</t>
  </si>
  <si>
    <t>Columna10311</t>
  </si>
  <si>
    <t>Columna10312</t>
  </si>
  <si>
    <t>Columna10313</t>
  </si>
  <si>
    <t>Columna10314</t>
  </si>
  <si>
    <t>Columna10315</t>
  </si>
  <si>
    <t>Columna10316</t>
  </si>
  <si>
    <t>Columna10317</t>
  </si>
  <si>
    <t>Columna10318</t>
  </si>
  <si>
    <t>Columna10319</t>
  </si>
  <si>
    <t>Columna10320</t>
  </si>
  <si>
    <t>Columna10321</t>
  </si>
  <si>
    <t>Columna10322</t>
  </si>
  <si>
    <t>Columna10323</t>
  </si>
  <si>
    <t>Columna10324</t>
  </si>
  <si>
    <t>Columna10325</t>
  </si>
  <si>
    <t>Columna10326</t>
  </si>
  <si>
    <t>Columna10327</t>
  </si>
  <si>
    <t>Columna10328</t>
  </si>
  <si>
    <t>Columna10329</t>
  </si>
  <si>
    <t>Columna10330</t>
  </si>
  <si>
    <t>Columna10331</t>
  </si>
  <si>
    <t>Columna10332</t>
  </si>
  <si>
    <t>Columna10333</t>
  </si>
  <si>
    <t>Columna10334</t>
  </si>
  <si>
    <t>Columna10335</t>
  </si>
  <si>
    <t>Columna10336</t>
  </si>
  <si>
    <t>Columna10337</t>
  </si>
  <si>
    <t>Columna10338</t>
  </si>
  <si>
    <t>Columna10339</t>
  </si>
  <si>
    <t>Columna10340</t>
  </si>
  <si>
    <t>Columna10341</t>
  </si>
  <si>
    <t>Columna10342</t>
  </si>
  <si>
    <t>Columna10343</t>
  </si>
  <si>
    <t>Columna10344</t>
  </si>
  <si>
    <t>Columna10345</t>
  </si>
  <si>
    <t>Columna10346</t>
  </si>
  <si>
    <t>Columna10347</t>
  </si>
  <si>
    <t>Columna10348</t>
  </si>
  <si>
    <t>Columna10349</t>
  </si>
  <si>
    <t>Columna10350</t>
  </si>
  <si>
    <t>Columna10351</t>
  </si>
  <si>
    <t>Columna10352</t>
  </si>
  <si>
    <t>Columna10353</t>
  </si>
  <si>
    <t>Columna10354</t>
  </si>
  <si>
    <t>Columna10355</t>
  </si>
  <si>
    <t>Columna10356</t>
  </si>
  <si>
    <t>Columna10357</t>
  </si>
  <si>
    <t>Columna10358</t>
  </si>
  <si>
    <t>Columna10359</t>
  </si>
  <si>
    <t>Columna10360</t>
  </si>
  <si>
    <t>Columna10361</t>
  </si>
  <si>
    <t>Columna10362</t>
  </si>
  <si>
    <t>Columna10363</t>
  </si>
  <si>
    <t>Columna10364</t>
  </si>
  <si>
    <t>Columna10365</t>
  </si>
  <si>
    <t>Columna10366</t>
  </si>
  <si>
    <t>Columna10367</t>
  </si>
  <si>
    <t>Columna10368</t>
  </si>
  <si>
    <t>Columna10369</t>
  </si>
  <si>
    <t>Columna10370</t>
  </si>
  <si>
    <t>Columna10371</t>
  </si>
  <si>
    <t>Columna10372</t>
  </si>
  <si>
    <t>Columna10373</t>
  </si>
  <si>
    <t>Columna10374</t>
  </si>
  <si>
    <t>Columna10375</t>
  </si>
  <si>
    <t>Columna10376</t>
  </si>
  <si>
    <t>Columna10377</t>
  </si>
  <si>
    <t>Columna10378</t>
  </si>
  <si>
    <t>Columna10379</t>
  </si>
  <si>
    <t>Columna10380</t>
  </si>
  <si>
    <t>Columna10381</t>
  </si>
  <si>
    <t>Columna10382</t>
  </si>
  <si>
    <t>Columna10383</t>
  </si>
  <si>
    <t>Columna10384</t>
  </si>
  <si>
    <t>Columna10385</t>
  </si>
  <si>
    <t>Columna10386</t>
  </si>
  <si>
    <t>Columna10387</t>
  </si>
  <si>
    <t>Columna10388</t>
  </si>
  <si>
    <t>Columna10389</t>
  </si>
  <si>
    <t>Columna10390</t>
  </si>
  <si>
    <t>Columna10391</t>
  </si>
  <si>
    <t>Columna10392</t>
  </si>
  <si>
    <t>Columna10393</t>
  </si>
  <si>
    <t>Columna10394</t>
  </si>
  <si>
    <t>Columna10395</t>
  </si>
  <si>
    <t>Columna10396</t>
  </si>
  <si>
    <t>Columna10397</t>
  </si>
  <si>
    <t>Columna10398</t>
  </si>
  <si>
    <t>Columna10399</t>
  </si>
  <si>
    <t>Columna10400</t>
  </si>
  <si>
    <t>Columna10401</t>
  </si>
  <si>
    <t>Columna10402</t>
  </si>
  <si>
    <t>Columna10403</t>
  </si>
  <si>
    <t>Columna10404</t>
  </si>
  <si>
    <t>Columna10405</t>
  </si>
  <si>
    <t>Columna10406</t>
  </si>
  <si>
    <t>Columna10407</t>
  </si>
  <si>
    <t>Columna10408</t>
  </si>
  <si>
    <t>Columna10409</t>
  </si>
  <si>
    <t>Columna10410</t>
  </si>
  <si>
    <t>Columna10411</t>
  </si>
  <si>
    <t>Columna10412</t>
  </si>
  <si>
    <t>Columna10413</t>
  </si>
  <si>
    <t>Columna10414</t>
  </si>
  <si>
    <t>Columna10415</t>
  </si>
  <si>
    <t>Columna10416</t>
  </si>
  <si>
    <t>Columna10417</t>
  </si>
  <si>
    <t>Columna10418</t>
  </si>
  <si>
    <t>Columna10419</t>
  </si>
  <si>
    <t>Columna10420</t>
  </si>
  <si>
    <t>Columna10421</t>
  </si>
  <si>
    <t>Columna10422</t>
  </si>
  <si>
    <t>Columna10423</t>
  </si>
  <si>
    <t>Columna10424</t>
  </si>
  <si>
    <t>Columna10425</t>
  </si>
  <si>
    <t>Columna10426</t>
  </si>
  <si>
    <t>Columna10427</t>
  </si>
  <si>
    <t>Columna10428</t>
  </si>
  <si>
    <t>Columna10429</t>
  </si>
  <si>
    <t>Columna10430</t>
  </si>
  <si>
    <t>Columna10431</t>
  </si>
  <si>
    <t>Columna10432</t>
  </si>
  <si>
    <t>Columna10433</t>
  </si>
  <si>
    <t>Columna10434</t>
  </si>
  <si>
    <t>Columna10435</t>
  </si>
  <si>
    <t>Columna10436</t>
  </si>
  <si>
    <t>Columna10437</t>
  </si>
  <si>
    <t>Columna10438</t>
  </si>
  <si>
    <t>Columna10439</t>
  </si>
  <si>
    <t>Columna10440</t>
  </si>
  <si>
    <t>Columna10441</t>
  </si>
  <si>
    <t>Columna10442</t>
  </si>
  <si>
    <t>Columna10443</t>
  </si>
  <si>
    <t>Columna10444</t>
  </si>
  <si>
    <t>Columna10445</t>
  </si>
  <si>
    <t>Columna10446</t>
  </si>
  <si>
    <t>Columna10447</t>
  </si>
  <si>
    <t>Columna10448</t>
  </si>
  <si>
    <t>Columna10449</t>
  </si>
  <si>
    <t>Columna10450</t>
  </si>
  <si>
    <t>Columna10451</t>
  </si>
  <si>
    <t>Columna10452</t>
  </si>
  <si>
    <t>Columna10453</t>
  </si>
  <si>
    <t>Columna10454</t>
  </si>
  <si>
    <t>Columna10455</t>
  </si>
  <si>
    <t>Columna10456</t>
  </si>
  <si>
    <t>Columna10457</t>
  </si>
  <si>
    <t>Columna10458</t>
  </si>
  <si>
    <t>Columna10459</t>
  </si>
  <si>
    <t>Columna10460</t>
  </si>
  <si>
    <t>Columna10461</t>
  </si>
  <si>
    <t>Columna10462</t>
  </si>
  <si>
    <t>Columna10463</t>
  </si>
  <si>
    <t>Columna10464</t>
  </si>
  <si>
    <t>Columna10465</t>
  </si>
  <si>
    <t>Columna10466</t>
  </si>
  <si>
    <t>Columna10467</t>
  </si>
  <si>
    <t>Columna10468</t>
  </si>
  <si>
    <t>Columna10469</t>
  </si>
  <si>
    <t>Columna10470</t>
  </si>
  <si>
    <t>Columna10471</t>
  </si>
  <si>
    <t>Columna10472</t>
  </si>
  <si>
    <t>Columna10473</t>
  </si>
  <si>
    <t>Columna10474</t>
  </si>
  <si>
    <t>Columna10475</t>
  </si>
  <si>
    <t>Columna10476</t>
  </si>
  <si>
    <t>Columna10477</t>
  </si>
  <si>
    <t>Columna10478</t>
  </si>
  <si>
    <t>Columna10479</t>
  </si>
  <si>
    <t>Columna10480</t>
  </si>
  <si>
    <t>Columna10481</t>
  </si>
  <si>
    <t>Columna10482</t>
  </si>
  <si>
    <t>Columna10483</t>
  </si>
  <si>
    <t>Columna10484</t>
  </si>
  <si>
    <t>Columna10485</t>
  </si>
  <si>
    <t>Columna10486</t>
  </si>
  <si>
    <t>Columna10487</t>
  </si>
  <si>
    <t>Columna10488</t>
  </si>
  <si>
    <t>Columna10489</t>
  </si>
  <si>
    <t>Columna10490</t>
  </si>
  <si>
    <t>Columna10491</t>
  </si>
  <si>
    <t>Columna10492</t>
  </si>
  <si>
    <t>Columna10493</t>
  </si>
  <si>
    <t>Columna10494</t>
  </si>
  <si>
    <t>Columna10495</t>
  </si>
  <si>
    <t>Columna10496</t>
  </si>
  <si>
    <t>Columna10497</t>
  </si>
  <si>
    <t>Columna10498</t>
  </si>
  <si>
    <t>Columna10499</t>
  </si>
  <si>
    <t>Columna10500</t>
  </si>
  <si>
    <t>Columna10501</t>
  </si>
  <si>
    <t>Columna10502</t>
  </si>
  <si>
    <t>Columna10503</t>
  </si>
  <si>
    <t>Columna10504</t>
  </si>
  <si>
    <t>Columna10505</t>
  </si>
  <si>
    <t>Columna10506</t>
  </si>
  <si>
    <t>Columna10507</t>
  </si>
  <si>
    <t>Columna10508</t>
  </si>
  <si>
    <t>Columna10509</t>
  </si>
  <si>
    <t>Columna10510</t>
  </si>
  <si>
    <t>Columna10511</t>
  </si>
  <si>
    <t>Columna10512</t>
  </si>
  <si>
    <t>Columna10513</t>
  </si>
  <si>
    <t>Columna10514</t>
  </si>
  <si>
    <t>Columna10515</t>
  </si>
  <si>
    <t>Columna10516</t>
  </si>
  <si>
    <t>Columna10517</t>
  </si>
  <si>
    <t>Columna10518</t>
  </si>
  <si>
    <t>Columna10519</t>
  </si>
  <si>
    <t>Columna10520</t>
  </si>
  <si>
    <t>Columna10521</t>
  </si>
  <si>
    <t>Columna10522</t>
  </si>
  <si>
    <t>Columna10523</t>
  </si>
  <si>
    <t>Columna10524</t>
  </si>
  <si>
    <t>Columna10525</t>
  </si>
  <si>
    <t>Columna10526</t>
  </si>
  <si>
    <t>Columna10527</t>
  </si>
  <si>
    <t>Columna10528</t>
  </si>
  <si>
    <t>Columna10529</t>
  </si>
  <si>
    <t>Columna10530</t>
  </si>
  <si>
    <t>Columna10531</t>
  </si>
  <si>
    <t>Columna10532</t>
  </si>
  <si>
    <t>Columna10533</t>
  </si>
  <si>
    <t>Columna10534</t>
  </si>
  <si>
    <t>Columna10535</t>
  </si>
  <si>
    <t>Columna10536</t>
  </si>
  <si>
    <t>Columna10537</t>
  </si>
  <si>
    <t>Columna10538</t>
  </si>
  <si>
    <t>Columna10539</t>
  </si>
  <si>
    <t>Columna10540</t>
  </si>
  <si>
    <t>Columna10541</t>
  </si>
  <si>
    <t>Columna10542</t>
  </si>
  <si>
    <t>Columna10543</t>
  </si>
  <si>
    <t>Columna10544</t>
  </si>
  <si>
    <t>Columna10545</t>
  </si>
  <si>
    <t>Columna10546</t>
  </si>
  <si>
    <t>Columna10547</t>
  </si>
  <si>
    <t>Columna10548</t>
  </si>
  <si>
    <t>Columna10549</t>
  </si>
  <si>
    <t>Columna10550</t>
  </si>
  <si>
    <t>Columna10551</t>
  </si>
  <si>
    <t>Columna10552</t>
  </si>
  <si>
    <t>Columna10553</t>
  </si>
  <si>
    <t>Columna10554</t>
  </si>
  <si>
    <t>Columna10555</t>
  </si>
  <si>
    <t>Columna10556</t>
  </si>
  <si>
    <t>Columna10557</t>
  </si>
  <si>
    <t>Columna10558</t>
  </si>
  <si>
    <t>Columna10559</t>
  </si>
  <si>
    <t>Columna10560</t>
  </si>
  <si>
    <t>Columna10561</t>
  </si>
  <si>
    <t>Columna10562</t>
  </si>
  <si>
    <t>Columna10563</t>
  </si>
  <si>
    <t>Columna10564</t>
  </si>
  <si>
    <t>Columna10565</t>
  </si>
  <si>
    <t>Columna10566</t>
  </si>
  <si>
    <t>Columna10567</t>
  </si>
  <si>
    <t>Columna10568</t>
  </si>
  <si>
    <t>Columna10569</t>
  </si>
  <si>
    <t>Columna10570</t>
  </si>
  <si>
    <t>Columna10571</t>
  </si>
  <si>
    <t>Columna10572</t>
  </si>
  <si>
    <t>Columna10573</t>
  </si>
  <si>
    <t>Columna10574</t>
  </si>
  <si>
    <t>Columna10575</t>
  </si>
  <si>
    <t>Columna10576</t>
  </si>
  <si>
    <t>Columna10577</t>
  </si>
  <si>
    <t>Columna10578</t>
  </si>
  <si>
    <t>Columna10579</t>
  </si>
  <si>
    <t>Columna10580</t>
  </si>
  <si>
    <t>Columna10581</t>
  </si>
  <si>
    <t>Columna10582</t>
  </si>
  <si>
    <t>Columna10583</t>
  </si>
  <si>
    <t>Columna10584</t>
  </si>
  <si>
    <t>Columna10585</t>
  </si>
  <si>
    <t>Columna10586</t>
  </si>
  <si>
    <t>Columna10587</t>
  </si>
  <si>
    <t>Columna10588</t>
  </si>
  <si>
    <t>Columna10589</t>
  </si>
  <si>
    <t>Columna10590</t>
  </si>
  <si>
    <t>Columna10591</t>
  </si>
  <si>
    <t>Columna10592</t>
  </si>
  <si>
    <t>Columna10593</t>
  </si>
  <si>
    <t>Columna10594</t>
  </si>
  <si>
    <t>Columna10595</t>
  </si>
  <si>
    <t>Columna10596</t>
  </si>
  <si>
    <t>Columna10597</t>
  </si>
  <si>
    <t>Columna10598</t>
  </si>
  <si>
    <t>Columna10599</t>
  </si>
  <si>
    <t>Columna10600</t>
  </si>
  <si>
    <t>Columna10601</t>
  </si>
  <si>
    <t>Columna10602</t>
  </si>
  <si>
    <t>Columna10603</t>
  </si>
  <si>
    <t>Columna10604</t>
  </si>
  <si>
    <t>Columna10605</t>
  </si>
  <si>
    <t>Columna10606</t>
  </si>
  <si>
    <t>Columna10607</t>
  </si>
  <si>
    <t>Columna10608</t>
  </si>
  <si>
    <t>Columna10609</t>
  </si>
  <si>
    <t>Columna10610</t>
  </si>
  <si>
    <t>Columna10611</t>
  </si>
  <si>
    <t>Columna10612</t>
  </si>
  <si>
    <t>Columna10613</t>
  </si>
  <si>
    <t>Columna10614</t>
  </si>
  <si>
    <t>Columna10615</t>
  </si>
  <si>
    <t>Columna10616</t>
  </si>
  <si>
    <t>Columna10617</t>
  </si>
  <si>
    <t>Columna10618</t>
  </si>
  <si>
    <t>Columna10619</t>
  </si>
  <si>
    <t>Columna10620</t>
  </si>
  <si>
    <t>Columna10621</t>
  </si>
  <si>
    <t>Columna10622</t>
  </si>
  <si>
    <t>Columna10623</t>
  </si>
  <si>
    <t>Columna10624</t>
  </si>
  <si>
    <t>Columna10625</t>
  </si>
  <si>
    <t>Columna10626</t>
  </si>
  <si>
    <t>Columna10627</t>
  </si>
  <si>
    <t>Columna10628</t>
  </si>
  <si>
    <t>Columna10629</t>
  </si>
  <si>
    <t>Columna10630</t>
  </si>
  <si>
    <t>Columna10631</t>
  </si>
  <si>
    <t>Columna10632</t>
  </si>
  <si>
    <t>Columna10633</t>
  </si>
  <si>
    <t>Columna10634</t>
  </si>
  <si>
    <t>Columna10635</t>
  </si>
  <si>
    <t>Columna10636</t>
  </si>
  <si>
    <t>Columna10637</t>
  </si>
  <si>
    <t>Columna10638</t>
  </si>
  <si>
    <t>Columna10639</t>
  </si>
  <si>
    <t>Columna10640</t>
  </si>
  <si>
    <t>Columna10641</t>
  </si>
  <si>
    <t>Columna10642</t>
  </si>
  <si>
    <t>Columna10643</t>
  </si>
  <si>
    <t>Columna10644</t>
  </si>
  <si>
    <t>Columna10645</t>
  </si>
  <si>
    <t>Columna10646</t>
  </si>
  <si>
    <t>Columna10647</t>
  </si>
  <si>
    <t>Columna10648</t>
  </si>
  <si>
    <t>Columna10649</t>
  </si>
  <si>
    <t>Columna10650</t>
  </si>
  <si>
    <t>Columna10651</t>
  </si>
  <si>
    <t>Columna10652</t>
  </si>
  <si>
    <t>Columna10653</t>
  </si>
  <si>
    <t>Columna10654</t>
  </si>
  <si>
    <t>Columna10655</t>
  </si>
  <si>
    <t>Columna10656</t>
  </si>
  <si>
    <t>Columna10657</t>
  </si>
  <si>
    <t>Columna10658</t>
  </si>
  <si>
    <t>Columna10659</t>
  </si>
  <si>
    <t>Columna10660</t>
  </si>
  <si>
    <t>Columna10661</t>
  </si>
  <si>
    <t>Columna10662</t>
  </si>
  <si>
    <t>Columna10663</t>
  </si>
  <si>
    <t>Columna10664</t>
  </si>
  <si>
    <t>Columna10665</t>
  </si>
  <si>
    <t>Columna10666</t>
  </si>
  <si>
    <t>Columna10667</t>
  </si>
  <si>
    <t>Columna10668</t>
  </si>
  <si>
    <t>Columna10669</t>
  </si>
  <si>
    <t>Columna10670</t>
  </si>
  <si>
    <t>Columna10671</t>
  </si>
  <si>
    <t>Columna10672</t>
  </si>
  <si>
    <t>Columna10673</t>
  </si>
  <si>
    <t>Columna10674</t>
  </si>
  <si>
    <t>Columna10675</t>
  </si>
  <si>
    <t>Columna10676</t>
  </si>
  <si>
    <t>Columna10677</t>
  </si>
  <si>
    <t>Columna10678</t>
  </si>
  <si>
    <t>Columna10679</t>
  </si>
  <si>
    <t>Columna10680</t>
  </si>
  <si>
    <t>Columna10681</t>
  </si>
  <si>
    <t>Columna10682</t>
  </si>
  <si>
    <t>Columna10683</t>
  </si>
  <si>
    <t>Columna10684</t>
  </si>
  <si>
    <t>Columna10685</t>
  </si>
  <si>
    <t>Columna10686</t>
  </si>
  <si>
    <t>Columna10687</t>
  </si>
  <si>
    <t>Columna10688</t>
  </si>
  <si>
    <t>Columna10689</t>
  </si>
  <si>
    <t>Columna10690</t>
  </si>
  <si>
    <t>Columna10691</t>
  </si>
  <si>
    <t>Columna10692</t>
  </si>
  <si>
    <t>Columna10693</t>
  </si>
  <si>
    <t>Columna10694</t>
  </si>
  <si>
    <t>Columna10695</t>
  </si>
  <si>
    <t>Columna10696</t>
  </si>
  <si>
    <t>Columna10697</t>
  </si>
  <si>
    <t>Columna10698</t>
  </si>
  <si>
    <t>Columna10699</t>
  </si>
  <si>
    <t>Columna10700</t>
  </si>
  <si>
    <t>Columna10701</t>
  </si>
  <si>
    <t>Columna10702</t>
  </si>
  <si>
    <t>Columna10703</t>
  </si>
  <si>
    <t>Columna10704</t>
  </si>
  <si>
    <t>Columna10705</t>
  </si>
  <si>
    <t>Columna10706</t>
  </si>
  <si>
    <t>Columna10707</t>
  </si>
  <si>
    <t>Columna10708</t>
  </si>
  <si>
    <t>Columna10709</t>
  </si>
  <si>
    <t>Columna10710</t>
  </si>
  <si>
    <t>Columna10711</t>
  </si>
  <si>
    <t>Columna10712</t>
  </si>
  <si>
    <t>Columna10713</t>
  </si>
  <si>
    <t>Columna10714</t>
  </si>
  <si>
    <t>Columna10715</t>
  </si>
  <si>
    <t>Columna10716</t>
  </si>
  <si>
    <t>Columna10717</t>
  </si>
  <si>
    <t>Columna10718</t>
  </si>
  <si>
    <t>Columna10719</t>
  </si>
  <si>
    <t>Columna10720</t>
  </si>
  <si>
    <t>Columna10721</t>
  </si>
  <si>
    <t>Columna10722</t>
  </si>
  <si>
    <t>Columna10723</t>
  </si>
  <si>
    <t>Columna10724</t>
  </si>
  <si>
    <t>Columna10725</t>
  </si>
  <si>
    <t>Columna10726</t>
  </si>
  <si>
    <t>Columna10727</t>
  </si>
  <si>
    <t>Columna10728</t>
  </si>
  <si>
    <t>Columna10729</t>
  </si>
  <si>
    <t>Columna10730</t>
  </si>
  <si>
    <t>Columna10731</t>
  </si>
  <si>
    <t>Columna10732</t>
  </si>
  <si>
    <t>Columna10733</t>
  </si>
  <si>
    <t>Columna10734</t>
  </si>
  <si>
    <t>Columna10735</t>
  </si>
  <si>
    <t>Columna10736</t>
  </si>
  <si>
    <t>Columna10737</t>
  </si>
  <si>
    <t>Columna10738</t>
  </si>
  <si>
    <t>Columna10739</t>
  </si>
  <si>
    <t>Columna10740</t>
  </si>
  <si>
    <t>Columna10741</t>
  </si>
  <si>
    <t>Columna10742</t>
  </si>
  <si>
    <t>Columna10743</t>
  </si>
  <si>
    <t>Columna10744</t>
  </si>
  <si>
    <t>Columna10745</t>
  </si>
  <si>
    <t>Columna10746</t>
  </si>
  <si>
    <t>Columna10747</t>
  </si>
  <si>
    <t>Columna10748</t>
  </si>
  <si>
    <t>Columna10749</t>
  </si>
  <si>
    <t>Columna10750</t>
  </si>
  <si>
    <t>Columna10751</t>
  </si>
  <si>
    <t>Columna10752</t>
  </si>
  <si>
    <t>Columna10753</t>
  </si>
  <si>
    <t>Columna10754</t>
  </si>
  <si>
    <t>Columna10755</t>
  </si>
  <si>
    <t>Columna10756</t>
  </si>
  <si>
    <t>Columna10757</t>
  </si>
  <si>
    <t>Columna10758</t>
  </si>
  <si>
    <t>Columna10759</t>
  </si>
  <si>
    <t>Columna10760</t>
  </si>
  <si>
    <t>Columna10761</t>
  </si>
  <si>
    <t>Columna10762</t>
  </si>
  <si>
    <t>Columna10763</t>
  </si>
  <si>
    <t>Columna10764</t>
  </si>
  <si>
    <t>Columna10765</t>
  </si>
  <si>
    <t>Columna10766</t>
  </si>
  <si>
    <t>Columna10767</t>
  </si>
  <si>
    <t>Columna10768</t>
  </si>
  <si>
    <t>Columna10769</t>
  </si>
  <si>
    <t>Columna10770</t>
  </si>
  <si>
    <t>Columna10771</t>
  </si>
  <si>
    <t>Columna10772</t>
  </si>
  <si>
    <t>Columna10773</t>
  </si>
  <si>
    <t>Columna10774</t>
  </si>
  <si>
    <t>Columna10775</t>
  </si>
  <si>
    <t>Columna10776</t>
  </si>
  <si>
    <t>Columna10777</t>
  </si>
  <si>
    <t>Columna10778</t>
  </si>
  <si>
    <t>Columna10779</t>
  </si>
  <si>
    <t>Columna10780</t>
  </si>
  <si>
    <t>Columna10781</t>
  </si>
  <si>
    <t>Columna10782</t>
  </si>
  <si>
    <t>Columna10783</t>
  </si>
  <si>
    <t>Columna10784</t>
  </si>
  <si>
    <t>Columna10785</t>
  </si>
  <si>
    <t>Columna10786</t>
  </si>
  <si>
    <t>Columna10787</t>
  </si>
  <si>
    <t>Columna10788</t>
  </si>
  <si>
    <t>Columna10789</t>
  </si>
  <si>
    <t>Columna10790</t>
  </si>
  <si>
    <t>Columna10791</t>
  </si>
  <si>
    <t>Columna10792</t>
  </si>
  <si>
    <t>Columna10793</t>
  </si>
  <si>
    <t>Columna10794</t>
  </si>
  <si>
    <t>Columna10795</t>
  </si>
  <si>
    <t>Columna10796</t>
  </si>
  <si>
    <t>Columna10797</t>
  </si>
  <si>
    <t>Columna10798</t>
  </si>
  <si>
    <t>Columna10799</t>
  </si>
  <si>
    <t>Columna10800</t>
  </si>
  <si>
    <t>Columna10801</t>
  </si>
  <si>
    <t>Columna10802</t>
  </si>
  <si>
    <t>Columna10803</t>
  </si>
  <si>
    <t>Columna10804</t>
  </si>
  <si>
    <t>Columna10805</t>
  </si>
  <si>
    <t>Columna10806</t>
  </si>
  <si>
    <t>Columna10807</t>
  </si>
  <si>
    <t>Columna10808</t>
  </si>
  <si>
    <t>Columna10809</t>
  </si>
  <si>
    <t>Columna10810</t>
  </si>
  <si>
    <t>Columna10811</t>
  </si>
  <si>
    <t>Columna10812</t>
  </si>
  <si>
    <t>Columna10813</t>
  </si>
  <si>
    <t>Columna10814</t>
  </si>
  <si>
    <t>Columna10815</t>
  </si>
  <si>
    <t>Columna10816</t>
  </si>
  <si>
    <t>Columna10817</t>
  </si>
  <si>
    <t>Columna10818</t>
  </si>
  <si>
    <t>Columna10819</t>
  </si>
  <si>
    <t>Columna10820</t>
  </si>
  <si>
    <t>Columna10821</t>
  </si>
  <si>
    <t>Columna10822</t>
  </si>
  <si>
    <t>Columna10823</t>
  </si>
  <si>
    <t>Columna10824</t>
  </si>
  <si>
    <t>Columna10825</t>
  </si>
  <si>
    <t>Columna10826</t>
  </si>
  <si>
    <t>Columna10827</t>
  </si>
  <si>
    <t>Columna10828</t>
  </si>
  <si>
    <t>Columna10829</t>
  </si>
  <si>
    <t>Columna10830</t>
  </si>
  <si>
    <t>Columna10831</t>
  </si>
  <si>
    <t>Columna10832</t>
  </si>
  <si>
    <t>Columna10833</t>
  </si>
  <si>
    <t>Columna10834</t>
  </si>
  <si>
    <t>Columna10835</t>
  </si>
  <si>
    <t>Columna10836</t>
  </si>
  <si>
    <t>Columna10837</t>
  </si>
  <si>
    <t>Columna10838</t>
  </si>
  <si>
    <t>Columna10839</t>
  </si>
  <si>
    <t>Columna10840</t>
  </si>
  <si>
    <t>Columna10841</t>
  </si>
  <si>
    <t>Columna10842</t>
  </si>
  <si>
    <t>Columna10843</t>
  </si>
  <si>
    <t>Columna10844</t>
  </si>
  <si>
    <t>Columna10845</t>
  </si>
  <si>
    <t>Columna10846</t>
  </si>
  <si>
    <t>Columna10847</t>
  </si>
  <si>
    <t>Columna10848</t>
  </si>
  <si>
    <t>Columna10849</t>
  </si>
  <si>
    <t>Columna10850</t>
  </si>
  <si>
    <t>Columna10851</t>
  </si>
  <si>
    <t>Columna10852</t>
  </si>
  <si>
    <t>Columna10853</t>
  </si>
  <si>
    <t>Columna10854</t>
  </si>
  <si>
    <t>Columna10855</t>
  </si>
  <si>
    <t>Columna10856</t>
  </si>
  <si>
    <t>Columna10857</t>
  </si>
  <si>
    <t>Columna10858</t>
  </si>
  <si>
    <t>Columna10859</t>
  </si>
  <si>
    <t>Columna10860</t>
  </si>
  <si>
    <t>Columna10861</t>
  </si>
  <si>
    <t>Columna10862</t>
  </si>
  <si>
    <t>Columna10863</t>
  </si>
  <si>
    <t>Columna10864</t>
  </si>
  <si>
    <t>Columna10865</t>
  </si>
  <si>
    <t>Columna10866</t>
  </si>
  <si>
    <t>Columna10867</t>
  </si>
  <si>
    <t>Columna10868</t>
  </si>
  <si>
    <t>Columna10869</t>
  </si>
  <si>
    <t>Columna10870</t>
  </si>
  <si>
    <t>Columna10871</t>
  </si>
  <si>
    <t>Columna10872</t>
  </si>
  <si>
    <t>Columna10873</t>
  </si>
  <si>
    <t>Columna10874</t>
  </si>
  <si>
    <t>Columna10875</t>
  </si>
  <si>
    <t>Columna10876</t>
  </si>
  <si>
    <t>Columna10877</t>
  </si>
  <si>
    <t>Columna10878</t>
  </si>
  <si>
    <t>Columna10879</t>
  </si>
  <si>
    <t>Columna10880</t>
  </si>
  <si>
    <t>Columna10881</t>
  </si>
  <si>
    <t>Columna10882</t>
  </si>
  <si>
    <t>Columna10883</t>
  </si>
  <si>
    <t>Columna10884</t>
  </si>
  <si>
    <t>Columna10885</t>
  </si>
  <si>
    <t>Columna10886</t>
  </si>
  <si>
    <t>Columna10887</t>
  </si>
  <si>
    <t>Columna10888</t>
  </si>
  <si>
    <t>Columna10889</t>
  </si>
  <si>
    <t>Columna10890</t>
  </si>
  <si>
    <t>Columna10891</t>
  </si>
  <si>
    <t>Columna10892</t>
  </si>
  <si>
    <t>Columna10893</t>
  </si>
  <si>
    <t>Columna10894</t>
  </si>
  <si>
    <t>Columna10895</t>
  </si>
  <si>
    <t>Columna10896</t>
  </si>
  <si>
    <t>Columna10897</t>
  </si>
  <si>
    <t>Columna10898</t>
  </si>
  <si>
    <t>Columna10899</t>
  </si>
  <si>
    <t>Columna10900</t>
  </si>
  <si>
    <t>Columna10901</t>
  </si>
  <si>
    <t>Columna10902</t>
  </si>
  <si>
    <t>Columna10903</t>
  </si>
  <si>
    <t>Columna10904</t>
  </si>
  <si>
    <t>Columna10905</t>
  </si>
  <si>
    <t>Columna10906</t>
  </si>
  <si>
    <t>Columna10907</t>
  </si>
  <si>
    <t>Columna10908</t>
  </si>
  <si>
    <t>Columna10909</t>
  </si>
  <si>
    <t>Columna10910</t>
  </si>
  <si>
    <t>Columna10911</t>
  </si>
  <si>
    <t>Columna10912</t>
  </si>
  <si>
    <t>Columna10913</t>
  </si>
  <si>
    <t>Columna10914</t>
  </si>
  <si>
    <t>Columna10915</t>
  </si>
  <si>
    <t>Columna10916</t>
  </si>
  <si>
    <t>Columna10917</t>
  </si>
  <si>
    <t>Columna10918</t>
  </si>
  <si>
    <t>Columna10919</t>
  </si>
  <si>
    <t>Columna10920</t>
  </si>
  <si>
    <t>Columna10921</t>
  </si>
  <si>
    <t>Columna10922</t>
  </si>
  <si>
    <t>Columna10923</t>
  </si>
  <si>
    <t>Columna10924</t>
  </si>
  <si>
    <t>Columna10925</t>
  </si>
  <si>
    <t>Columna10926</t>
  </si>
  <si>
    <t>Columna10927</t>
  </si>
  <si>
    <t>Columna10928</t>
  </si>
  <si>
    <t>Columna10929</t>
  </si>
  <si>
    <t>Columna10930</t>
  </si>
  <si>
    <t>Columna10931</t>
  </si>
  <si>
    <t>Columna10932</t>
  </si>
  <si>
    <t>Columna10933</t>
  </si>
  <si>
    <t>Columna10934</t>
  </si>
  <si>
    <t>Columna10935</t>
  </si>
  <si>
    <t>Columna10936</t>
  </si>
  <si>
    <t>Columna10937</t>
  </si>
  <si>
    <t>Columna10938</t>
  </si>
  <si>
    <t>Columna10939</t>
  </si>
  <si>
    <t>Columna10940</t>
  </si>
  <si>
    <t>Columna10941</t>
  </si>
  <si>
    <t>Columna10942</t>
  </si>
  <si>
    <t>Columna10943</t>
  </si>
  <si>
    <t>Columna10944</t>
  </si>
  <si>
    <t>Columna10945</t>
  </si>
  <si>
    <t>Columna10946</t>
  </si>
  <si>
    <t>Columna10947</t>
  </si>
  <si>
    <t>Columna10948</t>
  </si>
  <si>
    <t>Columna10949</t>
  </si>
  <si>
    <t>Columna10950</t>
  </si>
  <si>
    <t>Columna10951</t>
  </si>
  <si>
    <t>Columna10952</t>
  </si>
  <si>
    <t>Columna10953</t>
  </si>
  <si>
    <t>Columna10954</t>
  </si>
  <si>
    <t>Columna10955</t>
  </si>
  <si>
    <t>Columna10956</t>
  </si>
  <si>
    <t>Columna10957</t>
  </si>
  <si>
    <t>Columna10958</t>
  </si>
  <si>
    <t>Columna10959</t>
  </si>
  <si>
    <t>Columna10960</t>
  </si>
  <si>
    <t>Columna10961</t>
  </si>
  <si>
    <t>Columna10962</t>
  </si>
  <si>
    <t>Columna10963</t>
  </si>
  <si>
    <t>Columna10964</t>
  </si>
  <si>
    <t>Columna10965</t>
  </si>
  <si>
    <t>Columna10966</t>
  </si>
  <si>
    <t>Columna10967</t>
  </si>
  <si>
    <t>Columna10968</t>
  </si>
  <si>
    <t>Columna10969</t>
  </si>
  <si>
    <t>Columna10970</t>
  </si>
  <si>
    <t>Columna10971</t>
  </si>
  <si>
    <t>Columna10972</t>
  </si>
  <si>
    <t>Columna10973</t>
  </si>
  <si>
    <t>Columna10974</t>
  </si>
  <si>
    <t>Columna10975</t>
  </si>
  <si>
    <t>Columna10976</t>
  </si>
  <si>
    <t>Columna10977</t>
  </si>
  <si>
    <t>Columna10978</t>
  </si>
  <si>
    <t>Columna10979</t>
  </si>
  <si>
    <t>Columna10980</t>
  </si>
  <si>
    <t>Columna10981</t>
  </si>
  <si>
    <t>Columna10982</t>
  </si>
  <si>
    <t>Columna10983</t>
  </si>
  <si>
    <t>Columna10984</t>
  </si>
  <si>
    <t>Columna10985</t>
  </si>
  <si>
    <t>Columna10986</t>
  </si>
  <si>
    <t>Columna10987</t>
  </si>
  <si>
    <t>Columna10988</t>
  </si>
  <si>
    <t>Columna10989</t>
  </si>
  <si>
    <t>Columna10990</t>
  </si>
  <si>
    <t>Columna10991</t>
  </si>
  <si>
    <t>Columna10992</t>
  </si>
  <si>
    <t>Columna10993</t>
  </si>
  <si>
    <t>Columna10994</t>
  </si>
  <si>
    <t>Columna10995</t>
  </si>
  <si>
    <t>Columna10996</t>
  </si>
  <si>
    <t>Columna10997</t>
  </si>
  <si>
    <t>Columna10998</t>
  </si>
  <si>
    <t>Columna10999</t>
  </si>
  <si>
    <t>Columna11000</t>
  </si>
  <si>
    <t>Columna11001</t>
  </si>
  <si>
    <t>Columna11002</t>
  </si>
  <si>
    <t>Columna11003</t>
  </si>
  <si>
    <t>Columna11004</t>
  </si>
  <si>
    <t>Columna11005</t>
  </si>
  <si>
    <t>Columna11006</t>
  </si>
  <si>
    <t>Columna11007</t>
  </si>
  <si>
    <t>Columna11008</t>
  </si>
  <si>
    <t>Columna11009</t>
  </si>
  <si>
    <t>Columna11010</t>
  </si>
  <si>
    <t>Columna11011</t>
  </si>
  <si>
    <t>Columna11012</t>
  </si>
  <si>
    <t>Columna11013</t>
  </si>
  <si>
    <t>Columna11014</t>
  </si>
  <si>
    <t>Columna11015</t>
  </si>
  <si>
    <t>Columna11016</t>
  </si>
  <si>
    <t>Columna11017</t>
  </si>
  <si>
    <t>Columna11018</t>
  </si>
  <si>
    <t>Columna11019</t>
  </si>
  <si>
    <t>Columna11020</t>
  </si>
  <si>
    <t>Columna11021</t>
  </si>
  <si>
    <t>Columna11022</t>
  </si>
  <si>
    <t>Columna11023</t>
  </si>
  <si>
    <t>Columna11024</t>
  </si>
  <si>
    <t>Columna11025</t>
  </si>
  <si>
    <t>Columna11026</t>
  </si>
  <si>
    <t>Columna11027</t>
  </si>
  <si>
    <t>Columna11028</t>
  </si>
  <si>
    <t>Columna11029</t>
  </si>
  <si>
    <t>Columna11030</t>
  </si>
  <si>
    <t>Columna11031</t>
  </si>
  <si>
    <t>Columna11032</t>
  </si>
  <si>
    <t>Columna11033</t>
  </si>
  <si>
    <t>Columna11034</t>
  </si>
  <si>
    <t>Columna11035</t>
  </si>
  <si>
    <t>Columna11036</t>
  </si>
  <si>
    <t>Columna11037</t>
  </si>
  <si>
    <t>Columna11038</t>
  </si>
  <si>
    <t>Columna11039</t>
  </si>
  <si>
    <t>Columna11040</t>
  </si>
  <si>
    <t>Columna11041</t>
  </si>
  <si>
    <t>Columna11042</t>
  </si>
  <si>
    <t>Columna11043</t>
  </si>
  <si>
    <t>Columna11044</t>
  </si>
  <si>
    <t>Columna11045</t>
  </si>
  <si>
    <t>Columna11046</t>
  </si>
  <si>
    <t>Columna11047</t>
  </si>
  <si>
    <t>Columna11048</t>
  </si>
  <si>
    <t>Columna11049</t>
  </si>
  <si>
    <t>Columna11050</t>
  </si>
  <si>
    <t>Columna11051</t>
  </si>
  <si>
    <t>Columna11052</t>
  </si>
  <si>
    <t>Columna11053</t>
  </si>
  <si>
    <t>Columna11054</t>
  </si>
  <si>
    <t>Columna11055</t>
  </si>
  <si>
    <t>Columna11056</t>
  </si>
  <si>
    <t>Columna11057</t>
  </si>
  <si>
    <t>Columna11058</t>
  </si>
  <si>
    <t>Columna11059</t>
  </si>
  <si>
    <t>Columna11060</t>
  </si>
  <si>
    <t>Columna11061</t>
  </si>
  <si>
    <t>Columna11062</t>
  </si>
  <si>
    <t>Columna11063</t>
  </si>
  <si>
    <t>Columna11064</t>
  </si>
  <si>
    <t>Columna11065</t>
  </si>
  <si>
    <t>Columna11066</t>
  </si>
  <si>
    <t>Columna11067</t>
  </si>
  <si>
    <t>Columna11068</t>
  </si>
  <si>
    <t>Columna11069</t>
  </si>
  <si>
    <t>Columna11070</t>
  </si>
  <si>
    <t>Columna11071</t>
  </si>
  <si>
    <t>Columna11072</t>
  </si>
  <si>
    <t>Columna11073</t>
  </si>
  <si>
    <t>Columna11074</t>
  </si>
  <si>
    <t>Columna11075</t>
  </si>
  <si>
    <t>Columna11076</t>
  </si>
  <si>
    <t>Columna11077</t>
  </si>
  <si>
    <t>Columna11078</t>
  </si>
  <si>
    <t>Columna11079</t>
  </si>
  <si>
    <t>Columna11080</t>
  </si>
  <si>
    <t>Columna11081</t>
  </si>
  <si>
    <t>Columna11082</t>
  </si>
  <si>
    <t>Columna11083</t>
  </si>
  <si>
    <t>Columna11084</t>
  </si>
  <si>
    <t>Columna11085</t>
  </si>
  <si>
    <t>Columna11086</t>
  </si>
  <si>
    <t>Columna11087</t>
  </si>
  <si>
    <t>Columna11088</t>
  </si>
  <si>
    <t>Columna11089</t>
  </si>
  <si>
    <t>Columna11090</t>
  </si>
  <si>
    <t>Columna11091</t>
  </si>
  <si>
    <t>Columna11092</t>
  </si>
  <si>
    <t>Columna11093</t>
  </si>
  <si>
    <t>Columna11094</t>
  </si>
  <si>
    <t>Columna11095</t>
  </si>
  <si>
    <t>Columna11096</t>
  </si>
  <si>
    <t>Columna11097</t>
  </si>
  <si>
    <t>Columna11098</t>
  </si>
  <si>
    <t>Columna11099</t>
  </si>
  <si>
    <t>Columna11100</t>
  </si>
  <si>
    <t>Columna11101</t>
  </si>
  <si>
    <t>Columna11102</t>
  </si>
  <si>
    <t>Columna11103</t>
  </si>
  <si>
    <t>Columna11104</t>
  </si>
  <si>
    <t>Columna11105</t>
  </si>
  <si>
    <t>Columna11106</t>
  </si>
  <si>
    <t>Columna11107</t>
  </si>
  <si>
    <t>Columna11108</t>
  </si>
  <si>
    <t>Columna11109</t>
  </si>
  <si>
    <t>Columna11110</t>
  </si>
  <si>
    <t>Columna11111</t>
  </si>
  <si>
    <t>Columna11112</t>
  </si>
  <si>
    <t>Columna11113</t>
  </si>
  <si>
    <t>Columna11114</t>
  </si>
  <si>
    <t>Columna11115</t>
  </si>
  <si>
    <t>Columna11116</t>
  </si>
  <si>
    <t>Columna11117</t>
  </si>
  <si>
    <t>Columna11118</t>
  </si>
  <si>
    <t>Columna11119</t>
  </si>
  <si>
    <t>Columna11120</t>
  </si>
  <si>
    <t>Columna11121</t>
  </si>
  <si>
    <t>Columna11122</t>
  </si>
  <si>
    <t>Columna11123</t>
  </si>
  <si>
    <t>Columna11124</t>
  </si>
  <si>
    <t>Columna11125</t>
  </si>
  <si>
    <t>Columna11126</t>
  </si>
  <si>
    <t>Columna11127</t>
  </si>
  <si>
    <t>Columna11128</t>
  </si>
  <si>
    <t>Columna11129</t>
  </si>
  <si>
    <t>Columna11130</t>
  </si>
  <si>
    <t>Columna11131</t>
  </si>
  <si>
    <t>Columna11132</t>
  </si>
  <si>
    <t>Columna11133</t>
  </si>
  <si>
    <t>Columna11134</t>
  </si>
  <si>
    <t>Columna11135</t>
  </si>
  <si>
    <t>Columna11136</t>
  </si>
  <si>
    <t>Columna11137</t>
  </si>
  <si>
    <t>Columna11138</t>
  </si>
  <si>
    <t>Columna11139</t>
  </si>
  <si>
    <t>Columna11140</t>
  </si>
  <si>
    <t>Columna11141</t>
  </si>
  <si>
    <t>Columna11142</t>
  </si>
  <si>
    <t>Columna11143</t>
  </si>
  <si>
    <t>Columna11144</t>
  </si>
  <si>
    <t>Columna11145</t>
  </si>
  <si>
    <t>Columna11146</t>
  </si>
  <si>
    <t>Columna11147</t>
  </si>
  <si>
    <t>Columna11148</t>
  </si>
  <si>
    <t>Columna11149</t>
  </si>
  <si>
    <t>Columna11150</t>
  </si>
  <si>
    <t>Columna11151</t>
  </si>
  <si>
    <t>Columna11152</t>
  </si>
  <si>
    <t>Columna11153</t>
  </si>
  <si>
    <t>Columna11154</t>
  </si>
  <si>
    <t>Columna11155</t>
  </si>
  <si>
    <t>Columna11156</t>
  </si>
  <si>
    <t>Columna11157</t>
  </si>
  <si>
    <t>Columna11158</t>
  </si>
  <si>
    <t>Columna11159</t>
  </si>
  <si>
    <t>Columna11160</t>
  </si>
  <si>
    <t>Columna11161</t>
  </si>
  <si>
    <t>Columna11162</t>
  </si>
  <si>
    <t>Columna11163</t>
  </si>
  <si>
    <t>Columna11164</t>
  </si>
  <si>
    <t>Columna11165</t>
  </si>
  <si>
    <t>Columna11166</t>
  </si>
  <si>
    <t>Columna11167</t>
  </si>
  <si>
    <t>Columna11168</t>
  </si>
  <si>
    <t>Columna11169</t>
  </si>
  <si>
    <t>Columna11170</t>
  </si>
  <si>
    <t>Columna11171</t>
  </si>
  <si>
    <t>Columna11172</t>
  </si>
  <si>
    <t>Columna11173</t>
  </si>
  <si>
    <t>Columna11174</t>
  </si>
  <si>
    <t>Columna11175</t>
  </si>
  <si>
    <t>Columna11176</t>
  </si>
  <si>
    <t>Columna11177</t>
  </si>
  <si>
    <t>Columna11178</t>
  </si>
  <si>
    <t>Columna11179</t>
  </si>
  <si>
    <t>Columna11180</t>
  </si>
  <si>
    <t>Columna11181</t>
  </si>
  <si>
    <t>Columna11182</t>
  </si>
  <si>
    <t>Columna11183</t>
  </si>
  <si>
    <t>Columna11184</t>
  </si>
  <si>
    <t>Columna11185</t>
  </si>
  <si>
    <t>Columna11186</t>
  </si>
  <si>
    <t>Columna11187</t>
  </si>
  <si>
    <t>Columna11188</t>
  </si>
  <si>
    <t>Columna11189</t>
  </si>
  <si>
    <t>Columna11190</t>
  </si>
  <si>
    <t>Columna11191</t>
  </si>
  <si>
    <t>Columna11192</t>
  </si>
  <si>
    <t>Columna11193</t>
  </si>
  <si>
    <t>Columna11194</t>
  </si>
  <si>
    <t>Columna11195</t>
  </si>
  <si>
    <t>Columna11196</t>
  </si>
  <si>
    <t>Columna11197</t>
  </si>
  <si>
    <t>Columna11198</t>
  </si>
  <si>
    <t>Columna11199</t>
  </si>
  <si>
    <t>Columna11200</t>
  </si>
  <si>
    <t>Columna11201</t>
  </si>
  <si>
    <t>Columna11202</t>
  </si>
  <si>
    <t>Columna11203</t>
  </si>
  <si>
    <t>Columna11204</t>
  </si>
  <si>
    <t>Columna11205</t>
  </si>
  <si>
    <t>Columna11206</t>
  </si>
  <si>
    <t>Columna11207</t>
  </si>
  <si>
    <t>Columna11208</t>
  </si>
  <si>
    <t>Columna11209</t>
  </si>
  <si>
    <t>Columna11210</t>
  </si>
  <si>
    <t>Columna11211</t>
  </si>
  <si>
    <t>Columna11212</t>
  </si>
  <si>
    <t>Columna11213</t>
  </si>
  <si>
    <t>Columna11214</t>
  </si>
  <si>
    <t>Columna11215</t>
  </si>
  <si>
    <t>Columna11216</t>
  </si>
  <si>
    <t>Columna11217</t>
  </si>
  <si>
    <t>Columna11218</t>
  </si>
  <si>
    <t>Columna11219</t>
  </si>
  <si>
    <t>Columna11220</t>
  </si>
  <si>
    <t>Columna11221</t>
  </si>
  <si>
    <t>Columna11222</t>
  </si>
  <si>
    <t>Columna11223</t>
  </si>
  <si>
    <t>Columna11224</t>
  </si>
  <si>
    <t>Columna11225</t>
  </si>
  <si>
    <t>Columna11226</t>
  </si>
  <si>
    <t>Columna11227</t>
  </si>
  <si>
    <t>Columna11228</t>
  </si>
  <si>
    <t>Columna11229</t>
  </si>
  <si>
    <t>Columna11230</t>
  </si>
  <si>
    <t>Columna11231</t>
  </si>
  <si>
    <t>Columna11232</t>
  </si>
  <si>
    <t>Columna11233</t>
  </si>
  <si>
    <t>Columna11234</t>
  </si>
  <si>
    <t>Columna11235</t>
  </si>
  <si>
    <t>Columna11236</t>
  </si>
  <si>
    <t>Columna11237</t>
  </si>
  <si>
    <t>Columna11238</t>
  </si>
  <si>
    <t>Columna11239</t>
  </si>
  <si>
    <t>Columna11240</t>
  </si>
  <si>
    <t>Columna11241</t>
  </si>
  <si>
    <t>Columna11242</t>
  </si>
  <si>
    <t>Columna11243</t>
  </si>
  <si>
    <t>Columna11244</t>
  </si>
  <si>
    <t>Columna11245</t>
  </si>
  <si>
    <t>Columna11246</t>
  </si>
  <si>
    <t>Columna11247</t>
  </si>
  <si>
    <t>Columna11248</t>
  </si>
  <si>
    <t>Columna11249</t>
  </si>
  <si>
    <t>Columna11250</t>
  </si>
  <si>
    <t>Columna11251</t>
  </si>
  <si>
    <t>Columna11252</t>
  </si>
  <si>
    <t>Columna11253</t>
  </si>
  <si>
    <t>Columna11254</t>
  </si>
  <si>
    <t>Columna11255</t>
  </si>
  <si>
    <t>Columna11256</t>
  </si>
  <si>
    <t>Columna11257</t>
  </si>
  <si>
    <t>Columna11258</t>
  </si>
  <si>
    <t>Columna11259</t>
  </si>
  <si>
    <t>Columna11260</t>
  </si>
  <si>
    <t>Columna11261</t>
  </si>
  <si>
    <t>Columna11262</t>
  </si>
  <si>
    <t>Columna11263</t>
  </si>
  <si>
    <t>Columna11264</t>
  </si>
  <si>
    <t>Columna11265</t>
  </si>
  <si>
    <t>Columna11266</t>
  </si>
  <si>
    <t>Columna11267</t>
  </si>
  <si>
    <t>Columna11268</t>
  </si>
  <si>
    <t>Columna11269</t>
  </si>
  <si>
    <t>Columna11270</t>
  </si>
  <si>
    <t>Columna11271</t>
  </si>
  <si>
    <t>Columna11272</t>
  </si>
  <si>
    <t>Columna11273</t>
  </si>
  <si>
    <t>Columna11274</t>
  </si>
  <si>
    <t>Columna11275</t>
  </si>
  <si>
    <t>Columna11276</t>
  </si>
  <si>
    <t>Columna11277</t>
  </si>
  <si>
    <t>Columna11278</t>
  </si>
  <si>
    <t>Columna11279</t>
  </si>
  <si>
    <t>Columna11280</t>
  </si>
  <si>
    <t>Columna11281</t>
  </si>
  <si>
    <t>Columna11282</t>
  </si>
  <si>
    <t>Columna11283</t>
  </si>
  <si>
    <t>Columna11284</t>
  </si>
  <si>
    <t>Columna11285</t>
  </si>
  <si>
    <t>Columna11286</t>
  </si>
  <si>
    <t>Columna11287</t>
  </si>
  <si>
    <t>Columna11288</t>
  </si>
  <si>
    <t>Columna11289</t>
  </si>
  <si>
    <t>Columna11290</t>
  </si>
  <si>
    <t>Columna11291</t>
  </si>
  <si>
    <t>Columna11292</t>
  </si>
  <si>
    <t>Columna11293</t>
  </si>
  <si>
    <t>Columna11294</t>
  </si>
  <si>
    <t>Columna11295</t>
  </si>
  <si>
    <t>Columna11296</t>
  </si>
  <si>
    <t>Columna11297</t>
  </si>
  <si>
    <t>Columna11298</t>
  </si>
  <si>
    <t>Columna11299</t>
  </si>
  <si>
    <t>Columna11300</t>
  </si>
  <si>
    <t>Columna11301</t>
  </si>
  <si>
    <t>Columna11302</t>
  </si>
  <si>
    <t>Columna11303</t>
  </si>
  <si>
    <t>Columna11304</t>
  </si>
  <si>
    <t>Columna11305</t>
  </si>
  <si>
    <t>Columna11306</t>
  </si>
  <si>
    <t>Columna11307</t>
  </si>
  <si>
    <t>Columna11308</t>
  </si>
  <si>
    <t>Columna11309</t>
  </si>
  <si>
    <t>Columna11310</t>
  </si>
  <si>
    <t>Columna11311</t>
  </si>
  <si>
    <t>Columna11312</t>
  </si>
  <si>
    <t>Columna11313</t>
  </si>
  <si>
    <t>Columna11314</t>
  </si>
  <si>
    <t>Columna11315</t>
  </si>
  <si>
    <t>Columna11316</t>
  </si>
  <si>
    <t>Columna11317</t>
  </si>
  <si>
    <t>Columna11318</t>
  </si>
  <si>
    <t>Columna11319</t>
  </si>
  <si>
    <t>Columna11320</t>
  </si>
  <si>
    <t>Columna11321</t>
  </si>
  <si>
    <t>Columna11322</t>
  </si>
  <si>
    <t>Columna11323</t>
  </si>
  <si>
    <t>Columna11324</t>
  </si>
  <si>
    <t>Columna11325</t>
  </si>
  <si>
    <t>Columna11326</t>
  </si>
  <si>
    <t>Columna11327</t>
  </si>
  <si>
    <t>Columna11328</t>
  </si>
  <si>
    <t>Columna11329</t>
  </si>
  <si>
    <t>Columna11330</t>
  </si>
  <si>
    <t>Columna11331</t>
  </si>
  <si>
    <t>Columna11332</t>
  </si>
  <si>
    <t>Columna11333</t>
  </si>
  <si>
    <t>Columna11334</t>
  </si>
  <si>
    <t>Columna11335</t>
  </si>
  <si>
    <t>Columna11336</t>
  </si>
  <si>
    <t>Columna11337</t>
  </si>
  <si>
    <t>Columna11338</t>
  </si>
  <si>
    <t>Columna11339</t>
  </si>
  <si>
    <t>Columna11340</t>
  </si>
  <si>
    <t>Columna11341</t>
  </si>
  <si>
    <t>Columna11342</t>
  </si>
  <si>
    <t>Columna11343</t>
  </si>
  <si>
    <t>Columna11344</t>
  </si>
  <si>
    <t>Columna11345</t>
  </si>
  <si>
    <t>Columna11346</t>
  </si>
  <si>
    <t>Columna11347</t>
  </si>
  <si>
    <t>Columna11348</t>
  </si>
  <si>
    <t>Columna11349</t>
  </si>
  <si>
    <t>Columna11350</t>
  </si>
  <si>
    <t>Columna11351</t>
  </si>
  <si>
    <t>Columna11352</t>
  </si>
  <si>
    <t>Columna11353</t>
  </si>
  <si>
    <t>Columna11354</t>
  </si>
  <si>
    <t>Columna11355</t>
  </si>
  <si>
    <t>Columna11356</t>
  </si>
  <si>
    <t>Columna11357</t>
  </si>
  <si>
    <t>Columna11358</t>
  </si>
  <si>
    <t>Columna11359</t>
  </si>
  <si>
    <t>Columna11360</t>
  </si>
  <si>
    <t>Columna11361</t>
  </si>
  <si>
    <t>Columna11362</t>
  </si>
  <si>
    <t>Columna11363</t>
  </si>
  <si>
    <t>Columna11364</t>
  </si>
  <si>
    <t>Columna11365</t>
  </si>
  <si>
    <t>Columna11366</t>
  </si>
  <si>
    <t>Columna11367</t>
  </si>
  <si>
    <t>Columna11368</t>
  </si>
  <si>
    <t>Columna11369</t>
  </si>
  <si>
    <t>Columna11370</t>
  </si>
  <si>
    <t>Columna11371</t>
  </si>
  <si>
    <t>Columna11372</t>
  </si>
  <si>
    <t>Columna11373</t>
  </si>
  <si>
    <t>Columna11374</t>
  </si>
  <si>
    <t>Columna11375</t>
  </si>
  <si>
    <t>Columna11376</t>
  </si>
  <si>
    <t>Columna11377</t>
  </si>
  <si>
    <t>Columna11378</t>
  </si>
  <si>
    <t>Columna11379</t>
  </si>
  <si>
    <t>Columna11380</t>
  </si>
  <si>
    <t>Columna11381</t>
  </si>
  <si>
    <t>Columna11382</t>
  </si>
  <si>
    <t>Columna11383</t>
  </si>
  <si>
    <t>Columna11384</t>
  </si>
  <si>
    <t>Columna11385</t>
  </si>
  <si>
    <t>Columna11386</t>
  </si>
  <si>
    <t>Columna11387</t>
  </si>
  <si>
    <t>Columna11388</t>
  </si>
  <si>
    <t>Columna11389</t>
  </si>
  <si>
    <t>Columna11390</t>
  </si>
  <si>
    <t>Columna11391</t>
  </si>
  <si>
    <t>Columna11392</t>
  </si>
  <si>
    <t>Columna11393</t>
  </si>
  <si>
    <t>Columna11394</t>
  </si>
  <si>
    <t>Columna11395</t>
  </si>
  <si>
    <t>Columna11396</t>
  </si>
  <si>
    <t>Columna11397</t>
  </si>
  <si>
    <t>Columna11398</t>
  </si>
  <si>
    <t>Columna11399</t>
  </si>
  <si>
    <t>Columna11400</t>
  </si>
  <si>
    <t>Columna11401</t>
  </si>
  <si>
    <t>Columna11402</t>
  </si>
  <si>
    <t>Columna11403</t>
  </si>
  <si>
    <t>Columna11404</t>
  </si>
  <si>
    <t>Columna11405</t>
  </si>
  <si>
    <t>Columna11406</t>
  </si>
  <si>
    <t>Columna11407</t>
  </si>
  <si>
    <t>Columna11408</t>
  </si>
  <si>
    <t>Columna11409</t>
  </si>
  <si>
    <t>Columna11410</t>
  </si>
  <si>
    <t>Columna11411</t>
  </si>
  <si>
    <t>Columna11412</t>
  </si>
  <si>
    <t>Columna11413</t>
  </si>
  <si>
    <t>Columna11414</t>
  </si>
  <si>
    <t>Columna11415</t>
  </si>
  <si>
    <t>Columna11416</t>
  </si>
  <si>
    <t>Columna11417</t>
  </si>
  <si>
    <t>Columna11418</t>
  </si>
  <si>
    <t>Columna11419</t>
  </si>
  <si>
    <t>Columna11420</t>
  </si>
  <si>
    <t>Columna11421</t>
  </si>
  <si>
    <t>Columna11422</t>
  </si>
  <si>
    <t>Columna11423</t>
  </si>
  <si>
    <t>Columna11424</t>
  </si>
  <si>
    <t>Columna11425</t>
  </si>
  <si>
    <t>Columna11426</t>
  </si>
  <si>
    <t>Columna11427</t>
  </si>
  <si>
    <t>Columna11428</t>
  </si>
  <si>
    <t>Columna11429</t>
  </si>
  <si>
    <t>Columna11430</t>
  </si>
  <si>
    <t>Columna11431</t>
  </si>
  <si>
    <t>Columna11432</t>
  </si>
  <si>
    <t>Columna11433</t>
  </si>
  <si>
    <t>Columna11434</t>
  </si>
  <si>
    <t>Columna11435</t>
  </si>
  <si>
    <t>Columna11436</t>
  </si>
  <si>
    <t>Columna11437</t>
  </si>
  <si>
    <t>Columna11438</t>
  </si>
  <si>
    <t>Columna11439</t>
  </si>
  <si>
    <t>Columna11440</t>
  </si>
  <si>
    <t>Columna11441</t>
  </si>
  <si>
    <t>Columna11442</t>
  </si>
  <si>
    <t>Columna11443</t>
  </si>
  <si>
    <t>Columna11444</t>
  </si>
  <si>
    <t>Columna11445</t>
  </si>
  <si>
    <t>Columna11446</t>
  </si>
  <si>
    <t>Columna11447</t>
  </si>
  <si>
    <t>Columna11448</t>
  </si>
  <si>
    <t>Columna11449</t>
  </si>
  <si>
    <t>Columna11450</t>
  </si>
  <si>
    <t>Columna11451</t>
  </si>
  <si>
    <t>Columna11452</t>
  </si>
  <si>
    <t>Columna11453</t>
  </si>
  <si>
    <t>Columna11454</t>
  </si>
  <si>
    <t>Columna11455</t>
  </si>
  <si>
    <t>Columna11456</t>
  </si>
  <si>
    <t>Columna11457</t>
  </si>
  <si>
    <t>Columna11458</t>
  </si>
  <si>
    <t>Columna11459</t>
  </si>
  <si>
    <t>Columna11460</t>
  </si>
  <si>
    <t>Columna11461</t>
  </si>
  <si>
    <t>Columna11462</t>
  </si>
  <si>
    <t>Columna11463</t>
  </si>
  <si>
    <t>Columna11464</t>
  </si>
  <si>
    <t>Columna11465</t>
  </si>
  <si>
    <t>Columna11466</t>
  </si>
  <si>
    <t>Columna11467</t>
  </si>
  <si>
    <t>Columna11468</t>
  </si>
  <si>
    <t>Columna11469</t>
  </si>
  <si>
    <t>Columna11470</t>
  </si>
  <si>
    <t>Columna11471</t>
  </si>
  <si>
    <t>Columna11472</t>
  </si>
  <si>
    <t>Columna11473</t>
  </si>
  <si>
    <t>Columna11474</t>
  </si>
  <si>
    <t>Columna11475</t>
  </si>
  <si>
    <t>Columna11476</t>
  </si>
  <si>
    <t>Columna11477</t>
  </si>
  <si>
    <t>Columna11478</t>
  </si>
  <si>
    <t>Columna11479</t>
  </si>
  <si>
    <t>Columna11480</t>
  </si>
  <si>
    <t>Columna11481</t>
  </si>
  <si>
    <t>Columna11482</t>
  </si>
  <si>
    <t>Columna11483</t>
  </si>
  <si>
    <t>Columna11484</t>
  </si>
  <si>
    <t>Columna11485</t>
  </si>
  <si>
    <t>Columna11486</t>
  </si>
  <si>
    <t>Columna11487</t>
  </si>
  <si>
    <t>Columna11488</t>
  </si>
  <si>
    <t>Columna11489</t>
  </si>
  <si>
    <t>Columna11490</t>
  </si>
  <si>
    <t>Columna11491</t>
  </si>
  <si>
    <t>Columna11492</t>
  </si>
  <si>
    <t>Columna11493</t>
  </si>
  <si>
    <t>Columna11494</t>
  </si>
  <si>
    <t>Columna11495</t>
  </si>
  <si>
    <t>Columna11496</t>
  </si>
  <si>
    <t>Columna11497</t>
  </si>
  <si>
    <t>Columna11498</t>
  </si>
  <si>
    <t>Columna11499</t>
  </si>
  <si>
    <t>Columna11500</t>
  </si>
  <si>
    <t>Columna11501</t>
  </si>
  <si>
    <t>Columna11502</t>
  </si>
  <si>
    <t>Columna11503</t>
  </si>
  <si>
    <t>Columna11504</t>
  </si>
  <si>
    <t>Columna11505</t>
  </si>
  <si>
    <t>Columna11506</t>
  </si>
  <si>
    <t>Columna11507</t>
  </si>
  <si>
    <t>Columna11508</t>
  </si>
  <si>
    <t>Columna11509</t>
  </si>
  <si>
    <t>Columna11510</t>
  </si>
  <si>
    <t>Columna11511</t>
  </si>
  <si>
    <t>Columna11512</t>
  </si>
  <si>
    <t>Columna11513</t>
  </si>
  <si>
    <t>Columna11514</t>
  </si>
  <si>
    <t>Columna11515</t>
  </si>
  <si>
    <t>Columna11516</t>
  </si>
  <si>
    <t>Columna11517</t>
  </si>
  <si>
    <t>Columna11518</t>
  </si>
  <si>
    <t>Columna11519</t>
  </si>
  <si>
    <t>Columna11520</t>
  </si>
  <si>
    <t>Columna11521</t>
  </si>
  <si>
    <t>Columna11522</t>
  </si>
  <si>
    <t>Columna11523</t>
  </si>
  <si>
    <t>Columna11524</t>
  </si>
  <si>
    <t>Columna11525</t>
  </si>
  <si>
    <t>Columna11526</t>
  </si>
  <si>
    <t>Columna11527</t>
  </si>
  <si>
    <t>Columna11528</t>
  </si>
  <si>
    <t>Columna11529</t>
  </si>
  <si>
    <t>Columna11530</t>
  </si>
  <si>
    <t>Columna11531</t>
  </si>
  <si>
    <t>Columna11532</t>
  </si>
  <si>
    <t>Columna11533</t>
  </si>
  <si>
    <t>Columna11534</t>
  </si>
  <si>
    <t>Columna11535</t>
  </si>
  <si>
    <t>Columna11536</t>
  </si>
  <si>
    <t>Columna11537</t>
  </si>
  <si>
    <t>Columna11538</t>
  </si>
  <si>
    <t>Columna11539</t>
  </si>
  <si>
    <t>Columna11540</t>
  </si>
  <si>
    <t>Columna11541</t>
  </si>
  <si>
    <t>Columna11542</t>
  </si>
  <si>
    <t>Columna11543</t>
  </si>
  <si>
    <t>Columna11544</t>
  </si>
  <si>
    <t>Columna11545</t>
  </si>
  <si>
    <t>Columna11546</t>
  </si>
  <si>
    <t>Columna11547</t>
  </si>
  <si>
    <t>Columna11548</t>
  </si>
  <si>
    <t>Columna11549</t>
  </si>
  <si>
    <t>Columna11550</t>
  </si>
  <si>
    <t>Columna11551</t>
  </si>
  <si>
    <t>Columna11552</t>
  </si>
  <si>
    <t>Columna11553</t>
  </si>
  <si>
    <t>Columna11554</t>
  </si>
  <si>
    <t>Columna11555</t>
  </si>
  <si>
    <t>Columna11556</t>
  </si>
  <si>
    <t>Columna11557</t>
  </si>
  <si>
    <t>Columna11558</t>
  </si>
  <si>
    <t>Columna11559</t>
  </si>
  <si>
    <t>Columna11560</t>
  </si>
  <si>
    <t>Columna11561</t>
  </si>
  <si>
    <t>Columna11562</t>
  </si>
  <si>
    <t>Columna11563</t>
  </si>
  <si>
    <t>Columna11564</t>
  </si>
  <si>
    <t>Columna11565</t>
  </si>
  <si>
    <t>Columna11566</t>
  </si>
  <si>
    <t>Columna11567</t>
  </si>
  <si>
    <t>Columna11568</t>
  </si>
  <si>
    <t>Columna11569</t>
  </si>
  <si>
    <t>Columna11570</t>
  </si>
  <si>
    <t>Columna11571</t>
  </si>
  <si>
    <t>Columna11572</t>
  </si>
  <si>
    <t>Columna11573</t>
  </si>
  <si>
    <t>Columna11574</t>
  </si>
  <si>
    <t>Columna11575</t>
  </si>
  <si>
    <t>Columna11576</t>
  </si>
  <si>
    <t>Columna11577</t>
  </si>
  <si>
    <t>Columna11578</t>
  </si>
  <si>
    <t>Columna11579</t>
  </si>
  <si>
    <t>Columna11580</t>
  </si>
  <si>
    <t>Columna11581</t>
  </si>
  <si>
    <t>Columna11582</t>
  </si>
  <si>
    <t>Columna11583</t>
  </si>
  <si>
    <t>Columna11584</t>
  </si>
  <si>
    <t>Columna11585</t>
  </si>
  <si>
    <t>Columna11586</t>
  </si>
  <si>
    <t>Columna11587</t>
  </si>
  <si>
    <t>Columna11588</t>
  </si>
  <si>
    <t>Columna11589</t>
  </si>
  <si>
    <t>Columna11590</t>
  </si>
  <si>
    <t>Columna11591</t>
  </si>
  <si>
    <t>Columna11592</t>
  </si>
  <si>
    <t>Columna11593</t>
  </si>
  <si>
    <t>Columna11594</t>
  </si>
  <si>
    <t>Columna11595</t>
  </si>
  <si>
    <t>Columna11596</t>
  </si>
  <si>
    <t>Columna11597</t>
  </si>
  <si>
    <t>Columna11598</t>
  </si>
  <si>
    <t>Columna11599</t>
  </si>
  <si>
    <t>Columna11600</t>
  </si>
  <si>
    <t>Columna11601</t>
  </si>
  <si>
    <t>Columna11602</t>
  </si>
  <si>
    <t>Columna11603</t>
  </si>
  <si>
    <t>Columna11604</t>
  </si>
  <si>
    <t>Columna11605</t>
  </si>
  <si>
    <t>Columna11606</t>
  </si>
  <si>
    <t>Columna11607</t>
  </si>
  <si>
    <t>Columna11608</t>
  </si>
  <si>
    <t>Columna11609</t>
  </si>
  <si>
    <t>Columna11610</t>
  </si>
  <si>
    <t>Columna11611</t>
  </si>
  <si>
    <t>Columna11612</t>
  </si>
  <si>
    <t>Columna11613</t>
  </si>
  <si>
    <t>Columna11614</t>
  </si>
  <si>
    <t>Columna11615</t>
  </si>
  <si>
    <t>Columna11616</t>
  </si>
  <si>
    <t>Columna11617</t>
  </si>
  <si>
    <t>Columna11618</t>
  </si>
  <si>
    <t>Columna11619</t>
  </si>
  <si>
    <t>Columna11620</t>
  </si>
  <si>
    <t>Columna11621</t>
  </si>
  <si>
    <t>Columna11622</t>
  </si>
  <si>
    <t>Columna11623</t>
  </si>
  <si>
    <t>Columna11624</t>
  </si>
  <si>
    <t>Columna11625</t>
  </si>
  <si>
    <t>Columna11626</t>
  </si>
  <si>
    <t>Columna11627</t>
  </si>
  <si>
    <t>Columna11628</t>
  </si>
  <si>
    <t>Columna11629</t>
  </si>
  <si>
    <t>Columna11630</t>
  </si>
  <si>
    <t>Columna11631</t>
  </si>
  <si>
    <t>Columna11632</t>
  </si>
  <si>
    <t>Columna11633</t>
  </si>
  <si>
    <t>Columna11634</t>
  </si>
  <si>
    <t>Columna11635</t>
  </si>
  <si>
    <t>Columna11636</t>
  </si>
  <si>
    <t>Columna11637</t>
  </si>
  <si>
    <t>Columna11638</t>
  </si>
  <si>
    <t>Columna11639</t>
  </si>
  <si>
    <t>Columna11640</t>
  </si>
  <si>
    <t>Columna11641</t>
  </si>
  <si>
    <t>Columna11642</t>
  </si>
  <si>
    <t>Columna11643</t>
  </si>
  <si>
    <t>Columna11644</t>
  </si>
  <si>
    <t>Columna11645</t>
  </si>
  <si>
    <t>Columna11646</t>
  </si>
  <si>
    <t>Columna11647</t>
  </si>
  <si>
    <t>Columna11648</t>
  </si>
  <si>
    <t>Columna11649</t>
  </si>
  <si>
    <t>Columna11650</t>
  </si>
  <si>
    <t>Columna11651</t>
  </si>
  <si>
    <t>Columna11652</t>
  </si>
  <si>
    <t>Columna11653</t>
  </si>
  <si>
    <t>Columna11654</t>
  </si>
  <si>
    <t>Columna11655</t>
  </si>
  <si>
    <t>Columna11656</t>
  </si>
  <si>
    <t>Columna11657</t>
  </si>
  <si>
    <t>Columna11658</t>
  </si>
  <si>
    <t>Columna11659</t>
  </si>
  <si>
    <t>Columna11660</t>
  </si>
  <si>
    <t>Columna11661</t>
  </si>
  <si>
    <t>Columna11662</t>
  </si>
  <si>
    <t>Columna11663</t>
  </si>
  <si>
    <t>Columna11664</t>
  </si>
  <si>
    <t>Columna11665</t>
  </si>
  <si>
    <t>Columna11666</t>
  </si>
  <si>
    <t>Columna11667</t>
  </si>
  <si>
    <t>Columna11668</t>
  </si>
  <si>
    <t>Columna11669</t>
  </si>
  <si>
    <t>Columna11670</t>
  </si>
  <si>
    <t>Columna11671</t>
  </si>
  <si>
    <t>Columna11672</t>
  </si>
  <si>
    <t>Columna11673</t>
  </si>
  <si>
    <t>Columna11674</t>
  </si>
  <si>
    <t>Columna11675</t>
  </si>
  <si>
    <t>Columna11676</t>
  </si>
  <si>
    <t>Columna11677</t>
  </si>
  <si>
    <t>Columna11678</t>
  </si>
  <si>
    <t>Columna11679</t>
  </si>
  <si>
    <t>Columna11680</t>
  </si>
  <si>
    <t>Columna11681</t>
  </si>
  <si>
    <t>Columna11682</t>
  </si>
  <si>
    <t>Columna11683</t>
  </si>
  <si>
    <t>Columna11684</t>
  </si>
  <si>
    <t>Columna11685</t>
  </si>
  <si>
    <t>Columna11686</t>
  </si>
  <si>
    <t>Columna11687</t>
  </si>
  <si>
    <t>Columna11688</t>
  </si>
  <si>
    <t>Columna11689</t>
  </si>
  <si>
    <t>Columna11690</t>
  </si>
  <si>
    <t>Columna11691</t>
  </si>
  <si>
    <t>Columna11692</t>
  </si>
  <si>
    <t>Columna11693</t>
  </si>
  <si>
    <t>Columna11694</t>
  </si>
  <si>
    <t>Columna11695</t>
  </si>
  <si>
    <t>Columna11696</t>
  </si>
  <si>
    <t>Columna11697</t>
  </si>
  <si>
    <t>Columna11698</t>
  </si>
  <si>
    <t>Columna11699</t>
  </si>
  <si>
    <t>Columna11700</t>
  </si>
  <si>
    <t>Columna11701</t>
  </si>
  <si>
    <t>Columna11702</t>
  </si>
  <si>
    <t>Columna11703</t>
  </si>
  <si>
    <t>Columna11704</t>
  </si>
  <si>
    <t>Columna11705</t>
  </si>
  <si>
    <t>Columna11706</t>
  </si>
  <si>
    <t>Columna11707</t>
  </si>
  <si>
    <t>Columna11708</t>
  </si>
  <si>
    <t>Columna11709</t>
  </si>
  <si>
    <t>Columna11710</t>
  </si>
  <si>
    <t>Columna11711</t>
  </si>
  <si>
    <t>Columna11712</t>
  </si>
  <si>
    <t>Columna11713</t>
  </si>
  <si>
    <t>Columna11714</t>
  </si>
  <si>
    <t>Columna11715</t>
  </si>
  <si>
    <t>Columna11716</t>
  </si>
  <si>
    <t>Columna11717</t>
  </si>
  <si>
    <t>Columna11718</t>
  </si>
  <si>
    <t>Columna11719</t>
  </si>
  <si>
    <t>Columna11720</t>
  </si>
  <si>
    <t>Columna11721</t>
  </si>
  <si>
    <t>Columna11722</t>
  </si>
  <si>
    <t>Columna11723</t>
  </si>
  <si>
    <t>Columna11724</t>
  </si>
  <si>
    <t>Columna11725</t>
  </si>
  <si>
    <t>Columna11726</t>
  </si>
  <si>
    <t>Columna11727</t>
  </si>
  <si>
    <t>Columna11728</t>
  </si>
  <si>
    <t>Columna11729</t>
  </si>
  <si>
    <t>Columna11730</t>
  </si>
  <si>
    <t>Columna11731</t>
  </si>
  <si>
    <t>Columna11732</t>
  </si>
  <si>
    <t>Columna11733</t>
  </si>
  <si>
    <t>Columna11734</t>
  </si>
  <si>
    <t>Columna11735</t>
  </si>
  <si>
    <t>Columna11736</t>
  </si>
  <si>
    <t>Columna11737</t>
  </si>
  <si>
    <t>Columna11738</t>
  </si>
  <si>
    <t>Columna11739</t>
  </si>
  <si>
    <t>Columna11740</t>
  </si>
  <si>
    <t>Columna11741</t>
  </si>
  <si>
    <t>Columna11742</t>
  </si>
  <si>
    <t>Columna11743</t>
  </si>
  <si>
    <t>Columna11744</t>
  </si>
  <si>
    <t>Columna11745</t>
  </si>
  <si>
    <t>Columna11746</t>
  </si>
  <si>
    <t>Columna11747</t>
  </si>
  <si>
    <t>Columna11748</t>
  </si>
  <si>
    <t>Columna11749</t>
  </si>
  <si>
    <t>Columna11750</t>
  </si>
  <si>
    <t>Columna11751</t>
  </si>
  <si>
    <t>Columna11752</t>
  </si>
  <si>
    <t>Columna11753</t>
  </si>
  <si>
    <t>Columna11754</t>
  </si>
  <si>
    <t>Columna11755</t>
  </si>
  <si>
    <t>Columna11756</t>
  </si>
  <si>
    <t>Columna11757</t>
  </si>
  <si>
    <t>Columna11758</t>
  </si>
  <si>
    <t>Columna11759</t>
  </si>
  <si>
    <t>Columna11760</t>
  </si>
  <si>
    <t>Columna11761</t>
  </si>
  <si>
    <t>Columna11762</t>
  </si>
  <si>
    <t>Columna11763</t>
  </si>
  <si>
    <t>Columna11764</t>
  </si>
  <si>
    <t>Columna11765</t>
  </si>
  <si>
    <t>Columna11766</t>
  </si>
  <si>
    <t>Columna11767</t>
  </si>
  <si>
    <t>Columna11768</t>
  </si>
  <si>
    <t>Columna11769</t>
  </si>
  <si>
    <t>Columna11770</t>
  </si>
  <si>
    <t>Columna11771</t>
  </si>
  <si>
    <t>Columna11772</t>
  </si>
  <si>
    <t>Columna11773</t>
  </si>
  <si>
    <t>Columna11774</t>
  </si>
  <si>
    <t>Columna11775</t>
  </si>
  <si>
    <t>Columna11776</t>
  </si>
  <si>
    <t>Columna11777</t>
  </si>
  <si>
    <t>Columna11778</t>
  </si>
  <si>
    <t>Columna11779</t>
  </si>
  <si>
    <t>Columna11780</t>
  </si>
  <si>
    <t>Columna11781</t>
  </si>
  <si>
    <t>Columna11782</t>
  </si>
  <si>
    <t>Columna11783</t>
  </si>
  <si>
    <t>Columna11784</t>
  </si>
  <si>
    <t>Columna11785</t>
  </si>
  <si>
    <t>Columna11786</t>
  </si>
  <si>
    <t>Columna11787</t>
  </si>
  <si>
    <t>Columna11788</t>
  </si>
  <si>
    <t>Columna11789</t>
  </si>
  <si>
    <t>Columna11790</t>
  </si>
  <si>
    <t>Columna11791</t>
  </si>
  <si>
    <t>Columna11792</t>
  </si>
  <si>
    <t>Columna11793</t>
  </si>
  <si>
    <t>Columna11794</t>
  </si>
  <si>
    <t>Columna11795</t>
  </si>
  <si>
    <t>Columna11796</t>
  </si>
  <si>
    <t>Columna11797</t>
  </si>
  <si>
    <t>Columna11798</t>
  </si>
  <si>
    <t>Columna11799</t>
  </si>
  <si>
    <t>Columna11800</t>
  </si>
  <si>
    <t>Columna11801</t>
  </si>
  <si>
    <t>Columna11802</t>
  </si>
  <si>
    <t>Columna11803</t>
  </si>
  <si>
    <t>Columna11804</t>
  </si>
  <si>
    <t>Columna11805</t>
  </si>
  <si>
    <t>Columna11806</t>
  </si>
  <si>
    <t>Columna11807</t>
  </si>
  <si>
    <t>Columna11808</t>
  </si>
  <si>
    <t>Columna11809</t>
  </si>
  <si>
    <t>Columna11810</t>
  </si>
  <si>
    <t>Columna11811</t>
  </si>
  <si>
    <t>Columna11812</t>
  </si>
  <si>
    <t>Columna11813</t>
  </si>
  <si>
    <t>Columna11814</t>
  </si>
  <si>
    <t>Columna11815</t>
  </si>
  <si>
    <t>Columna11816</t>
  </si>
  <si>
    <t>Columna11817</t>
  </si>
  <si>
    <t>Columna11818</t>
  </si>
  <si>
    <t>Columna11819</t>
  </si>
  <si>
    <t>Columna11820</t>
  </si>
  <si>
    <t>Columna11821</t>
  </si>
  <si>
    <t>Columna11822</t>
  </si>
  <si>
    <t>Columna11823</t>
  </si>
  <si>
    <t>Columna11824</t>
  </si>
  <si>
    <t>Columna11825</t>
  </si>
  <si>
    <t>Columna11826</t>
  </si>
  <si>
    <t>Columna11827</t>
  </si>
  <si>
    <t>Columna11828</t>
  </si>
  <si>
    <t>Columna11829</t>
  </si>
  <si>
    <t>Columna11830</t>
  </si>
  <si>
    <t>Columna11831</t>
  </si>
  <si>
    <t>Columna11832</t>
  </si>
  <si>
    <t>Columna11833</t>
  </si>
  <si>
    <t>Columna11834</t>
  </si>
  <si>
    <t>Columna11835</t>
  </si>
  <si>
    <t>Columna11836</t>
  </si>
  <si>
    <t>Columna11837</t>
  </si>
  <si>
    <t>Columna11838</t>
  </si>
  <si>
    <t>Columna11839</t>
  </si>
  <si>
    <t>Columna11840</t>
  </si>
  <si>
    <t>Columna11841</t>
  </si>
  <si>
    <t>Columna11842</t>
  </si>
  <si>
    <t>Columna11843</t>
  </si>
  <si>
    <t>Columna11844</t>
  </si>
  <si>
    <t>Columna11845</t>
  </si>
  <si>
    <t>Columna11846</t>
  </si>
  <si>
    <t>Columna11847</t>
  </si>
  <si>
    <t>Columna11848</t>
  </si>
  <si>
    <t>Columna11849</t>
  </si>
  <si>
    <t>Columna11850</t>
  </si>
  <si>
    <t>Columna11851</t>
  </si>
  <si>
    <t>Columna11852</t>
  </si>
  <si>
    <t>Columna11853</t>
  </si>
  <si>
    <t>Columna11854</t>
  </si>
  <si>
    <t>Columna11855</t>
  </si>
  <si>
    <t>Columna11856</t>
  </si>
  <si>
    <t>Columna11857</t>
  </si>
  <si>
    <t>Columna11858</t>
  </si>
  <si>
    <t>Columna11859</t>
  </si>
  <si>
    <t>Columna11860</t>
  </si>
  <si>
    <t>Columna11861</t>
  </si>
  <si>
    <t>Columna11862</t>
  </si>
  <si>
    <t>Columna11863</t>
  </si>
  <si>
    <t>Columna11864</t>
  </si>
  <si>
    <t>Columna11865</t>
  </si>
  <si>
    <t>Columna11866</t>
  </si>
  <si>
    <t>Columna11867</t>
  </si>
  <si>
    <t>Columna11868</t>
  </si>
  <si>
    <t>Columna11869</t>
  </si>
  <si>
    <t>Columna11870</t>
  </si>
  <si>
    <t>Columna11871</t>
  </si>
  <si>
    <t>Columna11872</t>
  </si>
  <si>
    <t>Columna11873</t>
  </si>
  <si>
    <t>Columna11874</t>
  </si>
  <si>
    <t>Columna11875</t>
  </si>
  <si>
    <t>Columna11876</t>
  </si>
  <si>
    <t>Columna11877</t>
  </si>
  <si>
    <t>Columna11878</t>
  </si>
  <si>
    <t>Columna11879</t>
  </si>
  <si>
    <t>Columna11880</t>
  </si>
  <si>
    <t>Columna11881</t>
  </si>
  <si>
    <t>Columna11882</t>
  </si>
  <si>
    <t>Columna11883</t>
  </si>
  <si>
    <t>Columna11884</t>
  </si>
  <si>
    <t>Columna11885</t>
  </si>
  <si>
    <t>Columna11886</t>
  </si>
  <si>
    <t>Columna11887</t>
  </si>
  <si>
    <t>Columna11888</t>
  </si>
  <si>
    <t>Columna11889</t>
  </si>
  <si>
    <t>Columna11890</t>
  </si>
  <si>
    <t>Columna11891</t>
  </si>
  <si>
    <t>Columna11892</t>
  </si>
  <si>
    <t>Columna11893</t>
  </si>
  <si>
    <t>Columna11894</t>
  </si>
  <si>
    <t>Columna11895</t>
  </si>
  <si>
    <t>Columna11896</t>
  </si>
  <si>
    <t>Columna11897</t>
  </si>
  <si>
    <t>Columna11898</t>
  </si>
  <si>
    <t>Columna11899</t>
  </si>
  <si>
    <t>Columna11900</t>
  </si>
  <si>
    <t>Columna11901</t>
  </si>
  <si>
    <t>Columna11902</t>
  </si>
  <si>
    <t>Columna11903</t>
  </si>
  <si>
    <t>Columna11904</t>
  </si>
  <si>
    <t>Columna11905</t>
  </si>
  <si>
    <t>Columna11906</t>
  </si>
  <si>
    <t>Columna11907</t>
  </si>
  <si>
    <t>Columna11908</t>
  </si>
  <si>
    <t>Columna11909</t>
  </si>
  <si>
    <t>Columna11910</t>
  </si>
  <si>
    <t>Columna11911</t>
  </si>
  <si>
    <t>Columna11912</t>
  </si>
  <si>
    <t>Columna11913</t>
  </si>
  <si>
    <t>Columna11914</t>
  </si>
  <si>
    <t>Columna11915</t>
  </si>
  <si>
    <t>Columna11916</t>
  </si>
  <si>
    <t>Columna11917</t>
  </si>
  <si>
    <t>Columna11918</t>
  </si>
  <si>
    <t>Columna11919</t>
  </si>
  <si>
    <t>Columna11920</t>
  </si>
  <si>
    <t>Columna11921</t>
  </si>
  <si>
    <t>Columna11922</t>
  </si>
  <si>
    <t>Columna11923</t>
  </si>
  <si>
    <t>Columna11924</t>
  </si>
  <si>
    <t>Columna11925</t>
  </si>
  <si>
    <t>Columna11926</t>
  </si>
  <si>
    <t>Columna11927</t>
  </si>
  <si>
    <t>Columna11928</t>
  </si>
  <si>
    <t>Columna11929</t>
  </si>
  <si>
    <t>Columna11930</t>
  </si>
  <si>
    <t>Columna11931</t>
  </si>
  <si>
    <t>Columna11932</t>
  </si>
  <si>
    <t>Columna11933</t>
  </si>
  <si>
    <t>Columna11934</t>
  </si>
  <si>
    <t>Columna11935</t>
  </si>
  <si>
    <t>Columna11936</t>
  </si>
  <si>
    <t>Columna11937</t>
  </si>
  <si>
    <t>Columna11938</t>
  </si>
  <si>
    <t>Columna11939</t>
  </si>
  <si>
    <t>Columna11940</t>
  </si>
  <si>
    <t>Columna11941</t>
  </si>
  <si>
    <t>Columna11942</t>
  </si>
  <si>
    <t>Columna11943</t>
  </si>
  <si>
    <t>Columna11944</t>
  </si>
  <si>
    <t>Columna11945</t>
  </si>
  <si>
    <t>Columna11946</t>
  </si>
  <si>
    <t>Columna11947</t>
  </si>
  <si>
    <t>Columna11948</t>
  </si>
  <si>
    <t>Columna11949</t>
  </si>
  <si>
    <t>Columna11950</t>
  </si>
  <si>
    <t>Columna11951</t>
  </si>
  <si>
    <t>Columna11952</t>
  </si>
  <si>
    <t>Columna11953</t>
  </si>
  <si>
    <t>Columna11954</t>
  </si>
  <si>
    <t>Columna11955</t>
  </si>
  <si>
    <t>Columna11956</t>
  </si>
  <si>
    <t>Columna11957</t>
  </si>
  <si>
    <t>Columna11958</t>
  </si>
  <si>
    <t>Columna11959</t>
  </si>
  <si>
    <t>Columna11960</t>
  </si>
  <si>
    <t>Columna11961</t>
  </si>
  <si>
    <t>Columna11962</t>
  </si>
  <si>
    <t>Columna11963</t>
  </si>
  <si>
    <t>Columna11964</t>
  </si>
  <si>
    <t>Columna11965</t>
  </si>
  <si>
    <t>Columna11966</t>
  </si>
  <si>
    <t>Columna11967</t>
  </si>
  <si>
    <t>Columna11968</t>
  </si>
  <si>
    <t>Columna11969</t>
  </si>
  <si>
    <t>Columna11970</t>
  </si>
  <si>
    <t>Columna11971</t>
  </si>
  <si>
    <t>Columna11972</t>
  </si>
  <si>
    <t>Columna11973</t>
  </si>
  <si>
    <t>Columna11974</t>
  </si>
  <si>
    <t>Columna11975</t>
  </si>
  <si>
    <t>Columna11976</t>
  </si>
  <si>
    <t>Columna11977</t>
  </si>
  <si>
    <t>Columna11978</t>
  </si>
  <si>
    <t>Columna11979</t>
  </si>
  <si>
    <t>Columna11980</t>
  </si>
  <si>
    <t>Columna11981</t>
  </si>
  <si>
    <t>Columna11982</t>
  </si>
  <si>
    <t>Columna11983</t>
  </si>
  <si>
    <t>Columna11984</t>
  </si>
  <si>
    <t>Columna11985</t>
  </si>
  <si>
    <t>Columna11986</t>
  </si>
  <si>
    <t>Columna11987</t>
  </si>
  <si>
    <t>Columna11988</t>
  </si>
  <si>
    <t>Columna11989</t>
  </si>
  <si>
    <t>Columna11990</t>
  </si>
  <si>
    <t>Columna11991</t>
  </si>
  <si>
    <t>Columna11992</t>
  </si>
  <si>
    <t>Columna11993</t>
  </si>
  <si>
    <t>Columna11994</t>
  </si>
  <si>
    <t>Columna11995</t>
  </si>
  <si>
    <t>Columna11996</t>
  </si>
  <si>
    <t>Columna11997</t>
  </si>
  <si>
    <t>Columna11998</t>
  </si>
  <si>
    <t>Columna11999</t>
  </si>
  <si>
    <t>Columna12000</t>
  </si>
  <si>
    <t>Columna12001</t>
  </si>
  <si>
    <t>Columna12002</t>
  </si>
  <si>
    <t>Columna12003</t>
  </si>
  <si>
    <t>Columna12004</t>
  </si>
  <si>
    <t>Columna12005</t>
  </si>
  <si>
    <t>Columna12006</t>
  </si>
  <si>
    <t>Columna12007</t>
  </si>
  <si>
    <t>Columna12008</t>
  </si>
  <si>
    <t>Columna12009</t>
  </si>
  <si>
    <t>Columna12010</t>
  </si>
  <si>
    <t>Columna12011</t>
  </si>
  <si>
    <t>Columna12012</t>
  </si>
  <si>
    <t>Columna12013</t>
  </si>
  <si>
    <t>Columna12014</t>
  </si>
  <si>
    <t>Columna12015</t>
  </si>
  <si>
    <t>Columna12016</t>
  </si>
  <si>
    <t>Columna12017</t>
  </si>
  <si>
    <t>Columna12018</t>
  </si>
  <si>
    <t>Columna12019</t>
  </si>
  <si>
    <t>Columna12020</t>
  </si>
  <si>
    <t>Columna12021</t>
  </si>
  <si>
    <t>Columna12022</t>
  </si>
  <si>
    <t>Columna12023</t>
  </si>
  <si>
    <t>Columna12024</t>
  </si>
  <si>
    <t>Columna12025</t>
  </si>
  <si>
    <t>Columna12026</t>
  </si>
  <si>
    <t>Columna12027</t>
  </si>
  <si>
    <t>Columna12028</t>
  </si>
  <si>
    <t>Columna12029</t>
  </si>
  <si>
    <t>Columna12030</t>
  </si>
  <si>
    <t>Columna12031</t>
  </si>
  <si>
    <t>Columna12032</t>
  </si>
  <si>
    <t>Columna12033</t>
  </si>
  <si>
    <t>Columna12034</t>
  </si>
  <si>
    <t>Columna12035</t>
  </si>
  <si>
    <t>Columna12036</t>
  </si>
  <si>
    <t>Columna12037</t>
  </si>
  <si>
    <t>Columna12038</t>
  </si>
  <si>
    <t>Columna12039</t>
  </si>
  <si>
    <t>Columna12040</t>
  </si>
  <si>
    <t>Columna12041</t>
  </si>
  <si>
    <t>Columna12042</t>
  </si>
  <si>
    <t>Columna12043</t>
  </si>
  <si>
    <t>Columna12044</t>
  </si>
  <si>
    <t>Columna12045</t>
  </si>
  <si>
    <t>Columna12046</t>
  </si>
  <si>
    <t>Columna12047</t>
  </si>
  <si>
    <t>Columna12048</t>
  </si>
  <si>
    <t>Columna12049</t>
  </si>
  <si>
    <t>Columna12050</t>
  </si>
  <si>
    <t>Columna12051</t>
  </si>
  <si>
    <t>Columna12052</t>
  </si>
  <si>
    <t>Columna12053</t>
  </si>
  <si>
    <t>Columna12054</t>
  </si>
  <si>
    <t>Columna12055</t>
  </si>
  <si>
    <t>Columna12056</t>
  </si>
  <si>
    <t>Columna12057</t>
  </si>
  <si>
    <t>Columna12058</t>
  </si>
  <si>
    <t>Columna12059</t>
  </si>
  <si>
    <t>Columna12060</t>
  </si>
  <si>
    <t>Columna12061</t>
  </si>
  <si>
    <t>Columna12062</t>
  </si>
  <si>
    <t>Columna12063</t>
  </si>
  <si>
    <t>Columna12064</t>
  </si>
  <si>
    <t>Columna12065</t>
  </si>
  <si>
    <t>Columna12066</t>
  </si>
  <si>
    <t>Columna12067</t>
  </si>
  <si>
    <t>Columna12068</t>
  </si>
  <si>
    <t>Columna12069</t>
  </si>
  <si>
    <t>Columna12070</t>
  </si>
  <si>
    <t>Columna12071</t>
  </si>
  <si>
    <t>Columna12072</t>
  </si>
  <si>
    <t>Columna12073</t>
  </si>
  <si>
    <t>Columna12074</t>
  </si>
  <si>
    <t>Columna12075</t>
  </si>
  <si>
    <t>Columna12076</t>
  </si>
  <si>
    <t>Columna12077</t>
  </si>
  <si>
    <t>Columna12078</t>
  </si>
  <si>
    <t>Columna12079</t>
  </si>
  <si>
    <t>Columna12080</t>
  </si>
  <si>
    <t>Columna12081</t>
  </si>
  <si>
    <t>Columna12082</t>
  </si>
  <si>
    <t>Columna12083</t>
  </si>
  <si>
    <t>Columna12084</t>
  </si>
  <si>
    <t>Columna12085</t>
  </si>
  <si>
    <t>Columna12086</t>
  </si>
  <si>
    <t>Columna12087</t>
  </si>
  <si>
    <t>Columna12088</t>
  </si>
  <si>
    <t>Columna12089</t>
  </si>
  <si>
    <t>Columna12090</t>
  </si>
  <si>
    <t>Columna12091</t>
  </si>
  <si>
    <t>Columna12092</t>
  </si>
  <si>
    <t>Columna12093</t>
  </si>
  <si>
    <t>Columna12094</t>
  </si>
  <si>
    <t>Columna12095</t>
  </si>
  <si>
    <t>Columna12096</t>
  </si>
  <si>
    <t>Columna12097</t>
  </si>
  <si>
    <t>Columna12098</t>
  </si>
  <si>
    <t>Columna12099</t>
  </si>
  <si>
    <t>Columna12100</t>
  </si>
  <si>
    <t>Columna12101</t>
  </si>
  <si>
    <t>Columna12102</t>
  </si>
  <si>
    <t>Columna12103</t>
  </si>
  <si>
    <t>Columna12104</t>
  </si>
  <si>
    <t>Columna12105</t>
  </si>
  <si>
    <t>Columna12106</t>
  </si>
  <si>
    <t>Columna12107</t>
  </si>
  <si>
    <t>Columna12108</t>
  </si>
  <si>
    <t>Columna12109</t>
  </si>
  <si>
    <t>Columna12110</t>
  </si>
  <si>
    <t>Columna12111</t>
  </si>
  <si>
    <t>Columna12112</t>
  </si>
  <si>
    <t>Columna12113</t>
  </si>
  <si>
    <t>Columna12114</t>
  </si>
  <si>
    <t>Columna12115</t>
  </si>
  <si>
    <t>Columna12116</t>
  </si>
  <si>
    <t>Columna12117</t>
  </si>
  <si>
    <t>Columna12118</t>
  </si>
  <si>
    <t>Columna12119</t>
  </si>
  <si>
    <t>Columna12120</t>
  </si>
  <si>
    <t>Columna12121</t>
  </si>
  <si>
    <t>Columna12122</t>
  </si>
  <si>
    <t>Columna12123</t>
  </si>
  <si>
    <t>Columna12124</t>
  </si>
  <si>
    <t>Columna12125</t>
  </si>
  <si>
    <t>Columna12126</t>
  </si>
  <si>
    <t>Columna12127</t>
  </si>
  <si>
    <t>Columna12128</t>
  </si>
  <si>
    <t>Columna12129</t>
  </si>
  <si>
    <t>Columna12130</t>
  </si>
  <si>
    <t>Columna12131</t>
  </si>
  <si>
    <t>Columna12132</t>
  </si>
  <si>
    <t>Columna12133</t>
  </si>
  <si>
    <t>Columna12134</t>
  </si>
  <si>
    <t>Columna12135</t>
  </si>
  <si>
    <t>Columna12136</t>
  </si>
  <si>
    <t>Columna12137</t>
  </si>
  <si>
    <t>Columna12138</t>
  </si>
  <si>
    <t>Columna12139</t>
  </si>
  <si>
    <t>Columna12140</t>
  </si>
  <si>
    <t>Columna12141</t>
  </si>
  <si>
    <t>Columna12142</t>
  </si>
  <si>
    <t>Columna12143</t>
  </si>
  <si>
    <t>Columna12144</t>
  </si>
  <si>
    <t>Columna12145</t>
  </si>
  <si>
    <t>Columna12146</t>
  </si>
  <si>
    <t>Columna12147</t>
  </si>
  <si>
    <t>Columna12148</t>
  </si>
  <si>
    <t>Columna12149</t>
  </si>
  <si>
    <t>Columna12150</t>
  </si>
  <si>
    <t>Columna12151</t>
  </si>
  <si>
    <t>Columna12152</t>
  </si>
  <si>
    <t>Columna12153</t>
  </si>
  <si>
    <t>Columna12154</t>
  </si>
  <si>
    <t>Columna12155</t>
  </si>
  <si>
    <t>Columna12156</t>
  </si>
  <si>
    <t>Columna12157</t>
  </si>
  <si>
    <t>Columna12158</t>
  </si>
  <si>
    <t>Columna12159</t>
  </si>
  <si>
    <t>Columna12160</t>
  </si>
  <si>
    <t>Columna12161</t>
  </si>
  <si>
    <t>Columna12162</t>
  </si>
  <si>
    <t>Columna12163</t>
  </si>
  <si>
    <t>Columna12164</t>
  </si>
  <si>
    <t>Columna12165</t>
  </si>
  <si>
    <t>Columna12166</t>
  </si>
  <si>
    <t>Columna12167</t>
  </si>
  <si>
    <t>Columna12168</t>
  </si>
  <si>
    <t>Columna12169</t>
  </si>
  <si>
    <t>Columna12170</t>
  </si>
  <si>
    <t>Columna12171</t>
  </si>
  <si>
    <t>Columna12172</t>
  </si>
  <si>
    <t>Columna12173</t>
  </si>
  <si>
    <t>Columna12174</t>
  </si>
  <si>
    <t>Columna12175</t>
  </si>
  <si>
    <t>Columna12176</t>
  </si>
  <si>
    <t>Columna12177</t>
  </si>
  <si>
    <t>Columna12178</t>
  </si>
  <si>
    <t>Columna12179</t>
  </si>
  <si>
    <t>Columna12180</t>
  </si>
  <si>
    <t>Columna12181</t>
  </si>
  <si>
    <t>Columna12182</t>
  </si>
  <si>
    <t>Columna12183</t>
  </si>
  <si>
    <t>Columna12184</t>
  </si>
  <si>
    <t>Columna12185</t>
  </si>
  <si>
    <t>Columna12186</t>
  </si>
  <si>
    <t>Columna12187</t>
  </si>
  <si>
    <t>Columna12188</t>
  </si>
  <si>
    <t>Columna12189</t>
  </si>
  <si>
    <t>Columna12190</t>
  </si>
  <si>
    <t>Columna12191</t>
  </si>
  <si>
    <t>Columna12192</t>
  </si>
  <si>
    <t>Columna12193</t>
  </si>
  <si>
    <t>Columna12194</t>
  </si>
  <si>
    <t>Columna12195</t>
  </si>
  <si>
    <t>Columna12196</t>
  </si>
  <si>
    <t>Columna12197</t>
  </si>
  <si>
    <t>Columna12198</t>
  </si>
  <si>
    <t>Columna12199</t>
  </si>
  <si>
    <t>Columna12200</t>
  </si>
  <si>
    <t>Columna12201</t>
  </si>
  <si>
    <t>Columna12202</t>
  </si>
  <si>
    <t>Columna12203</t>
  </si>
  <si>
    <t>Columna12204</t>
  </si>
  <si>
    <t>Columna12205</t>
  </si>
  <si>
    <t>Columna12206</t>
  </si>
  <si>
    <t>Columna12207</t>
  </si>
  <si>
    <t>Columna12208</t>
  </si>
  <si>
    <t>Columna12209</t>
  </si>
  <si>
    <t>Columna12210</t>
  </si>
  <si>
    <t>Columna12211</t>
  </si>
  <si>
    <t>Columna12212</t>
  </si>
  <si>
    <t>Columna12213</t>
  </si>
  <si>
    <t>Columna12214</t>
  </si>
  <si>
    <t>Columna12215</t>
  </si>
  <si>
    <t>Columna12216</t>
  </si>
  <si>
    <t>Columna12217</t>
  </si>
  <si>
    <t>Columna12218</t>
  </si>
  <si>
    <t>Columna12219</t>
  </si>
  <si>
    <t>Columna12220</t>
  </si>
  <si>
    <t>Columna12221</t>
  </si>
  <si>
    <t>Columna12222</t>
  </si>
  <si>
    <t>Columna12223</t>
  </si>
  <si>
    <t>Columna12224</t>
  </si>
  <si>
    <t>Columna12225</t>
  </si>
  <si>
    <t>Columna12226</t>
  </si>
  <si>
    <t>Columna12227</t>
  </si>
  <si>
    <t>Columna12228</t>
  </si>
  <si>
    <t>Columna12229</t>
  </si>
  <si>
    <t>Columna12230</t>
  </si>
  <si>
    <t>Columna12231</t>
  </si>
  <si>
    <t>Columna12232</t>
  </si>
  <si>
    <t>Columna12233</t>
  </si>
  <si>
    <t>Columna12234</t>
  </si>
  <si>
    <t>Columna12235</t>
  </si>
  <si>
    <t>Columna12236</t>
  </si>
  <si>
    <t>Columna12237</t>
  </si>
  <si>
    <t>Columna12238</t>
  </si>
  <si>
    <t>Columna12239</t>
  </si>
  <si>
    <t>Columna12240</t>
  </si>
  <si>
    <t>Columna12241</t>
  </si>
  <si>
    <t>Columna12242</t>
  </si>
  <si>
    <t>Columna12243</t>
  </si>
  <si>
    <t>Columna12244</t>
  </si>
  <si>
    <t>Columna12245</t>
  </si>
  <si>
    <t>Columna12246</t>
  </si>
  <si>
    <t>Columna12247</t>
  </si>
  <si>
    <t>Columna12248</t>
  </si>
  <si>
    <t>Columna12249</t>
  </si>
  <si>
    <t>Columna12250</t>
  </si>
  <si>
    <t>Columna12251</t>
  </si>
  <si>
    <t>Columna12252</t>
  </si>
  <si>
    <t>Columna12253</t>
  </si>
  <si>
    <t>Columna12254</t>
  </si>
  <si>
    <t>Columna12255</t>
  </si>
  <si>
    <t>Columna12256</t>
  </si>
  <si>
    <t>Columna12257</t>
  </si>
  <si>
    <t>Columna12258</t>
  </si>
  <si>
    <t>Columna12259</t>
  </si>
  <si>
    <t>Columna12260</t>
  </si>
  <si>
    <t>Columna12261</t>
  </si>
  <si>
    <t>Columna12262</t>
  </si>
  <si>
    <t>Columna12263</t>
  </si>
  <si>
    <t>Columna12264</t>
  </si>
  <si>
    <t>Columna12265</t>
  </si>
  <si>
    <t>Columna12266</t>
  </si>
  <si>
    <t>Columna12267</t>
  </si>
  <si>
    <t>Columna12268</t>
  </si>
  <si>
    <t>Columna12269</t>
  </si>
  <si>
    <t>Columna12270</t>
  </si>
  <si>
    <t>Columna12271</t>
  </si>
  <si>
    <t>Columna12272</t>
  </si>
  <si>
    <t>Columna12273</t>
  </si>
  <si>
    <t>Columna12274</t>
  </si>
  <si>
    <t>Columna12275</t>
  </si>
  <si>
    <t>Columna12276</t>
  </si>
  <si>
    <t>Columna12277</t>
  </si>
  <si>
    <t>Columna12278</t>
  </si>
  <si>
    <t>Columna12279</t>
  </si>
  <si>
    <t>Columna12280</t>
  </si>
  <si>
    <t>Columna12281</t>
  </si>
  <si>
    <t>Columna12282</t>
  </si>
  <si>
    <t>Columna12283</t>
  </si>
  <si>
    <t>Columna12284</t>
  </si>
  <si>
    <t>Columna12285</t>
  </si>
  <si>
    <t>Columna12286</t>
  </si>
  <si>
    <t>Columna12287</t>
  </si>
  <si>
    <t>Columna12288</t>
  </si>
  <si>
    <t>Columna12289</t>
  </si>
  <si>
    <t>Columna12290</t>
  </si>
  <si>
    <t>Columna12291</t>
  </si>
  <si>
    <t>Columna12292</t>
  </si>
  <si>
    <t>Columna12293</t>
  </si>
  <si>
    <t>Columna12294</t>
  </si>
  <si>
    <t>Columna12295</t>
  </si>
  <si>
    <t>Columna12296</t>
  </si>
  <si>
    <t>Columna12297</t>
  </si>
  <si>
    <t>Columna12298</t>
  </si>
  <si>
    <t>Columna12299</t>
  </si>
  <si>
    <t>Columna12300</t>
  </si>
  <si>
    <t>Columna12301</t>
  </si>
  <si>
    <t>Columna12302</t>
  </si>
  <si>
    <t>Columna12303</t>
  </si>
  <si>
    <t>Columna12304</t>
  </si>
  <si>
    <t>Columna12305</t>
  </si>
  <si>
    <t>Columna12306</t>
  </si>
  <si>
    <t>Columna12307</t>
  </si>
  <si>
    <t>Columna12308</t>
  </si>
  <si>
    <t>Columna12309</t>
  </si>
  <si>
    <t>Columna12310</t>
  </si>
  <si>
    <t>Columna12311</t>
  </si>
  <si>
    <t>Columna12312</t>
  </si>
  <si>
    <t>Columna12313</t>
  </si>
  <si>
    <t>Columna12314</t>
  </si>
  <si>
    <t>Columna12315</t>
  </si>
  <si>
    <t>Columna12316</t>
  </si>
  <si>
    <t>Columna12317</t>
  </si>
  <si>
    <t>Columna12318</t>
  </si>
  <si>
    <t>Columna12319</t>
  </si>
  <si>
    <t>Columna12320</t>
  </si>
  <si>
    <t>Columna12321</t>
  </si>
  <si>
    <t>Columna12322</t>
  </si>
  <si>
    <t>Columna12323</t>
  </si>
  <si>
    <t>Columna12324</t>
  </si>
  <si>
    <t>Columna12325</t>
  </si>
  <si>
    <t>Columna12326</t>
  </si>
  <si>
    <t>Columna12327</t>
  </si>
  <si>
    <t>Columna12328</t>
  </si>
  <si>
    <t>Columna12329</t>
  </si>
  <si>
    <t>Columna12330</t>
  </si>
  <si>
    <t>Columna12331</t>
  </si>
  <si>
    <t>Columna12332</t>
  </si>
  <si>
    <t>Columna12333</t>
  </si>
  <si>
    <t>Columna12334</t>
  </si>
  <si>
    <t>Columna12335</t>
  </si>
  <si>
    <t>Columna12336</t>
  </si>
  <si>
    <t>Columna12337</t>
  </si>
  <si>
    <t>Columna12338</t>
  </si>
  <si>
    <t>Columna12339</t>
  </si>
  <si>
    <t>Columna12340</t>
  </si>
  <si>
    <t>Columna12341</t>
  </si>
  <si>
    <t>Columna12342</t>
  </si>
  <si>
    <t>Columna12343</t>
  </si>
  <si>
    <t>Columna12344</t>
  </si>
  <si>
    <t>Columna12345</t>
  </si>
  <si>
    <t>Columna12346</t>
  </si>
  <si>
    <t>Columna12347</t>
  </si>
  <si>
    <t>Columna12348</t>
  </si>
  <si>
    <t>Columna12349</t>
  </si>
  <si>
    <t>Columna12350</t>
  </si>
  <si>
    <t>Columna12351</t>
  </si>
  <si>
    <t>Columna12352</t>
  </si>
  <si>
    <t>Columna12353</t>
  </si>
  <si>
    <t>Columna12354</t>
  </si>
  <si>
    <t>Columna12355</t>
  </si>
  <si>
    <t>Columna12356</t>
  </si>
  <si>
    <t>Columna12357</t>
  </si>
  <si>
    <t>Columna12358</t>
  </si>
  <si>
    <t>Columna12359</t>
  </si>
  <si>
    <t>Columna12360</t>
  </si>
  <si>
    <t>Columna12361</t>
  </si>
  <si>
    <t>Columna12362</t>
  </si>
  <si>
    <t>Columna12363</t>
  </si>
  <si>
    <t>Columna12364</t>
  </si>
  <si>
    <t>Columna12365</t>
  </si>
  <si>
    <t>Columna12366</t>
  </si>
  <si>
    <t>Columna12367</t>
  </si>
  <si>
    <t>Columna12368</t>
  </si>
  <si>
    <t>Columna12369</t>
  </si>
  <si>
    <t>Columna12370</t>
  </si>
  <si>
    <t>Columna12371</t>
  </si>
  <si>
    <t>Columna12372</t>
  </si>
  <si>
    <t>Columna12373</t>
  </si>
  <si>
    <t>Columna12374</t>
  </si>
  <si>
    <t>Columna12375</t>
  </si>
  <si>
    <t>Columna12376</t>
  </si>
  <si>
    <t>Columna12377</t>
  </si>
  <si>
    <t>Columna12378</t>
  </si>
  <si>
    <t>Columna12379</t>
  </si>
  <si>
    <t>Columna12380</t>
  </si>
  <si>
    <t>Columna12381</t>
  </si>
  <si>
    <t>Columna12382</t>
  </si>
  <si>
    <t>Columna12383</t>
  </si>
  <si>
    <t>Columna12384</t>
  </si>
  <si>
    <t>Columna12385</t>
  </si>
  <si>
    <t>Columna12386</t>
  </si>
  <si>
    <t>Columna12387</t>
  </si>
  <si>
    <t>Columna12388</t>
  </si>
  <si>
    <t>Columna12389</t>
  </si>
  <si>
    <t>Columna12390</t>
  </si>
  <si>
    <t>Columna12391</t>
  </si>
  <si>
    <t>Columna12392</t>
  </si>
  <si>
    <t>Columna12393</t>
  </si>
  <si>
    <t>Columna12394</t>
  </si>
  <si>
    <t>Columna12395</t>
  </si>
  <si>
    <t>Columna12396</t>
  </si>
  <si>
    <t>Columna12397</t>
  </si>
  <si>
    <t>Columna12398</t>
  </si>
  <si>
    <t>Columna12399</t>
  </si>
  <si>
    <t>Columna12400</t>
  </si>
  <si>
    <t>Columna12401</t>
  </si>
  <si>
    <t>Columna12402</t>
  </si>
  <si>
    <t>Columna12403</t>
  </si>
  <si>
    <t>Columna12404</t>
  </si>
  <si>
    <t>Columna12405</t>
  </si>
  <si>
    <t>Columna12406</t>
  </si>
  <si>
    <t>Columna12407</t>
  </si>
  <si>
    <t>Columna12408</t>
  </si>
  <si>
    <t>Columna12409</t>
  </si>
  <si>
    <t>Columna12410</t>
  </si>
  <si>
    <t>Columna12411</t>
  </si>
  <si>
    <t>Columna12412</t>
  </si>
  <si>
    <t>Columna12413</t>
  </si>
  <si>
    <t>Columna12414</t>
  </si>
  <si>
    <t>Columna12415</t>
  </si>
  <si>
    <t>Columna12416</t>
  </si>
  <si>
    <t>Columna12417</t>
  </si>
  <si>
    <t>Columna12418</t>
  </si>
  <si>
    <t>Columna12419</t>
  </si>
  <si>
    <t>Columna12420</t>
  </si>
  <si>
    <t>Columna12421</t>
  </si>
  <si>
    <t>Columna12422</t>
  </si>
  <si>
    <t>Columna12423</t>
  </si>
  <si>
    <t>Columna12424</t>
  </si>
  <si>
    <t>Columna12425</t>
  </si>
  <si>
    <t>Columna12426</t>
  </si>
  <si>
    <t>Columna12427</t>
  </si>
  <si>
    <t>Columna12428</t>
  </si>
  <si>
    <t>Columna12429</t>
  </si>
  <si>
    <t>Columna12430</t>
  </si>
  <si>
    <t>Columna12431</t>
  </si>
  <si>
    <t>Columna12432</t>
  </si>
  <si>
    <t>Columna12433</t>
  </si>
  <si>
    <t>Columna12434</t>
  </si>
  <si>
    <t>Columna12435</t>
  </si>
  <si>
    <t>Columna12436</t>
  </si>
  <si>
    <t>Columna12437</t>
  </si>
  <si>
    <t>Columna12438</t>
  </si>
  <si>
    <t>Columna12439</t>
  </si>
  <si>
    <t>Columna12440</t>
  </si>
  <si>
    <t>Columna12441</t>
  </si>
  <si>
    <t>Columna12442</t>
  </si>
  <si>
    <t>Columna12443</t>
  </si>
  <si>
    <t>Columna12444</t>
  </si>
  <si>
    <t>Columna12445</t>
  </si>
  <si>
    <t>Columna12446</t>
  </si>
  <si>
    <t>Columna12447</t>
  </si>
  <si>
    <t>Columna12448</t>
  </si>
  <si>
    <t>Columna12449</t>
  </si>
  <si>
    <t>Columna12450</t>
  </si>
  <si>
    <t>Columna12451</t>
  </si>
  <si>
    <t>Columna12452</t>
  </si>
  <si>
    <t>Columna12453</t>
  </si>
  <si>
    <t>Columna12454</t>
  </si>
  <si>
    <t>Columna12455</t>
  </si>
  <si>
    <t>Columna12456</t>
  </si>
  <si>
    <t>Columna12457</t>
  </si>
  <si>
    <t>Columna12458</t>
  </si>
  <si>
    <t>Columna12459</t>
  </si>
  <si>
    <t>Columna12460</t>
  </si>
  <si>
    <t>Columna12461</t>
  </si>
  <si>
    <t>Columna12462</t>
  </si>
  <si>
    <t>Columna12463</t>
  </si>
  <si>
    <t>Columna12464</t>
  </si>
  <si>
    <t>Columna12465</t>
  </si>
  <si>
    <t>Columna12466</t>
  </si>
  <si>
    <t>Columna12467</t>
  </si>
  <si>
    <t>Columna12468</t>
  </si>
  <si>
    <t>Columna12469</t>
  </si>
  <si>
    <t>Columna12470</t>
  </si>
  <si>
    <t>Columna12471</t>
  </si>
  <si>
    <t>Columna12472</t>
  </si>
  <si>
    <t>Columna12473</t>
  </si>
  <si>
    <t>Columna12474</t>
  </si>
  <si>
    <t>Columna12475</t>
  </si>
  <si>
    <t>Columna12476</t>
  </si>
  <si>
    <t>Columna12477</t>
  </si>
  <si>
    <t>Columna12478</t>
  </si>
  <si>
    <t>Columna12479</t>
  </si>
  <si>
    <t>Columna12480</t>
  </si>
  <si>
    <t>Columna12481</t>
  </si>
  <si>
    <t>Columna12482</t>
  </si>
  <si>
    <t>Columna12483</t>
  </si>
  <si>
    <t>Columna12484</t>
  </si>
  <si>
    <t>Columna12485</t>
  </si>
  <si>
    <t>Columna12486</t>
  </si>
  <si>
    <t>Columna12487</t>
  </si>
  <si>
    <t>Columna12488</t>
  </si>
  <si>
    <t>Columna12489</t>
  </si>
  <si>
    <t>Columna12490</t>
  </si>
  <si>
    <t>Columna12491</t>
  </si>
  <si>
    <t>Columna12492</t>
  </si>
  <si>
    <t>Columna12493</t>
  </si>
  <si>
    <t>Columna12494</t>
  </si>
  <si>
    <t>Columna12495</t>
  </si>
  <si>
    <t>Columna12496</t>
  </si>
  <si>
    <t>Columna12497</t>
  </si>
  <si>
    <t>Columna12498</t>
  </si>
  <si>
    <t>Columna12499</t>
  </si>
  <si>
    <t>Columna12500</t>
  </si>
  <si>
    <t>Columna12501</t>
  </si>
  <si>
    <t>Columna12502</t>
  </si>
  <si>
    <t>Columna12503</t>
  </si>
  <si>
    <t>Columna12504</t>
  </si>
  <si>
    <t>Columna12505</t>
  </si>
  <si>
    <t>Columna12506</t>
  </si>
  <si>
    <t>Columna12507</t>
  </si>
  <si>
    <t>Columna12508</t>
  </si>
  <si>
    <t>Columna12509</t>
  </si>
  <si>
    <t>Columna12510</t>
  </si>
  <si>
    <t>Columna12511</t>
  </si>
  <si>
    <t>Columna12512</t>
  </si>
  <si>
    <t>Columna12513</t>
  </si>
  <si>
    <t>Columna12514</t>
  </si>
  <si>
    <t>Columna12515</t>
  </si>
  <si>
    <t>Columna12516</t>
  </si>
  <si>
    <t>Columna12517</t>
  </si>
  <si>
    <t>Columna12518</t>
  </si>
  <si>
    <t>Columna12519</t>
  </si>
  <si>
    <t>Columna12520</t>
  </si>
  <si>
    <t>Columna12521</t>
  </si>
  <si>
    <t>Columna12522</t>
  </si>
  <si>
    <t>Columna12523</t>
  </si>
  <si>
    <t>Columna12524</t>
  </si>
  <si>
    <t>Columna12525</t>
  </si>
  <si>
    <t>Columna12526</t>
  </si>
  <si>
    <t>Columna12527</t>
  </si>
  <si>
    <t>Columna12528</t>
  </si>
  <si>
    <t>Columna12529</t>
  </si>
  <si>
    <t>Columna12530</t>
  </si>
  <si>
    <t>Columna12531</t>
  </si>
  <si>
    <t>Columna12532</t>
  </si>
  <si>
    <t>Columna12533</t>
  </si>
  <si>
    <t>Columna12534</t>
  </si>
  <si>
    <t>Columna12535</t>
  </si>
  <si>
    <t>Columna12536</t>
  </si>
  <si>
    <t>Columna12537</t>
  </si>
  <si>
    <t>Columna12538</t>
  </si>
  <si>
    <t>Columna12539</t>
  </si>
  <si>
    <t>Columna12540</t>
  </si>
  <si>
    <t>Columna12541</t>
  </si>
  <si>
    <t>Columna12542</t>
  </si>
  <si>
    <t>Columna12543</t>
  </si>
  <si>
    <t>Columna12544</t>
  </si>
  <si>
    <t>Columna12545</t>
  </si>
  <si>
    <t>Columna12546</t>
  </si>
  <si>
    <t>Columna12547</t>
  </si>
  <si>
    <t>Columna12548</t>
  </si>
  <si>
    <t>Columna12549</t>
  </si>
  <si>
    <t>Columna12550</t>
  </si>
  <si>
    <t>Columna12551</t>
  </si>
  <si>
    <t>Columna12552</t>
  </si>
  <si>
    <t>Columna12553</t>
  </si>
  <si>
    <t>Columna12554</t>
  </si>
  <si>
    <t>Columna12555</t>
  </si>
  <si>
    <t>Columna12556</t>
  </si>
  <si>
    <t>Columna12557</t>
  </si>
  <si>
    <t>Columna12558</t>
  </si>
  <si>
    <t>Columna12559</t>
  </si>
  <si>
    <t>Columna12560</t>
  </si>
  <si>
    <t>Columna12561</t>
  </si>
  <si>
    <t>Columna12562</t>
  </si>
  <si>
    <t>Columna12563</t>
  </si>
  <si>
    <t>Columna12564</t>
  </si>
  <si>
    <t>Columna12565</t>
  </si>
  <si>
    <t>Columna12566</t>
  </si>
  <si>
    <t>Columna12567</t>
  </si>
  <si>
    <t>Columna12568</t>
  </si>
  <si>
    <t>Columna12569</t>
  </si>
  <si>
    <t>Columna12570</t>
  </si>
  <si>
    <t>Columna12571</t>
  </si>
  <si>
    <t>Columna12572</t>
  </si>
  <si>
    <t>Columna12573</t>
  </si>
  <si>
    <t>Columna12574</t>
  </si>
  <si>
    <t>Columna12575</t>
  </si>
  <si>
    <t>Columna12576</t>
  </si>
  <si>
    <t>Columna12577</t>
  </si>
  <si>
    <t>Columna12578</t>
  </si>
  <si>
    <t>Columna12579</t>
  </si>
  <si>
    <t>Columna12580</t>
  </si>
  <si>
    <t>Columna12581</t>
  </si>
  <si>
    <t>Columna12582</t>
  </si>
  <si>
    <t>Columna12583</t>
  </si>
  <si>
    <t>Columna12584</t>
  </si>
  <si>
    <t>Columna12585</t>
  </si>
  <si>
    <t>Columna12586</t>
  </si>
  <si>
    <t>Columna12587</t>
  </si>
  <si>
    <t>Columna12588</t>
  </si>
  <si>
    <t>Columna12589</t>
  </si>
  <si>
    <t>Columna12590</t>
  </si>
  <si>
    <t>Columna12591</t>
  </si>
  <si>
    <t>Columna12592</t>
  </si>
  <si>
    <t>Columna12593</t>
  </si>
  <si>
    <t>Columna12594</t>
  </si>
  <si>
    <t>Columna12595</t>
  </si>
  <si>
    <t>Columna12596</t>
  </si>
  <si>
    <t>Columna12597</t>
  </si>
  <si>
    <t>Columna12598</t>
  </si>
  <si>
    <t>Columna12599</t>
  </si>
  <si>
    <t>Columna12600</t>
  </si>
  <si>
    <t>Columna12601</t>
  </si>
  <si>
    <t>Columna12602</t>
  </si>
  <si>
    <t>Columna12603</t>
  </si>
  <si>
    <t>Columna12604</t>
  </si>
  <si>
    <t>Columna12605</t>
  </si>
  <si>
    <t>Columna12606</t>
  </si>
  <si>
    <t>Columna12607</t>
  </si>
  <si>
    <t>Columna12608</t>
  </si>
  <si>
    <t>Columna12609</t>
  </si>
  <si>
    <t>Columna12610</t>
  </si>
  <si>
    <t>Columna12611</t>
  </si>
  <si>
    <t>Columna12612</t>
  </si>
  <si>
    <t>Columna12613</t>
  </si>
  <si>
    <t>Columna12614</t>
  </si>
  <si>
    <t>Columna12615</t>
  </si>
  <si>
    <t>Columna12616</t>
  </si>
  <si>
    <t>Columna12617</t>
  </si>
  <si>
    <t>Columna12618</t>
  </si>
  <si>
    <t>Columna12619</t>
  </si>
  <si>
    <t>Columna12620</t>
  </si>
  <si>
    <t>Columna12621</t>
  </si>
  <si>
    <t>Columna12622</t>
  </si>
  <si>
    <t>Columna12623</t>
  </si>
  <si>
    <t>Columna12624</t>
  </si>
  <si>
    <t>Columna12625</t>
  </si>
  <si>
    <t>Columna12626</t>
  </si>
  <si>
    <t>Columna12627</t>
  </si>
  <si>
    <t>Columna12628</t>
  </si>
  <si>
    <t>Columna12629</t>
  </si>
  <si>
    <t>Columna12630</t>
  </si>
  <si>
    <t>Columna12631</t>
  </si>
  <si>
    <t>Columna12632</t>
  </si>
  <si>
    <t>Columna12633</t>
  </si>
  <si>
    <t>Columna12634</t>
  </si>
  <si>
    <t>Columna12635</t>
  </si>
  <si>
    <t>Columna12636</t>
  </si>
  <si>
    <t>Columna12637</t>
  </si>
  <si>
    <t>Columna12638</t>
  </si>
  <si>
    <t>Columna12639</t>
  </si>
  <si>
    <t>Columna12640</t>
  </si>
  <si>
    <t>Columna12641</t>
  </si>
  <si>
    <t>Columna12642</t>
  </si>
  <si>
    <t>Columna12643</t>
  </si>
  <si>
    <t>Columna12644</t>
  </si>
  <si>
    <t>Columna12645</t>
  </si>
  <si>
    <t>Columna12646</t>
  </si>
  <si>
    <t>Columna12647</t>
  </si>
  <si>
    <t>Columna12648</t>
  </si>
  <si>
    <t>Columna12649</t>
  </si>
  <si>
    <t>Columna12650</t>
  </si>
  <si>
    <t>Columna12651</t>
  </si>
  <si>
    <t>Columna12652</t>
  </si>
  <si>
    <t>Columna12653</t>
  </si>
  <si>
    <t>Columna12654</t>
  </si>
  <si>
    <t>Columna12655</t>
  </si>
  <si>
    <t>Columna12656</t>
  </si>
  <si>
    <t>Columna12657</t>
  </si>
  <si>
    <t>Columna12658</t>
  </si>
  <si>
    <t>Columna12659</t>
  </si>
  <si>
    <t>Columna12660</t>
  </si>
  <si>
    <t>Columna12661</t>
  </si>
  <si>
    <t>Columna12662</t>
  </si>
  <si>
    <t>Columna12663</t>
  </si>
  <si>
    <t>Columna12664</t>
  </si>
  <si>
    <t>Columna12665</t>
  </si>
  <si>
    <t>Columna12666</t>
  </si>
  <si>
    <t>Columna12667</t>
  </si>
  <si>
    <t>Columna12668</t>
  </si>
  <si>
    <t>Columna12669</t>
  </si>
  <si>
    <t>Columna12670</t>
  </si>
  <si>
    <t>Columna12671</t>
  </si>
  <si>
    <t>Columna12672</t>
  </si>
  <si>
    <t>Columna12673</t>
  </si>
  <si>
    <t>Columna12674</t>
  </si>
  <si>
    <t>Columna12675</t>
  </si>
  <si>
    <t>Columna12676</t>
  </si>
  <si>
    <t>Columna12677</t>
  </si>
  <si>
    <t>Columna12678</t>
  </si>
  <si>
    <t>Columna12679</t>
  </si>
  <si>
    <t>Columna12680</t>
  </si>
  <si>
    <t>Columna12681</t>
  </si>
  <si>
    <t>Columna12682</t>
  </si>
  <si>
    <t>Columna12683</t>
  </si>
  <si>
    <t>Columna12684</t>
  </si>
  <si>
    <t>Columna12685</t>
  </si>
  <si>
    <t>Columna12686</t>
  </si>
  <si>
    <t>Columna12687</t>
  </si>
  <si>
    <t>Columna12688</t>
  </si>
  <si>
    <t>Columna12689</t>
  </si>
  <si>
    <t>Columna12690</t>
  </si>
  <si>
    <t>Columna12691</t>
  </si>
  <si>
    <t>Columna12692</t>
  </si>
  <si>
    <t>Columna12693</t>
  </si>
  <si>
    <t>Columna12694</t>
  </si>
  <si>
    <t>Columna12695</t>
  </si>
  <si>
    <t>Columna12696</t>
  </si>
  <si>
    <t>Columna12697</t>
  </si>
  <si>
    <t>Columna12698</t>
  </si>
  <si>
    <t>Columna12699</t>
  </si>
  <si>
    <t>Columna12700</t>
  </si>
  <si>
    <t>Columna12701</t>
  </si>
  <si>
    <t>Columna12702</t>
  </si>
  <si>
    <t>Columna12703</t>
  </si>
  <si>
    <t>Columna12704</t>
  </si>
  <si>
    <t>Columna12705</t>
  </si>
  <si>
    <t>Columna12706</t>
  </si>
  <si>
    <t>Columna12707</t>
  </si>
  <si>
    <t>Columna12708</t>
  </si>
  <si>
    <t>Columna12709</t>
  </si>
  <si>
    <t>Columna12710</t>
  </si>
  <si>
    <t>Columna12711</t>
  </si>
  <si>
    <t>Columna12712</t>
  </si>
  <si>
    <t>Columna12713</t>
  </si>
  <si>
    <t>Columna12714</t>
  </si>
  <si>
    <t>Columna12715</t>
  </si>
  <si>
    <t>Columna12716</t>
  </si>
  <si>
    <t>Columna12717</t>
  </si>
  <si>
    <t>Columna12718</t>
  </si>
  <si>
    <t>Columna12719</t>
  </si>
  <si>
    <t>Columna12720</t>
  </si>
  <si>
    <t>Columna12721</t>
  </si>
  <si>
    <t>Columna12722</t>
  </si>
  <si>
    <t>Columna12723</t>
  </si>
  <si>
    <t>Columna12724</t>
  </si>
  <si>
    <t>Columna12725</t>
  </si>
  <si>
    <t>Columna12726</t>
  </si>
  <si>
    <t>Columna12727</t>
  </si>
  <si>
    <t>Columna12728</t>
  </si>
  <si>
    <t>Columna12729</t>
  </si>
  <si>
    <t>Columna12730</t>
  </si>
  <si>
    <t>Columna12731</t>
  </si>
  <si>
    <t>Columna12732</t>
  </si>
  <si>
    <t>Columna12733</t>
  </si>
  <si>
    <t>Columna12734</t>
  </si>
  <si>
    <t>Columna12735</t>
  </si>
  <si>
    <t>Columna12736</t>
  </si>
  <si>
    <t>Columna12737</t>
  </si>
  <si>
    <t>Columna12738</t>
  </si>
  <si>
    <t>Columna12739</t>
  </si>
  <si>
    <t>Columna12740</t>
  </si>
  <si>
    <t>Columna12741</t>
  </si>
  <si>
    <t>Columna12742</t>
  </si>
  <si>
    <t>Columna12743</t>
  </si>
  <si>
    <t>Columna12744</t>
  </si>
  <si>
    <t>Columna12745</t>
  </si>
  <si>
    <t>Columna12746</t>
  </si>
  <si>
    <t>Columna12747</t>
  </si>
  <si>
    <t>Columna12748</t>
  </si>
  <si>
    <t>Columna12749</t>
  </si>
  <si>
    <t>Columna12750</t>
  </si>
  <si>
    <t>Columna12751</t>
  </si>
  <si>
    <t>Columna12752</t>
  </si>
  <si>
    <t>Columna12753</t>
  </si>
  <si>
    <t>Columna12754</t>
  </si>
  <si>
    <t>Columna12755</t>
  </si>
  <si>
    <t>Columna12756</t>
  </si>
  <si>
    <t>Columna12757</t>
  </si>
  <si>
    <t>Columna12758</t>
  </si>
  <si>
    <t>Columna12759</t>
  </si>
  <si>
    <t>Columna12760</t>
  </si>
  <si>
    <t>Columna12761</t>
  </si>
  <si>
    <t>Columna12762</t>
  </si>
  <si>
    <t>Columna12763</t>
  </si>
  <si>
    <t>Columna12764</t>
  </si>
  <si>
    <t>Columna12765</t>
  </si>
  <si>
    <t>Columna12766</t>
  </si>
  <si>
    <t>Columna12767</t>
  </si>
  <si>
    <t>Columna12768</t>
  </si>
  <si>
    <t>Columna12769</t>
  </si>
  <si>
    <t>Columna12770</t>
  </si>
  <si>
    <t>Columna12771</t>
  </si>
  <si>
    <t>Columna12772</t>
  </si>
  <si>
    <t>Columna12773</t>
  </si>
  <si>
    <t>Columna12774</t>
  </si>
  <si>
    <t>Columna12775</t>
  </si>
  <si>
    <t>Columna12776</t>
  </si>
  <si>
    <t>Columna12777</t>
  </si>
  <si>
    <t>Columna12778</t>
  </si>
  <si>
    <t>Columna12779</t>
  </si>
  <si>
    <t>Columna12780</t>
  </si>
  <si>
    <t>Columna12781</t>
  </si>
  <si>
    <t>Columna12782</t>
  </si>
  <si>
    <t>Columna12783</t>
  </si>
  <si>
    <t>Columna12784</t>
  </si>
  <si>
    <t>Columna12785</t>
  </si>
  <si>
    <t>Columna12786</t>
  </si>
  <si>
    <t>Columna12787</t>
  </si>
  <si>
    <t>Columna12788</t>
  </si>
  <si>
    <t>Columna12789</t>
  </si>
  <si>
    <t>Columna12790</t>
  </si>
  <si>
    <t>Columna12791</t>
  </si>
  <si>
    <t>Columna12792</t>
  </si>
  <si>
    <t>Columna12793</t>
  </si>
  <si>
    <t>Columna12794</t>
  </si>
  <si>
    <t>Columna12795</t>
  </si>
  <si>
    <t>Columna12796</t>
  </si>
  <si>
    <t>Columna12797</t>
  </si>
  <si>
    <t>Columna12798</t>
  </si>
  <si>
    <t>Columna12799</t>
  </si>
  <si>
    <t>Columna12800</t>
  </si>
  <si>
    <t>Columna12801</t>
  </si>
  <si>
    <t>Columna12802</t>
  </si>
  <si>
    <t>Columna12803</t>
  </si>
  <si>
    <t>Columna12804</t>
  </si>
  <si>
    <t>Columna12805</t>
  </si>
  <si>
    <t>Columna12806</t>
  </si>
  <si>
    <t>Columna12807</t>
  </si>
  <si>
    <t>Columna12808</t>
  </si>
  <si>
    <t>Columna12809</t>
  </si>
  <si>
    <t>Columna12810</t>
  </si>
  <si>
    <t>Columna12811</t>
  </si>
  <si>
    <t>Columna12812</t>
  </si>
  <si>
    <t>Columna12813</t>
  </si>
  <si>
    <t>Columna12814</t>
  </si>
  <si>
    <t>Columna12815</t>
  </si>
  <si>
    <t>Columna12816</t>
  </si>
  <si>
    <t>Columna12817</t>
  </si>
  <si>
    <t>Columna12818</t>
  </si>
  <si>
    <t>Columna12819</t>
  </si>
  <si>
    <t>Columna12820</t>
  </si>
  <si>
    <t>Columna12821</t>
  </si>
  <si>
    <t>Columna12822</t>
  </si>
  <si>
    <t>Columna12823</t>
  </si>
  <si>
    <t>Columna12824</t>
  </si>
  <si>
    <t>Columna12825</t>
  </si>
  <si>
    <t>Columna12826</t>
  </si>
  <si>
    <t>Columna12827</t>
  </si>
  <si>
    <t>Columna12828</t>
  </si>
  <si>
    <t>Columna12829</t>
  </si>
  <si>
    <t>Columna12830</t>
  </si>
  <si>
    <t>Columna12831</t>
  </si>
  <si>
    <t>Columna12832</t>
  </si>
  <si>
    <t>Columna12833</t>
  </si>
  <si>
    <t>Columna12834</t>
  </si>
  <si>
    <t>Columna12835</t>
  </si>
  <si>
    <t>Columna12836</t>
  </si>
  <si>
    <t>Columna12837</t>
  </si>
  <si>
    <t>Columna12838</t>
  </si>
  <si>
    <t>Columna12839</t>
  </si>
  <si>
    <t>Columna12840</t>
  </si>
  <si>
    <t>Columna12841</t>
  </si>
  <si>
    <t>Columna12842</t>
  </si>
  <si>
    <t>Columna12843</t>
  </si>
  <si>
    <t>Columna12844</t>
  </si>
  <si>
    <t>Columna12845</t>
  </si>
  <si>
    <t>Columna12846</t>
  </si>
  <si>
    <t>Columna12847</t>
  </si>
  <si>
    <t>Columna12848</t>
  </si>
  <si>
    <t>Columna12849</t>
  </si>
  <si>
    <t>Columna12850</t>
  </si>
  <si>
    <t>Columna12851</t>
  </si>
  <si>
    <t>Columna12852</t>
  </si>
  <si>
    <t>Columna12853</t>
  </si>
  <si>
    <t>Columna12854</t>
  </si>
  <si>
    <t>Columna12855</t>
  </si>
  <si>
    <t>Columna12856</t>
  </si>
  <si>
    <t>Columna12857</t>
  </si>
  <si>
    <t>Columna12858</t>
  </si>
  <si>
    <t>Columna12859</t>
  </si>
  <si>
    <t>Columna12860</t>
  </si>
  <si>
    <t>Columna12861</t>
  </si>
  <si>
    <t>Columna12862</t>
  </si>
  <si>
    <t>Columna12863</t>
  </si>
  <si>
    <t>Columna12864</t>
  </si>
  <si>
    <t>Columna12865</t>
  </si>
  <si>
    <t>Columna12866</t>
  </si>
  <si>
    <t>Columna12867</t>
  </si>
  <si>
    <t>Columna12868</t>
  </si>
  <si>
    <t>Columna12869</t>
  </si>
  <si>
    <t>Columna12870</t>
  </si>
  <si>
    <t>Columna12871</t>
  </si>
  <si>
    <t>Columna12872</t>
  </si>
  <si>
    <t>Columna12873</t>
  </si>
  <si>
    <t>Columna12874</t>
  </si>
  <si>
    <t>Columna12875</t>
  </si>
  <si>
    <t>Columna12876</t>
  </si>
  <si>
    <t>Columna12877</t>
  </si>
  <si>
    <t>Columna12878</t>
  </si>
  <si>
    <t>Columna12879</t>
  </si>
  <si>
    <t>Columna12880</t>
  </si>
  <si>
    <t>Columna12881</t>
  </si>
  <si>
    <t>Columna12882</t>
  </si>
  <si>
    <t>Columna12883</t>
  </si>
  <si>
    <t>Columna12884</t>
  </si>
  <si>
    <t>Columna12885</t>
  </si>
  <si>
    <t>Columna12886</t>
  </si>
  <si>
    <t>Columna12887</t>
  </si>
  <si>
    <t>Columna12888</t>
  </si>
  <si>
    <t>Columna12889</t>
  </si>
  <si>
    <t>Columna12890</t>
  </si>
  <si>
    <t>Columna12891</t>
  </si>
  <si>
    <t>Columna12892</t>
  </si>
  <si>
    <t>Columna12893</t>
  </si>
  <si>
    <t>Columna12894</t>
  </si>
  <si>
    <t>Columna12895</t>
  </si>
  <si>
    <t>Columna12896</t>
  </si>
  <si>
    <t>Columna12897</t>
  </si>
  <si>
    <t>Columna12898</t>
  </si>
  <si>
    <t>Columna12899</t>
  </si>
  <si>
    <t>Columna12900</t>
  </si>
  <si>
    <t>Columna12901</t>
  </si>
  <si>
    <t>Columna12902</t>
  </si>
  <si>
    <t>Columna12903</t>
  </si>
  <si>
    <t>Columna12904</t>
  </si>
  <si>
    <t>Columna12905</t>
  </si>
  <si>
    <t>Columna12906</t>
  </si>
  <si>
    <t>Columna12907</t>
  </si>
  <si>
    <t>Columna12908</t>
  </si>
  <si>
    <t>Columna12909</t>
  </si>
  <si>
    <t>Columna12910</t>
  </si>
  <si>
    <t>Columna12911</t>
  </si>
  <si>
    <t>Columna12912</t>
  </si>
  <si>
    <t>Columna12913</t>
  </si>
  <si>
    <t>Columna12914</t>
  </si>
  <si>
    <t>Columna12915</t>
  </si>
  <si>
    <t>Columna12916</t>
  </si>
  <si>
    <t>Columna12917</t>
  </si>
  <si>
    <t>Columna12918</t>
  </si>
  <si>
    <t>Columna12919</t>
  </si>
  <si>
    <t>Columna12920</t>
  </si>
  <si>
    <t>Columna12921</t>
  </si>
  <si>
    <t>Columna12922</t>
  </si>
  <si>
    <t>Columna12923</t>
  </si>
  <si>
    <t>Columna12924</t>
  </si>
  <si>
    <t>Columna12925</t>
  </si>
  <si>
    <t>Columna12926</t>
  </si>
  <si>
    <t>Columna12927</t>
  </si>
  <si>
    <t>Columna12928</t>
  </si>
  <si>
    <t>Columna12929</t>
  </si>
  <si>
    <t>Columna12930</t>
  </si>
  <si>
    <t>Columna12931</t>
  </si>
  <si>
    <t>Columna12932</t>
  </si>
  <si>
    <t>Columna12933</t>
  </si>
  <si>
    <t>Columna12934</t>
  </si>
  <si>
    <t>Columna12935</t>
  </si>
  <si>
    <t>Columna12936</t>
  </si>
  <si>
    <t>Columna12937</t>
  </si>
  <si>
    <t>Columna12938</t>
  </si>
  <si>
    <t>Columna12939</t>
  </si>
  <si>
    <t>Columna12940</t>
  </si>
  <si>
    <t>Columna12941</t>
  </si>
  <si>
    <t>Columna12942</t>
  </si>
  <si>
    <t>Columna12943</t>
  </si>
  <si>
    <t>Columna12944</t>
  </si>
  <si>
    <t>Columna12945</t>
  </si>
  <si>
    <t>Columna12946</t>
  </si>
  <si>
    <t>Columna12947</t>
  </si>
  <si>
    <t>Columna12948</t>
  </si>
  <si>
    <t>Columna12949</t>
  </si>
  <si>
    <t>Columna12950</t>
  </si>
  <si>
    <t>Columna12951</t>
  </si>
  <si>
    <t>Columna12952</t>
  </si>
  <si>
    <t>Columna12953</t>
  </si>
  <si>
    <t>Columna12954</t>
  </si>
  <si>
    <t>Columna12955</t>
  </si>
  <si>
    <t>Columna12956</t>
  </si>
  <si>
    <t>Columna12957</t>
  </si>
  <si>
    <t>Columna12958</t>
  </si>
  <si>
    <t>Columna12959</t>
  </si>
  <si>
    <t>Columna12960</t>
  </si>
  <si>
    <t>Columna12961</t>
  </si>
  <si>
    <t>Columna12962</t>
  </si>
  <si>
    <t>Columna12963</t>
  </si>
  <si>
    <t>Columna12964</t>
  </si>
  <si>
    <t>Columna12965</t>
  </si>
  <si>
    <t>Columna12966</t>
  </si>
  <si>
    <t>Columna12967</t>
  </si>
  <si>
    <t>Columna12968</t>
  </si>
  <si>
    <t>Columna12969</t>
  </si>
  <si>
    <t>Columna12970</t>
  </si>
  <si>
    <t>Columna12971</t>
  </si>
  <si>
    <t>Columna12972</t>
  </si>
  <si>
    <t>Columna12973</t>
  </si>
  <si>
    <t>Columna12974</t>
  </si>
  <si>
    <t>Columna12975</t>
  </si>
  <si>
    <t>Columna12976</t>
  </si>
  <si>
    <t>Columna12977</t>
  </si>
  <si>
    <t>Columna12978</t>
  </si>
  <si>
    <t>Columna12979</t>
  </si>
  <si>
    <t>Columna12980</t>
  </si>
  <si>
    <t>Columna12981</t>
  </si>
  <si>
    <t>Columna12982</t>
  </si>
  <si>
    <t>Columna12983</t>
  </si>
  <si>
    <t>Columna12984</t>
  </si>
  <si>
    <t>Columna12985</t>
  </si>
  <si>
    <t>Columna12986</t>
  </si>
  <si>
    <t>Columna12987</t>
  </si>
  <si>
    <t>Columna12988</t>
  </si>
  <si>
    <t>Columna12989</t>
  </si>
  <si>
    <t>Columna12990</t>
  </si>
  <si>
    <t>Columna12991</t>
  </si>
  <si>
    <t>Columna12992</t>
  </si>
  <si>
    <t>Columna12993</t>
  </si>
  <si>
    <t>Columna12994</t>
  </si>
  <si>
    <t>Columna12995</t>
  </si>
  <si>
    <t>Columna12996</t>
  </si>
  <si>
    <t>Columna12997</t>
  </si>
  <si>
    <t>Columna12998</t>
  </si>
  <si>
    <t>Columna12999</t>
  </si>
  <si>
    <t>Columna13000</t>
  </si>
  <si>
    <t>Columna13001</t>
  </si>
  <si>
    <t>Columna13002</t>
  </si>
  <si>
    <t>Columna13003</t>
  </si>
  <si>
    <t>Columna13004</t>
  </si>
  <si>
    <t>Columna13005</t>
  </si>
  <si>
    <t>Columna13006</t>
  </si>
  <si>
    <t>Columna13007</t>
  </si>
  <si>
    <t>Columna13008</t>
  </si>
  <si>
    <t>Columna13009</t>
  </si>
  <si>
    <t>Columna13010</t>
  </si>
  <si>
    <t>Columna13011</t>
  </si>
  <si>
    <t>Columna13012</t>
  </si>
  <si>
    <t>Columna13013</t>
  </si>
  <si>
    <t>Columna13014</t>
  </si>
  <si>
    <t>Columna13015</t>
  </si>
  <si>
    <t>Columna13016</t>
  </si>
  <si>
    <t>Columna13017</t>
  </si>
  <si>
    <t>Columna13018</t>
  </si>
  <si>
    <t>Columna13019</t>
  </si>
  <si>
    <t>Columna13020</t>
  </si>
  <si>
    <t>Columna13021</t>
  </si>
  <si>
    <t>Columna13022</t>
  </si>
  <si>
    <t>Columna13023</t>
  </si>
  <si>
    <t>Columna13024</t>
  </si>
  <si>
    <t>Columna13025</t>
  </si>
  <si>
    <t>Columna13026</t>
  </si>
  <si>
    <t>Columna13027</t>
  </si>
  <si>
    <t>Columna13028</t>
  </si>
  <si>
    <t>Columna13029</t>
  </si>
  <si>
    <t>Columna13030</t>
  </si>
  <si>
    <t>Columna13031</t>
  </si>
  <si>
    <t>Columna13032</t>
  </si>
  <si>
    <t>Columna13033</t>
  </si>
  <si>
    <t>Columna13034</t>
  </si>
  <si>
    <t>Columna13035</t>
  </si>
  <si>
    <t>Columna13036</t>
  </si>
  <si>
    <t>Columna13037</t>
  </si>
  <si>
    <t>Columna13038</t>
  </si>
  <si>
    <t>Columna13039</t>
  </si>
  <si>
    <t>Columna13040</t>
  </si>
  <si>
    <t>Columna13041</t>
  </si>
  <si>
    <t>Columna13042</t>
  </si>
  <si>
    <t>Columna13043</t>
  </si>
  <si>
    <t>Columna13044</t>
  </si>
  <si>
    <t>Columna13045</t>
  </si>
  <si>
    <t>Columna13046</t>
  </si>
  <si>
    <t>Columna13047</t>
  </si>
  <si>
    <t>Columna13048</t>
  </si>
  <si>
    <t>Columna13049</t>
  </si>
  <si>
    <t>Columna13050</t>
  </si>
  <si>
    <t>Columna13051</t>
  </si>
  <si>
    <t>Columna13052</t>
  </si>
  <si>
    <t>Columna13053</t>
  </si>
  <si>
    <t>Columna13054</t>
  </si>
  <si>
    <t>Columna13055</t>
  </si>
  <si>
    <t>Columna13056</t>
  </si>
  <si>
    <t>Columna13057</t>
  </si>
  <si>
    <t>Columna13058</t>
  </si>
  <si>
    <t>Columna13059</t>
  </si>
  <si>
    <t>Columna13060</t>
  </si>
  <si>
    <t>Columna13061</t>
  </si>
  <si>
    <t>Columna13062</t>
  </si>
  <si>
    <t>Columna13063</t>
  </si>
  <si>
    <t>Columna13064</t>
  </si>
  <si>
    <t>Columna13065</t>
  </si>
  <si>
    <t>Columna13066</t>
  </si>
  <si>
    <t>Columna13067</t>
  </si>
  <si>
    <t>Columna13068</t>
  </si>
  <si>
    <t>Columna13069</t>
  </si>
  <si>
    <t>Columna13070</t>
  </si>
  <si>
    <t>Columna13071</t>
  </si>
  <si>
    <t>Columna13072</t>
  </si>
  <si>
    <t>Columna13073</t>
  </si>
  <si>
    <t>Columna13074</t>
  </si>
  <si>
    <t>Columna13075</t>
  </si>
  <si>
    <t>Columna13076</t>
  </si>
  <si>
    <t>Columna13077</t>
  </si>
  <si>
    <t>Columna13078</t>
  </si>
  <si>
    <t>Columna13079</t>
  </si>
  <si>
    <t>Columna13080</t>
  </si>
  <si>
    <t>Columna13081</t>
  </si>
  <si>
    <t>Columna13082</t>
  </si>
  <si>
    <t>Columna13083</t>
  </si>
  <si>
    <t>Columna13084</t>
  </si>
  <si>
    <t>Columna13085</t>
  </si>
  <si>
    <t>Columna13086</t>
  </si>
  <si>
    <t>Columna13087</t>
  </si>
  <si>
    <t>Columna13088</t>
  </si>
  <si>
    <t>Columna13089</t>
  </si>
  <si>
    <t>Columna13090</t>
  </si>
  <si>
    <t>Columna13091</t>
  </si>
  <si>
    <t>Columna13092</t>
  </si>
  <si>
    <t>Columna13093</t>
  </si>
  <si>
    <t>Columna13094</t>
  </si>
  <si>
    <t>Columna13095</t>
  </si>
  <si>
    <t>Columna13096</t>
  </si>
  <si>
    <t>Columna13097</t>
  </si>
  <si>
    <t>Columna13098</t>
  </si>
  <si>
    <t>Columna13099</t>
  </si>
  <si>
    <t>Columna13100</t>
  </si>
  <si>
    <t>Columna13101</t>
  </si>
  <si>
    <t>Columna13102</t>
  </si>
  <si>
    <t>Columna13103</t>
  </si>
  <si>
    <t>Columna13104</t>
  </si>
  <si>
    <t>Columna13105</t>
  </si>
  <si>
    <t>Columna13106</t>
  </si>
  <si>
    <t>Columna13107</t>
  </si>
  <si>
    <t>Columna13108</t>
  </si>
  <si>
    <t>Columna13109</t>
  </si>
  <si>
    <t>Columna13110</t>
  </si>
  <si>
    <t>Columna13111</t>
  </si>
  <si>
    <t>Columna13112</t>
  </si>
  <si>
    <t>Columna13113</t>
  </si>
  <si>
    <t>Columna13114</t>
  </si>
  <si>
    <t>Columna13115</t>
  </si>
  <si>
    <t>Columna13116</t>
  </si>
  <si>
    <t>Columna13117</t>
  </si>
  <si>
    <t>Columna13118</t>
  </si>
  <si>
    <t>Columna13119</t>
  </si>
  <si>
    <t>Columna13120</t>
  </si>
  <si>
    <t>Columna13121</t>
  </si>
  <si>
    <t>Columna13122</t>
  </si>
  <si>
    <t>Columna13123</t>
  </si>
  <si>
    <t>Columna13124</t>
  </si>
  <si>
    <t>Columna13125</t>
  </si>
  <si>
    <t>Columna13126</t>
  </si>
  <si>
    <t>Columna13127</t>
  </si>
  <si>
    <t>Columna13128</t>
  </si>
  <si>
    <t>Columna13129</t>
  </si>
  <si>
    <t>Columna13130</t>
  </si>
  <si>
    <t>Columna13131</t>
  </si>
  <si>
    <t>Columna13132</t>
  </si>
  <si>
    <t>Columna13133</t>
  </si>
  <si>
    <t>Columna13134</t>
  </si>
  <si>
    <t>Columna13135</t>
  </si>
  <si>
    <t>Columna13136</t>
  </si>
  <si>
    <t>Columna13137</t>
  </si>
  <si>
    <t>Columna13138</t>
  </si>
  <si>
    <t>Columna13139</t>
  </si>
  <si>
    <t>Columna13140</t>
  </si>
  <si>
    <t>Columna13141</t>
  </si>
  <si>
    <t>Columna13142</t>
  </si>
  <si>
    <t>Columna13143</t>
  </si>
  <si>
    <t>Columna13144</t>
  </si>
  <si>
    <t>Columna13145</t>
  </si>
  <si>
    <t>Columna13146</t>
  </si>
  <si>
    <t>Columna13147</t>
  </si>
  <si>
    <t>Columna13148</t>
  </si>
  <si>
    <t>Columna13149</t>
  </si>
  <si>
    <t>Columna13150</t>
  </si>
  <si>
    <t>Columna13151</t>
  </si>
  <si>
    <t>Columna13152</t>
  </si>
  <si>
    <t>Columna13153</t>
  </si>
  <si>
    <t>Columna13154</t>
  </si>
  <si>
    <t>Columna13155</t>
  </si>
  <si>
    <t>Columna13156</t>
  </si>
  <si>
    <t>Columna13157</t>
  </si>
  <si>
    <t>Columna13158</t>
  </si>
  <si>
    <t>Columna13159</t>
  </si>
  <si>
    <t>Columna13160</t>
  </si>
  <si>
    <t>Columna13161</t>
  </si>
  <si>
    <t>Columna13162</t>
  </si>
  <si>
    <t>Columna13163</t>
  </si>
  <si>
    <t>Columna13164</t>
  </si>
  <si>
    <t>Columna13165</t>
  </si>
  <si>
    <t>Columna13166</t>
  </si>
  <si>
    <t>Columna13167</t>
  </si>
  <si>
    <t>Columna13168</t>
  </si>
  <si>
    <t>Columna13169</t>
  </si>
  <si>
    <t>Columna13170</t>
  </si>
  <si>
    <t>Columna13171</t>
  </si>
  <si>
    <t>Columna13172</t>
  </si>
  <si>
    <t>Columna13173</t>
  </si>
  <si>
    <t>Columna13174</t>
  </si>
  <si>
    <t>Columna13175</t>
  </si>
  <si>
    <t>Columna13176</t>
  </si>
  <si>
    <t>Columna13177</t>
  </si>
  <si>
    <t>Columna13178</t>
  </si>
  <si>
    <t>Columna13179</t>
  </si>
  <si>
    <t>Columna13180</t>
  </si>
  <si>
    <t>Columna13181</t>
  </si>
  <si>
    <t>Columna13182</t>
  </si>
  <si>
    <t>Columna13183</t>
  </si>
  <si>
    <t>Columna13184</t>
  </si>
  <si>
    <t>Columna13185</t>
  </si>
  <si>
    <t>Columna13186</t>
  </si>
  <si>
    <t>Columna13187</t>
  </si>
  <si>
    <t>Columna13188</t>
  </si>
  <si>
    <t>Columna13189</t>
  </si>
  <si>
    <t>Columna13190</t>
  </si>
  <si>
    <t>Columna13191</t>
  </si>
  <si>
    <t>Columna13192</t>
  </si>
  <si>
    <t>Columna13193</t>
  </si>
  <si>
    <t>Columna13194</t>
  </si>
  <si>
    <t>Columna13195</t>
  </si>
  <si>
    <t>Columna13196</t>
  </si>
  <si>
    <t>Columna13197</t>
  </si>
  <si>
    <t>Columna13198</t>
  </si>
  <si>
    <t>Columna13199</t>
  </si>
  <si>
    <t>Columna13200</t>
  </si>
  <si>
    <t>Columna13201</t>
  </si>
  <si>
    <t>Columna13202</t>
  </si>
  <si>
    <t>Columna13203</t>
  </si>
  <si>
    <t>Columna13204</t>
  </si>
  <si>
    <t>Columna13205</t>
  </si>
  <si>
    <t>Columna13206</t>
  </si>
  <si>
    <t>Columna13207</t>
  </si>
  <si>
    <t>Columna13208</t>
  </si>
  <si>
    <t>Columna13209</t>
  </si>
  <si>
    <t>Columna13210</t>
  </si>
  <si>
    <t>Columna13211</t>
  </si>
  <si>
    <t>Columna13212</t>
  </si>
  <si>
    <t>Columna13213</t>
  </si>
  <si>
    <t>Columna13214</t>
  </si>
  <si>
    <t>Columna13215</t>
  </si>
  <si>
    <t>Columna13216</t>
  </si>
  <si>
    <t>Columna13217</t>
  </si>
  <si>
    <t>Columna13218</t>
  </si>
  <si>
    <t>Columna13219</t>
  </si>
  <si>
    <t>Columna13220</t>
  </si>
  <si>
    <t>Columna13221</t>
  </si>
  <si>
    <t>Columna13222</t>
  </si>
  <si>
    <t>Columna13223</t>
  </si>
  <si>
    <t>Columna13224</t>
  </si>
  <si>
    <t>Columna13225</t>
  </si>
  <si>
    <t>Columna13226</t>
  </si>
  <si>
    <t>Columna13227</t>
  </si>
  <si>
    <t>Columna13228</t>
  </si>
  <si>
    <t>Columna13229</t>
  </si>
  <si>
    <t>Columna13230</t>
  </si>
  <si>
    <t>Columna13231</t>
  </si>
  <si>
    <t>Columna13232</t>
  </si>
  <si>
    <t>Columna13233</t>
  </si>
  <si>
    <t>Columna13234</t>
  </si>
  <si>
    <t>Columna13235</t>
  </si>
  <si>
    <t>Columna13236</t>
  </si>
  <si>
    <t>Columna13237</t>
  </si>
  <si>
    <t>Columna13238</t>
  </si>
  <si>
    <t>Columna13239</t>
  </si>
  <si>
    <t>Columna13240</t>
  </si>
  <si>
    <t>Columna13241</t>
  </si>
  <si>
    <t>Columna13242</t>
  </si>
  <si>
    <t>Columna13243</t>
  </si>
  <si>
    <t>Columna13244</t>
  </si>
  <si>
    <t>Columna13245</t>
  </si>
  <si>
    <t>Columna13246</t>
  </si>
  <si>
    <t>Columna13247</t>
  </si>
  <si>
    <t>Columna13248</t>
  </si>
  <si>
    <t>Columna13249</t>
  </si>
  <si>
    <t>Columna13250</t>
  </si>
  <si>
    <t>Columna13251</t>
  </si>
  <si>
    <t>Columna13252</t>
  </si>
  <si>
    <t>Columna13253</t>
  </si>
  <si>
    <t>Columna13254</t>
  </si>
  <si>
    <t>Columna13255</t>
  </si>
  <si>
    <t>Columna13256</t>
  </si>
  <si>
    <t>Columna13257</t>
  </si>
  <si>
    <t>Columna13258</t>
  </si>
  <si>
    <t>Columna13259</t>
  </si>
  <si>
    <t>Columna13260</t>
  </si>
  <si>
    <t>Columna13261</t>
  </si>
  <si>
    <t>Columna13262</t>
  </si>
  <si>
    <t>Columna13263</t>
  </si>
  <si>
    <t>Columna13264</t>
  </si>
  <si>
    <t>Columna13265</t>
  </si>
  <si>
    <t>Columna13266</t>
  </si>
  <si>
    <t>Columna13267</t>
  </si>
  <si>
    <t>Columna13268</t>
  </si>
  <si>
    <t>Columna13269</t>
  </si>
  <si>
    <t>Columna13270</t>
  </si>
  <si>
    <t>Columna13271</t>
  </si>
  <si>
    <t>Columna13272</t>
  </si>
  <si>
    <t>Columna13273</t>
  </si>
  <si>
    <t>Columna13274</t>
  </si>
  <si>
    <t>Columna13275</t>
  </si>
  <si>
    <t>Columna13276</t>
  </si>
  <si>
    <t>Columna13277</t>
  </si>
  <si>
    <t>Columna13278</t>
  </si>
  <si>
    <t>Columna13279</t>
  </si>
  <si>
    <t>Columna13280</t>
  </si>
  <si>
    <t>Columna13281</t>
  </si>
  <si>
    <t>Columna13282</t>
  </si>
  <si>
    <t>Columna13283</t>
  </si>
  <si>
    <t>Columna13284</t>
  </si>
  <si>
    <t>Columna13285</t>
  </si>
  <si>
    <t>Columna13286</t>
  </si>
  <si>
    <t>Columna13287</t>
  </si>
  <si>
    <t>Columna13288</t>
  </si>
  <si>
    <t>Columna13289</t>
  </si>
  <si>
    <t>Columna13290</t>
  </si>
  <si>
    <t>Columna13291</t>
  </si>
  <si>
    <t>Columna13292</t>
  </si>
  <si>
    <t>Columna13293</t>
  </si>
  <si>
    <t>Columna13294</t>
  </si>
  <si>
    <t>Columna13295</t>
  </si>
  <si>
    <t>Columna13296</t>
  </si>
  <si>
    <t>Columna13297</t>
  </si>
  <si>
    <t>Columna13298</t>
  </si>
  <si>
    <t>Columna13299</t>
  </si>
  <si>
    <t>Columna13300</t>
  </si>
  <si>
    <t>Columna13301</t>
  </si>
  <si>
    <t>Columna13302</t>
  </si>
  <si>
    <t>Columna13303</t>
  </si>
  <si>
    <t>Columna13304</t>
  </si>
  <si>
    <t>Columna13305</t>
  </si>
  <si>
    <t>Columna13306</t>
  </si>
  <si>
    <t>Columna13307</t>
  </si>
  <si>
    <t>Columna13308</t>
  </si>
  <si>
    <t>Columna13309</t>
  </si>
  <si>
    <t>Columna13310</t>
  </si>
  <si>
    <t>Columna13311</t>
  </si>
  <si>
    <t>Columna13312</t>
  </si>
  <si>
    <t>Columna13313</t>
  </si>
  <si>
    <t>Columna13314</t>
  </si>
  <si>
    <t>Columna13315</t>
  </si>
  <si>
    <t>Columna13316</t>
  </si>
  <si>
    <t>Columna13317</t>
  </si>
  <si>
    <t>Columna13318</t>
  </si>
  <si>
    <t>Columna13319</t>
  </si>
  <si>
    <t>Columna13320</t>
  </si>
  <si>
    <t>Columna13321</t>
  </si>
  <si>
    <t>Columna13322</t>
  </si>
  <si>
    <t>Columna13323</t>
  </si>
  <si>
    <t>Columna13324</t>
  </si>
  <si>
    <t>Columna13325</t>
  </si>
  <si>
    <t>Columna13326</t>
  </si>
  <si>
    <t>Columna13327</t>
  </si>
  <si>
    <t>Columna13328</t>
  </si>
  <si>
    <t>Columna13329</t>
  </si>
  <si>
    <t>Columna13330</t>
  </si>
  <si>
    <t>Columna13331</t>
  </si>
  <si>
    <t>Columna13332</t>
  </si>
  <si>
    <t>Columna13333</t>
  </si>
  <si>
    <t>Columna13334</t>
  </si>
  <si>
    <t>Columna13335</t>
  </si>
  <si>
    <t>Columna13336</t>
  </si>
  <si>
    <t>Columna13337</t>
  </si>
  <si>
    <t>Columna13338</t>
  </si>
  <si>
    <t>Columna13339</t>
  </si>
  <si>
    <t>Columna13340</t>
  </si>
  <si>
    <t>Columna13341</t>
  </si>
  <si>
    <t>Columna13342</t>
  </si>
  <si>
    <t>Columna13343</t>
  </si>
  <si>
    <t>Columna13344</t>
  </si>
  <si>
    <t>Columna13345</t>
  </si>
  <si>
    <t>Columna13346</t>
  </si>
  <si>
    <t>Columna13347</t>
  </si>
  <si>
    <t>Columna13348</t>
  </si>
  <si>
    <t>Columna13349</t>
  </si>
  <si>
    <t>Columna13350</t>
  </si>
  <si>
    <t>Columna13351</t>
  </si>
  <si>
    <t>Columna13352</t>
  </si>
  <si>
    <t>Columna13353</t>
  </si>
  <si>
    <t>Columna13354</t>
  </si>
  <si>
    <t>Columna13355</t>
  </si>
  <si>
    <t>Columna13356</t>
  </si>
  <si>
    <t>Columna13357</t>
  </si>
  <si>
    <t>Columna13358</t>
  </si>
  <si>
    <t>Columna13359</t>
  </si>
  <si>
    <t>Columna13360</t>
  </si>
  <si>
    <t>Columna13361</t>
  </si>
  <si>
    <t>Columna13362</t>
  </si>
  <si>
    <t>Columna13363</t>
  </si>
  <si>
    <t>Columna13364</t>
  </si>
  <si>
    <t>Columna13365</t>
  </si>
  <si>
    <t>Columna13366</t>
  </si>
  <si>
    <t>Columna13367</t>
  </si>
  <si>
    <t>Columna13368</t>
  </si>
  <si>
    <t>Columna13369</t>
  </si>
  <si>
    <t>Columna13370</t>
  </si>
  <si>
    <t>Columna13371</t>
  </si>
  <si>
    <t>Columna13372</t>
  </si>
  <si>
    <t>Columna13373</t>
  </si>
  <si>
    <t>Columna13374</t>
  </si>
  <si>
    <t>Columna13375</t>
  </si>
  <si>
    <t>Columna13376</t>
  </si>
  <si>
    <t>Columna13377</t>
  </si>
  <si>
    <t>Columna13378</t>
  </si>
  <si>
    <t>Columna13379</t>
  </si>
  <si>
    <t>Columna13380</t>
  </si>
  <si>
    <t>Columna13381</t>
  </si>
  <si>
    <t>Columna13382</t>
  </si>
  <si>
    <t>Columna13383</t>
  </si>
  <si>
    <t>Columna13384</t>
  </si>
  <si>
    <t>Columna13385</t>
  </si>
  <si>
    <t>Columna13386</t>
  </si>
  <si>
    <t>Columna13387</t>
  </si>
  <si>
    <t>Columna13388</t>
  </si>
  <si>
    <t>Columna13389</t>
  </si>
  <si>
    <t>Columna13390</t>
  </si>
  <si>
    <t>Columna13391</t>
  </si>
  <si>
    <t>Columna13392</t>
  </si>
  <si>
    <t>Columna13393</t>
  </si>
  <si>
    <t>Columna13394</t>
  </si>
  <si>
    <t>Columna13395</t>
  </si>
  <si>
    <t>Columna13396</t>
  </si>
  <si>
    <t>Columna13397</t>
  </si>
  <si>
    <t>Columna13398</t>
  </si>
  <si>
    <t>Columna13399</t>
  </si>
  <si>
    <t>Columna13400</t>
  </si>
  <si>
    <t>Columna13401</t>
  </si>
  <si>
    <t>Columna13402</t>
  </si>
  <si>
    <t>Columna13403</t>
  </si>
  <si>
    <t>Columna13404</t>
  </si>
  <si>
    <t>Columna13405</t>
  </si>
  <si>
    <t>Columna13406</t>
  </si>
  <si>
    <t>Columna13407</t>
  </si>
  <si>
    <t>Columna13408</t>
  </si>
  <si>
    <t>Columna13409</t>
  </si>
  <si>
    <t>Columna13410</t>
  </si>
  <si>
    <t>Columna13411</t>
  </si>
  <si>
    <t>Columna13412</t>
  </si>
  <si>
    <t>Columna13413</t>
  </si>
  <si>
    <t>Columna13414</t>
  </si>
  <si>
    <t>Columna13415</t>
  </si>
  <si>
    <t>Columna13416</t>
  </si>
  <si>
    <t>Columna13417</t>
  </si>
  <si>
    <t>Columna13418</t>
  </si>
  <si>
    <t>Columna13419</t>
  </si>
  <si>
    <t>Columna13420</t>
  </si>
  <si>
    <t>Columna13421</t>
  </si>
  <si>
    <t>Columna13422</t>
  </si>
  <si>
    <t>Columna13423</t>
  </si>
  <si>
    <t>Columna13424</t>
  </si>
  <si>
    <t>Columna13425</t>
  </si>
  <si>
    <t>Columna13426</t>
  </si>
  <si>
    <t>Columna13427</t>
  </si>
  <si>
    <t>Columna13428</t>
  </si>
  <si>
    <t>Columna13429</t>
  </si>
  <si>
    <t>Columna13430</t>
  </si>
  <si>
    <t>Columna13431</t>
  </si>
  <si>
    <t>Columna13432</t>
  </si>
  <si>
    <t>Columna13433</t>
  </si>
  <si>
    <t>Columna13434</t>
  </si>
  <si>
    <t>Columna13435</t>
  </si>
  <si>
    <t>Columna13436</t>
  </si>
  <si>
    <t>Columna13437</t>
  </si>
  <si>
    <t>Columna13438</t>
  </si>
  <si>
    <t>Columna13439</t>
  </si>
  <si>
    <t>Columna13440</t>
  </si>
  <si>
    <t>Columna13441</t>
  </si>
  <si>
    <t>Columna13442</t>
  </si>
  <si>
    <t>Columna13443</t>
  </si>
  <si>
    <t>Columna13444</t>
  </si>
  <si>
    <t>Columna13445</t>
  </si>
  <si>
    <t>Columna13446</t>
  </si>
  <si>
    <t>Columna13447</t>
  </si>
  <si>
    <t>Columna13448</t>
  </si>
  <si>
    <t>Columna13449</t>
  </si>
  <si>
    <t>Columna13450</t>
  </si>
  <si>
    <t>Columna13451</t>
  </si>
  <si>
    <t>Columna13452</t>
  </si>
  <si>
    <t>Columna13453</t>
  </si>
  <si>
    <t>Columna13454</t>
  </si>
  <si>
    <t>Columna13455</t>
  </si>
  <si>
    <t>Columna13456</t>
  </si>
  <si>
    <t>Columna13457</t>
  </si>
  <si>
    <t>Columna13458</t>
  </si>
  <si>
    <t>Columna13459</t>
  </si>
  <si>
    <t>Columna13460</t>
  </si>
  <si>
    <t>Columna13461</t>
  </si>
  <si>
    <t>Columna13462</t>
  </si>
  <si>
    <t>Columna13463</t>
  </si>
  <si>
    <t>Columna13464</t>
  </si>
  <si>
    <t>Columna13465</t>
  </si>
  <si>
    <t>Columna13466</t>
  </si>
  <si>
    <t>Columna13467</t>
  </si>
  <si>
    <t>Columna13468</t>
  </si>
  <si>
    <t>Columna13469</t>
  </si>
  <si>
    <t>Columna13470</t>
  </si>
  <si>
    <t>Columna13471</t>
  </si>
  <si>
    <t>Columna13472</t>
  </si>
  <si>
    <t>Columna13473</t>
  </si>
  <si>
    <t>Columna13474</t>
  </si>
  <si>
    <t>Columna13475</t>
  </si>
  <si>
    <t>Columna13476</t>
  </si>
  <si>
    <t>Columna13477</t>
  </si>
  <si>
    <t>Columna13478</t>
  </si>
  <si>
    <t>Columna13479</t>
  </si>
  <si>
    <t>Columna13480</t>
  </si>
  <si>
    <t>Columna13481</t>
  </si>
  <si>
    <t>Columna13482</t>
  </si>
  <si>
    <t>Columna13483</t>
  </si>
  <si>
    <t>Columna13484</t>
  </si>
  <si>
    <t>Columna13485</t>
  </si>
  <si>
    <t>Columna13486</t>
  </si>
  <si>
    <t>Columna13487</t>
  </si>
  <si>
    <t>Columna13488</t>
  </si>
  <si>
    <t>Columna13489</t>
  </si>
  <si>
    <t>Columna13490</t>
  </si>
  <si>
    <t>Columna13491</t>
  </si>
  <si>
    <t>Columna13492</t>
  </si>
  <si>
    <t>Columna13493</t>
  </si>
  <si>
    <t>Columna13494</t>
  </si>
  <si>
    <t>Columna13495</t>
  </si>
  <si>
    <t>Columna13496</t>
  </si>
  <si>
    <t>Columna13497</t>
  </si>
  <si>
    <t>Columna13498</t>
  </si>
  <si>
    <t>Columna13499</t>
  </si>
  <si>
    <t>Columna13500</t>
  </si>
  <si>
    <t>Columna13501</t>
  </si>
  <si>
    <t>Columna13502</t>
  </si>
  <si>
    <t>Columna13503</t>
  </si>
  <si>
    <t>Columna13504</t>
  </si>
  <si>
    <t>Columna13505</t>
  </si>
  <si>
    <t>Columna13506</t>
  </si>
  <si>
    <t>Columna13507</t>
  </si>
  <si>
    <t>Columna13508</t>
  </si>
  <si>
    <t>Columna13509</t>
  </si>
  <si>
    <t>Columna13510</t>
  </si>
  <si>
    <t>Columna13511</t>
  </si>
  <si>
    <t>Columna13512</t>
  </si>
  <si>
    <t>Columna13513</t>
  </si>
  <si>
    <t>Columna13514</t>
  </si>
  <si>
    <t>Columna13515</t>
  </si>
  <si>
    <t>Columna13516</t>
  </si>
  <si>
    <t>Columna13517</t>
  </si>
  <si>
    <t>Columna13518</t>
  </si>
  <si>
    <t>Columna13519</t>
  </si>
  <si>
    <t>Columna13520</t>
  </si>
  <si>
    <t>Columna13521</t>
  </si>
  <si>
    <t>Columna13522</t>
  </si>
  <si>
    <t>Columna13523</t>
  </si>
  <si>
    <t>Columna13524</t>
  </si>
  <si>
    <t>Columna13525</t>
  </si>
  <si>
    <t>Columna13526</t>
  </si>
  <si>
    <t>Columna13527</t>
  </si>
  <si>
    <t>Columna13528</t>
  </si>
  <si>
    <t>Columna13529</t>
  </si>
  <si>
    <t>Columna13530</t>
  </si>
  <si>
    <t>Columna13531</t>
  </si>
  <si>
    <t>Columna13532</t>
  </si>
  <si>
    <t>Columna13533</t>
  </si>
  <si>
    <t>Columna13534</t>
  </si>
  <si>
    <t>Columna13535</t>
  </si>
  <si>
    <t>Columna13536</t>
  </si>
  <si>
    <t>Columna13537</t>
  </si>
  <si>
    <t>Columna13538</t>
  </si>
  <si>
    <t>Columna13539</t>
  </si>
  <si>
    <t>Columna13540</t>
  </si>
  <si>
    <t>Columna13541</t>
  </si>
  <si>
    <t>Columna13542</t>
  </si>
  <si>
    <t>Columna13543</t>
  </si>
  <si>
    <t>Columna13544</t>
  </si>
  <si>
    <t>Columna13545</t>
  </si>
  <si>
    <t>Columna13546</t>
  </si>
  <si>
    <t>Columna13547</t>
  </si>
  <si>
    <t>Columna13548</t>
  </si>
  <si>
    <t>Columna13549</t>
  </si>
  <si>
    <t>Columna13550</t>
  </si>
  <si>
    <t>Columna13551</t>
  </si>
  <si>
    <t>Columna13552</t>
  </si>
  <si>
    <t>Columna13553</t>
  </si>
  <si>
    <t>Columna13554</t>
  </si>
  <si>
    <t>Columna13555</t>
  </si>
  <si>
    <t>Columna13556</t>
  </si>
  <si>
    <t>Columna13557</t>
  </si>
  <si>
    <t>Columna13558</t>
  </si>
  <si>
    <t>Columna13559</t>
  </si>
  <si>
    <t>Columna13560</t>
  </si>
  <si>
    <t>Columna13561</t>
  </si>
  <si>
    <t>Columna13562</t>
  </si>
  <si>
    <t>Columna13563</t>
  </si>
  <si>
    <t>Columna13564</t>
  </si>
  <si>
    <t>Columna13565</t>
  </si>
  <si>
    <t>Columna13566</t>
  </si>
  <si>
    <t>Columna13567</t>
  </si>
  <si>
    <t>Columna13568</t>
  </si>
  <si>
    <t>Columna13569</t>
  </si>
  <si>
    <t>Columna13570</t>
  </si>
  <si>
    <t>Columna13571</t>
  </si>
  <si>
    <t>Columna13572</t>
  </si>
  <si>
    <t>Columna13573</t>
  </si>
  <si>
    <t>Columna13574</t>
  </si>
  <si>
    <t>Columna13575</t>
  </si>
  <si>
    <t>Columna13576</t>
  </si>
  <si>
    <t>Columna13577</t>
  </si>
  <si>
    <t>Columna13578</t>
  </si>
  <si>
    <t>Columna13579</t>
  </si>
  <si>
    <t>Columna13580</t>
  </si>
  <si>
    <t>Columna13581</t>
  </si>
  <si>
    <t>Columna13582</t>
  </si>
  <si>
    <t>Columna13583</t>
  </si>
  <si>
    <t>Columna13584</t>
  </si>
  <si>
    <t>Columna13585</t>
  </si>
  <si>
    <t>Columna13586</t>
  </si>
  <si>
    <t>Columna13587</t>
  </si>
  <si>
    <t>Columna13588</t>
  </si>
  <si>
    <t>Columna13589</t>
  </si>
  <si>
    <t>Columna13590</t>
  </si>
  <si>
    <t>Columna13591</t>
  </si>
  <si>
    <t>Columna13592</t>
  </si>
  <si>
    <t>Columna13593</t>
  </si>
  <si>
    <t>Columna13594</t>
  </si>
  <si>
    <t>Columna13595</t>
  </si>
  <si>
    <t>Columna13596</t>
  </si>
  <si>
    <t>Columna13597</t>
  </si>
  <si>
    <t>Columna13598</t>
  </si>
  <si>
    <t>Columna13599</t>
  </si>
  <si>
    <t>Columna13600</t>
  </si>
  <si>
    <t>Columna13601</t>
  </si>
  <si>
    <t>Columna13602</t>
  </si>
  <si>
    <t>Columna13603</t>
  </si>
  <si>
    <t>Columna13604</t>
  </si>
  <si>
    <t>Columna13605</t>
  </si>
  <si>
    <t>Columna13606</t>
  </si>
  <si>
    <t>Columna13607</t>
  </si>
  <si>
    <t>Columna13608</t>
  </si>
  <si>
    <t>Columna13609</t>
  </si>
  <si>
    <t>Columna13610</t>
  </si>
  <si>
    <t>Columna13611</t>
  </si>
  <si>
    <t>Columna13612</t>
  </si>
  <si>
    <t>Columna13613</t>
  </si>
  <si>
    <t>Columna13614</t>
  </si>
  <si>
    <t>Columna13615</t>
  </si>
  <si>
    <t>Columna13616</t>
  </si>
  <si>
    <t>Columna13617</t>
  </si>
  <si>
    <t>Columna13618</t>
  </si>
  <si>
    <t>Columna13619</t>
  </si>
  <si>
    <t>Columna13620</t>
  </si>
  <si>
    <t>Columna13621</t>
  </si>
  <si>
    <t>Columna13622</t>
  </si>
  <si>
    <t>Columna13623</t>
  </si>
  <si>
    <t>Columna13624</t>
  </si>
  <si>
    <t>Columna13625</t>
  </si>
  <si>
    <t>Columna13626</t>
  </si>
  <si>
    <t>Columna13627</t>
  </si>
  <si>
    <t>Columna13628</t>
  </si>
  <si>
    <t>Columna13629</t>
  </si>
  <si>
    <t>Columna13630</t>
  </si>
  <si>
    <t>Columna13631</t>
  </si>
  <si>
    <t>Columna13632</t>
  </si>
  <si>
    <t>Columna13633</t>
  </si>
  <si>
    <t>Columna13634</t>
  </si>
  <si>
    <t>Columna13635</t>
  </si>
  <si>
    <t>Columna13636</t>
  </si>
  <si>
    <t>Columna13637</t>
  </si>
  <si>
    <t>Columna13638</t>
  </si>
  <si>
    <t>Columna13639</t>
  </si>
  <si>
    <t>Columna13640</t>
  </si>
  <si>
    <t>Columna13641</t>
  </si>
  <si>
    <t>Columna13642</t>
  </si>
  <si>
    <t>Columna13643</t>
  </si>
  <si>
    <t>Columna13644</t>
  </si>
  <si>
    <t>Columna13645</t>
  </si>
  <si>
    <t>Columna13646</t>
  </si>
  <si>
    <t>Columna13647</t>
  </si>
  <si>
    <t>Columna13648</t>
  </si>
  <si>
    <t>Columna13649</t>
  </si>
  <si>
    <t>Columna13650</t>
  </si>
  <si>
    <t>Columna13651</t>
  </si>
  <si>
    <t>Columna13652</t>
  </si>
  <si>
    <t>Columna13653</t>
  </si>
  <si>
    <t>Columna13654</t>
  </si>
  <si>
    <t>Columna13655</t>
  </si>
  <si>
    <t>Columna13656</t>
  </si>
  <si>
    <t>Columna13657</t>
  </si>
  <si>
    <t>Columna13658</t>
  </si>
  <si>
    <t>Columna13659</t>
  </si>
  <si>
    <t>Columna13660</t>
  </si>
  <si>
    <t>Columna13661</t>
  </si>
  <si>
    <t>Columna13662</t>
  </si>
  <si>
    <t>Columna13663</t>
  </si>
  <si>
    <t>Columna13664</t>
  </si>
  <si>
    <t>Columna13665</t>
  </si>
  <si>
    <t>Columna13666</t>
  </si>
  <si>
    <t>Columna13667</t>
  </si>
  <si>
    <t>Columna13668</t>
  </si>
  <si>
    <t>Columna13669</t>
  </si>
  <si>
    <t>Columna13670</t>
  </si>
  <si>
    <t>Columna13671</t>
  </si>
  <si>
    <t>Columna13672</t>
  </si>
  <si>
    <t>Columna13673</t>
  </si>
  <si>
    <t>Columna13674</t>
  </si>
  <si>
    <t>Columna13675</t>
  </si>
  <si>
    <t>Columna13676</t>
  </si>
  <si>
    <t>Columna13677</t>
  </si>
  <si>
    <t>Columna13678</t>
  </si>
  <si>
    <t>Columna13679</t>
  </si>
  <si>
    <t>Columna13680</t>
  </si>
  <si>
    <t>Columna13681</t>
  </si>
  <si>
    <t>Columna13682</t>
  </si>
  <si>
    <t>Columna13683</t>
  </si>
  <si>
    <t>Columna13684</t>
  </si>
  <si>
    <t>Columna13685</t>
  </si>
  <si>
    <t>Columna13686</t>
  </si>
  <si>
    <t>Columna13687</t>
  </si>
  <si>
    <t>Columna13688</t>
  </si>
  <si>
    <t>Columna13689</t>
  </si>
  <si>
    <t>Columna13690</t>
  </si>
  <si>
    <t>Columna13691</t>
  </si>
  <si>
    <t>Columna13692</t>
  </si>
  <si>
    <t>Columna13693</t>
  </si>
  <si>
    <t>Columna13694</t>
  </si>
  <si>
    <t>Columna13695</t>
  </si>
  <si>
    <t>Columna13696</t>
  </si>
  <si>
    <t>Columna13697</t>
  </si>
  <si>
    <t>Columna13698</t>
  </si>
  <si>
    <t>Columna13699</t>
  </si>
  <si>
    <t>Columna13700</t>
  </si>
  <si>
    <t>Columna13701</t>
  </si>
  <si>
    <t>Columna13702</t>
  </si>
  <si>
    <t>Columna13703</t>
  </si>
  <si>
    <t>Columna13704</t>
  </si>
  <si>
    <t>Columna13705</t>
  </si>
  <si>
    <t>Columna13706</t>
  </si>
  <si>
    <t>Columna13707</t>
  </si>
  <si>
    <t>Columna13708</t>
  </si>
  <si>
    <t>Columna13709</t>
  </si>
  <si>
    <t>Columna13710</t>
  </si>
  <si>
    <t>Columna13711</t>
  </si>
  <si>
    <t>Columna13712</t>
  </si>
  <si>
    <t>Columna13713</t>
  </si>
  <si>
    <t>Columna13714</t>
  </si>
  <si>
    <t>Columna13715</t>
  </si>
  <si>
    <t>Columna13716</t>
  </si>
  <si>
    <t>Columna13717</t>
  </si>
  <si>
    <t>Columna13718</t>
  </si>
  <si>
    <t>Columna13719</t>
  </si>
  <si>
    <t>Columna13720</t>
  </si>
  <si>
    <t>Columna13721</t>
  </si>
  <si>
    <t>Columna13722</t>
  </si>
  <si>
    <t>Columna13723</t>
  </si>
  <si>
    <t>Columna13724</t>
  </si>
  <si>
    <t>Columna13725</t>
  </si>
  <si>
    <t>Columna13726</t>
  </si>
  <si>
    <t>Columna13727</t>
  </si>
  <si>
    <t>Columna13728</t>
  </si>
  <si>
    <t>Columna13729</t>
  </si>
  <si>
    <t>Columna13730</t>
  </si>
  <si>
    <t>Columna13731</t>
  </si>
  <si>
    <t>Columna13732</t>
  </si>
  <si>
    <t>Columna13733</t>
  </si>
  <si>
    <t>Columna13734</t>
  </si>
  <si>
    <t>Columna13735</t>
  </si>
  <si>
    <t>Columna13736</t>
  </si>
  <si>
    <t>Columna13737</t>
  </si>
  <si>
    <t>Columna13738</t>
  </si>
  <si>
    <t>Columna13739</t>
  </si>
  <si>
    <t>Columna13740</t>
  </si>
  <si>
    <t>Columna13741</t>
  </si>
  <si>
    <t>Columna13742</t>
  </si>
  <si>
    <t>Columna13743</t>
  </si>
  <si>
    <t>Columna13744</t>
  </si>
  <si>
    <t>Columna13745</t>
  </si>
  <si>
    <t>Columna13746</t>
  </si>
  <si>
    <t>Columna13747</t>
  </si>
  <si>
    <t>Columna13748</t>
  </si>
  <si>
    <t>Columna13749</t>
  </si>
  <si>
    <t>Columna13750</t>
  </si>
  <si>
    <t>Columna13751</t>
  </si>
  <si>
    <t>Columna13752</t>
  </si>
  <si>
    <t>Columna13753</t>
  </si>
  <si>
    <t>Columna13754</t>
  </si>
  <si>
    <t>Columna13755</t>
  </si>
  <si>
    <t>Columna13756</t>
  </si>
  <si>
    <t>Columna13757</t>
  </si>
  <si>
    <t>Columna13758</t>
  </si>
  <si>
    <t>Columna13759</t>
  </si>
  <si>
    <t>Columna13760</t>
  </si>
  <si>
    <t>Columna13761</t>
  </si>
  <si>
    <t>Columna13762</t>
  </si>
  <si>
    <t>Columna13763</t>
  </si>
  <si>
    <t>Columna13764</t>
  </si>
  <si>
    <t>Columna13765</t>
  </si>
  <si>
    <t>Columna13766</t>
  </si>
  <si>
    <t>Columna13767</t>
  </si>
  <si>
    <t>Columna13768</t>
  </si>
  <si>
    <t>Columna13769</t>
  </si>
  <si>
    <t>Columna13770</t>
  </si>
  <si>
    <t>Columna13771</t>
  </si>
  <si>
    <t>Columna13772</t>
  </si>
  <si>
    <t>Columna13773</t>
  </si>
  <si>
    <t>Columna13774</t>
  </si>
  <si>
    <t>Columna13775</t>
  </si>
  <si>
    <t>Columna13776</t>
  </si>
  <si>
    <t>Columna13777</t>
  </si>
  <si>
    <t>Columna13778</t>
  </si>
  <si>
    <t>Columna13779</t>
  </si>
  <si>
    <t>Columna13780</t>
  </si>
  <si>
    <t>Columna13781</t>
  </si>
  <si>
    <t>Columna13782</t>
  </si>
  <si>
    <t>Columna13783</t>
  </si>
  <si>
    <t>Columna13784</t>
  </si>
  <si>
    <t>Columna13785</t>
  </si>
  <si>
    <t>Columna13786</t>
  </si>
  <si>
    <t>Columna13787</t>
  </si>
  <si>
    <t>Columna13788</t>
  </si>
  <si>
    <t>Columna13789</t>
  </si>
  <si>
    <t>Columna13790</t>
  </si>
  <si>
    <t>Columna13791</t>
  </si>
  <si>
    <t>Columna13792</t>
  </si>
  <si>
    <t>Columna13793</t>
  </si>
  <si>
    <t>Columna13794</t>
  </si>
  <si>
    <t>Columna13795</t>
  </si>
  <si>
    <t>Columna13796</t>
  </si>
  <si>
    <t>Columna13797</t>
  </si>
  <si>
    <t>Columna13798</t>
  </si>
  <si>
    <t>Columna13799</t>
  </si>
  <si>
    <t>Columna13800</t>
  </si>
  <si>
    <t>Columna13801</t>
  </si>
  <si>
    <t>Columna13802</t>
  </si>
  <si>
    <t>Columna13803</t>
  </si>
  <si>
    <t>Columna13804</t>
  </si>
  <si>
    <t>Columna13805</t>
  </si>
  <si>
    <t>Columna13806</t>
  </si>
  <si>
    <t>Columna13807</t>
  </si>
  <si>
    <t>Columna13808</t>
  </si>
  <si>
    <t>Columna13809</t>
  </si>
  <si>
    <t>Columna13810</t>
  </si>
  <si>
    <t>Columna13811</t>
  </si>
  <si>
    <t>Columna13812</t>
  </si>
  <si>
    <t>Columna13813</t>
  </si>
  <si>
    <t>Columna13814</t>
  </si>
  <si>
    <t>Columna13815</t>
  </si>
  <si>
    <t>Columna13816</t>
  </si>
  <si>
    <t>Columna13817</t>
  </si>
  <si>
    <t>Columna13818</t>
  </si>
  <si>
    <t>Columna13819</t>
  </si>
  <si>
    <t>Columna13820</t>
  </si>
  <si>
    <t>Columna13821</t>
  </si>
  <si>
    <t>Columna13822</t>
  </si>
  <si>
    <t>Columna13823</t>
  </si>
  <si>
    <t>Columna13824</t>
  </si>
  <si>
    <t>Columna13825</t>
  </si>
  <si>
    <t>Columna13826</t>
  </si>
  <si>
    <t>Columna13827</t>
  </si>
  <si>
    <t>Columna13828</t>
  </si>
  <si>
    <t>Columna13829</t>
  </si>
  <si>
    <t>Columna13830</t>
  </si>
  <si>
    <t>Columna13831</t>
  </si>
  <si>
    <t>Columna13832</t>
  </si>
  <si>
    <t>Columna13833</t>
  </si>
  <si>
    <t>Columna13834</t>
  </si>
  <si>
    <t>Columna13835</t>
  </si>
  <si>
    <t>Columna13836</t>
  </si>
  <si>
    <t>Columna13837</t>
  </si>
  <si>
    <t>Columna13838</t>
  </si>
  <si>
    <t>Columna13839</t>
  </si>
  <si>
    <t>Columna13840</t>
  </si>
  <si>
    <t>Columna13841</t>
  </si>
  <si>
    <t>Columna13842</t>
  </si>
  <si>
    <t>Columna13843</t>
  </si>
  <si>
    <t>Columna13844</t>
  </si>
  <si>
    <t>Columna13845</t>
  </si>
  <si>
    <t>Columna13846</t>
  </si>
  <si>
    <t>Columna13847</t>
  </si>
  <si>
    <t>Columna13848</t>
  </si>
  <si>
    <t>Columna13849</t>
  </si>
  <si>
    <t>Columna13850</t>
  </si>
  <si>
    <t>Columna13851</t>
  </si>
  <si>
    <t>Columna13852</t>
  </si>
  <si>
    <t>Columna13853</t>
  </si>
  <si>
    <t>Columna13854</t>
  </si>
  <si>
    <t>Columna13855</t>
  </si>
  <si>
    <t>Columna13856</t>
  </si>
  <si>
    <t>Columna13857</t>
  </si>
  <si>
    <t>Columna13858</t>
  </si>
  <si>
    <t>Columna13859</t>
  </si>
  <si>
    <t>Columna13860</t>
  </si>
  <si>
    <t>Columna13861</t>
  </si>
  <si>
    <t>Columna13862</t>
  </si>
  <si>
    <t>Columna13863</t>
  </si>
  <si>
    <t>Columna13864</t>
  </si>
  <si>
    <t>Columna13865</t>
  </si>
  <si>
    <t>Columna13866</t>
  </si>
  <si>
    <t>Columna13867</t>
  </si>
  <si>
    <t>Columna13868</t>
  </si>
  <si>
    <t>Columna13869</t>
  </si>
  <si>
    <t>Columna13870</t>
  </si>
  <si>
    <t>Columna13871</t>
  </si>
  <si>
    <t>Columna13872</t>
  </si>
  <si>
    <t>Columna13873</t>
  </si>
  <si>
    <t>Columna13874</t>
  </si>
  <si>
    <t>Columna13875</t>
  </si>
  <si>
    <t>Columna13876</t>
  </si>
  <si>
    <t>Columna13877</t>
  </si>
  <si>
    <t>Columna13878</t>
  </si>
  <si>
    <t>Columna13879</t>
  </si>
  <si>
    <t>Columna13880</t>
  </si>
  <si>
    <t>Columna13881</t>
  </si>
  <si>
    <t>Columna13882</t>
  </si>
  <si>
    <t>Columna13883</t>
  </si>
  <si>
    <t>Columna13884</t>
  </si>
  <si>
    <t>Columna13885</t>
  </si>
  <si>
    <t>Columna13886</t>
  </si>
  <si>
    <t>Columna13887</t>
  </si>
  <si>
    <t>Columna13888</t>
  </si>
  <si>
    <t>Columna13889</t>
  </si>
  <si>
    <t>Columna13890</t>
  </si>
  <si>
    <t>Columna13891</t>
  </si>
  <si>
    <t>Columna13892</t>
  </si>
  <si>
    <t>Columna13893</t>
  </si>
  <si>
    <t>Columna13894</t>
  </si>
  <si>
    <t>Columna13895</t>
  </si>
  <si>
    <t>Columna13896</t>
  </si>
  <si>
    <t>Columna13897</t>
  </si>
  <si>
    <t>Columna13898</t>
  </si>
  <si>
    <t>Columna13899</t>
  </si>
  <si>
    <t>Columna13900</t>
  </si>
  <si>
    <t>Columna13901</t>
  </si>
  <si>
    <t>Columna13902</t>
  </si>
  <si>
    <t>Columna13903</t>
  </si>
  <si>
    <t>Columna13904</t>
  </si>
  <si>
    <t>Columna13905</t>
  </si>
  <si>
    <t>Columna13906</t>
  </si>
  <si>
    <t>Columna13907</t>
  </si>
  <si>
    <t>Columna13908</t>
  </si>
  <si>
    <t>Columna13909</t>
  </si>
  <si>
    <t>Columna13910</t>
  </si>
  <si>
    <t>Columna13911</t>
  </si>
  <si>
    <t>Columna13912</t>
  </si>
  <si>
    <t>Columna13913</t>
  </si>
  <si>
    <t>Columna13914</t>
  </si>
  <si>
    <t>Columna13915</t>
  </si>
  <si>
    <t>Columna13916</t>
  </si>
  <si>
    <t>Columna13917</t>
  </si>
  <si>
    <t>Columna13918</t>
  </si>
  <si>
    <t>Columna13919</t>
  </si>
  <si>
    <t>Columna13920</t>
  </si>
  <si>
    <t>Columna13921</t>
  </si>
  <si>
    <t>Columna13922</t>
  </si>
  <si>
    <t>Columna13923</t>
  </si>
  <si>
    <t>Columna13924</t>
  </si>
  <si>
    <t>Columna13925</t>
  </si>
  <si>
    <t>Columna13926</t>
  </si>
  <si>
    <t>Columna13927</t>
  </si>
  <si>
    <t>Columna13928</t>
  </si>
  <si>
    <t>Columna13929</t>
  </si>
  <si>
    <t>Columna13930</t>
  </si>
  <si>
    <t>Columna13931</t>
  </si>
  <si>
    <t>Columna13932</t>
  </si>
  <si>
    <t>Columna13933</t>
  </si>
  <si>
    <t>Columna13934</t>
  </si>
  <si>
    <t>Columna13935</t>
  </si>
  <si>
    <t>Columna13936</t>
  </si>
  <si>
    <t>Columna13937</t>
  </si>
  <si>
    <t>Columna13938</t>
  </si>
  <si>
    <t>Columna13939</t>
  </si>
  <si>
    <t>Columna13940</t>
  </si>
  <si>
    <t>Columna13941</t>
  </si>
  <si>
    <t>Columna13942</t>
  </si>
  <si>
    <t>Columna13943</t>
  </si>
  <si>
    <t>Columna13944</t>
  </si>
  <si>
    <t>Columna13945</t>
  </si>
  <si>
    <t>Columna13946</t>
  </si>
  <si>
    <t>Columna13947</t>
  </si>
  <si>
    <t>Columna13948</t>
  </si>
  <si>
    <t>Columna13949</t>
  </si>
  <si>
    <t>Columna13950</t>
  </si>
  <si>
    <t>Columna13951</t>
  </si>
  <si>
    <t>Columna13952</t>
  </si>
  <si>
    <t>Columna13953</t>
  </si>
  <si>
    <t>Columna13954</t>
  </si>
  <si>
    <t>Columna13955</t>
  </si>
  <si>
    <t>Columna13956</t>
  </si>
  <si>
    <t>Columna13957</t>
  </si>
  <si>
    <t>Columna13958</t>
  </si>
  <si>
    <t>Columna13959</t>
  </si>
  <si>
    <t>Columna13960</t>
  </si>
  <si>
    <t>Columna13961</t>
  </si>
  <si>
    <t>Columna13962</t>
  </si>
  <si>
    <t>Columna13963</t>
  </si>
  <si>
    <t>Columna13964</t>
  </si>
  <si>
    <t>Columna13965</t>
  </si>
  <si>
    <t>Columna13966</t>
  </si>
  <si>
    <t>Columna13967</t>
  </si>
  <si>
    <t>Columna13968</t>
  </si>
  <si>
    <t>Columna13969</t>
  </si>
  <si>
    <t>Columna13970</t>
  </si>
  <si>
    <t>Columna13971</t>
  </si>
  <si>
    <t>Columna13972</t>
  </si>
  <si>
    <t>Columna13973</t>
  </si>
  <si>
    <t>Columna13974</t>
  </si>
  <si>
    <t>Columna13975</t>
  </si>
  <si>
    <t>Columna13976</t>
  </si>
  <si>
    <t>Columna13977</t>
  </si>
  <si>
    <t>Columna13978</t>
  </si>
  <si>
    <t>Columna13979</t>
  </si>
  <si>
    <t>Columna13980</t>
  </si>
  <si>
    <t>Columna13981</t>
  </si>
  <si>
    <t>Columna13982</t>
  </si>
  <si>
    <t>Columna13983</t>
  </si>
  <si>
    <t>Columna13984</t>
  </si>
  <si>
    <t>Columna13985</t>
  </si>
  <si>
    <t>Columna13986</t>
  </si>
  <si>
    <t>Columna13987</t>
  </si>
  <si>
    <t>Columna13988</t>
  </si>
  <si>
    <t>Columna13989</t>
  </si>
  <si>
    <t>Columna13990</t>
  </si>
  <si>
    <t>Columna13991</t>
  </si>
  <si>
    <t>Columna13992</t>
  </si>
  <si>
    <t>Columna13993</t>
  </si>
  <si>
    <t>Columna13994</t>
  </si>
  <si>
    <t>Columna13995</t>
  </si>
  <si>
    <t>Columna13996</t>
  </si>
  <si>
    <t>Columna13997</t>
  </si>
  <si>
    <t>Columna13998</t>
  </si>
  <si>
    <t>Columna13999</t>
  </si>
  <si>
    <t>Columna14000</t>
  </si>
  <si>
    <t>Columna14001</t>
  </si>
  <si>
    <t>Columna14002</t>
  </si>
  <si>
    <t>Columna14003</t>
  </si>
  <si>
    <t>Columna14004</t>
  </si>
  <si>
    <t>Columna14005</t>
  </si>
  <si>
    <t>Columna14006</t>
  </si>
  <si>
    <t>Columna14007</t>
  </si>
  <si>
    <t>Columna14008</t>
  </si>
  <si>
    <t>Columna14009</t>
  </si>
  <si>
    <t>Columna14010</t>
  </si>
  <si>
    <t>Columna14011</t>
  </si>
  <si>
    <t>Columna14012</t>
  </si>
  <si>
    <t>Columna14013</t>
  </si>
  <si>
    <t>Columna14014</t>
  </si>
  <si>
    <t>Columna14015</t>
  </si>
  <si>
    <t>Columna14016</t>
  </si>
  <si>
    <t>Columna14017</t>
  </si>
  <si>
    <t>Columna14018</t>
  </si>
  <si>
    <t>Columna14019</t>
  </si>
  <si>
    <t>Columna14020</t>
  </si>
  <si>
    <t>Columna14021</t>
  </si>
  <si>
    <t>Columna14022</t>
  </si>
  <si>
    <t>Columna14023</t>
  </si>
  <si>
    <t>Columna14024</t>
  </si>
  <si>
    <t>Columna14025</t>
  </si>
  <si>
    <t>Columna14026</t>
  </si>
  <si>
    <t>Columna14027</t>
  </si>
  <si>
    <t>Columna14028</t>
  </si>
  <si>
    <t>Columna14029</t>
  </si>
  <si>
    <t>Columna14030</t>
  </si>
  <si>
    <t>Columna14031</t>
  </si>
  <si>
    <t>Columna14032</t>
  </si>
  <si>
    <t>Columna14033</t>
  </si>
  <si>
    <t>Columna14034</t>
  </si>
  <si>
    <t>Columna14035</t>
  </si>
  <si>
    <t>Columna14036</t>
  </si>
  <si>
    <t>Columna14037</t>
  </si>
  <si>
    <t>Columna14038</t>
  </si>
  <si>
    <t>Columna14039</t>
  </si>
  <si>
    <t>Columna14040</t>
  </si>
  <si>
    <t>Columna14041</t>
  </si>
  <si>
    <t>Columna14042</t>
  </si>
  <si>
    <t>Columna14043</t>
  </si>
  <si>
    <t>Columna14044</t>
  </si>
  <si>
    <t>Columna14045</t>
  </si>
  <si>
    <t>Columna14046</t>
  </si>
  <si>
    <t>Columna14047</t>
  </si>
  <si>
    <t>Columna14048</t>
  </si>
  <si>
    <t>Columna14049</t>
  </si>
  <si>
    <t>Columna14050</t>
  </si>
  <si>
    <t>Columna14051</t>
  </si>
  <si>
    <t>Columna14052</t>
  </si>
  <si>
    <t>Columna14053</t>
  </si>
  <si>
    <t>Columna14054</t>
  </si>
  <si>
    <t>Columna14055</t>
  </si>
  <si>
    <t>Columna14056</t>
  </si>
  <si>
    <t>Columna14057</t>
  </si>
  <si>
    <t>Columna14058</t>
  </si>
  <si>
    <t>Columna14059</t>
  </si>
  <si>
    <t>Columna14060</t>
  </si>
  <si>
    <t>Columna14061</t>
  </si>
  <si>
    <t>Columna14062</t>
  </si>
  <si>
    <t>Columna14063</t>
  </si>
  <si>
    <t>Columna14064</t>
  </si>
  <si>
    <t>Columna14065</t>
  </si>
  <si>
    <t>Columna14066</t>
  </si>
  <si>
    <t>Columna14067</t>
  </si>
  <si>
    <t>Columna14068</t>
  </si>
  <si>
    <t>Columna14069</t>
  </si>
  <si>
    <t>Columna14070</t>
  </si>
  <si>
    <t>Columna14071</t>
  </si>
  <si>
    <t>Columna14072</t>
  </si>
  <si>
    <t>Columna14073</t>
  </si>
  <si>
    <t>Columna14074</t>
  </si>
  <si>
    <t>Columna14075</t>
  </si>
  <si>
    <t>Columna14076</t>
  </si>
  <si>
    <t>Columna14077</t>
  </si>
  <si>
    <t>Columna14078</t>
  </si>
  <si>
    <t>Columna14079</t>
  </si>
  <si>
    <t>Columna14080</t>
  </si>
  <si>
    <t>Columna14081</t>
  </si>
  <si>
    <t>Columna14082</t>
  </si>
  <si>
    <t>Columna14083</t>
  </si>
  <si>
    <t>Columna14084</t>
  </si>
  <si>
    <t>Columna14085</t>
  </si>
  <si>
    <t>Columna14086</t>
  </si>
  <si>
    <t>Columna14087</t>
  </si>
  <si>
    <t>Columna14088</t>
  </si>
  <si>
    <t>Columna14089</t>
  </si>
  <si>
    <t>Columna14090</t>
  </si>
  <si>
    <t>Columna14091</t>
  </si>
  <si>
    <t>Columna14092</t>
  </si>
  <si>
    <t>Columna14093</t>
  </si>
  <si>
    <t>Columna14094</t>
  </si>
  <si>
    <t>Columna14095</t>
  </si>
  <si>
    <t>Columna14096</t>
  </si>
  <si>
    <t>Columna14097</t>
  </si>
  <si>
    <t>Columna14098</t>
  </si>
  <si>
    <t>Columna14099</t>
  </si>
  <si>
    <t>Columna14100</t>
  </si>
  <si>
    <t>Columna14101</t>
  </si>
  <si>
    <t>Columna14102</t>
  </si>
  <si>
    <t>Columna14103</t>
  </si>
  <si>
    <t>Columna14104</t>
  </si>
  <si>
    <t>Columna14105</t>
  </si>
  <si>
    <t>Columna14106</t>
  </si>
  <si>
    <t>Columna14107</t>
  </si>
  <si>
    <t>Columna14108</t>
  </si>
  <si>
    <t>Columna14109</t>
  </si>
  <si>
    <t>Columna14110</t>
  </si>
  <si>
    <t>Columna14111</t>
  </si>
  <si>
    <t>Columna14112</t>
  </si>
  <si>
    <t>Columna14113</t>
  </si>
  <si>
    <t>Columna14114</t>
  </si>
  <si>
    <t>Columna14115</t>
  </si>
  <si>
    <t>Columna14116</t>
  </si>
  <si>
    <t>Columna14117</t>
  </si>
  <si>
    <t>Columna14118</t>
  </si>
  <si>
    <t>Columna14119</t>
  </si>
  <si>
    <t>Columna14120</t>
  </si>
  <si>
    <t>Columna14121</t>
  </si>
  <si>
    <t>Columna14122</t>
  </si>
  <si>
    <t>Columna14123</t>
  </si>
  <si>
    <t>Columna14124</t>
  </si>
  <si>
    <t>Columna14125</t>
  </si>
  <si>
    <t>Columna14126</t>
  </si>
  <si>
    <t>Columna14127</t>
  </si>
  <si>
    <t>Columna14128</t>
  </si>
  <si>
    <t>Columna14129</t>
  </si>
  <si>
    <t>Columna14130</t>
  </si>
  <si>
    <t>Columna14131</t>
  </si>
  <si>
    <t>Columna14132</t>
  </si>
  <si>
    <t>Columna14133</t>
  </si>
  <si>
    <t>Columna14134</t>
  </si>
  <si>
    <t>Columna14135</t>
  </si>
  <si>
    <t>Columna14136</t>
  </si>
  <si>
    <t>Columna14137</t>
  </si>
  <si>
    <t>Columna14138</t>
  </si>
  <si>
    <t>Columna14139</t>
  </si>
  <si>
    <t>Columna14140</t>
  </si>
  <si>
    <t>Columna14141</t>
  </si>
  <si>
    <t>Columna14142</t>
  </si>
  <si>
    <t>Columna14143</t>
  </si>
  <si>
    <t>Columna14144</t>
  </si>
  <si>
    <t>Columna14145</t>
  </si>
  <si>
    <t>Columna14146</t>
  </si>
  <si>
    <t>Columna14147</t>
  </si>
  <si>
    <t>Columna14148</t>
  </si>
  <si>
    <t>Columna14149</t>
  </si>
  <si>
    <t>Columna14150</t>
  </si>
  <si>
    <t>Columna14151</t>
  </si>
  <si>
    <t>Columna14152</t>
  </si>
  <si>
    <t>Columna14153</t>
  </si>
  <si>
    <t>Columna14154</t>
  </si>
  <si>
    <t>Columna14155</t>
  </si>
  <si>
    <t>Columna14156</t>
  </si>
  <si>
    <t>Columna14157</t>
  </si>
  <si>
    <t>Columna14158</t>
  </si>
  <si>
    <t>Columna14159</t>
  </si>
  <si>
    <t>Columna14160</t>
  </si>
  <si>
    <t>Columna14161</t>
  </si>
  <si>
    <t>Columna14162</t>
  </si>
  <si>
    <t>Columna14163</t>
  </si>
  <si>
    <t>Columna14164</t>
  </si>
  <si>
    <t>Columna14165</t>
  </si>
  <si>
    <t>Columna14166</t>
  </si>
  <si>
    <t>Columna14167</t>
  </si>
  <si>
    <t>Columna14168</t>
  </si>
  <si>
    <t>Columna14169</t>
  </si>
  <si>
    <t>Columna14170</t>
  </si>
  <si>
    <t>Columna14171</t>
  </si>
  <si>
    <t>Columna14172</t>
  </si>
  <si>
    <t>Columna14173</t>
  </si>
  <si>
    <t>Columna14174</t>
  </si>
  <si>
    <t>Columna14175</t>
  </si>
  <si>
    <t>Columna14176</t>
  </si>
  <si>
    <t>Columna14177</t>
  </si>
  <si>
    <t>Columna14178</t>
  </si>
  <si>
    <t>Columna14179</t>
  </si>
  <si>
    <t>Columna14180</t>
  </si>
  <si>
    <t>Columna14181</t>
  </si>
  <si>
    <t>Columna14182</t>
  </si>
  <si>
    <t>Columna14183</t>
  </si>
  <si>
    <t>Columna14184</t>
  </si>
  <si>
    <t>Columna14185</t>
  </si>
  <si>
    <t>Columna14186</t>
  </si>
  <si>
    <t>Columna14187</t>
  </si>
  <si>
    <t>Columna14188</t>
  </si>
  <si>
    <t>Columna14189</t>
  </si>
  <si>
    <t>Columna14190</t>
  </si>
  <si>
    <t>Columna14191</t>
  </si>
  <si>
    <t>Columna14192</t>
  </si>
  <si>
    <t>Columna14193</t>
  </si>
  <si>
    <t>Columna14194</t>
  </si>
  <si>
    <t>Columna14195</t>
  </si>
  <si>
    <t>Columna14196</t>
  </si>
  <si>
    <t>Columna14197</t>
  </si>
  <si>
    <t>Columna14198</t>
  </si>
  <si>
    <t>Columna14199</t>
  </si>
  <si>
    <t>Columna14200</t>
  </si>
  <si>
    <t>Columna14201</t>
  </si>
  <si>
    <t>Columna14202</t>
  </si>
  <si>
    <t>Columna14203</t>
  </si>
  <si>
    <t>Columna14204</t>
  </si>
  <si>
    <t>Columna14205</t>
  </si>
  <si>
    <t>Columna14206</t>
  </si>
  <si>
    <t>Columna14207</t>
  </si>
  <si>
    <t>Columna14208</t>
  </si>
  <si>
    <t>Columna14209</t>
  </si>
  <si>
    <t>Columna14210</t>
  </si>
  <si>
    <t>Columna14211</t>
  </si>
  <si>
    <t>Columna14212</t>
  </si>
  <si>
    <t>Columna14213</t>
  </si>
  <si>
    <t>Columna14214</t>
  </si>
  <si>
    <t>Columna14215</t>
  </si>
  <si>
    <t>Columna14216</t>
  </si>
  <si>
    <t>Columna14217</t>
  </si>
  <si>
    <t>Columna14218</t>
  </si>
  <si>
    <t>Columna14219</t>
  </si>
  <si>
    <t>Columna14220</t>
  </si>
  <si>
    <t>Columna14221</t>
  </si>
  <si>
    <t>Columna14222</t>
  </si>
  <si>
    <t>Columna14223</t>
  </si>
  <si>
    <t>Columna14224</t>
  </si>
  <si>
    <t>Columna14225</t>
  </si>
  <si>
    <t>Columna14226</t>
  </si>
  <si>
    <t>Columna14227</t>
  </si>
  <si>
    <t>Columna14228</t>
  </si>
  <si>
    <t>Columna14229</t>
  </si>
  <si>
    <t>Columna14230</t>
  </si>
  <si>
    <t>Columna14231</t>
  </si>
  <si>
    <t>Columna14232</t>
  </si>
  <si>
    <t>Columna14233</t>
  </si>
  <si>
    <t>Columna14234</t>
  </si>
  <si>
    <t>Columna14235</t>
  </si>
  <si>
    <t>Columna14236</t>
  </si>
  <si>
    <t>Columna14237</t>
  </si>
  <si>
    <t>Columna14238</t>
  </si>
  <si>
    <t>Columna14239</t>
  </si>
  <si>
    <t>Columna14240</t>
  </si>
  <si>
    <t>Columna14241</t>
  </si>
  <si>
    <t>Columna14242</t>
  </si>
  <si>
    <t>Columna14243</t>
  </si>
  <si>
    <t>Columna14244</t>
  </si>
  <si>
    <t>Columna14245</t>
  </si>
  <si>
    <t>Columna14246</t>
  </si>
  <si>
    <t>Columna14247</t>
  </si>
  <si>
    <t>Columna14248</t>
  </si>
  <si>
    <t>Columna14249</t>
  </si>
  <si>
    <t>Columna14250</t>
  </si>
  <si>
    <t>Columna14251</t>
  </si>
  <si>
    <t>Columna14252</t>
  </si>
  <si>
    <t>Columna14253</t>
  </si>
  <si>
    <t>Columna14254</t>
  </si>
  <si>
    <t>Columna14255</t>
  </si>
  <si>
    <t>Columna14256</t>
  </si>
  <si>
    <t>Columna14257</t>
  </si>
  <si>
    <t>Columna14258</t>
  </si>
  <si>
    <t>Columna14259</t>
  </si>
  <si>
    <t>Columna14260</t>
  </si>
  <si>
    <t>Columna14261</t>
  </si>
  <si>
    <t>Columna14262</t>
  </si>
  <si>
    <t>Columna14263</t>
  </si>
  <si>
    <t>Columna14264</t>
  </si>
  <si>
    <t>Columna14265</t>
  </si>
  <si>
    <t>Columna14266</t>
  </si>
  <si>
    <t>Columna14267</t>
  </si>
  <si>
    <t>Columna14268</t>
  </si>
  <si>
    <t>Columna14269</t>
  </si>
  <si>
    <t>Columna14270</t>
  </si>
  <si>
    <t>Columna14271</t>
  </si>
  <si>
    <t>Columna14272</t>
  </si>
  <si>
    <t>Columna14273</t>
  </si>
  <si>
    <t>Columna14274</t>
  </si>
  <si>
    <t>Columna14275</t>
  </si>
  <si>
    <t>Columna14276</t>
  </si>
  <si>
    <t>Columna14277</t>
  </si>
  <si>
    <t>Columna14278</t>
  </si>
  <si>
    <t>Columna14279</t>
  </si>
  <si>
    <t>Columna14280</t>
  </si>
  <si>
    <t>Columna14281</t>
  </si>
  <si>
    <t>Columna14282</t>
  </si>
  <si>
    <t>Columna14283</t>
  </si>
  <si>
    <t>Columna14284</t>
  </si>
  <si>
    <t>Columna14285</t>
  </si>
  <si>
    <t>Columna14286</t>
  </si>
  <si>
    <t>Columna14287</t>
  </si>
  <si>
    <t>Columna14288</t>
  </si>
  <si>
    <t>Columna14289</t>
  </si>
  <si>
    <t>Columna14290</t>
  </si>
  <si>
    <t>Columna14291</t>
  </si>
  <si>
    <t>Columna14292</t>
  </si>
  <si>
    <t>Columna14293</t>
  </si>
  <si>
    <t>Columna14294</t>
  </si>
  <si>
    <t>Columna14295</t>
  </si>
  <si>
    <t>Columna14296</t>
  </si>
  <si>
    <t>Columna14297</t>
  </si>
  <si>
    <t>Columna14298</t>
  </si>
  <si>
    <t>Columna14299</t>
  </si>
  <si>
    <t>Columna14300</t>
  </si>
  <si>
    <t>Columna14301</t>
  </si>
  <si>
    <t>Columna14302</t>
  </si>
  <si>
    <t>Columna14303</t>
  </si>
  <si>
    <t>Columna14304</t>
  </si>
  <si>
    <t>Columna14305</t>
  </si>
  <si>
    <t>Columna14306</t>
  </si>
  <si>
    <t>Columna14307</t>
  </si>
  <si>
    <t>Columna14308</t>
  </si>
  <si>
    <t>Columna14309</t>
  </si>
  <si>
    <t>Columna14310</t>
  </si>
  <si>
    <t>Columna14311</t>
  </si>
  <si>
    <t>Columna14312</t>
  </si>
  <si>
    <t>Columna14313</t>
  </si>
  <si>
    <t>Columna14314</t>
  </si>
  <si>
    <t>Columna14315</t>
  </si>
  <si>
    <t>Columna14316</t>
  </si>
  <si>
    <t>Columna14317</t>
  </si>
  <si>
    <t>Columna14318</t>
  </si>
  <si>
    <t>Columna14319</t>
  </si>
  <si>
    <t>Columna14320</t>
  </si>
  <si>
    <t>Columna14321</t>
  </si>
  <si>
    <t>Columna14322</t>
  </si>
  <si>
    <t>Columna14323</t>
  </si>
  <si>
    <t>Columna14324</t>
  </si>
  <si>
    <t>Columna14325</t>
  </si>
  <si>
    <t>Columna14326</t>
  </si>
  <si>
    <t>Columna14327</t>
  </si>
  <si>
    <t>Columna14328</t>
  </si>
  <si>
    <t>Columna14329</t>
  </si>
  <si>
    <t>Columna14330</t>
  </si>
  <si>
    <t>Columna14331</t>
  </si>
  <si>
    <t>Columna14332</t>
  </si>
  <si>
    <t>Columna14333</t>
  </si>
  <si>
    <t>Columna14334</t>
  </si>
  <si>
    <t>Columna14335</t>
  </si>
  <si>
    <t>Columna14336</t>
  </si>
  <si>
    <t>Columna14337</t>
  </si>
  <si>
    <t>Columna14338</t>
  </si>
  <si>
    <t>Columna14339</t>
  </si>
  <si>
    <t>Columna14340</t>
  </si>
  <si>
    <t>Columna14341</t>
  </si>
  <si>
    <t>Columna14342</t>
  </si>
  <si>
    <t>Columna14343</t>
  </si>
  <si>
    <t>Columna14344</t>
  </si>
  <si>
    <t>Columna14345</t>
  </si>
  <si>
    <t>Columna14346</t>
  </si>
  <si>
    <t>Columna14347</t>
  </si>
  <si>
    <t>Columna14348</t>
  </si>
  <si>
    <t>Columna14349</t>
  </si>
  <si>
    <t>Columna14350</t>
  </si>
  <si>
    <t>Columna14351</t>
  </si>
  <si>
    <t>Columna14352</t>
  </si>
  <si>
    <t>Columna14353</t>
  </si>
  <si>
    <t>Columna14354</t>
  </si>
  <si>
    <t>Columna14355</t>
  </si>
  <si>
    <t>Columna14356</t>
  </si>
  <si>
    <t>Columna14357</t>
  </si>
  <si>
    <t>Columna14358</t>
  </si>
  <si>
    <t>Columna14359</t>
  </si>
  <si>
    <t>Columna14360</t>
  </si>
  <si>
    <t>Columna14361</t>
  </si>
  <si>
    <t>Columna14362</t>
  </si>
  <si>
    <t>Columna14363</t>
  </si>
  <si>
    <t>Columna14364</t>
  </si>
  <si>
    <t>Columna14365</t>
  </si>
  <si>
    <t>Columna14366</t>
  </si>
  <si>
    <t>Columna14367</t>
  </si>
  <si>
    <t>Columna14368</t>
  </si>
  <si>
    <t>Columna14369</t>
  </si>
  <si>
    <t>Columna14370</t>
  </si>
  <si>
    <t>Columna14371</t>
  </si>
  <si>
    <t>Columna14372</t>
  </si>
  <si>
    <t>Columna14373</t>
  </si>
  <si>
    <t>Columna14374</t>
  </si>
  <si>
    <t>Columna14375</t>
  </si>
  <si>
    <t>Columna14376</t>
  </si>
  <si>
    <t>Columna14377</t>
  </si>
  <si>
    <t>Columna14378</t>
  </si>
  <si>
    <t>Columna14379</t>
  </si>
  <si>
    <t>Columna14380</t>
  </si>
  <si>
    <t>Columna14381</t>
  </si>
  <si>
    <t>Columna14382</t>
  </si>
  <si>
    <t>Columna14383</t>
  </si>
  <si>
    <t>Columna14384</t>
  </si>
  <si>
    <t>Columna14385</t>
  </si>
  <si>
    <t>Columna14386</t>
  </si>
  <si>
    <t>Columna14387</t>
  </si>
  <si>
    <t>Columna14388</t>
  </si>
  <si>
    <t>Columna14389</t>
  </si>
  <si>
    <t>Columna14390</t>
  </si>
  <si>
    <t>Columna14391</t>
  </si>
  <si>
    <t>Columna14392</t>
  </si>
  <si>
    <t>Columna14393</t>
  </si>
  <si>
    <t>Columna14394</t>
  </si>
  <si>
    <t>Columna14395</t>
  </si>
  <si>
    <t>Columna14396</t>
  </si>
  <si>
    <t>Columna14397</t>
  </si>
  <si>
    <t>Columna14398</t>
  </si>
  <si>
    <t>Columna14399</t>
  </si>
  <si>
    <t>Columna14400</t>
  </si>
  <si>
    <t>Columna14401</t>
  </si>
  <si>
    <t>Columna14402</t>
  </si>
  <si>
    <t>Columna14403</t>
  </si>
  <si>
    <t>Columna14404</t>
  </si>
  <si>
    <t>Columna14405</t>
  </si>
  <si>
    <t>Columna14406</t>
  </si>
  <si>
    <t>Columna14407</t>
  </si>
  <si>
    <t>Columna14408</t>
  </si>
  <si>
    <t>Columna14409</t>
  </si>
  <si>
    <t>Columna14410</t>
  </si>
  <si>
    <t>Columna14411</t>
  </si>
  <si>
    <t>Columna14412</t>
  </si>
  <si>
    <t>Columna14413</t>
  </si>
  <si>
    <t>Columna14414</t>
  </si>
  <si>
    <t>Columna14415</t>
  </si>
  <si>
    <t>Columna14416</t>
  </si>
  <si>
    <t>Columna14417</t>
  </si>
  <si>
    <t>Columna14418</t>
  </si>
  <si>
    <t>Columna14419</t>
  </si>
  <si>
    <t>Columna14420</t>
  </si>
  <si>
    <t>Columna14421</t>
  </si>
  <si>
    <t>Columna14422</t>
  </si>
  <si>
    <t>Columna14423</t>
  </si>
  <si>
    <t>Columna14424</t>
  </si>
  <si>
    <t>Columna14425</t>
  </si>
  <si>
    <t>Columna14426</t>
  </si>
  <si>
    <t>Columna14427</t>
  </si>
  <si>
    <t>Columna14428</t>
  </si>
  <si>
    <t>Columna14429</t>
  </si>
  <si>
    <t>Columna14430</t>
  </si>
  <si>
    <t>Columna14431</t>
  </si>
  <si>
    <t>Columna14432</t>
  </si>
  <si>
    <t>Columna14433</t>
  </si>
  <si>
    <t>Columna14434</t>
  </si>
  <si>
    <t>Columna14435</t>
  </si>
  <si>
    <t>Columna14436</t>
  </si>
  <si>
    <t>Columna14437</t>
  </si>
  <si>
    <t>Columna14438</t>
  </si>
  <si>
    <t>Columna14439</t>
  </si>
  <si>
    <t>Columna14440</t>
  </si>
  <si>
    <t>Columna14441</t>
  </si>
  <si>
    <t>Columna14442</t>
  </si>
  <si>
    <t>Columna14443</t>
  </si>
  <si>
    <t>Columna14444</t>
  </si>
  <si>
    <t>Columna14445</t>
  </si>
  <si>
    <t>Columna14446</t>
  </si>
  <si>
    <t>Columna14447</t>
  </si>
  <si>
    <t>Columna14448</t>
  </si>
  <si>
    <t>Columna14449</t>
  </si>
  <si>
    <t>Columna14450</t>
  </si>
  <si>
    <t>Columna14451</t>
  </si>
  <si>
    <t>Columna14452</t>
  </si>
  <si>
    <t>Columna14453</t>
  </si>
  <si>
    <t>Columna14454</t>
  </si>
  <si>
    <t>Columna14455</t>
  </si>
  <si>
    <t>Columna14456</t>
  </si>
  <si>
    <t>Columna14457</t>
  </si>
  <si>
    <t>Columna14458</t>
  </si>
  <si>
    <t>Columna14459</t>
  </si>
  <si>
    <t>Columna14460</t>
  </si>
  <si>
    <t>Columna14461</t>
  </si>
  <si>
    <t>Columna14462</t>
  </si>
  <si>
    <t>Columna14463</t>
  </si>
  <si>
    <t>Columna14464</t>
  </si>
  <si>
    <t>Columna14465</t>
  </si>
  <si>
    <t>Columna14466</t>
  </si>
  <si>
    <t>Columna14467</t>
  </si>
  <si>
    <t>Columna14468</t>
  </si>
  <si>
    <t>Columna14469</t>
  </si>
  <si>
    <t>Columna14470</t>
  </si>
  <si>
    <t>Columna14471</t>
  </si>
  <si>
    <t>Columna14472</t>
  </si>
  <si>
    <t>Columna14473</t>
  </si>
  <si>
    <t>Columna14474</t>
  </si>
  <si>
    <t>Columna14475</t>
  </si>
  <si>
    <t>Columna14476</t>
  </si>
  <si>
    <t>Columna14477</t>
  </si>
  <si>
    <t>Columna14478</t>
  </si>
  <si>
    <t>Columna14479</t>
  </si>
  <si>
    <t>Columna14480</t>
  </si>
  <si>
    <t>Columna14481</t>
  </si>
  <si>
    <t>Columna14482</t>
  </si>
  <si>
    <t>Columna14483</t>
  </si>
  <si>
    <t>Columna14484</t>
  </si>
  <si>
    <t>Columna14485</t>
  </si>
  <si>
    <t>Columna14486</t>
  </si>
  <si>
    <t>Columna14487</t>
  </si>
  <si>
    <t>Columna14488</t>
  </si>
  <si>
    <t>Columna14489</t>
  </si>
  <si>
    <t>Columna14490</t>
  </si>
  <si>
    <t>Columna14491</t>
  </si>
  <si>
    <t>Columna14492</t>
  </si>
  <si>
    <t>Columna14493</t>
  </si>
  <si>
    <t>Columna14494</t>
  </si>
  <si>
    <t>Columna14495</t>
  </si>
  <si>
    <t>Columna14496</t>
  </si>
  <si>
    <t>Columna14497</t>
  </si>
  <si>
    <t>Columna14498</t>
  </si>
  <si>
    <t>Columna14499</t>
  </si>
  <si>
    <t>Columna14500</t>
  </si>
  <si>
    <t>Columna14501</t>
  </si>
  <si>
    <t>Columna14502</t>
  </si>
  <si>
    <t>Columna14503</t>
  </si>
  <si>
    <t>Columna14504</t>
  </si>
  <si>
    <t>Columna14505</t>
  </si>
  <si>
    <t>Columna14506</t>
  </si>
  <si>
    <t>Columna14507</t>
  </si>
  <si>
    <t>Columna14508</t>
  </si>
  <si>
    <t>Columna14509</t>
  </si>
  <si>
    <t>Columna14510</t>
  </si>
  <si>
    <t>Columna14511</t>
  </si>
  <si>
    <t>Columna14512</t>
  </si>
  <si>
    <t>Columna14513</t>
  </si>
  <si>
    <t>Columna14514</t>
  </si>
  <si>
    <t>Columna14515</t>
  </si>
  <si>
    <t>Columna14516</t>
  </si>
  <si>
    <t>Columna14517</t>
  </si>
  <si>
    <t>Columna14518</t>
  </si>
  <si>
    <t>Columna14519</t>
  </si>
  <si>
    <t>Columna14520</t>
  </si>
  <si>
    <t>Columna14521</t>
  </si>
  <si>
    <t>Columna14522</t>
  </si>
  <si>
    <t>Columna14523</t>
  </si>
  <si>
    <t>Columna14524</t>
  </si>
  <si>
    <t>Columna14525</t>
  </si>
  <si>
    <t>Columna14526</t>
  </si>
  <si>
    <t>Columna14527</t>
  </si>
  <si>
    <t>Columna14528</t>
  </si>
  <si>
    <t>Columna14529</t>
  </si>
  <si>
    <t>Columna14530</t>
  </si>
  <si>
    <t>Columna14531</t>
  </si>
  <si>
    <t>Columna14532</t>
  </si>
  <si>
    <t>Columna14533</t>
  </si>
  <si>
    <t>Columna14534</t>
  </si>
  <si>
    <t>Columna14535</t>
  </si>
  <si>
    <t>Columna14536</t>
  </si>
  <si>
    <t>Columna14537</t>
  </si>
  <si>
    <t>Columna14538</t>
  </si>
  <si>
    <t>Columna14539</t>
  </si>
  <si>
    <t>Columna14540</t>
  </si>
  <si>
    <t>Columna14541</t>
  </si>
  <si>
    <t>Columna14542</t>
  </si>
  <si>
    <t>Columna14543</t>
  </si>
  <si>
    <t>Columna14544</t>
  </si>
  <si>
    <t>Columna14545</t>
  </si>
  <si>
    <t>Columna14546</t>
  </si>
  <si>
    <t>Columna14547</t>
  </si>
  <si>
    <t>Columna14548</t>
  </si>
  <si>
    <t>Columna14549</t>
  </si>
  <si>
    <t>Columna14550</t>
  </si>
  <si>
    <t>Columna14551</t>
  </si>
  <si>
    <t>Columna14552</t>
  </si>
  <si>
    <t>Columna14553</t>
  </si>
  <si>
    <t>Columna14554</t>
  </si>
  <si>
    <t>Columna14555</t>
  </si>
  <si>
    <t>Columna14556</t>
  </si>
  <si>
    <t>Columna14557</t>
  </si>
  <si>
    <t>Columna14558</t>
  </si>
  <si>
    <t>Columna14559</t>
  </si>
  <si>
    <t>Columna14560</t>
  </si>
  <si>
    <t>Columna14561</t>
  </si>
  <si>
    <t>Columna14562</t>
  </si>
  <si>
    <t>Columna14563</t>
  </si>
  <si>
    <t>Columna14564</t>
  </si>
  <si>
    <t>Columna14565</t>
  </si>
  <si>
    <t>Columna14566</t>
  </si>
  <si>
    <t>Columna14567</t>
  </si>
  <si>
    <t>Columna14568</t>
  </si>
  <si>
    <t>Columna14569</t>
  </si>
  <si>
    <t>Columna14570</t>
  </si>
  <si>
    <t>Columna14571</t>
  </si>
  <si>
    <t>Columna14572</t>
  </si>
  <si>
    <t>Columna14573</t>
  </si>
  <si>
    <t>Columna14574</t>
  </si>
  <si>
    <t>Columna14575</t>
  </si>
  <si>
    <t>Columna14576</t>
  </si>
  <si>
    <t>Columna14577</t>
  </si>
  <si>
    <t>Columna14578</t>
  </si>
  <si>
    <t>Columna14579</t>
  </si>
  <si>
    <t>Columna14580</t>
  </si>
  <si>
    <t>Columna14581</t>
  </si>
  <si>
    <t>Columna14582</t>
  </si>
  <si>
    <t>Columna14583</t>
  </si>
  <si>
    <t>Columna14584</t>
  </si>
  <si>
    <t>Columna14585</t>
  </si>
  <si>
    <t>Columna14586</t>
  </si>
  <si>
    <t>Columna14587</t>
  </si>
  <si>
    <t>Columna14588</t>
  </si>
  <si>
    <t>Columna14589</t>
  </si>
  <si>
    <t>Columna14590</t>
  </si>
  <si>
    <t>Columna14591</t>
  </si>
  <si>
    <t>Columna14592</t>
  </si>
  <si>
    <t>Columna14593</t>
  </si>
  <si>
    <t>Columna14594</t>
  </si>
  <si>
    <t>Columna14595</t>
  </si>
  <si>
    <t>Columna14596</t>
  </si>
  <si>
    <t>Columna14597</t>
  </si>
  <si>
    <t>Columna14598</t>
  </si>
  <si>
    <t>Columna14599</t>
  </si>
  <si>
    <t>Columna14600</t>
  </si>
  <si>
    <t>Columna14601</t>
  </si>
  <si>
    <t>Columna14602</t>
  </si>
  <si>
    <t>Columna14603</t>
  </si>
  <si>
    <t>Columna14604</t>
  </si>
  <si>
    <t>Columna14605</t>
  </si>
  <si>
    <t>Columna14606</t>
  </si>
  <si>
    <t>Columna14607</t>
  </si>
  <si>
    <t>Columna14608</t>
  </si>
  <si>
    <t>Columna14609</t>
  </si>
  <si>
    <t>Columna14610</t>
  </si>
  <si>
    <t>Columna14611</t>
  </si>
  <si>
    <t>Columna14612</t>
  </si>
  <si>
    <t>Columna14613</t>
  </si>
  <si>
    <t>Columna14614</t>
  </si>
  <si>
    <t>Columna14615</t>
  </si>
  <si>
    <t>Columna14616</t>
  </si>
  <si>
    <t>Columna14617</t>
  </si>
  <si>
    <t>Columna14618</t>
  </si>
  <si>
    <t>Columna14619</t>
  </si>
  <si>
    <t>Columna14620</t>
  </si>
  <si>
    <t>Columna14621</t>
  </si>
  <si>
    <t>Columna14622</t>
  </si>
  <si>
    <t>Columna14623</t>
  </si>
  <si>
    <t>Columna14624</t>
  </si>
  <si>
    <t>Columna14625</t>
  </si>
  <si>
    <t>Columna14626</t>
  </si>
  <si>
    <t>Columna14627</t>
  </si>
  <si>
    <t>Columna14628</t>
  </si>
  <si>
    <t>Columna14629</t>
  </si>
  <si>
    <t>Columna14630</t>
  </si>
  <si>
    <t>Columna14631</t>
  </si>
  <si>
    <t>Columna14632</t>
  </si>
  <si>
    <t>Columna14633</t>
  </si>
  <si>
    <t>Columna14634</t>
  </si>
  <si>
    <t>Columna14635</t>
  </si>
  <si>
    <t>Columna14636</t>
  </si>
  <si>
    <t>Columna14637</t>
  </si>
  <si>
    <t>Columna14638</t>
  </si>
  <si>
    <t>Columna14639</t>
  </si>
  <si>
    <t>Columna14640</t>
  </si>
  <si>
    <t>Columna14641</t>
  </si>
  <si>
    <t>Columna14642</t>
  </si>
  <si>
    <t>Columna14643</t>
  </si>
  <si>
    <t>Columna14644</t>
  </si>
  <si>
    <t>Columna14645</t>
  </si>
  <si>
    <t>Columna14646</t>
  </si>
  <si>
    <t>Columna14647</t>
  </si>
  <si>
    <t>Columna14648</t>
  </si>
  <si>
    <t>Columna14649</t>
  </si>
  <si>
    <t>Columna14650</t>
  </si>
  <si>
    <t>Columna14651</t>
  </si>
  <si>
    <t>Columna14652</t>
  </si>
  <si>
    <t>Columna14653</t>
  </si>
  <si>
    <t>Columna14654</t>
  </si>
  <si>
    <t>Columna14655</t>
  </si>
  <si>
    <t>Columna14656</t>
  </si>
  <si>
    <t>Columna14657</t>
  </si>
  <si>
    <t>Columna14658</t>
  </si>
  <si>
    <t>Columna14659</t>
  </si>
  <si>
    <t>Columna14660</t>
  </si>
  <si>
    <t>Columna14661</t>
  </si>
  <si>
    <t>Columna14662</t>
  </si>
  <si>
    <t>Columna14663</t>
  </si>
  <si>
    <t>Columna14664</t>
  </si>
  <si>
    <t>Columna14665</t>
  </si>
  <si>
    <t>Columna14666</t>
  </si>
  <si>
    <t>Columna14667</t>
  </si>
  <si>
    <t>Columna14668</t>
  </si>
  <si>
    <t>Columna14669</t>
  </si>
  <si>
    <t>Columna14670</t>
  </si>
  <si>
    <t>Columna14671</t>
  </si>
  <si>
    <t>Columna14672</t>
  </si>
  <si>
    <t>Columna14673</t>
  </si>
  <si>
    <t>Columna14674</t>
  </si>
  <si>
    <t>Columna14675</t>
  </si>
  <si>
    <t>Columna14676</t>
  </si>
  <si>
    <t>Columna14677</t>
  </si>
  <si>
    <t>Columna14678</t>
  </si>
  <si>
    <t>Columna14679</t>
  </si>
  <si>
    <t>Columna14680</t>
  </si>
  <si>
    <t>Columna14681</t>
  </si>
  <si>
    <t>Columna14682</t>
  </si>
  <si>
    <t>Columna14683</t>
  </si>
  <si>
    <t>Columna14684</t>
  </si>
  <si>
    <t>Columna14685</t>
  </si>
  <si>
    <t>Columna14686</t>
  </si>
  <si>
    <t>Columna14687</t>
  </si>
  <si>
    <t>Columna14688</t>
  </si>
  <si>
    <t>Columna14689</t>
  </si>
  <si>
    <t>Columna14690</t>
  </si>
  <si>
    <t>Columna14691</t>
  </si>
  <si>
    <t>Columna14692</t>
  </si>
  <si>
    <t>Columna14693</t>
  </si>
  <si>
    <t>Columna14694</t>
  </si>
  <si>
    <t>Columna14695</t>
  </si>
  <si>
    <t>Columna14696</t>
  </si>
  <si>
    <t>Columna14697</t>
  </si>
  <si>
    <t>Columna14698</t>
  </si>
  <si>
    <t>Columna14699</t>
  </si>
  <si>
    <t>Columna14700</t>
  </si>
  <si>
    <t>Columna14701</t>
  </si>
  <si>
    <t>Columna14702</t>
  </si>
  <si>
    <t>Columna14703</t>
  </si>
  <si>
    <t>Columna14704</t>
  </si>
  <si>
    <t>Columna14705</t>
  </si>
  <si>
    <t>Columna14706</t>
  </si>
  <si>
    <t>Columna14707</t>
  </si>
  <si>
    <t>Columna14708</t>
  </si>
  <si>
    <t>Columna14709</t>
  </si>
  <si>
    <t>Columna14710</t>
  </si>
  <si>
    <t>Columna14711</t>
  </si>
  <si>
    <t>Columna14712</t>
  </si>
  <si>
    <t>Columna14713</t>
  </si>
  <si>
    <t>Columna14714</t>
  </si>
  <si>
    <t>Columna14715</t>
  </si>
  <si>
    <t>Columna14716</t>
  </si>
  <si>
    <t>Columna14717</t>
  </si>
  <si>
    <t>Columna14718</t>
  </si>
  <si>
    <t>Columna14719</t>
  </si>
  <si>
    <t>Columna14720</t>
  </si>
  <si>
    <t>Columna14721</t>
  </si>
  <si>
    <t>Columna14722</t>
  </si>
  <si>
    <t>Columna14723</t>
  </si>
  <si>
    <t>Columna14724</t>
  </si>
  <si>
    <t>Columna14725</t>
  </si>
  <si>
    <t>Columna14726</t>
  </si>
  <si>
    <t>Columna14727</t>
  </si>
  <si>
    <t>Columna14728</t>
  </si>
  <si>
    <t>Columna14729</t>
  </si>
  <si>
    <t>Columna14730</t>
  </si>
  <si>
    <t>Columna14731</t>
  </si>
  <si>
    <t>Columna14732</t>
  </si>
  <si>
    <t>Columna14733</t>
  </si>
  <si>
    <t>Columna14734</t>
  </si>
  <si>
    <t>Columna14735</t>
  </si>
  <si>
    <t>Columna14736</t>
  </si>
  <si>
    <t>Columna14737</t>
  </si>
  <si>
    <t>Columna14738</t>
  </si>
  <si>
    <t>Columna14739</t>
  </si>
  <si>
    <t>Columna14740</t>
  </si>
  <si>
    <t>Columna14741</t>
  </si>
  <si>
    <t>Columna14742</t>
  </si>
  <si>
    <t>Columna14743</t>
  </si>
  <si>
    <t>Columna14744</t>
  </si>
  <si>
    <t>Columna14745</t>
  </si>
  <si>
    <t>Columna14746</t>
  </si>
  <si>
    <t>Columna14747</t>
  </si>
  <si>
    <t>Columna14748</t>
  </si>
  <si>
    <t>Columna14749</t>
  </si>
  <si>
    <t>Columna14750</t>
  </si>
  <si>
    <t>Columna14751</t>
  </si>
  <si>
    <t>Columna14752</t>
  </si>
  <si>
    <t>Columna14753</t>
  </si>
  <si>
    <t>Columna14754</t>
  </si>
  <si>
    <t>Columna14755</t>
  </si>
  <si>
    <t>Columna14756</t>
  </si>
  <si>
    <t>Columna14757</t>
  </si>
  <si>
    <t>Columna14758</t>
  </si>
  <si>
    <t>Columna14759</t>
  </si>
  <si>
    <t>Columna14760</t>
  </si>
  <si>
    <t>Columna14761</t>
  </si>
  <si>
    <t>Columna14762</t>
  </si>
  <si>
    <t>Columna14763</t>
  </si>
  <si>
    <t>Columna14764</t>
  </si>
  <si>
    <t>Columna14765</t>
  </si>
  <si>
    <t>Columna14766</t>
  </si>
  <si>
    <t>Columna14767</t>
  </si>
  <si>
    <t>Columna14768</t>
  </si>
  <si>
    <t>Columna14769</t>
  </si>
  <si>
    <t>Columna14770</t>
  </si>
  <si>
    <t>Columna14771</t>
  </si>
  <si>
    <t>Columna14772</t>
  </si>
  <si>
    <t>Columna14773</t>
  </si>
  <si>
    <t>Columna14774</t>
  </si>
  <si>
    <t>Columna14775</t>
  </si>
  <si>
    <t>Columna14776</t>
  </si>
  <si>
    <t>Columna14777</t>
  </si>
  <si>
    <t>Columna14778</t>
  </si>
  <si>
    <t>Columna14779</t>
  </si>
  <si>
    <t>Columna14780</t>
  </si>
  <si>
    <t>Columna14781</t>
  </si>
  <si>
    <t>Columna14782</t>
  </si>
  <si>
    <t>Columna14783</t>
  </si>
  <si>
    <t>Columna14784</t>
  </si>
  <si>
    <t>Columna14785</t>
  </si>
  <si>
    <t>Columna14786</t>
  </si>
  <si>
    <t>Columna14787</t>
  </si>
  <si>
    <t>Columna14788</t>
  </si>
  <si>
    <t>Columna14789</t>
  </si>
  <si>
    <t>Columna14790</t>
  </si>
  <si>
    <t>Columna14791</t>
  </si>
  <si>
    <t>Columna14792</t>
  </si>
  <si>
    <t>Columna14793</t>
  </si>
  <si>
    <t>Columna14794</t>
  </si>
  <si>
    <t>Columna14795</t>
  </si>
  <si>
    <t>Columna14796</t>
  </si>
  <si>
    <t>Columna14797</t>
  </si>
  <si>
    <t>Columna14798</t>
  </si>
  <si>
    <t>Columna14799</t>
  </si>
  <si>
    <t>Columna14800</t>
  </si>
  <si>
    <t>Columna14801</t>
  </si>
  <si>
    <t>Columna14802</t>
  </si>
  <si>
    <t>Columna14803</t>
  </si>
  <si>
    <t>Columna14804</t>
  </si>
  <si>
    <t>Columna14805</t>
  </si>
  <si>
    <t>Columna14806</t>
  </si>
  <si>
    <t>Columna14807</t>
  </si>
  <si>
    <t>Columna14808</t>
  </si>
  <si>
    <t>Columna14809</t>
  </si>
  <si>
    <t>Columna14810</t>
  </si>
  <si>
    <t>Columna14811</t>
  </si>
  <si>
    <t>Columna14812</t>
  </si>
  <si>
    <t>Columna14813</t>
  </si>
  <si>
    <t>Columna14814</t>
  </si>
  <si>
    <t>Columna14815</t>
  </si>
  <si>
    <t>Columna14816</t>
  </si>
  <si>
    <t>Columna14817</t>
  </si>
  <si>
    <t>Columna14818</t>
  </si>
  <si>
    <t>Columna14819</t>
  </si>
  <si>
    <t>Columna14820</t>
  </si>
  <si>
    <t>Columna14821</t>
  </si>
  <si>
    <t>Columna14822</t>
  </si>
  <si>
    <t>Columna14823</t>
  </si>
  <si>
    <t>Columna14824</t>
  </si>
  <si>
    <t>Columna14825</t>
  </si>
  <si>
    <t>Columna14826</t>
  </si>
  <si>
    <t>Columna14827</t>
  </si>
  <si>
    <t>Columna14828</t>
  </si>
  <si>
    <t>Columna14829</t>
  </si>
  <si>
    <t>Columna14830</t>
  </si>
  <si>
    <t>Columna14831</t>
  </si>
  <si>
    <t>Columna14832</t>
  </si>
  <si>
    <t>Columna14833</t>
  </si>
  <si>
    <t>Columna14834</t>
  </si>
  <si>
    <t>Columna14835</t>
  </si>
  <si>
    <t>Columna14836</t>
  </si>
  <si>
    <t>Columna14837</t>
  </si>
  <si>
    <t>Columna14838</t>
  </si>
  <si>
    <t>Columna14839</t>
  </si>
  <si>
    <t>Columna14840</t>
  </si>
  <si>
    <t>Columna14841</t>
  </si>
  <si>
    <t>Columna14842</t>
  </si>
  <si>
    <t>Columna14843</t>
  </si>
  <si>
    <t>Columna14844</t>
  </si>
  <si>
    <t>Columna14845</t>
  </si>
  <si>
    <t>Columna14846</t>
  </si>
  <si>
    <t>Columna14847</t>
  </si>
  <si>
    <t>Columna14848</t>
  </si>
  <si>
    <t>Columna14849</t>
  </si>
  <si>
    <t>Columna14850</t>
  </si>
  <si>
    <t>Columna14851</t>
  </si>
  <si>
    <t>Columna14852</t>
  </si>
  <si>
    <t>Columna14853</t>
  </si>
  <si>
    <t>Columna14854</t>
  </si>
  <si>
    <t>Columna14855</t>
  </si>
  <si>
    <t>Columna14856</t>
  </si>
  <si>
    <t>Columna14857</t>
  </si>
  <si>
    <t>Columna14858</t>
  </si>
  <si>
    <t>Columna14859</t>
  </si>
  <si>
    <t>Columna14860</t>
  </si>
  <si>
    <t>Columna14861</t>
  </si>
  <si>
    <t>Columna14862</t>
  </si>
  <si>
    <t>Columna14863</t>
  </si>
  <si>
    <t>Columna14864</t>
  </si>
  <si>
    <t>Columna14865</t>
  </si>
  <si>
    <t>Columna14866</t>
  </si>
  <si>
    <t>Columna14867</t>
  </si>
  <si>
    <t>Columna14868</t>
  </si>
  <si>
    <t>Columna14869</t>
  </si>
  <si>
    <t>Columna14870</t>
  </si>
  <si>
    <t>Columna14871</t>
  </si>
  <si>
    <t>Columna14872</t>
  </si>
  <si>
    <t>Columna14873</t>
  </si>
  <si>
    <t>Columna14874</t>
  </si>
  <si>
    <t>Columna14875</t>
  </si>
  <si>
    <t>Columna14876</t>
  </si>
  <si>
    <t>Columna14877</t>
  </si>
  <si>
    <t>Columna14878</t>
  </si>
  <si>
    <t>Columna14879</t>
  </si>
  <si>
    <t>Columna14880</t>
  </si>
  <si>
    <t>Columna14881</t>
  </si>
  <si>
    <t>Columna14882</t>
  </si>
  <si>
    <t>Columna14883</t>
  </si>
  <si>
    <t>Columna14884</t>
  </si>
  <si>
    <t>Columna14885</t>
  </si>
  <si>
    <t>Columna14886</t>
  </si>
  <si>
    <t>Columna14887</t>
  </si>
  <si>
    <t>Columna14888</t>
  </si>
  <si>
    <t>Columna14889</t>
  </si>
  <si>
    <t>Columna14890</t>
  </si>
  <si>
    <t>Columna14891</t>
  </si>
  <si>
    <t>Columna14892</t>
  </si>
  <si>
    <t>Columna14893</t>
  </si>
  <si>
    <t>Columna14894</t>
  </si>
  <si>
    <t>Columna14895</t>
  </si>
  <si>
    <t>Columna14896</t>
  </si>
  <si>
    <t>Columna14897</t>
  </si>
  <si>
    <t>Columna14898</t>
  </si>
  <si>
    <t>Columna14899</t>
  </si>
  <si>
    <t>Columna14900</t>
  </si>
  <si>
    <t>Columna14901</t>
  </si>
  <si>
    <t>Columna14902</t>
  </si>
  <si>
    <t>Columna14903</t>
  </si>
  <si>
    <t>Columna14904</t>
  </si>
  <si>
    <t>Columna14905</t>
  </si>
  <si>
    <t>Columna14906</t>
  </si>
  <si>
    <t>Columna14907</t>
  </si>
  <si>
    <t>Columna14908</t>
  </si>
  <si>
    <t>Columna14909</t>
  </si>
  <si>
    <t>Columna14910</t>
  </si>
  <si>
    <t>Columna14911</t>
  </si>
  <si>
    <t>Columna14912</t>
  </si>
  <si>
    <t>Columna14913</t>
  </si>
  <si>
    <t>Columna14914</t>
  </si>
  <si>
    <t>Columna14915</t>
  </si>
  <si>
    <t>Columna14916</t>
  </si>
  <si>
    <t>Columna14917</t>
  </si>
  <si>
    <t>Columna14918</t>
  </si>
  <si>
    <t>Columna14919</t>
  </si>
  <si>
    <t>Columna14920</t>
  </si>
  <si>
    <t>Columna14921</t>
  </si>
  <si>
    <t>Columna14922</t>
  </si>
  <si>
    <t>Columna14923</t>
  </si>
  <si>
    <t>Columna14924</t>
  </si>
  <si>
    <t>Columna14925</t>
  </si>
  <si>
    <t>Columna14926</t>
  </si>
  <si>
    <t>Columna14927</t>
  </si>
  <si>
    <t>Columna14928</t>
  </si>
  <si>
    <t>Columna14929</t>
  </si>
  <si>
    <t>Columna14930</t>
  </si>
  <si>
    <t>Columna14931</t>
  </si>
  <si>
    <t>Columna14932</t>
  </si>
  <si>
    <t>Columna14933</t>
  </si>
  <si>
    <t>Columna14934</t>
  </si>
  <si>
    <t>Columna14935</t>
  </si>
  <si>
    <t>Columna14936</t>
  </si>
  <si>
    <t>Columna14937</t>
  </si>
  <si>
    <t>Columna14938</t>
  </si>
  <si>
    <t>Columna14939</t>
  </si>
  <si>
    <t>Columna14940</t>
  </si>
  <si>
    <t>Columna14941</t>
  </si>
  <si>
    <t>Columna14942</t>
  </si>
  <si>
    <t>Columna14943</t>
  </si>
  <si>
    <t>Columna14944</t>
  </si>
  <si>
    <t>Columna14945</t>
  </si>
  <si>
    <t>Columna14946</t>
  </si>
  <si>
    <t>Columna14947</t>
  </si>
  <si>
    <t>Columna14948</t>
  </si>
  <si>
    <t>Columna14949</t>
  </si>
  <si>
    <t>Columna14950</t>
  </si>
  <si>
    <t>Columna14951</t>
  </si>
  <si>
    <t>Columna14952</t>
  </si>
  <si>
    <t>Columna14953</t>
  </si>
  <si>
    <t>Columna14954</t>
  </si>
  <si>
    <t>Columna14955</t>
  </si>
  <si>
    <t>Columna14956</t>
  </si>
  <si>
    <t>Columna14957</t>
  </si>
  <si>
    <t>Columna14958</t>
  </si>
  <si>
    <t>Columna14959</t>
  </si>
  <si>
    <t>Columna14960</t>
  </si>
  <si>
    <t>Columna14961</t>
  </si>
  <si>
    <t>Columna14962</t>
  </si>
  <si>
    <t>Columna14963</t>
  </si>
  <si>
    <t>Columna14964</t>
  </si>
  <si>
    <t>Columna14965</t>
  </si>
  <si>
    <t>Columna14966</t>
  </si>
  <si>
    <t>Columna14967</t>
  </si>
  <si>
    <t>Columna14968</t>
  </si>
  <si>
    <t>Columna14969</t>
  </si>
  <si>
    <t>Columna14970</t>
  </si>
  <si>
    <t>Columna14971</t>
  </si>
  <si>
    <t>Columna14972</t>
  </si>
  <si>
    <t>Columna14973</t>
  </si>
  <si>
    <t>Columna14974</t>
  </si>
  <si>
    <t>Columna14975</t>
  </si>
  <si>
    <t>Columna14976</t>
  </si>
  <si>
    <t>Columna14977</t>
  </si>
  <si>
    <t>Columna14978</t>
  </si>
  <si>
    <t>Columna14979</t>
  </si>
  <si>
    <t>Columna14980</t>
  </si>
  <si>
    <t>Columna14981</t>
  </si>
  <si>
    <t>Columna14982</t>
  </si>
  <si>
    <t>Columna14983</t>
  </si>
  <si>
    <t>Columna14984</t>
  </si>
  <si>
    <t>Columna14985</t>
  </si>
  <si>
    <t>Columna14986</t>
  </si>
  <si>
    <t>Columna14987</t>
  </si>
  <si>
    <t>Columna14988</t>
  </si>
  <si>
    <t>Columna14989</t>
  </si>
  <si>
    <t>Columna14990</t>
  </si>
  <si>
    <t>Columna14991</t>
  </si>
  <si>
    <t>Columna14992</t>
  </si>
  <si>
    <t>Columna14993</t>
  </si>
  <si>
    <t>Columna14994</t>
  </si>
  <si>
    <t>Columna14995</t>
  </si>
  <si>
    <t>Columna14996</t>
  </si>
  <si>
    <t>Columna14997</t>
  </si>
  <si>
    <t>Columna14998</t>
  </si>
  <si>
    <t>Columna14999</t>
  </si>
  <si>
    <t>Columna15000</t>
  </si>
  <si>
    <t>Columna15001</t>
  </si>
  <si>
    <t>Columna15002</t>
  </si>
  <si>
    <t>Columna15003</t>
  </si>
  <si>
    <t>Columna15004</t>
  </si>
  <si>
    <t>Columna15005</t>
  </si>
  <si>
    <t>Columna15006</t>
  </si>
  <si>
    <t>Columna15007</t>
  </si>
  <si>
    <t>Columna15008</t>
  </si>
  <si>
    <t>Columna15009</t>
  </si>
  <si>
    <t>Columna15010</t>
  </si>
  <si>
    <t>Columna15011</t>
  </si>
  <si>
    <t>Columna15012</t>
  </si>
  <si>
    <t>Columna15013</t>
  </si>
  <si>
    <t>Columna15014</t>
  </si>
  <si>
    <t>Columna15015</t>
  </si>
  <si>
    <t>Columna15016</t>
  </si>
  <si>
    <t>Columna15017</t>
  </si>
  <si>
    <t>Columna15018</t>
  </si>
  <si>
    <t>Columna15019</t>
  </si>
  <si>
    <t>Columna15020</t>
  </si>
  <si>
    <t>Columna15021</t>
  </si>
  <si>
    <t>Columna15022</t>
  </si>
  <si>
    <t>Columna15023</t>
  </si>
  <si>
    <t>Columna15024</t>
  </si>
  <si>
    <t>Columna15025</t>
  </si>
  <si>
    <t>Columna15026</t>
  </si>
  <si>
    <t>Columna15027</t>
  </si>
  <si>
    <t>Columna15028</t>
  </si>
  <si>
    <t>Columna15029</t>
  </si>
  <si>
    <t>Columna15030</t>
  </si>
  <si>
    <t>Columna15031</t>
  </si>
  <si>
    <t>Columna15032</t>
  </si>
  <si>
    <t>Columna15033</t>
  </si>
  <si>
    <t>Columna15034</t>
  </si>
  <si>
    <t>Columna15035</t>
  </si>
  <si>
    <t>Columna15036</t>
  </si>
  <si>
    <t>Columna15037</t>
  </si>
  <si>
    <t>Columna15038</t>
  </si>
  <si>
    <t>Columna15039</t>
  </si>
  <si>
    <t>Columna15040</t>
  </si>
  <si>
    <t>Columna15041</t>
  </si>
  <si>
    <t>Columna15042</t>
  </si>
  <si>
    <t>Columna15043</t>
  </si>
  <si>
    <t>Columna15044</t>
  </si>
  <si>
    <t>Columna15045</t>
  </si>
  <si>
    <t>Columna15046</t>
  </si>
  <si>
    <t>Columna15047</t>
  </si>
  <si>
    <t>Columna15048</t>
  </si>
  <si>
    <t>Columna15049</t>
  </si>
  <si>
    <t>Columna15050</t>
  </si>
  <si>
    <t>Columna15051</t>
  </si>
  <si>
    <t>Columna15052</t>
  </si>
  <si>
    <t>Columna15053</t>
  </si>
  <si>
    <t>Columna15054</t>
  </si>
  <si>
    <t>Columna15055</t>
  </si>
  <si>
    <t>Columna15056</t>
  </si>
  <si>
    <t>Columna15057</t>
  </si>
  <si>
    <t>Columna15058</t>
  </si>
  <si>
    <t>Columna15059</t>
  </si>
  <si>
    <t>Columna15060</t>
  </si>
  <si>
    <t>Columna15061</t>
  </si>
  <si>
    <t>Columna15062</t>
  </si>
  <si>
    <t>Columna15063</t>
  </si>
  <si>
    <t>Columna15064</t>
  </si>
  <si>
    <t>Columna15065</t>
  </si>
  <si>
    <t>Columna15066</t>
  </si>
  <si>
    <t>Columna15067</t>
  </si>
  <si>
    <t>Columna15068</t>
  </si>
  <si>
    <t>Columna15069</t>
  </si>
  <si>
    <t>Columna15070</t>
  </si>
  <si>
    <t>Columna15071</t>
  </si>
  <si>
    <t>Columna15072</t>
  </si>
  <si>
    <t>Columna15073</t>
  </si>
  <si>
    <t>Columna15074</t>
  </si>
  <si>
    <t>Columna15075</t>
  </si>
  <si>
    <t>Columna15076</t>
  </si>
  <si>
    <t>Columna15077</t>
  </si>
  <si>
    <t>Columna15078</t>
  </si>
  <si>
    <t>Columna15079</t>
  </si>
  <si>
    <t>Columna15080</t>
  </si>
  <si>
    <t>Columna15081</t>
  </si>
  <si>
    <t>Columna15082</t>
  </si>
  <si>
    <t>Columna15083</t>
  </si>
  <si>
    <t>Columna15084</t>
  </si>
  <si>
    <t>Columna15085</t>
  </si>
  <si>
    <t>Columna15086</t>
  </si>
  <si>
    <t>Columna15087</t>
  </si>
  <si>
    <t>Columna15088</t>
  </si>
  <si>
    <t>Columna15089</t>
  </si>
  <si>
    <t>Columna15090</t>
  </si>
  <si>
    <t>Columna15091</t>
  </si>
  <si>
    <t>Columna15092</t>
  </si>
  <si>
    <t>Columna15093</t>
  </si>
  <si>
    <t>Columna15094</t>
  </si>
  <si>
    <t>Columna15095</t>
  </si>
  <si>
    <t>Columna15096</t>
  </si>
  <si>
    <t>Columna15097</t>
  </si>
  <si>
    <t>Columna15098</t>
  </si>
  <si>
    <t>Columna15099</t>
  </si>
  <si>
    <t>Columna15100</t>
  </si>
  <si>
    <t>Columna15101</t>
  </si>
  <si>
    <t>Columna15102</t>
  </si>
  <si>
    <t>Columna15103</t>
  </si>
  <si>
    <t>Columna15104</t>
  </si>
  <si>
    <t>Columna15105</t>
  </si>
  <si>
    <t>Columna15106</t>
  </si>
  <si>
    <t>Columna15107</t>
  </si>
  <si>
    <t>Columna15108</t>
  </si>
  <si>
    <t>Columna15109</t>
  </si>
  <si>
    <t>Columna15110</t>
  </si>
  <si>
    <t>Columna15111</t>
  </si>
  <si>
    <t>Columna15112</t>
  </si>
  <si>
    <t>Columna15113</t>
  </si>
  <si>
    <t>Columna15114</t>
  </si>
  <si>
    <t>Columna15115</t>
  </si>
  <si>
    <t>Columna15116</t>
  </si>
  <si>
    <t>Columna15117</t>
  </si>
  <si>
    <t>Columna15118</t>
  </si>
  <si>
    <t>Columna15119</t>
  </si>
  <si>
    <t>Columna15120</t>
  </si>
  <si>
    <t>Columna15121</t>
  </si>
  <si>
    <t>Columna15122</t>
  </si>
  <si>
    <t>Columna15123</t>
  </si>
  <si>
    <t>Columna15124</t>
  </si>
  <si>
    <t>Columna15125</t>
  </si>
  <si>
    <t>Columna15126</t>
  </si>
  <si>
    <t>Columna15127</t>
  </si>
  <si>
    <t>Columna15128</t>
  </si>
  <si>
    <t>Columna15129</t>
  </si>
  <si>
    <t>Columna15130</t>
  </si>
  <si>
    <t>Columna15131</t>
  </si>
  <si>
    <t>Columna15132</t>
  </si>
  <si>
    <t>Columna15133</t>
  </si>
  <si>
    <t>Columna15134</t>
  </si>
  <si>
    <t>Columna15135</t>
  </si>
  <si>
    <t>Columna15136</t>
  </si>
  <si>
    <t>Columna15137</t>
  </si>
  <si>
    <t>Columna15138</t>
  </si>
  <si>
    <t>Columna15139</t>
  </si>
  <si>
    <t>Columna15140</t>
  </si>
  <si>
    <t>Columna15141</t>
  </si>
  <si>
    <t>Columna15142</t>
  </si>
  <si>
    <t>Columna15143</t>
  </si>
  <si>
    <t>Columna15144</t>
  </si>
  <si>
    <t>Columna15145</t>
  </si>
  <si>
    <t>Columna15146</t>
  </si>
  <si>
    <t>Columna15147</t>
  </si>
  <si>
    <t>Columna15148</t>
  </si>
  <si>
    <t>Columna15149</t>
  </si>
  <si>
    <t>Columna15150</t>
  </si>
  <si>
    <t>Columna15151</t>
  </si>
  <si>
    <t>Columna15152</t>
  </si>
  <si>
    <t>Columna15153</t>
  </si>
  <si>
    <t>Columna15154</t>
  </si>
  <si>
    <t>Columna15155</t>
  </si>
  <si>
    <t>Columna15156</t>
  </si>
  <si>
    <t>Columna15157</t>
  </si>
  <si>
    <t>Columna15158</t>
  </si>
  <si>
    <t>Columna15159</t>
  </si>
  <si>
    <t>Columna15160</t>
  </si>
  <si>
    <t>Columna15161</t>
  </si>
  <si>
    <t>Columna15162</t>
  </si>
  <si>
    <t>Columna15163</t>
  </si>
  <si>
    <t>Columna15164</t>
  </si>
  <si>
    <t>Columna15165</t>
  </si>
  <si>
    <t>Columna15166</t>
  </si>
  <si>
    <t>Columna15167</t>
  </si>
  <si>
    <t>Columna15168</t>
  </si>
  <si>
    <t>Columna15169</t>
  </si>
  <si>
    <t>Columna15170</t>
  </si>
  <si>
    <t>Columna15171</t>
  </si>
  <si>
    <t>Columna15172</t>
  </si>
  <si>
    <t>Columna15173</t>
  </si>
  <si>
    <t>Columna15174</t>
  </si>
  <si>
    <t>Columna15175</t>
  </si>
  <si>
    <t>Columna15176</t>
  </si>
  <si>
    <t>Columna15177</t>
  </si>
  <si>
    <t>Columna15178</t>
  </si>
  <si>
    <t>Columna15179</t>
  </si>
  <si>
    <t>Columna15180</t>
  </si>
  <si>
    <t>Columna15181</t>
  </si>
  <si>
    <t>Columna15182</t>
  </si>
  <si>
    <t>Columna15183</t>
  </si>
  <si>
    <t>Columna15184</t>
  </si>
  <si>
    <t>Columna15185</t>
  </si>
  <si>
    <t>Columna15186</t>
  </si>
  <si>
    <t>Columna15187</t>
  </si>
  <si>
    <t>Columna15188</t>
  </si>
  <si>
    <t>Columna15189</t>
  </si>
  <si>
    <t>Columna15190</t>
  </si>
  <si>
    <t>Columna15191</t>
  </si>
  <si>
    <t>Columna15192</t>
  </si>
  <si>
    <t>Columna15193</t>
  </si>
  <si>
    <t>Columna15194</t>
  </si>
  <si>
    <t>Columna15195</t>
  </si>
  <si>
    <t>Columna15196</t>
  </si>
  <si>
    <t>Columna15197</t>
  </si>
  <si>
    <t>Columna15198</t>
  </si>
  <si>
    <t>Columna15199</t>
  </si>
  <si>
    <t>Columna15200</t>
  </si>
  <si>
    <t>Columna15201</t>
  </si>
  <si>
    <t>Columna15202</t>
  </si>
  <si>
    <t>Columna15203</t>
  </si>
  <si>
    <t>Columna15204</t>
  </si>
  <si>
    <t>Columna15205</t>
  </si>
  <si>
    <t>Columna15206</t>
  </si>
  <si>
    <t>Columna15207</t>
  </si>
  <si>
    <t>Columna15208</t>
  </si>
  <si>
    <t>Columna15209</t>
  </si>
  <si>
    <t>Columna15210</t>
  </si>
  <si>
    <t>Columna15211</t>
  </si>
  <si>
    <t>Columna15212</t>
  </si>
  <si>
    <t>Columna15213</t>
  </si>
  <si>
    <t>Columna15214</t>
  </si>
  <si>
    <t>Columna15215</t>
  </si>
  <si>
    <t>Columna15216</t>
  </si>
  <si>
    <t>Columna15217</t>
  </si>
  <si>
    <t>Columna15218</t>
  </si>
  <si>
    <t>Columna15219</t>
  </si>
  <si>
    <t>Columna15220</t>
  </si>
  <si>
    <t>Columna15221</t>
  </si>
  <si>
    <t>Columna15222</t>
  </si>
  <si>
    <t>Columna15223</t>
  </si>
  <si>
    <t>Columna15224</t>
  </si>
  <si>
    <t>Columna15225</t>
  </si>
  <si>
    <t>Columna15226</t>
  </si>
  <si>
    <t>Columna15227</t>
  </si>
  <si>
    <t>Columna15228</t>
  </si>
  <si>
    <t>Columna15229</t>
  </si>
  <si>
    <t>Columna15230</t>
  </si>
  <si>
    <t>Columna15231</t>
  </si>
  <si>
    <t>Columna15232</t>
  </si>
  <si>
    <t>Columna15233</t>
  </si>
  <si>
    <t>Columna15234</t>
  </si>
  <si>
    <t>Columna15235</t>
  </si>
  <si>
    <t>Columna15236</t>
  </si>
  <si>
    <t>Columna15237</t>
  </si>
  <si>
    <t>Columna15238</t>
  </si>
  <si>
    <t>Columna15239</t>
  </si>
  <si>
    <t>Columna15240</t>
  </si>
  <si>
    <t>Columna15241</t>
  </si>
  <si>
    <t>Columna15242</t>
  </si>
  <si>
    <t>Columna15243</t>
  </si>
  <si>
    <t>Columna15244</t>
  </si>
  <si>
    <t>Columna15245</t>
  </si>
  <si>
    <t>Columna15246</t>
  </si>
  <si>
    <t>Columna15247</t>
  </si>
  <si>
    <t>Columna15248</t>
  </si>
  <si>
    <t>Columna15249</t>
  </si>
  <si>
    <t>Columna15250</t>
  </si>
  <si>
    <t>Columna15251</t>
  </si>
  <si>
    <t>Columna15252</t>
  </si>
  <si>
    <t>Columna15253</t>
  </si>
  <si>
    <t>Columna15254</t>
  </si>
  <si>
    <t>Columna15255</t>
  </si>
  <si>
    <t>Columna15256</t>
  </si>
  <si>
    <t>Columna15257</t>
  </si>
  <si>
    <t>Columna15258</t>
  </si>
  <si>
    <t>Columna15259</t>
  </si>
  <si>
    <t>Columna15260</t>
  </si>
  <si>
    <t>Columna15261</t>
  </si>
  <si>
    <t>Columna15262</t>
  </si>
  <si>
    <t>Columna15263</t>
  </si>
  <si>
    <t>Columna15264</t>
  </si>
  <si>
    <t>Columna15265</t>
  </si>
  <si>
    <t>Columna15266</t>
  </si>
  <si>
    <t>Columna15267</t>
  </si>
  <si>
    <t>Columna15268</t>
  </si>
  <si>
    <t>Columna15269</t>
  </si>
  <si>
    <t>Columna15270</t>
  </si>
  <si>
    <t>Columna15271</t>
  </si>
  <si>
    <t>Columna15272</t>
  </si>
  <si>
    <t>Columna15273</t>
  </si>
  <si>
    <t>Columna15274</t>
  </si>
  <si>
    <t>Columna15275</t>
  </si>
  <si>
    <t>Columna15276</t>
  </si>
  <si>
    <t>Columna15277</t>
  </si>
  <si>
    <t>Columna15278</t>
  </si>
  <si>
    <t>Columna15279</t>
  </si>
  <si>
    <t>Columna15280</t>
  </si>
  <si>
    <t>Columna15281</t>
  </si>
  <si>
    <t>Columna15282</t>
  </si>
  <si>
    <t>Columna15283</t>
  </si>
  <si>
    <t>Columna15284</t>
  </si>
  <si>
    <t>Columna15285</t>
  </si>
  <si>
    <t>Columna15286</t>
  </si>
  <si>
    <t>Columna15287</t>
  </si>
  <si>
    <t>Columna15288</t>
  </si>
  <si>
    <t>Columna15289</t>
  </si>
  <si>
    <t>Columna15290</t>
  </si>
  <si>
    <t>Columna15291</t>
  </si>
  <si>
    <t>Columna15292</t>
  </si>
  <si>
    <t>Columna15293</t>
  </si>
  <si>
    <t>Columna15294</t>
  </si>
  <si>
    <t>Columna15295</t>
  </si>
  <si>
    <t>Columna15296</t>
  </si>
  <si>
    <t>Columna15297</t>
  </si>
  <si>
    <t>Columna15298</t>
  </si>
  <si>
    <t>Columna15299</t>
  </si>
  <si>
    <t>Columna15300</t>
  </si>
  <si>
    <t>Columna15301</t>
  </si>
  <si>
    <t>Columna15302</t>
  </si>
  <si>
    <t>Columna15303</t>
  </si>
  <si>
    <t>Columna15304</t>
  </si>
  <si>
    <t>Columna15305</t>
  </si>
  <si>
    <t>Columna15306</t>
  </si>
  <si>
    <t>Columna15307</t>
  </si>
  <si>
    <t>Columna15308</t>
  </si>
  <si>
    <t>Columna15309</t>
  </si>
  <si>
    <t>Columna15310</t>
  </si>
  <si>
    <t>Columna15311</t>
  </si>
  <si>
    <t>Columna15312</t>
  </si>
  <si>
    <t>Columna15313</t>
  </si>
  <si>
    <t>Columna15314</t>
  </si>
  <si>
    <t>Columna15315</t>
  </si>
  <si>
    <t>Columna15316</t>
  </si>
  <si>
    <t>Columna15317</t>
  </si>
  <si>
    <t>Columna15318</t>
  </si>
  <si>
    <t>Columna15319</t>
  </si>
  <si>
    <t>Columna15320</t>
  </si>
  <si>
    <t>Columna15321</t>
  </si>
  <si>
    <t>Columna15322</t>
  </si>
  <si>
    <t>Columna15323</t>
  </si>
  <si>
    <t>Columna15324</t>
  </si>
  <si>
    <t>Columna15325</t>
  </si>
  <si>
    <t>Columna15326</t>
  </si>
  <si>
    <t>Columna15327</t>
  </si>
  <si>
    <t>Columna15328</t>
  </si>
  <si>
    <t>Columna15329</t>
  </si>
  <si>
    <t>Columna15330</t>
  </si>
  <si>
    <t>Columna15331</t>
  </si>
  <si>
    <t>Columna15332</t>
  </si>
  <si>
    <t>Columna15333</t>
  </si>
  <si>
    <t>Columna15334</t>
  </si>
  <si>
    <t>Columna15335</t>
  </si>
  <si>
    <t>Columna15336</t>
  </si>
  <si>
    <t>Columna15337</t>
  </si>
  <si>
    <t>Columna15338</t>
  </si>
  <si>
    <t>Columna15339</t>
  </si>
  <si>
    <t>Columna15340</t>
  </si>
  <si>
    <t>Columna15341</t>
  </si>
  <si>
    <t>Columna15342</t>
  </si>
  <si>
    <t>Columna15343</t>
  </si>
  <si>
    <t>Columna15344</t>
  </si>
  <si>
    <t>Columna15345</t>
  </si>
  <si>
    <t>Columna15346</t>
  </si>
  <si>
    <t>Columna15347</t>
  </si>
  <si>
    <t>Columna15348</t>
  </si>
  <si>
    <t>Columna15349</t>
  </si>
  <si>
    <t>Columna15350</t>
  </si>
  <si>
    <t>Columna15351</t>
  </si>
  <si>
    <t>Columna15352</t>
  </si>
  <si>
    <t>Columna15353</t>
  </si>
  <si>
    <t>Columna15354</t>
  </si>
  <si>
    <t>Columna15355</t>
  </si>
  <si>
    <t>Columna15356</t>
  </si>
  <si>
    <t>Columna15357</t>
  </si>
  <si>
    <t>Columna15358</t>
  </si>
  <si>
    <t>Columna15359</t>
  </si>
  <si>
    <t>Columna15360</t>
  </si>
  <si>
    <t>Columna15361</t>
  </si>
  <si>
    <t>Columna15362</t>
  </si>
  <si>
    <t>Columna15363</t>
  </si>
  <si>
    <t>Columna15364</t>
  </si>
  <si>
    <t>Columna15365</t>
  </si>
  <si>
    <t>Columna15366</t>
  </si>
  <si>
    <t>Columna15367</t>
  </si>
  <si>
    <t>Columna15368</t>
  </si>
  <si>
    <t>Columna15369</t>
  </si>
  <si>
    <t>Columna15370</t>
  </si>
  <si>
    <t>Columna15371</t>
  </si>
  <si>
    <t>Columna15372</t>
  </si>
  <si>
    <t>Columna15373</t>
  </si>
  <si>
    <t>Columna15374</t>
  </si>
  <si>
    <t>Columna15375</t>
  </si>
  <si>
    <t>Columna15376</t>
  </si>
  <si>
    <t>Columna15377</t>
  </si>
  <si>
    <t>Columna15378</t>
  </si>
  <si>
    <t>Columna15379</t>
  </si>
  <si>
    <t>Columna15380</t>
  </si>
  <si>
    <t>Columna15381</t>
  </si>
  <si>
    <t>Columna15382</t>
  </si>
  <si>
    <t>Columna15383</t>
  </si>
  <si>
    <t>Columna15384</t>
  </si>
  <si>
    <t>Columna15385</t>
  </si>
  <si>
    <t>Columna15386</t>
  </si>
  <si>
    <t>Columna15387</t>
  </si>
  <si>
    <t>Columna15388</t>
  </si>
  <si>
    <t>Columna15389</t>
  </si>
  <si>
    <t>Columna15390</t>
  </si>
  <si>
    <t>Columna15391</t>
  </si>
  <si>
    <t>Columna15392</t>
  </si>
  <si>
    <t>Columna15393</t>
  </si>
  <si>
    <t>Columna15394</t>
  </si>
  <si>
    <t>Columna15395</t>
  </si>
  <si>
    <t>Columna15396</t>
  </si>
  <si>
    <t>Columna15397</t>
  </si>
  <si>
    <t>Columna15398</t>
  </si>
  <si>
    <t>Columna15399</t>
  </si>
  <si>
    <t>Columna15400</t>
  </si>
  <si>
    <t>Columna15401</t>
  </si>
  <si>
    <t>Columna15402</t>
  </si>
  <si>
    <t>Columna15403</t>
  </si>
  <si>
    <t>Columna15404</t>
  </si>
  <si>
    <t>Columna15405</t>
  </si>
  <si>
    <t>Columna15406</t>
  </si>
  <si>
    <t>Columna15407</t>
  </si>
  <si>
    <t>Columna15408</t>
  </si>
  <si>
    <t>Columna15409</t>
  </si>
  <si>
    <t>Columna15410</t>
  </si>
  <si>
    <t>Columna15411</t>
  </si>
  <si>
    <t>Columna15412</t>
  </si>
  <si>
    <t>Columna15413</t>
  </si>
  <si>
    <t>Columna15414</t>
  </si>
  <si>
    <t>Columna15415</t>
  </si>
  <si>
    <t>Columna15416</t>
  </si>
  <si>
    <t>Columna15417</t>
  </si>
  <si>
    <t>Columna15418</t>
  </si>
  <si>
    <t>Columna15419</t>
  </si>
  <si>
    <t>Columna15420</t>
  </si>
  <si>
    <t>Columna15421</t>
  </si>
  <si>
    <t>Columna15422</t>
  </si>
  <si>
    <t>Columna15423</t>
  </si>
  <si>
    <t>Columna15424</t>
  </si>
  <si>
    <t>Columna15425</t>
  </si>
  <si>
    <t>Columna15426</t>
  </si>
  <si>
    <t>Columna15427</t>
  </si>
  <si>
    <t>Columna15428</t>
  </si>
  <si>
    <t>Columna15429</t>
  </si>
  <si>
    <t>Columna15430</t>
  </si>
  <si>
    <t>Columna15431</t>
  </si>
  <si>
    <t>Columna15432</t>
  </si>
  <si>
    <t>Columna15433</t>
  </si>
  <si>
    <t>Columna15434</t>
  </si>
  <si>
    <t>Columna15435</t>
  </si>
  <si>
    <t>Columna15436</t>
  </si>
  <si>
    <t>Columna15437</t>
  </si>
  <si>
    <t>Columna15438</t>
  </si>
  <si>
    <t>Columna15439</t>
  </si>
  <si>
    <t>Columna15440</t>
  </si>
  <si>
    <t>Columna15441</t>
  </si>
  <si>
    <t>Columna15442</t>
  </si>
  <si>
    <t>Columna15443</t>
  </si>
  <si>
    <t>Columna15444</t>
  </si>
  <si>
    <t>Columna15445</t>
  </si>
  <si>
    <t>Columna15446</t>
  </si>
  <si>
    <t>Columna15447</t>
  </si>
  <si>
    <t>Columna15448</t>
  </si>
  <si>
    <t>Columna15449</t>
  </si>
  <si>
    <t>Columna15450</t>
  </si>
  <si>
    <t>Columna15451</t>
  </si>
  <si>
    <t>Columna15452</t>
  </si>
  <si>
    <t>Columna15453</t>
  </si>
  <si>
    <t>Columna15454</t>
  </si>
  <si>
    <t>Columna15455</t>
  </si>
  <si>
    <t>Columna15456</t>
  </si>
  <si>
    <t>Columna15457</t>
  </si>
  <si>
    <t>Columna15458</t>
  </si>
  <si>
    <t>Columna15459</t>
  </si>
  <si>
    <t>Columna15460</t>
  </si>
  <si>
    <t>Columna15461</t>
  </si>
  <si>
    <t>Columna15462</t>
  </si>
  <si>
    <t>Columna15463</t>
  </si>
  <si>
    <t>Columna15464</t>
  </si>
  <si>
    <t>Columna15465</t>
  </si>
  <si>
    <t>Columna15466</t>
  </si>
  <si>
    <t>Columna15467</t>
  </si>
  <si>
    <t>Columna15468</t>
  </si>
  <si>
    <t>Columna15469</t>
  </si>
  <si>
    <t>Columna15470</t>
  </si>
  <si>
    <t>Columna15471</t>
  </si>
  <si>
    <t>Columna15472</t>
  </si>
  <si>
    <t>Columna15473</t>
  </si>
  <si>
    <t>Columna15474</t>
  </si>
  <si>
    <t>Columna15475</t>
  </si>
  <si>
    <t>Columna15476</t>
  </si>
  <si>
    <t>Columna15477</t>
  </si>
  <si>
    <t>Columna15478</t>
  </si>
  <si>
    <t>Columna15479</t>
  </si>
  <si>
    <t>Columna15480</t>
  </si>
  <si>
    <t>Columna15481</t>
  </si>
  <si>
    <t>Columna15482</t>
  </si>
  <si>
    <t>Columna15483</t>
  </si>
  <si>
    <t>Columna15484</t>
  </si>
  <si>
    <t>Columna15485</t>
  </si>
  <si>
    <t>Columna15486</t>
  </si>
  <si>
    <t>Columna15487</t>
  </si>
  <si>
    <t>Columna15488</t>
  </si>
  <si>
    <t>Columna15489</t>
  </si>
  <si>
    <t>Columna15490</t>
  </si>
  <si>
    <t>Columna15491</t>
  </si>
  <si>
    <t>Columna15492</t>
  </si>
  <si>
    <t>Columna15493</t>
  </si>
  <si>
    <t>Columna15494</t>
  </si>
  <si>
    <t>Columna15495</t>
  </si>
  <si>
    <t>Columna15496</t>
  </si>
  <si>
    <t>Columna15497</t>
  </si>
  <si>
    <t>Columna15498</t>
  </si>
  <si>
    <t>Columna15499</t>
  </si>
  <si>
    <t>Columna15500</t>
  </si>
  <si>
    <t>Columna15501</t>
  </si>
  <si>
    <t>Columna15502</t>
  </si>
  <si>
    <t>Columna15503</t>
  </si>
  <si>
    <t>Columna15504</t>
  </si>
  <si>
    <t>Columna15505</t>
  </si>
  <si>
    <t>Columna15506</t>
  </si>
  <si>
    <t>Columna15507</t>
  </si>
  <si>
    <t>Columna15508</t>
  </si>
  <si>
    <t>Columna15509</t>
  </si>
  <si>
    <t>Columna15510</t>
  </si>
  <si>
    <t>Columna15511</t>
  </si>
  <si>
    <t>Columna15512</t>
  </si>
  <si>
    <t>Columna15513</t>
  </si>
  <si>
    <t>Columna15514</t>
  </si>
  <si>
    <t>Columna15515</t>
  </si>
  <si>
    <t>Columna15516</t>
  </si>
  <si>
    <t>Columna15517</t>
  </si>
  <si>
    <t>Columna15518</t>
  </si>
  <si>
    <t>Columna15519</t>
  </si>
  <si>
    <t>Columna15520</t>
  </si>
  <si>
    <t>Columna15521</t>
  </si>
  <si>
    <t>Columna15522</t>
  </si>
  <si>
    <t>Columna15523</t>
  </si>
  <si>
    <t>Columna15524</t>
  </si>
  <si>
    <t>Columna15525</t>
  </si>
  <si>
    <t>Columna15526</t>
  </si>
  <si>
    <t>Columna15527</t>
  </si>
  <si>
    <t>Columna15528</t>
  </si>
  <si>
    <t>Columna15529</t>
  </si>
  <si>
    <t>Columna15530</t>
  </si>
  <si>
    <t>Columna15531</t>
  </si>
  <si>
    <t>Columna15532</t>
  </si>
  <si>
    <t>Columna15533</t>
  </si>
  <si>
    <t>Columna15534</t>
  </si>
  <si>
    <t>Columna15535</t>
  </si>
  <si>
    <t>Columna15536</t>
  </si>
  <si>
    <t>Columna15537</t>
  </si>
  <si>
    <t>Columna15538</t>
  </si>
  <si>
    <t>Columna15539</t>
  </si>
  <si>
    <t>Columna15540</t>
  </si>
  <si>
    <t>Columna15541</t>
  </si>
  <si>
    <t>Columna15542</t>
  </si>
  <si>
    <t>Columna15543</t>
  </si>
  <si>
    <t>Columna15544</t>
  </si>
  <si>
    <t>Columna15545</t>
  </si>
  <si>
    <t>Columna15546</t>
  </si>
  <si>
    <t>Columna15547</t>
  </si>
  <si>
    <t>Columna15548</t>
  </si>
  <si>
    <t>Columna15549</t>
  </si>
  <si>
    <t>Columna15550</t>
  </si>
  <si>
    <t>Columna15551</t>
  </si>
  <si>
    <t>Columna15552</t>
  </si>
  <si>
    <t>Columna15553</t>
  </si>
  <si>
    <t>Columna15554</t>
  </si>
  <si>
    <t>Columna15555</t>
  </si>
  <si>
    <t>Columna15556</t>
  </si>
  <si>
    <t>Columna15557</t>
  </si>
  <si>
    <t>Columna15558</t>
  </si>
  <si>
    <t>Columna15559</t>
  </si>
  <si>
    <t>Columna15560</t>
  </si>
  <si>
    <t>Columna15561</t>
  </si>
  <si>
    <t>Columna15562</t>
  </si>
  <si>
    <t>Columna15563</t>
  </si>
  <si>
    <t>Columna15564</t>
  </si>
  <si>
    <t>Columna15565</t>
  </si>
  <si>
    <t>Columna15566</t>
  </si>
  <si>
    <t>Columna15567</t>
  </si>
  <si>
    <t>Columna15568</t>
  </si>
  <si>
    <t>Columna15569</t>
  </si>
  <si>
    <t>Columna15570</t>
  </si>
  <si>
    <t>Columna15571</t>
  </si>
  <si>
    <t>Columna15572</t>
  </si>
  <si>
    <t>Columna15573</t>
  </si>
  <si>
    <t>Columna15574</t>
  </si>
  <si>
    <t>Columna15575</t>
  </si>
  <si>
    <t>Columna15576</t>
  </si>
  <si>
    <t>Columna15577</t>
  </si>
  <si>
    <t>Columna15578</t>
  </si>
  <si>
    <t>Columna15579</t>
  </si>
  <si>
    <t>Columna15580</t>
  </si>
  <si>
    <t>Columna15581</t>
  </si>
  <si>
    <t>Columna15582</t>
  </si>
  <si>
    <t>Columna15583</t>
  </si>
  <si>
    <t>Columna15584</t>
  </si>
  <si>
    <t>Columna15585</t>
  </si>
  <si>
    <t>Columna15586</t>
  </si>
  <si>
    <t>Columna15587</t>
  </si>
  <si>
    <t>Columna15588</t>
  </si>
  <si>
    <t>Columna15589</t>
  </si>
  <si>
    <t>Columna15590</t>
  </si>
  <si>
    <t>Columna15591</t>
  </si>
  <si>
    <t>Columna15592</t>
  </si>
  <si>
    <t>Columna15593</t>
  </si>
  <si>
    <t>Columna15594</t>
  </si>
  <si>
    <t>Columna15595</t>
  </si>
  <si>
    <t>Columna15596</t>
  </si>
  <si>
    <t>Columna15597</t>
  </si>
  <si>
    <t>Columna15598</t>
  </si>
  <si>
    <t>Columna15599</t>
  </si>
  <si>
    <t>Columna15600</t>
  </si>
  <si>
    <t>Columna15601</t>
  </si>
  <si>
    <t>Columna15602</t>
  </si>
  <si>
    <t>Columna15603</t>
  </si>
  <si>
    <t>Columna15604</t>
  </si>
  <si>
    <t>Columna15605</t>
  </si>
  <si>
    <t>Columna15606</t>
  </si>
  <si>
    <t>Columna15607</t>
  </si>
  <si>
    <t>Columna15608</t>
  </si>
  <si>
    <t>Columna15609</t>
  </si>
  <si>
    <t>Columna15610</t>
  </si>
  <si>
    <t>Columna15611</t>
  </si>
  <si>
    <t>Columna15612</t>
  </si>
  <si>
    <t>Columna15613</t>
  </si>
  <si>
    <t>Columna15614</t>
  </si>
  <si>
    <t>Columna15615</t>
  </si>
  <si>
    <t>Columna15616</t>
  </si>
  <si>
    <t>Columna15617</t>
  </si>
  <si>
    <t>Columna15618</t>
  </si>
  <si>
    <t>Columna15619</t>
  </si>
  <si>
    <t>Columna15620</t>
  </si>
  <si>
    <t>Columna15621</t>
  </si>
  <si>
    <t>Columna15622</t>
  </si>
  <si>
    <t>Columna15623</t>
  </si>
  <si>
    <t>Columna15624</t>
  </si>
  <si>
    <t>Columna15625</t>
  </si>
  <si>
    <t>Columna15626</t>
  </si>
  <si>
    <t>Columna15627</t>
  </si>
  <si>
    <t>Columna15628</t>
  </si>
  <si>
    <t>Columna15629</t>
  </si>
  <si>
    <t>Columna15630</t>
  </si>
  <si>
    <t>Columna15631</t>
  </si>
  <si>
    <t>Columna15632</t>
  </si>
  <si>
    <t>Columna15633</t>
  </si>
  <si>
    <t>Columna15634</t>
  </si>
  <si>
    <t>Columna15635</t>
  </si>
  <si>
    <t>Columna15636</t>
  </si>
  <si>
    <t>Columna15637</t>
  </si>
  <si>
    <t>Columna15638</t>
  </si>
  <si>
    <t>Columna15639</t>
  </si>
  <si>
    <t>Columna15640</t>
  </si>
  <si>
    <t>Columna15641</t>
  </si>
  <si>
    <t>Columna15642</t>
  </si>
  <si>
    <t>Columna15643</t>
  </si>
  <si>
    <t>Columna15644</t>
  </si>
  <si>
    <t>Columna15645</t>
  </si>
  <si>
    <t>Columna15646</t>
  </si>
  <si>
    <t>Columna15647</t>
  </si>
  <si>
    <t>Columna15648</t>
  </si>
  <si>
    <t>Columna15649</t>
  </si>
  <si>
    <t>Columna15650</t>
  </si>
  <si>
    <t>Columna15651</t>
  </si>
  <si>
    <t>Columna15652</t>
  </si>
  <si>
    <t>Columna15653</t>
  </si>
  <si>
    <t>Columna15654</t>
  </si>
  <si>
    <t>Columna15655</t>
  </si>
  <si>
    <t>Columna15656</t>
  </si>
  <si>
    <t>Columna15657</t>
  </si>
  <si>
    <t>Columna15658</t>
  </si>
  <si>
    <t>Columna15659</t>
  </si>
  <si>
    <t>Columna15660</t>
  </si>
  <si>
    <t>Columna15661</t>
  </si>
  <si>
    <t>Columna15662</t>
  </si>
  <si>
    <t>Columna15663</t>
  </si>
  <si>
    <t>Columna15664</t>
  </si>
  <si>
    <t>Columna15665</t>
  </si>
  <si>
    <t>Columna15666</t>
  </si>
  <si>
    <t>Columna15667</t>
  </si>
  <si>
    <t>Columna15668</t>
  </si>
  <si>
    <t>Columna15669</t>
  </si>
  <si>
    <t>Columna15670</t>
  </si>
  <si>
    <t>Columna15671</t>
  </si>
  <si>
    <t>Columna15672</t>
  </si>
  <si>
    <t>Columna15673</t>
  </si>
  <si>
    <t>Columna15674</t>
  </si>
  <si>
    <t>Columna15675</t>
  </si>
  <si>
    <t>Columna15676</t>
  </si>
  <si>
    <t>Columna15677</t>
  </si>
  <si>
    <t>Columna15678</t>
  </si>
  <si>
    <t>Columna15679</t>
  </si>
  <si>
    <t>Columna15680</t>
  </si>
  <si>
    <t>Columna15681</t>
  </si>
  <si>
    <t>Columna15682</t>
  </si>
  <si>
    <t>Columna15683</t>
  </si>
  <si>
    <t>Columna15684</t>
  </si>
  <si>
    <t>Columna15685</t>
  </si>
  <si>
    <t>Columna15686</t>
  </si>
  <si>
    <t>Columna15687</t>
  </si>
  <si>
    <t>Columna15688</t>
  </si>
  <si>
    <t>Columna15689</t>
  </si>
  <si>
    <t>Columna15690</t>
  </si>
  <si>
    <t>Columna15691</t>
  </si>
  <si>
    <t>Columna15692</t>
  </si>
  <si>
    <t>Columna15693</t>
  </si>
  <si>
    <t>Columna15694</t>
  </si>
  <si>
    <t>Columna15695</t>
  </si>
  <si>
    <t>Columna15696</t>
  </si>
  <si>
    <t>Columna15697</t>
  </si>
  <si>
    <t>Columna15698</t>
  </si>
  <si>
    <t>Columna15699</t>
  </si>
  <si>
    <t>Columna15700</t>
  </si>
  <si>
    <t>Columna15701</t>
  </si>
  <si>
    <t>Columna15702</t>
  </si>
  <si>
    <t>Columna15703</t>
  </si>
  <si>
    <t>Columna15704</t>
  </si>
  <si>
    <t>Columna15705</t>
  </si>
  <si>
    <t>Columna15706</t>
  </si>
  <si>
    <t>Columna15707</t>
  </si>
  <si>
    <t>Columna15708</t>
  </si>
  <si>
    <t>Columna15709</t>
  </si>
  <si>
    <t>Columna15710</t>
  </si>
  <si>
    <t>Columna15711</t>
  </si>
  <si>
    <t>Columna15712</t>
  </si>
  <si>
    <t>Columna15713</t>
  </si>
  <si>
    <t>Columna15714</t>
  </si>
  <si>
    <t>Columna15715</t>
  </si>
  <si>
    <t>Columna15716</t>
  </si>
  <si>
    <t>Columna15717</t>
  </si>
  <si>
    <t>Columna15718</t>
  </si>
  <si>
    <t>Columna15719</t>
  </si>
  <si>
    <t>Columna15720</t>
  </si>
  <si>
    <t>Columna15721</t>
  </si>
  <si>
    <t>Columna15722</t>
  </si>
  <si>
    <t>Columna15723</t>
  </si>
  <si>
    <t>Columna15724</t>
  </si>
  <si>
    <t>Columna15725</t>
  </si>
  <si>
    <t>Columna15726</t>
  </si>
  <si>
    <t>Columna15727</t>
  </si>
  <si>
    <t>Columna15728</t>
  </si>
  <si>
    <t>Columna15729</t>
  </si>
  <si>
    <t>Columna15730</t>
  </si>
  <si>
    <t>Columna15731</t>
  </si>
  <si>
    <t>Columna15732</t>
  </si>
  <si>
    <t>Columna15733</t>
  </si>
  <si>
    <t>Columna15734</t>
  </si>
  <si>
    <t>Columna15735</t>
  </si>
  <si>
    <t>Columna15736</t>
  </si>
  <si>
    <t>Columna15737</t>
  </si>
  <si>
    <t>Columna15738</t>
  </si>
  <si>
    <t>Columna15739</t>
  </si>
  <si>
    <t>Columna15740</t>
  </si>
  <si>
    <t>Columna15741</t>
  </si>
  <si>
    <t>Columna15742</t>
  </si>
  <si>
    <t>Columna15743</t>
  </si>
  <si>
    <t>Columna15744</t>
  </si>
  <si>
    <t>Columna15745</t>
  </si>
  <si>
    <t>Columna15746</t>
  </si>
  <si>
    <t>Columna15747</t>
  </si>
  <si>
    <t>Columna15748</t>
  </si>
  <si>
    <t>Columna15749</t>
  </si>
  <si>
    <t>Columna15750</t>
  </si>
  <si>
    <t>Columna15751</t>
  </si>
  <si>
    <t>Columna15752</t>
  </si>
  <si>
    <t>Columna15753</t>
  </si>
  <si>
    <t>Columna15754</t>
  </si>
  <si>
    <t>Columna15755</t>
  </si>
  <si>
    <t>Columna15756</t>
  </si>
  <si>
    <t>Columna15757</t>
  </si>
  <si>
    <t>Columna15758</t>
  </si>
  <si>
    <t>Columna15759</t>
  </si>
  <si>
    <t>Columna15760</t>
  </si>
  <si>
    <t>Columna15761</t>
  </si>
  <si>
    <t>Columna15762</t>
  </si>
  <si>
    <t>Columna15763</t>
  </si>
  <si>
    <t>Columna15764</t>
  </si>
  <si>
    <t>Columna15765</t>
  </si>
  <si>
    <t>Columna15766</t>
  </si>
  <si>
    <t>Columna15767</t>
  </si>
  <si>
    <t>Columna15768</t>
  </si>
  <si>
    <t>Columna15769</t>
  </si>
  <si>
    <t>Columna15770</t>
  </si>
  <si>
    <t>Columna15771</t>
  </si>
  <si>
    <t>Columna15772</t>
  </si>
  <si>
    <t>Columna15773</t>
  </si>
  <si>
    <t>Columna15774</t>
  </si>
  <si>
    <t>Columna15775</t>
  </si>
  <si>
    <t>Columna15776</t>
  </si>
  <si>
    <t>Columna15777</t>
  </si>
  <si>
    <t>Columna15778</t>
  </si>
  <si>
    <t>Columna15779</t>
  </si>
  <si>
    <t>Columna15780</t>
  </si>
  <si>
    <t>Columna15781</t>
  </si>
  <si>
    <t>Columna15782</t>
  </si>
  <si>
    <t>Columna15783</t>
  </si>
  <si>
    <t>Columna15784</t>
  </si>
  <si>
    <t>Columna15785</t>
  </si>
  <si>
    <t>Columna15786</t>
  </si>
  <si>
    <t>Columna15787</t>
  </si>
  <si>
    <t>Columna15788</t>
  </si>
  <si>
    <t>Columna15789</t>
  </si>
  <si>
    <t>Columna15790</t>
  </si>
  <si>
    <t>Columna15791</t>
  </si>
  <si>
    <t>Columna15792</t>
  </si>
  <si>
    <t>Columna15793</t>
  </si>
  <si>
    <t>Columna15794</t>
  </si>
  <si>
    <t>Columna15795</t>
  </si>
  <si>
    <t>Columna15796</t>
  </si>
  <si>
    <t>Columna15797</t>
  </si>
  <si>
    <t>Columna15798</t>
  </si>
  <si>
    <t>Columna15799</t>
  </si>
  <si>
    <t>Columna15800</t>
  </si>
  <si>
    <t>Columna15801</t>
  </si>
  <si>
    <t>Columna15802</t>
  </si>
  <si>
    <t>Columna15803</t>
  </si>
  <si>
    <t>Columna15804</t>
  </si>
  <si>
    <t>Columna15805</t>
  </si>
  <si>
    <t>Columna15806</t>
  </si>
  <si>
    <t>Columna15807</t>
  </si>
  <si>
    <t>Columna15808</t>
  </si>
  <si>
    <t>Columna15809</t>
  </si>
  <si>
    <t>Columna15810</t>
  </si>
  <si>
    <t>Columna15811</t>
  </si>
  <si>
    <t>Columna15812</t>
  </si>
  <si>
    <t>Columna15813</t>
  </si>
  <si>
    <t>Columna15814</t>
  </si>
  <si>
    <t>Columna15815</t>
  </si>
  <si>
    <t>Columna15816</t>
  </si>
  <si>
    <t>Columna15817</t>
  </si>
  <si>
    <t>Columna15818</t>
  </si>
  <si>
    <t>Columna15819</t>
  </si>
  <si>
    <t>Columna15820</t>
  </si>
  <si>
    <t>Columna15821</t>
  </si>
  <si>
    <t>Columna15822</t>
  </si>
  <si>
    <t>Columna15823</t>
  </si>
  <si>
    <t>Columna15824</t>
  </si>
  <si>
    <t>Columna15825</t>
  </si>
  <si>
    <t>Columna15826</t>
  </si>
  <si>
    <t>Columna15827</t>
  </si>
  <si>
    <t>Columna15828</t>
  </si>
  <si>
    <t>Columna15829</t>
  </si>
  <si>
    <t>Columna15830</t>
  </si>
  <si>
    <t>Columna15831</t>
  </si>
  <si>
    <t>Columna15832</t>
  </si>
  <si>
    <t>Columna15833</t>
  </si>
  <si>
    <t>Columna15834</t>
  </si>
  <si>
    <t>Columna15835</t>
  </si>
  <si>
    <t>Columna15836</t>
  </si>
  <si>
    <t>Columna15837</t>
  </si>
  <si>
    <t>Columna15838</t>
  </si>
  <si>
    <t>Columna15839</t>
  </si>
  <si>
    <t>Columna15840</t>
  </si>
  <si>
    <t>Columna15841</t>
  </si>
  <si>
    <t>Columna15842</t>
  </si>
  <si>
    <t>Columna15843</t>
  </si>
  <si>
    <t>Columna15844</t>
  </si>
  <si>
    <t>Columna15845</t>
  </si>
  <si>
    <t>Columna15846</t>
  </si>
  <si>
    <t>Columna15847</t>
  </si>
  <si>
    <t>Columna15848</t>
  </si>
  <si>
    <t>Columna15849</t>
  </si>
  <si>
    <t>Columna15850</t>
  </si>
  <si>
    <t>Columna15851</t>
  </si>
  <si>
    <t>Columna15852</t>
  </si>
  <si>
    <t>Columna15853</t>
  </si>
  <si>
    <t>Columna15854</t>
  </si>
  <si>
    <t>Columna15855</t>
  </si>
  <si>
    <t>Columna15856</t>
  </si>
  <si>
    <t>Columna15857</t>
  </si>
  <si>
    <t>Columna15858</t>
  </si>
  <si>
    <t>Columna15859</t>
  </si>
  <si>
    <t>Columna15860</t>
  </si>
  <si>
    <t>Columna15861</t>
  </si>
  <si>
    <t>Columna15862</t>
  </si>
  <si>
    <t>Columna15863</t>
  </si>
  <si>
    <t>Columna15864</t>
  </si>
  <si>
    <t>Columna15865</t>
  </si>
  <si>
    <t>Columna15866</t>
  </si>
  <si>
    <t>Columna15867</t>
  </si>
  <si>
    <t>Columna15868</t>
  </si>
  <si>
    <t>Columna15869</t>
  </si>
  <si>
    <t>Columna15870</t>
  </si>
  <si>
    <t>Columna15871</t>
  </si>
  <si>
    <t>Columna15872</t>
  </si>
  <si>
    <t>Columna15873</t>
  </si>
  <si>
    <t>Columna15874</t>
  </si>
  <si>
    <t>Columna15875</t>
  </si>
  <si>
    <t>Columna15876</t>
  </si>
  <si>
    <t>Columna15877</t>
  </si>
  <si>
    <t>Columna15878</t>
  </si>
  <si>
    <t>Columna15879</t>
  </si>
  <si>
    <t>Columna15880</t>
  </si>
  <si>
    <t>Columna15881</t>
  </si>
  <si>
    <t>Columna15882</t>
  </si>
  <si>
    <t>Columna15883</t>
  </si>
  <si>
    <t>Columna15884</t>
  </si>
  <si>
    <t>Columna15885</t>
  </si>
  <si>
    <t>Columna15886</t>
  </si>
  <si>
    <t>Columna15887</t>
  </si>
  <si>
    <t>Columna15888</t>
  </si>
  <si>
    <t>Columna15889</t>
  </si>
  <si>
    <t>Columna15890</t>
  </si>
  <si>
    <t>Columna15891</t>
  </si>
  <si>
    <t>Columna15892</t>
  </si>
  <si>
    <t>Columna15893</t>
  </si>
  <si>
    <t>Columna15894</t>
  </si>
  <si>
    <t>Columna15895</t>
  </si>
  <si>
    <t>Columna15896</t>
  </si>
  <si>
    <t>Columna15897</t>
  </si>
  <si>
    <t>Columna15898</t>
  </si>
  <si>
    <t>Columna15899</t>
  </si>
  <si>
    <t>Columna15900</t>
  </si>
  <si>
    <t>Columna15901</t>
  </si>
  <si>
    <t>Columna15902</t>
  </si>
  <si>
    <t>Columna15903</t>
  </si>
  <si>
    <t>Columna15904</t>
  </si>
  <si>
    <t>Columna15905</t>
  </si>
  <si>
    <t>Columna15906</t>
  </si>
  <si>
    <t>Columna15907</t>
  </si>
  <si>
    <t>Columna15908</t>
  </si>
  <si>
    <t>Columna15909</t>
  </si>
  <si>
    <t>Columna15910</t>
  </si>
  <si>
    <t>Columna15911</t>
  </si>
  <si>
    <t>Columna15912</t>
  </si>
  <si>
    <t>Columna15913</t>
  </si>
  <si>
    <t>Columna15914</t>
  </si>
  <si>
    <t>Columna15915</t>
  </si>
  <si>
    <t>Columna15916</t>
  </si>
  <si>
    <t>Columna15917</t>
  </si>
  <si>
    <t>Columna15918</t>
  </si>
  <si>
    <t>Columna15919</t>
  </si>
  <si>
    <t>Columna15920</t>
  </si>
  <si>
    <t>Columna15921</t>
  </si>
  <si>
    <t>Columna15922</t>
  </si>
  <si>
    <t>Columna15923</t>
  </si>
  <si>
    <t>Columna15924</t>
  </si>
  <si>
    <t>Columna15925</t>
  </si>
  <si>
    <t>Columna15926</t>
  </si>
  <si>
    <t>Columna15927</t>
  </si>
  <si>
    <t>Columna15928</t>
  </si>
  <si>
    <t>Columna15929</t>
  </si>
  <si>
    <t>Columna15930</t>
  </si>
  <si>
    <t>Columna15931</t>
  </si>
  <si>
    <t>Columna15932</t>
  </si>
  <si>
    <t>Columna15933</t>
  </si>
  <si>
    <t>Columna15934</t>
  </si>
  <si>
    <t>Columna15935</t>
  </si>
  <si>
    <t>Columna15936</t>
  </si>
  <si>
    <t>Columna15937</t>
  </si>
  <si>
    <t>Columna15938</t>
  </si>
  <si>
    <t>Columna15939</t>
  </si>
  <si>
    <t>Columna15940</t>
  </si>
  <si>
    <t>Columna15941</t>
  </si>
  <si>
    <t>Columna15942</t>
  </si>
  <si>
    <t>Columna15943</t>
  </si>
  <si>
    <t>Columna15944</t>
  </si>
  <si>
    <t>Columna15945</t>
  </si>
  <si>
    <t>Columna15946</t>
  </si>
  <si>
    <t>Columna15947</t>
  </si>
  <si>
    <t>Columna15948</t>
  </si>
  <si>
    <t>Columna15949</t>
  </si>
  <si>
    <t>Columna15950</t>
  </si>
  <si>
    <t>Columna15951</t>
  </si>
  <si>
    <t>Columna15952</t>
  </si>
  <si>
    <t>Columna15953</t>
  </si>
  <si>
    <t>Columna15954</t>
  </si>
  <si>
    <t>Columna15955</t>
  </si>
  <si>
    <t>Columna15956</t>
  </si>
  <si>
    <t>Columna15957</t>
  </si>
  <si>
    <t>Columna15958</t>
  </si>
  <si>
    <t>Columna15959</t>
  </si>
  <si>
    <t>Columna15960</t>
  </si>
  <si>
    <t>Columna15961</t>
  </si>
  <si>
    <t>Columna15962</t>
  </si>
  <si>
    <t>Columna15963</t>
  </si>
  <si>
    <t>Columna15964</t>
  </si>
  <si>
    <t>Columna15965</t>
  </si>
  <si>
    <t>Columna15966</t>
  </si>
  <si>
    <t>Columna15967</t>
  </si>
  <si>
    <t>Columna15968</t>
  </si>
  <si>
    <t>Columna15969</t>
  </si>
  <si>
    <t>Columna15970</t>
  </si>
  <si>
    <t>Columna15971</t>
  </si>
  <si>
    <t>Columna15972</t>
  </si>
  <si>
    <t>Columna15973</t>
  </si>
  <si>
    <t>Columna15974</t>
  </si>
  <si>
    <t>Columna15975</t>
  </si>
  <si>
    <t>Columna15976</t>
  </si>
  <si>
    <t>Columna15977</t>
  </si>
  <si>
    <t>Columna15978</t>
  </si>
  <si>
    <t>Columna15979</t>
  </si>
  <si>
    <t>Columna15980</t>
  </si>
  <si>
    <t>Columna15981</t>
  </si>
  <si>
    <t>Columna15982</t>
  </si>
  <si>
    <t>Columna15983</t>
  </si>
  <si>
    <t>Columna15984</t>
  </si>
  <si>
    <t>Columna15985</t>
  </si>
  <si>
    <t>Columna15986</t>
  </si>
  <si>
    <t>Columna15987</t>
  </si>
  <si>
    <t>Columna15988</t>
  </si>
  <si>
    <t>Columna15989</t>
  </si>
  <si>
    <t>Columna15990</t>
  </si>
  <si>
    <t>Columna15991</t>
  </si>
  <si>
    <t>Columna15992</t>
  </si>
  <si>
    <t>Columna15993</t>
  </si>
  <si>
    <t>Columna15994</t>
  </si>
  <si>
    <t>Columna15995</t>
  </si>
  <si>
    <t>Columna15996</t>
  </si>
  <si>
    <t>Columna15997</t>
  </si>
  <si>
    <t>Columna15998</t>
  </si>
  <si>
    <t>Columna15999</t>
  </si>
  <si>
    <t>Columna16000</t>
  </si>
  <si>
    <t>Columna16001</t>
  </si>
  <si>
    <t>Columna16002</t>
  </si>
  <si>
    <t>Columna16003</t>
  </si>
  <si>
    <t>Columna16004</t>
  </si>
  <si>
    <t>Columna16005</t>
  </si>
  <si>
    <t>Columna16006</t>
  </si>
  <si>
    <t>Columna16007</t>
  </si>
  <si>
    <t>Columna16008</t>
  </si>
  <si>
    <t>Columna16009</t>
  </si>
  <si>
    <t>Columna16010</t>
  </si>
  <si>
    <t>Columna16011</t>
  </si>
  <si>
    <t>Columna16012</t>
  </si>
  <si>
    <t>Columna16013</t>
  </si>
  <si>
    <t>Columna16014</t>
  </si>
  <si>
    <t>Columna16015</t>
  </si>
  <si>
    <t>Columna16016</t>
  </si>
  <si>
    <t>Columna16017</t>
  </si>
  <si>
    <t>Columna16018</t>
  </si>
  <si>
    <t>Columna16019</t>
  </si>
  <si>
    <t>Columna16020</t>
  </si>
  <si>
    <t>Columna16021</t>
  </si>
  <si>
    <t>Columna16022</t>
  </si>
  <si>
    <t>Columna16023</t>
  </si>
  <si>
    <t>Columna16024</t>
  </si>
  <si>
    <t>Columna16025</t>
  </si>
  <si>
    <t>Columna16026</t>
  </si>
  <si>
    <t>Columna16027</t>
  </si>
  <si>
    <t>Columna16028</t>
  </si>
  <si>
    <t>Columna16029</t>
  </si>
  <si>
    <t>Columna16030</t>
  </si>
  <si>
    <t>Columna16031</t>
  </si>
  <si>
    <t>Columna16032</t>
  </si>
  <si>
    <t>Columna16033</t>
  </si>
  <si>
    <t>Columna16034</t>
  </si>
  <si>
    <t>Columna16035</t>
  </si>
  <si>
    <t>Columna16036</t>
  </si>
  <si>
    <t>Columna16037</t>
  </si>
  <si>
    <t>Columna16038</t>
  </si>
  <si>
    <t>Columna16039</t>
  </si>
  <si>
    <t>Columna16040</t>
  </si>
  <si>
    <t>Columna16041</t>
  </si>
  <si>
    <t>Columna16042</t>
  </si>
  <si>
    <t>Columna16043</t>
  </si>
  <si>
    <t>Columna16044</t>
  </si>
  <si>
    <t>Columna16045</t>
  </si>
  <si>
    <t>Columna16046</t>
  </si>
  <si>
    <t>Columna16047</t>
  </si>
  <si>
    <t>Columna16048</t>
  </si>
  <si>
    <t>Columna16049</t>
  </si>
  <si>
    <t>Columna16050</t>
  </si>
  <si>
    <t>Columna16051</t>
  </si>
  <si>
    <t>Columna16052</t>
  </si>
  <si>
    <t>Columna16053</t>
  </si>
  <si>
    <t>Columna16054</t>
  </si>
  <si>
    <t>Columna16055</t>
  </si>
  <si>
    <t>Columna16056</t>
  </si>
  <si>
    <t>Columna16057</t>
  </si>
  <si>
    <t>Columna16058</t>
  </si>
  <si>
    <t>Columna16059</t>
  </si>
  <si>
    <t>Columna16060</t>
  </si>
  <si>
    <t>Columna16061</t>
  </si>
  <si>
    <t>Columna16062</t>
  </si>
  <si>
    <t>Columna16063</t>
  </si>
  <si>
    <t>Columna16064</t>
  </si>
  <si>
    <t>Columna16065</t>
  </si>
  <si>
    <t>Columna16066</t>
  </si>
  <si>
    <t>Columna16067</t>
  </si>
  <si>
    <t>Columna16068</t>
  </si>
  <si>
    <t>Columna16069</t>
  </si>
  <si>
    <t>Columna16070</t>
  </si>
  <si>
    <t>Columna16071</t>
  </si>
  <si>
    <t>Columna16072</t>
  </si>
  <si>
    <t>Columna16073</t>
  </si>
  <si>
    <t>Columna16074</t>
  </si>
  <si>
    <t>Columna16075</t>
  </si>
  <si>
    <t>Columna16076</t>
  </si>
  <si>
    <t>Columna16077</t>
  </si>
  <si>
    <t>Columna16078</t>
  </si>
  <si>
    <t>Columna16079</t>
  </si>
  <si>
    <t>Columna16080</t>
  </si>
  <si>
    <t>Columna16081</t>
  </si>
  <si>
    <t>Columna16082</t>
  </si>
  <si>
    <t>Columna16083</t>
  </si>
  <si>
    <t>Columna16084</t>
  </si>
  <si>
    <t>Columna16085</t>
  </si>
  <si>
    <t>Columna16086</t>
  </si>
  <si>
    <t>Columna16087</t>
  </si>
  <si>
    <t>Columna16088</t>
  </si>
  <si>
    <t>Columna16089</t>
  </si>
  <si>
    <t>Columna16090</t>
  </si>
  <si>
    <t>Columna16091</t>
  </si>
  <si>
    <t>Columna16092</t>
  </si>
  <si>
    <t>Columna16093</t>
  </si>
  <si>
    <t>Columna16094</t>
  </si>
  <si>
    <t>Columna16095</t>
  </si>
  <si>
    <t>Columna16096</t>
  </si>
  <si>
    <t>Columna16097</t>
  </si>
  <si>
    <t>Columna16098</t>
  </si>
  <si>
    <t>Columna16099</t>
  </si>
  <si>
    <t>Columna16100</t>
  </si>
  <si>
    <t>Columna16101</t>
  </si>
  <si>
    <t>Columna16102</t>
  </si>
  <si>
    <t>Columna16103</t>
  </si>
  <si>
    <t>Columna16104</t>
  </si>
  <si>
    <t>Columna16105</t>
  </si>
  <si>
    <t>Columna16106</t>
  </si>
  <si>
    <t>Columna16107</t>
  </si>
  <si>
    <t>Columna16108</t>
  </si>
  <si>
    <t>Columna16109</t>
  </si>
  <si>
    <t>Columna16110</t>
  </si>
  <si>
    <t>Columna16111</t>
  </si>
  <si>
    <t>Columna16112</t>
  </si>
  <si>
    <t>Columna16113</t>
  </si>
  <si>
    <t>Columna16114</t>
  </si>
  <si>
    <t>Columna16115</t>
  </si>
  <si>
    <t>Columna16116</t>
  </si>
  <si>
    <t>Columna16117</t>
  </si>
  <si>
    <t>Columna16118</t>
  </si>
  <si>
    <t>Columna16119</t>
  </si>
  <si>
    <t>Columna16120</t>
  </si>
  <si>
    <t>Columna16121</t>
  </si>
  <si>
    <t>Columna16122</t>
  </si>
  <si>
    <t>Columna16123</t>
  </si>
  <si>
    <t>Columna16124</t>
  </si>
  <si>
    <t>Columna16125</t>
  </si>
  <si>
    <t>Columna16126</t>
  </si>
  <si>
    <t>Columna16127</t>
  </si>
  <si>
    <t>Columna16128</t>
  </si>
  <si>
    <t>Columna16129</t>
  </si>
  <si>
    <t>Columna16130</t>
  </si>
  <si>
    <t>Columna16131</t>
  </si>
  <si>
    <t>Columna16132</t>
  </si>
  <si>
    <t>Columna16133</t>
  </si>
  <si>
    <t>Columna16134</t>
  </si>
  <si>
    <t>Columna16135</t>
  </si>
  <si>
    <t>Columna16136</t>
  </si>
  <si>
    <t>Columna16137</t>
  </si>
  <si>
    <t>Columna16138</t>
  </si>
  <si>
    <t>Columna16139</t>
  </si>
  <si>
    <t>Columna16140</t>
  </si>
  <si>
    <t>Columna16141</t>
  </si>
  <si>
    <t>Columna16142</t>
  </si>
  <si>
    <t>Columna16143</t>
  </si>
  <si>
    <t>Columna16144</t>
  </si>
  <si>
    <t>Columna16145</t>
  </si>
  <si>
    <t>Columna16146</t>
  </si>
  <si>
    <t>Columna16147</t>
  </si>
  <si>
    <t>Columna16148</t>
  </si>
  <si>
    <t>Columna16149</t>
  </si>
  <si>
    <t>Columna16150</t>
  </si>
  <si>
    <t>Columna16151</t>
  </si>
  <si>
    <t>Columna16152</t>
  </si>
  <si>
    <t>Columna16153</t>
  </si>
  <si>
    <t>Columna16154</t>
  </si>
  <si>
    <t>Columna16155</t>
  </si>
  <si>
    <t>Columna16156</t>
  </si>
  <si>
    <t>Columna16157</t>
  </si>
  <si>
    <t>Columna16158</t>
  </si>
  <si>
    <t>Columna16159</t>
  </si>
  <si>
    <t>Columna16160</t>
  </si>
  <si>
    <t>Columna16161</t>
  </si>
  <si>
    <t>Columna16162</t>
  </si>
  <si>
    <t>Columna16163</t>
  </si>
  <si>
    <t>Columna16164</t>
  </si>
  <si>
    <t>Columna16165</t>
  </si>
  <si>
    <t>Columna16166</t>
  </si>
  <si>
    <t>Columna16167</t>
  </si>
  <si>
    <t>Columna16168</t>
  </si>
  <si>
    <t>Columna16169</t>
  </si>
  <si>
    <t>Columna16170</t>
  </si>
  <si>
    <t>Columna16171</t>
  </si>
  <si>
    <t>Columna16172</t>
  </si>
  <si>
    <t>Columna16173</t>
  </si>
  <si>
    <t>Columna16174</t>
  </si>
  <si>
    <t>Columna16175</t>
  </si>
  <si>
    <t>Columna16176</t>
  </si>
  <si>
    <t>Columna16177</t>
  </si>
  <si>
    <t>Columna16178</t>
  </si>
  <si>
    <t>Columna16179</t>
  </si>
  <si>
    <t>Columna16180</t>
  </si>
  <si>
    <t>Columna16181</t>
  </si>
  <si>
    <t>Columna16182</t>
  </si>
  <si>
    <t>Columna16183</t>
  </si>
  <si>
    <t>Columna16184</t>
  </si>
  <si>
    <t>Columna16185</t>
  </si>
  <si>
    <t>Columna16186</t>
  </si>
  <si>
    <t>Columna16187</t>
  </si>
  <si>
    <t>Columna16188</t>
  </si>
  <si>
    <t>Columna16189</t>
  </si>
  <si>
    <t>Columna16190</t>
  </si>
  <si>
    <t>Columna16191</t>
  </si>
  <si>
    <t>Columna16192</t>
  </si>
  <si>
    <t>Columna16193</t>
  </si>
  <si>
    <t>Columna16194</t>
  </si>
  <si>
    <t>Columna16195</t>
  </si>
  <si>
    <t>Columna16196</t>
  </si>
  <si>
    <t>Columna16197</t>
  </si>
  <si>
    <t>Columna16198</t>
  </si>
  <si>
    <t>Columna16199</t>
  </si>
  <si>
    <t>Columna16200</t>
  </si>
  <si>
    <t>Columna16201</t>
  </si>
  <si>
    <t>Columna16202</t>
  </si>
  <si>
    <t>Columna16203</t>
  </si>
  <si>
    <t>Columna16204</t>
  </si>
  <si>
    <t>Columna16205</t>
  </si>
  <si>
    <t>Columna16206</t>
  </si>
  <si>
    <t>Columna16207</t>
  </si>
  <si>
    <t>Columna16208</t>
  </si>
  <si>
    <t>Columna16209</t>
  </si>
  <si>
    <t>Columna16210</t>
  </si>
  <si>
    <t>Columna16211</t>
  </si>
  <si>
    <t>Columna16212</t>
  </si>
  <si>
    <t>Columna16213</t>
  </si>
  <si>
    <t>Columna16214</t>
  </si>
  <si>
    <t>Columna16215</t>
  </si>
  <si>
    <t>Columna16216</t>
  </si>
  <si>
    <t>Columna16217</t>
  </si>
  <si>
    <t>Columna16218</t>
  </si>
  <si>
    <t>Columna16219</t>
  </si>
  <si>
    <t>Columna16220</t>
  </si>
  <si>
    <t>Columna16221</t>
  </si>
  <si>
    <t>Columna16222</t>
  </si>
  <si>
    <t>Columna16223</t>
  </si>
  <si>
    <t>Columna16224</t>
  </si>
  <si>
    <t>Columna16225</t>
  </si>
  <si>
    <t>Columna16226</t>
  </si>
  <si>
    <t>Columna16227</t>
  </si>
  <si>
    <t>Columna16228</t>
  </si>
  <si>
    <t>Columna16229</t>
  </si>
  <si>
    <t>Columna16230</t>
  </si>
  <si>
    <t>Columna16231</t>
  </si>
  <si>
    <t>Columna16232</t>
  </si>
  <si>
    <t>Columna16233</t>
  </si>
  <si>
    <t>Columna16234</t>
  </si>
  <si>
    <t>Columna16235</t>
  </si>
  <si>
    <t>Columna16236</t>
  </si>
  <si>
    <t>Columna16237</t>
  </si>
  <si>
    <t>Columna16238</t>
  </si>
  <si>
    <t>Columna16239</t>
  </si>
  <si>
    <t>Columna16240</t>
  </si>
  <si>
    <t>Columna16241</t>
  </si>
  <si>
    <t>Columna16242</t>
  </si>
  <si>
    <t>Columna16243</t>
  </si>
  <si>
    <t>Columna16244</t>
  </si>
  <si>
    <t>Columna16245</t>
  </si>
  <si>
    <t>Columna16246</t>
  </si>
  <si>
    <t>Columna16247</t>
  </si>
  <si>
    <t>Columna16248</t>
  </si>
  <si>
    <t>Columna16249</t>
  </si>
  <si>
    <t>Columna16250</t>
  </si>
  <si>
    <t>Columna16251</t>
  </si>
  <si>
    <t>Columna16252</t>
  </si>
  <si>
    <t>Columna16253</t>
  </si>
  <si>
    <t>Columna16254</t>
  </si>
  <si>
    <t>Columna16255</t>
  </si>
  <si>
    <t>Columna16256</t>
  </si>
  <si>
    <t>Columna16257</t>
  </si>
  <si>
    <t>Columna16258</t>
  </si>
  <si>
    <t>Columna16259</t>
  </si>
  <si>
    <t>Columna16260</t>
  </si>
  <si>
    <t>Columna16261</t>
  </si>
  <si>
    <t>Columna16262</t>
  </si>
  <si>
    <t>Columna16263</t>
  </si>
  <si>
    <t>Columna16264</t>
  </si>
  <si>
    <t>Columna16265</t>
  </si>
  <si>
    <t>Columna16266</t>
  </si>
  <si>
    <t>Columna16267</t>
  </si>
  <si>
    <t>Columna16268</t>
  </si>
  <si>
    <t>Columna16269</t>
  </si>
  <si>
    <t>Columna16270</t>
  </si>
  <si>
    <t>Columna16271</t>
  </si>
  <si>
    <t>Columna16272</t>
  </si>
  <si>
    <t>Columna16273</t>
  </si>
  <si>
    <t>Columna16274</t>
  </si>
  <si>
    <t>Columna16275</t>
  </si>
  <si>
    <t>Columna16276</t>
  </si>
  <si>
    <t>Columna16277</t>
  </si>
  <si>
    <t>Columna16278</t>
  </si>
  <si>
    <t>Columna16279</t>
  </si>
  <si>
    <t>Columna16280</t>
  </si>
  <si>
    <t>Columna16281</t>
  </si>
  <si>
    <t>Columna16282</t>
  </si>
  <si>
    <t>Columna16283</t>
  </si>
  <si>
    <t>Columna16284</t>
  </si>
  <si>
    <t>Columna16285</t>
  </si>
  <si>
    <t>Columna16286</t>
  </si>
  <si>
    <t>Columna16287</t>
  </si>
  <si>
    <t>Columna16288</t>
  </si>
  <si>
    <t>Columna16289</t>
  </si>
  <si>
    <t>Columna16290</t>
  </si>
  <si>
    <t>Columna16291</t>
  </si>
  <si>
    <t>Columna16292</t>
  </si>
  <si>
    <t>Columna16293</t>
  </si>
  <si>
    <t>Columna16294</t>
  </si>
  <si>
    <t>Columna16295</t>
  </si>
  <si>
    <t>Columna16296</t>
  </si>
  <si>
    <t>Columna16297</t>
  </si>
  <si>
    <t>Columna16298</t>
  </si>
  <si>
    <t>Columna16299</t>
  </si>
  <si>
    <t>Columna16300</t>
  </si>
  <si>
    <t>Columna16301</t>
  </si>
  <si>
    <t>Columna16302</t>
  </si>
  <si>
    <t>Columna16303</t>
  </si>
  <si>
    <t>Columna16304</t>
  </si>
  <si>
    <t>Columna16305</t>
  </si>
  <si>
    <t>Columna16306</t>
  </si>
  <si>
    <t>Columna16307</t>
  </si>
  <si>
    <t>Columna16308</t>
  </si>
  <si>
    <t>Columna16309</t>
  </si>
  <si>
    <t>Columna16310</t>
  </si>
  <si>
    <t>Columna16311</t>
  </si>
  <si>
    <t>Columna16312</t>
  </si>
  <si>
    <t>Columna16313</t>
  </si>
  <si>
    <t>Columna16314</t>
  </si>
  <si>
    <t>Columna16315</t>
  </si>
  <si>
    <t>Columna16316</t>
  </si>
  <si>
    <t>Columna16317</t>
  </si>
  <si>
    <t>Columna16318</t>
  </si>
  <si>
    <t>Columna16319</t>
  </si>
  <si>
    <t>Columna16320</t>
  </si>
  <si>
    <t>Columna16321</t>
  </si>
  <si>
    <t>Columna16322</t>
  </si>
  <si>
    <t>Columna16323</t>
  </si>
  <si>
    <t>Columna16324</t>
  </si>
  <si>
    <t>Columna16325</t>
  </si>
  <si>
    <t>Columna16326</t>
  </si>
  <si>
    <t>Columna16327</t>
  </si>
  <si>
    <t>Columna16328</t>
  </si>
  <si>
    <t>Columna16329</t>
  </si>
  <si>
    <t>Columna16330</t>
  </si>
  <si>
    <t>Columna16331</t>
  </si>
  <si>
    <t>Columna16332</t>
  </si>
  <si>
    <t>Columna16333</t>
  </si>
  <si>
    <t>Columna16334</t>
  </si>
  <si>
    <t>Columna16335</t>
  </si>
  <si>
    <t>Columna16336</t>
  </si>
  <si>
    <t>Columna16337</t>
  </si>
  <si>
    <t>Columna16338</t>
  </si>
  <si>
    <t>Columna16339</t>
  </si>
  <si>
    <t>Columna16340</t>
  </si>
  <si>
    <t>Columna16341</t>
  </si>
  <si>
    <t>Columna16342</t>
  </si>
  <si>
    <t>Columna16343</t>
  </si>
  <si>
    <t>Columna16344</t>
  </si>
  <si>
    <t>Columna16345</t>
  </si>
  <si>
    <t>Columna16346</t>
  </si>
  <si>
    <t>Columna16347</t>
  </si>
  <si>
    <t>Columna16348</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</si>
  <si>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</si>
  <si>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</si>
  <si>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</si>
  <si>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</si>
  <si>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</si>
  <si>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</si>
  <si>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</si>
  <si>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</si>
  <si>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</si>
  <si>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</si>
  <si>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</si>
  <si>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</si>
  <si>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</si>
  <si>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</si>
  <si>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</si>
  <si>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</si>
  <si>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</si>
  <si>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</si>
  <si>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</si>
  <si>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</si>
  <si>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</si>
  <si>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</si>
  <si>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</si>
  <si>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</si>
  <si>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C33</t>
  </si>
  <si>
    <t>CONCATENA</t>
  </si>
  <si>
    <t>FORM RESP</t>
  </si>
  <si>
    <t>TEXTO</t>
  </si>
  <si>
    <t>CAJA</t>
  </si>
  <si>
    <t>ARCHIVOS</t>
  </si>
  <si>
    <t>ADJUNTOS</t>
  </si>
  <si>
    <t>PLANTILLA</t>
  </si>
  <si>
    <t>INFO</t>
  </si>
  <si>
    <t xml:space="preserve">Escribe el número de la pregunta.
Su valor debe estar entre </t>
  </si>
  <si>
    <t xml:space="preserve">Write the number of the question.
Its value must be between </t>
  </si>
  <si>
    <t xml:space="preserve">Escreva o número da pergunta.
Seu valor deve estar entre </t>
  </si>
  <si>
    <t xml:space="preserve">Scrivi il numero della domanda.
Il suo valore deve essere compreso tra </t>
  </si>
  <si>
    <t xml:space="preserve">Schreiben Sie die Nummer der Frage.
Sein Wert muss zwischen </t>
  </si>
  <si>
    <t xml:space="preserve">Escribe el número de la LÍNEA donde está la pregunta que quieres borrar.
Tiene que ser un valor entre: </t>
  </si>
  <si>
    <t xml:space="preserve"> y la PREGUNTA: </t>
  </si>
  <si>
    <t>84_1</t>
  </si>
  <si>
    <t>84_2</t>
  </si>
  <si>
    <t>84_3</t>
  </si>
  <si>
    <t>85_1</t>
  </si>
  <si>
    <t>85_2</t>
  </si>
  <si>
    <t>85_3</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</si>
  <si>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</si>
  <si>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</si>
  <si>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</si>
  <si>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</si>
  <si>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</si>
  <si>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</si>
  <si>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</si>
  <si>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</si>
  <si>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</si>
  <si>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</si>
  <si>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</si>
  <si>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</si>
  <si>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&lt;sup&gt;</t>
  </si>
  <si>
    <t>&lt;sub&gt;</t>
  </si>
  <si>
    <t>&lt;/sup&gt;</t>
  </si>
  <si>
    <t>&lt;/sub&gt;</t>
  </si>
  <si>
    <t>&lt;/span&gt;</t>
  </si>
  <si>
    <t>&lt;span style="color: #FF0000;"&gt;</t>
  </si>
  <si>
    <t>&lt;span style="color: #0000FF;"&gt;</t>
  </si>
  <si>
    <t>&lt;span style="color: #def2f8;"&gt;</t>
  </si>
  <si>
    <t>CODIGOS ESPECIALES</t>
  </si>
  <si>
    <t>83_1</t>
  </si>
  <si>
    <t>Preparado hasta 10</t>
  </si>
  <si>
    <t>Nº Final</t>
  </si>
  <si>
    <t>¿Quieres INSERTAR nuevas LÍNEAS, al final de la tabla, para escribir nuevas preguntas?</t>
  </si>
  <si>
    <t xml:space="preserve">La question N°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</si>
  <si>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</si>
  <si>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</si>
  <si>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</si>
  <si>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</si>
  <si>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</si>
  <si>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</si>
  <si>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</si>
  <si>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Möchten Sie am Ende der Tabelle neue ZEILEN EINFÜGEN, um neue Fragen zu schreiben?</t>
  </si>
  <si>
    <t>Quer INSERIR novas LINHAS, no final da tabela, para escrever novas questões?</t>
  </si>
  <si>
    <t>Vuoi INSERIRE nuove RIGHE, a fine tabella, per scrivere nuove domande?</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</si>
  <si>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</si>
  <si>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</si>
  <si>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</si>
  <si>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</si>
  <si>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</si>
  <si>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</si>
  <si>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</si>
  <si>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Réponse Courte</t>
  </si>
  <si>
    <t>Resposta Curta</t>
  </si>
  <si>
    <t>Risposta Breve</t>
  </si>
  <si>
    <t>Palavra Perdida</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</si>
  <si>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</si>
  <si>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</si>
  <si>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</si>
  <si>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</si>
  <si>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</si>
  <si>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</si>
  <si>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</si>
  <si>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</si>
  <si>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</si>
  <si>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</si>
  <si>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</si>
  <si>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</si>
  <si>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</si>
  <si>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</si>
  <si>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</si>
  <si>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</si>
  <si>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</si>
  <si>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</si>
  <si>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</si>
  <si>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</si>
  <si>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</si>
  <si>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</si>
  <si>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</si>
  <si>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</si>
  <si>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</si>
  <si>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</si>
  <si>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</si>
  <si>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</si>
  <si>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</si>
  <si>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</si>
  <si>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</si>
  <si>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</si>
  <si>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</si>
  <si>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</si>
  <si>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</si>
  <si>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</si>
  <si>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</si>
  <si>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</si>
  <si>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</si>
  <si>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</si>
  <si>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</si>
  <si>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</si>
  <si>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</si>
  <si>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</si>
  <si>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</si>
  <si>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</si>
  <si>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</si>
  <si>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</si>
  <si>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</si>
  <si>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</si>
  <si>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</si>
  <si>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</si>
  <si>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</si>
  <si>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</si>
  <si>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</si>
  <si>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</si>
  <si>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</si>
  <si>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</si>
  <si>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</si>
  <si>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</si>
  <si>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</si>
  <si>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</si>
  <si>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</si>
  <si>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</si>
  <si>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</si>
  <si>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</si>
  <si>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</si>
  <si>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</si>
  <si>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</si>
  <si>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</si>
  <si>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</si>
  <si>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</si>
  <si>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</si>
  <si>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</si>
  <si>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</si>
  <si>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</si>
  <si>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</si>
  <si>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</si>
  <si>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</si>
  <si>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</si>
  <si>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</si>
  <si>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</si>
  <si>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</si>
  <si>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</si>
  <si>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</si>
  <si>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</si>
  <si>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</si>
  <si>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</si>
  <si>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</si>
  <si>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</si>
  <si>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</si>
  <si>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</si>
  <si>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</si>
  <si>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</si>
  <si>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</si>
  <si>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</si>
  <si>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</si>
  <si>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</si>
  <si>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</si>
  <si>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</si>
  <si>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</si>
  <si>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</si>
  <si>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</si>
  <si>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</si>
  <si>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</si>
  <si>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</si>
  <si>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</si>
  <si>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</si>
  <si>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</si>
  <si>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</si>
  <si>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</si>
  <si>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</si>
  <si>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</si>
  <si>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</si>
  <si>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</si>
  <si>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</si>
  <si>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</si>
  <si>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</si>
  <si>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</si>
  <si>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</si>
  <si>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</si>
  <si>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</si>
  <si>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</si>
  <si>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</si>
  <si>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</si>
  <si>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</si>
  <si>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</si>
  <si>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</si>
  <si>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</si>
  <si>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</si>
  <si>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</si>
  <si>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</si>
  <si>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</si>
  <si>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</si>
  <si>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</si>
  <si>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</si>
  <si>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Sind Sie sicher, dass Sie die Frage löschen möchten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</si>
  <si>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</si>
  <si>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</si>
  <si>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</si>
  <si>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</si>
  <si>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</si>
  <si>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</si>
  <si>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</si>
  <si>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</si>
  <si>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</si>
  <si>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</si>
  <si>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</si>
  <si>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</si>
  <si>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</si>
  <si>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</si>
  <si>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</si>
  <si>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</si>
  <si>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</si>
  <si>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</si>
  <si>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</si>
  <si>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</si>
  <si>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</si>
  <si>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</si>
  <si>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</si>
  <si>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</si>
  <si>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</si>
  <si>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</si>
  <si>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</si>
  <si>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</si>
  <si>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</si>
  <si>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</si>
  <si>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</si>
  <si>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</si>
  <si>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</si>
  <si>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</si>
  <si>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</si>
  <si>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</si>
  <si>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</si>
  <si>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</si>
  <si>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</si>
  <si>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</si>
  <si>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</si>
  <si>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</si>
  <si>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</si>
  <si>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</si>
  <si>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</si>
  <si>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&lt;strong&gt;</t>
  </si>
  <si>
    <t>&lt;/strong&gt;</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</si>
  <si>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</si>
  <si>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</si>
  <si>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</si>
  <si>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</si>
  <si>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</si>
  <si>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</si>
  <si>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</si>
  <si>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</si>
  <si>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</si>
  <si>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</si>
  <si>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</si>
  <si>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</si>
  <si>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</si>
  <si>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</si>
  <si>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</si>
  <si>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</si>
  <si>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</si>
  <si>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</si>
  <si>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</si>
  <si>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</si>
  <si>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</si>
  <si>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</si>
  <si>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</si>
  <si>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</si>
  <si>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</si>
  <si>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</si>
  <si>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</si>
  <si>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</si>
  <si>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</si>
  <si>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</si>
  <si>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</si>
  <si>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</si>
  <si>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</si>
  <si>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</si>
  <si>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</si>
  <si>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</si>
  <si>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</si>
  <si>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</si>
  <si>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</si>
  <si>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</si>
  <si>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</si>
  <si>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</si>
  <si>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</si>
  <si>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</si>
  <si>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</si>
  <si>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Écrivez l'URL des QUESTIONS que vous souhaitez utiliser.</t>
  </si>
  <si>
    <t>Code effacé avec succès.</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</si>
  <si>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</si>
  <si>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</si>
  <si>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</si>
  <si>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</si>
  <si>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</si>
  <si>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</si>
  <si>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</si>
  <si>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</si>
  <si>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</si>
  <si>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</si>
  <si>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</si>
  <si>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</si>
  <si>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</si>
  <si>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</si>
  <si>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</si>
  <si>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</si>
  <si>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</si>
  <si>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</si>
  <si>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</si>
  <si>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</si>
  <si>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</si>
  <si>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Multiple Choice 1A</t>
  </si>
  <si>
    <t xml:space="preserve"> Kurzantwort</t>
  </si>
  <si>
    <t>Freitext</t>
  </si>
  <si>
    <t>Lückentextauswahl</t>
  </si>
  <si>
    <t>Zuordnung</t>
  </si>
  <si>
    <t>Risposta Multipla 1R</t>
  </si>
  <si>
    <t>Corrispondenza</t>
  </si>
  <si>
    <t>Parole Mancanti</t>
  </si>
  <si>
    <t>Choix Multiple 1R</t>
  </si>
  <si>
    <t>Appariement</t>
  </si>
  <si>
    <t>Mots Manquants</t>
  </si>
  <si>
    <t>Matching</t>
  </si>
  <si>
    <t>Multiple Choice +A</t>
  </si>
  <si>
    <t>Choix Multiple +R</t>
  </si>
  <si>
    <t>Múltipla Escolha +R</t>
  </si>
  <si>
    <t>Risposta Multipla +R</t>
  </si>
  <si>
    <t>Multiple Choice +R</t>
  </si>
  <si>
    <t>FORMULARIO OPCIÓN MÚLTIPLE 1R/+R</t>
  </si>
  <si>
    <t>GRUPO DE PALAVRAS:
Número do grupo para esta palavra.</t>
  </si>
  <si>
    <t>True/False</t>
  </si>
  <si>
    <t>Verdadero/Falso</t>
  </si>
  <si>
    <t>Vrai/Faux</t>
  </si>
  <si>
    <t>Verdadeiro/Falso</t>
  </si>
  <si>
    <t>Vero/Falso</t>
  </si>
  <si>
    <t>Wahr/Falsch</t>
  </si>
  <si>
    <t>Múltipla Escolha 1R</t>
  </si>
  <si>
    <t>No hay nada que se pueda guardar.</t>
  </si>
  <si>
    <t>There is nothing that can be saved.</t>
  </si>
  <si>
    <t>Não há nada que possa ser salvo.</t>
  </si>
  <si>
    <t>Non c'è niente che possa essere salvato.</t>
  </si>
  <si>
    <t>Es gibt nichts zu retten.</t>
  </si>
  <si>
    <t>No hay nada guardado que se pueda recuperar.</t>
  </si>
  <si>
    <t>There is nothing saved that can be recovered.</t>
  </si>
  <si>
    <t>Il n'y a rien de sauvegardé qui puisse être récupéré.</t>
  </si>
  <si>
    <t>Não há nada salvo que possa ser recuperado.</t>
  </si>
  <si>
    <t>Non c'è nulla di salvato che può essere recuperato.</t>
  </si>
  <si>
    <t>Es ist nichts gespeichert, was wiederhergestellt werden kann.</t>
  </si>
  <si>
    <t>No hay nada guardado que se pueda borrar.</t>
  </si>
  <si>
    <t>There is nothing saved that can be erased.</t>
  </si>
  <si>
    <t>Il n'y a rien de sauvegardé qui puisse être effacé.</t>
  </si>
  <si>
    <t>Não há nada salvo que possa ser apagado.</t>
  </si>
  <si>
    <t>Non c'è nulla di salvato che possa essere cancellato.</t>
  </si>
  <si>
    <t>Es ist nichts gespeichert, was gelöscht werden kann.</t>
  </si>
  <si>
    <t>88_1</t>
  </si>
  <si>
    <t>88_2</t>
  </si>
  <si>
    <t>88_3</t>
  </si>
  <si>
    <t>88_4</t>
  </si>
  <si>
    <t>88_5</t>
  </si>
  <si>
    <t>88_6</t>
  </si>
  <si>
    <t>88_7</t>
  </si>
  <si>
    <t>88_8</t>
  </si>
  <si>
    <t>DATOS VARIABLES</t>
  </si>
  <si>
    <t>DATOS FORMULARIO</t>
  </si>
  <si>
    <t>89_1</t>
  </si>
  <si>
    <t>89_2</t>
  </si>
  <si>
    <t>89_3</t>
  </si>
  <si>
    <t>Se han guardado:</t>
  </si>
  <si>
    <t xml:space="preserve">Fórmulas del FORMULARIO </t>
  </si>
  <si>
    <t>The following have been saved:</t>
  </si>
  <si>
    <t>Eles foram salvos:</t>
  </si>
  <si>
    <t>Sono stati salvati:</t>
  </si>
  <si>
    <t>Sie wurden gespeichert:</t>
  </si>
  <si>
    <t>90_1</t>
  </si>
  <si>
    <t>90_2</t>
  </si>
  <si>
    <t xml:space="preserve">El FORMULARIO actual es: </t>
  </si>
  <si>
    <t>Selecciona el Tipo del que quieres recuperar las fórmulas de DATOS VARIABLES:</t>
  </si>
  <si>
    <t>Select the Type from which you want to retrieve the VARIABLE DATA formulas:</t>
  </si>
  <si>
    <t>Wählen Sie den Typ aus, von dem Sie die VARIABLE DATA-Formeln abrufen möchten:</t>
  </si>
  <si>
    <t>Selezionare il Tipo da cui si vogliono recuperare le formule DATI VARIABILI:</t>
  </si>
  <si>
    <t>Selecione o tipo do qual deseja recuperar as fórmulas de DADOS VARIÁVEIS:</t>
  </si>
  <si>
    <t>Le code pour utiliser les questions dans le jeu est:</t>
  </si>
  <si>
    <t>Has seleccionado ir a FORMULARIO Tipo:</t>
  </si>
  <si>
    <t>You have selected to go to FORM Type:</t>
  </si>
  <si>
    <t>Vous avez choisi d'accéder au FORMULAIRE de type:</t>
  </si>
  <si>
    <t>Você optou por ir para o Tipo de FORMULÁRIO:</t>
  </si>
  <si>
    <t>Hai scelto di andare a MODULO Tipo:</t>
  </si>
  <si>
    <t>Sie haben gewählt, um zum FORM-Typ zu gehen:</t>
  </si>
  <si>
    <t>35_2</t>
  </si>
  <si>
    <t>INSERTAR PREGUNTA [ Ctrl + h ]</t>
  </si>
  <si>
    <t>INSERT QUESTIONS [ Ctrl + h ]</t>
  </si>
  <si>
    <t>INSERIR PREGUNTAS [ Ctrl + h ]</t>
  </si>
  <si>
    <t>INSERISCI DOMANDE [ Ctrl + h ]</t>
  </si>
  <si>
    <t>EINFÜGEN FRAGEN [ Ctrl + h ]</t>
  </si>
  <si>
    <t>BORRAR PREGUNTA [ Ctrl + k ]</t>
  </si>
  <si>
    <t>DELETE QUESTIONS [ Ctrl + k ]</t>
  </si>
  <si>
    <t>EXCLUIR PREGUNTAS [ Ctrl + k ]</t>
  </si>
  <si>
    <t>CANCELLARE DOMANDE [ Ctrl + k ]</t>
  </si>
  <si>
    <t>LÖSCHEN FRAGEN [ Ctrl + k ]</t>
  </si>
  <si>
    <t>Si quieres copiar el contenido entre celdas con diferentes tamaños, debes hacerlo seleccionando el conenido desde la barra de fórmulas. 
Tanto para copiar el contenido como para pegarlo.</t>
  </si>
  <si>
    <t>If you want to copy the content between cells with different sizes, you must do so by selecting the content from the formula bar.  
Both to copy the content and to paste it.</t>
  </si>
  <si>
    <t>Si vous souhaitez copier le contenu entre des cellules de tailles différentes, vous devez le faire en sélectionnant le contenu dans la barre de formule.  
À la fois pour copier le contenu et pour le coller.</t>
  </si>
  <si>
    <t>Se você quiser copiar o conteúdo entre células com diferentes tamanhos, você deve fazê-lo selecionando o conteúdo da barra de fórmula.  
Tanto para copiar o conteúdo quanto para colá-lo.</t>
  </si>
  <si>
    <t>Se si desidera copiare il contenuto tra celle di dimensioni diverse, è necessario farlo selezionando il contenuto dalla barra della formula.  
Sia per copiare il contenuto che per incollarlo.</t>
  </si>
  <si>
    <t>Wenn Sie den Inhalt zwischen Zellen unterschiedlicher Größe kopieren möchten, müssen Sie dazu den Inhalt in der Bearbeitungsleiste auswählen.
Sowohl um den Inhalt zu kopieren als auch um ihn einzufügen.</t>
  </si>
  <si>
    <t>N Sub</t>
  </si>
  <si>
    <t>Nivel</t>
  </si>
  <si>
    <t>On Action</t>
  </si>
  <si>
    <t>Face Id</t>
  </si>
  <si>
    <t>Begin Group</t>
  </si>
  <si>
    <t>Nivel 1</t>
  </si>
  <si>
    <t>Nivel 2</t>
  </si>
  <si>
    <t>Teclas</t>
  </si>
  <si>
    <t>HOJAS NO MUESTRA</t>
  </si>
  <si>
    <t>N/A</t>
  </si>
  <si>
    <t>Num N/A</t>
  </si>
  <si>
    <t>&amp;</t>
  </si>
  <si>
    <t>[Teclas]</t>
  </si>
  <si>
    <t>Activa_Menu_EXCEL</t>
  </si>
  <si>
    <t>False</t>
  </si>
  <si>
    <t>Z_TX_92_23_</t>
  </si>
  <si>
    <t>Atajos_Teclado</t>
  </si>
  <si>
    <t>Z_TX_92_14_</t>
  </si>
  <si>
    <t>^{F1}</t>
  </si>
  <si>
    <t>Cambiar_Tipo_Pregunta</t>
  </si>
  <si>
    <t>Z_TX_92_15_</t>
  </si>
  <si>
    <t>INICIO,DICCIONARIO,Datos OM,Datos O2,Datos VF,Datos EM,Datos PP,Datos RC,Datos EN,Datos CL, Formulario OM,Formulario O2,Formulario VF,Formulario EM,Formulario PP,Formulario EN,Formulario RC,Formulario CL</t>
  </si>
  <si>
    <t>Graba_Archivo</t>
  </si>
  <si>
    <t>True</t>
  </si>
  <si>
    <t>Z_TX_92_1_</t>
  </si>
  <si>
    <t>Z_TX_92_2_</t>
  </si>
  <si>
    <t>^{s}</t>
  </si>
  <si>
    <t>Z_TX_92_3_</t>
  </si>
  <si>
    <t>MENU_AYUDA</t>
  </si>
  <si>
    <t>Z_TX_92_4_</t>
  </si>
  <si>
    <t>^+{a}</t>
  </si>
  <si>
    <t>INICIO,DICCIONARIO</t>
  </si>
  <si>
    <t>CambiarCtrl_X_Ctrl_C</t>
  </si>
  <si>
    <t>Z_TX_92_5_</t>
  </si>
  <si>
    <t>^{c}</t>
  </si>
  <si>
    <t>Cambiar_Ctrl_V</t>
  </si>
  <si>
    <t>Z_TX_92_6_</t>
  </si>
  <si>
    <t>^{v}</t>
  </si>
  <si>
    <t>Ir_INICIO</t>
  </si>
  <si>
    <t>Z_TX_92_7_</t>
  </si>
  <si>
    <t>Z_IN_00_</t>
  </si>
  <si>
    <t>^+{h}</t>
  </si>
  <si>
    <t>IR_DATOS_GENERALES</t>
  </si>
  <si>
    <t>^+{g}</t>
  </si>
  <si>
    <t>IR_DICCIONARIO</t>
  </si>
  <si>
    <t>Z_IN_10_</t>
  </si>
  <si>
    <t>^+{d}</t>
  </si>
  <si>
    <t>DICCIONARIO</t>
  </si>
  <si>
    <t>IR_FORMULARIO</t>
  </si>
  <si>
    <t>Z_DG_20_</t>
  </si>
  <si>
    <t>^+{f}</t>
  </si>
  <si>
    <t>INICIO,DICCIONARIO,Formulario OM,Formulario O2,Formulario VF,Formulario EM,Formulario PP,Formulario EN,Formulario RC,Formulario CL</t>
  </si>
  <si>
    <t>IR_BANCO_PREGUNTAS</t>
  </si>
  <si>
    <t>Z_DG_21_</t>
  </si>
  <si>
    <t>^+{b}</t>
  </si>
  <si>
    <t>INICIO,DICCIONARIO,Datos OM,Datos O2,Datos VF,Datos EM,Datos PP,Datos RC,Datos EN,Datos CL</t>
  </si>
  <si>
    <t>IMPORTAR_PREGUNTAS</t>
  </si>
  <si>
    <t>Z_TX_92_8_</t>
  </si>
  <si>
    <t>Z_DG_22_</t>
  </si>
  <si>
    <t>EXPORTAR_EXCEL</t>
  </si>
  <si>
    <t>Z_DG_23_</t>
  </si>
  <si>
    <t>EXPORTAR_MOODLE_Sist_Op</t>
  </si>
  <si>
    <t>Z_DG_24_</t>
  </si>
  <si>
    <t>^+{m}</t>
  </si>
  <si>
    <t>EXPORTAR_TEXTO_Sist_Op</t>
  </si>
  <si>
    <t>Z_DG_25_</t>
  </si>
  <si>
    <t>^+{t}</t>
  </si>
  <si>
    <t>EXPORTAR_JUEGO</t>
  </si>
  <si>
    <t>Z_DG_26_</t>
  </si>
  <si>
    <t>^+{j}</t>
  </si>
  <si>
    <t>Cambio_N_I_DATOS_GENERALES</t>
  </si>
  <si>
    <t>Z_TX_92_10_</t>
  </si>
  <si>
    <t>Cambio_N_F_DATOS_GENERALES</t>
  </si>
  <si>
    <t>Z_TX_92_11_</t>
  </si>
  <si>
    <t>^{m}</t>
  </si>
  <si>
    <t>Datos_Iniciales_Actualizar</t>
  </si>
  <si>
    <t>Z_TX_92_12_</t>
  </si>
  <si>
    <t>^+{k}</t>
  </si>
  <si>
    <t>Limpiar_Datos_Formulario</t>
  </si>
  <si>
    <t>Z_MS_00_</t>
  </si>
  <si>
    <t>Z_MS_03_</t>
  </si>
  <si>
    <t>%^{f}</t>
  </si>
  <si>
    <t>INICIO,DICCIONARIO,GENERAL,Datos OM,Datos O2,Datos VF,Datos EM,Datos PP,Datos RC,Datos EN,Datos CL</t>
  </si>
  <si>
    <t>GUARDAR_INSERTAR_PREGUNTA</t>
  </si>
  <si>
    <t>^{h}</t>
  </si>
  <si>
    <t>INICIO,DICCIONARIO,GENERAL</t>
  </si>
  <si>
    <t>BORRAR_PREGUNTA</t>
  </si>
  <si>
    <t>Z_MS_05_</t>
  </si>
  <si>
    <t>^{k}</t>
  </si>
  <si>
    <t>Almacenar_Formulas</t>
  </si>
  <si>
    <t>^{w}</t>
  </si>
  <si>
    <t>Copia_CODIGOS_INFORMACION</t>
  </si>
  <si>
    <t>Z_ML_00_</t>
  </si>
  <si>
    <t>Z_ML_01_</t>
  </si>
  <si>
    <t>^+{c}</t>
  </si>
  <si>
    <t>^{t}</t>
  </si>
  <si>
    <t>Copia_Color_Texto_Otro</t>
  </si>
  <si>
    <t>Z_ML_11_</t>
  </si>
  <si>
    <t>^{o}</t>
  </si>
  <si>
    <t>Copia_Imagen</t>
  </si>
  <si>
    <t>Z_ML_12_</t>
  </si>
  <si>
    <t>^{i}</t>
  </si>
  <si>
    <t>Celdas_Formulas_INFORMACION</t>
  </si>
  <si>
    <t>Z_ML_14_</t>
  </si>
  <si>
    <t>^{j}</t>
  </si>
  <si>
    <t>Z_ML_15_</t>
  </si>
  <si>
    <t>Z_ML_16_</t>
  </si>
  <si>
    <t>^+{y}</t>
  </si>
  <si>
    <t>Limpiar_Datos_Variables</t>
  </si>
  <si>
    <t>Z_MS_07_</t>
  </si>
  <si>
    <t>%^{v}</t>
  </si>
  <si>
    <t>Enlaces_Docs_Google</t>
  </si>
  <si>
    <t>^+{l}</t>
  </si>
  <si>
    <t>INICIO,GENERAL,Datos OM,Datos O2,Datos VF,Datos EM,Datos PP,Datos RC,Datos EN,Datos CL, Formulario OM,Formulario O2,Formulario VF,Formulario EM,Formulario PP,Formulario EN,Formulario RC,Formulario CL</t>
  </si>
  <si>
    <t>Z_IN_09_</t>
  </si>
  <si>
    <t>DICCIONARIO,GENERAL,Datos OM,Datos O2,Datos VF,Datos EM,Datos PP,Datos RC,Datos EN,Datos CL, Formulario OM,Formulario O2,Formulario VF,Formulario EM,Formulario PP,Formulario EN,Formulario RC,Formulario CL</t>
  </si>
  <si>
    <t>Codigos_CLOZE</t>
  </si>
  <si>
    <t>^+{q}</t>
  </si>
  <si>
    <t>INICIO,GENERAL,DICCIONARIO,Datos OM,Datos O2,Datos VF,Datos EM,Datos PP,Datos RC,Datos EN,Datos CL, Formulario OM,Formulario O2,Formulario VF,Formulario EM,Formulario PP,Formulario EN,Formulario RC</t>
  </si>
  <si>
    <t>Copia_Cod_OM</t>
  </si>
  <si>
    <t>^+{o}</t>
  </si>
  <si>
    <t>Copia_Cod_RC</t>
  </si>
  <si>
    <t>^+{r}</t>
  </si>
  <si>
    <t>Copia_Cod_NUM</t>
  </si>
  <si>
    <t>^+{n}</t>
  </si>
  <si>
    <t>Elegir_N_Inicial</t>
  </si>
  <si>
    <t>Z_OM_01_</t>
  </si>
  <si>
    <t>%^{n}</t>
  </si>
  <si>
    <t>Elegir_Pregunta</t>
  </si>
  <si>
    <t>Z_OM_02_</t>
  </si>
  <si>
    <t>%^{p}</t>
  </si>
  <si>
    <t>BarraFormulas_Activa_Desactiva</t>
  </si>
  <si>
    <t>Z_TX_92_13_</t>
  </si>
  <si>
    <t>Activa_Menu</t>
  </si>
  <si>
    <t>Z_TX_92_17_</t>
  </si>
  <si>
    <t>%{m}</t>
  </si>
  <si>
    <t>Z_TX_92_18_</t>
  </si>
  <si>
    <t>^+{u}</t>
  </si>
  <si>
    <t>Z_TX_92_19_</t>
  </si>
  <si>
    <t>%{DOWN}</t>
  </si>
  <si>
    <t>Z_TX_92_20_</t>
  </si>
  <si>
    <t>{TAB}</t>
  </si>
  <si>
    <t>Z_TX_92_21_</t>
  </si>
  <si>
    <t>+{TAB}</t>
  </si>
  <si>
    <t>^+{F10}</t>
  </si>
  <si>
    <t>%{LEFT}</t>
  </si>
  <si>
    <t>92_1</t>
  </si>
  <si>
    <t>92_2</t>
  </si>
  <si>
    <t>92_3</t>
  </si>
  <si>
    <t>92_4</t>
  </si>
  <si>
    <t>92_5</t>
  </si>
  <si>
    <t>92_6</t>
  </si>
  <si>
    <t>92_7</t>
  </si>
  <si>
    <t>92_8</t>
  </si>
  <si>
    <t>92_9</t>
  </si>
  <si>
    <t>92_10</t>
  </si>
  <si>
    <t>92_11</t>
  </si>
  <si>
    <t>92_12</t>
  </si>
  <si>
    <t>92_13</t>
  </si>
  <si>
    <t>92_14</t>
  </si>
  <si>
    <t>92_15</t>
  </si>
  <si>
    <t>92_16</t>
  </si>
  <si>
    <t>92_17</t>
  </si>
  <si>
    <t>92_18</t>
  </si>
  <si>
    <t>92_19</t>
  </si>
  <si>
    <t>92_20</t>
  </si>
  <si>
    <t>92_21</t>
  </si>
  <si>
    <t>92_22</t>
  </si>
  <si>
    <t>92_23</t>
  </si>
  <si>
    <t>92_24</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</si>
  <si>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</si>
  <si>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</si>
  <si>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 réponse)                           -  Composition
- Vrai Faux                                                                  - Mot perdu
- Match                                                                       - Réponse courte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</si>
  <si>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&amp; +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</si>
  <si>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</si>
  <si>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</si>
  <si>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¡ARCHIVO NO VÁLIDO!
Debes seleccionar un archivo creado con esta aplicación.</t>
  </si>
  <si>
    <t>INVALID FILE!
You must select a file created with this application.</t>
  </si>
  <si>
    <t>FICHIER NON VALIDE!
Vous devez sélectionner un fichier créé avec cette application.</t>
  </si>
  <si>
    <t>ARQUIVO INVÁLIDO!
Você deve selecionar um arquivo criado com este aplicativo.</t>
  </si>
  <si>
    <t>FILE NON VALIDO!
Devi selezionare un file creato con questa applicazione.</t>
  </si>
  <si>
    <t>UNGÜLTIGE DATEI!
Sie müssen eine mit dieser Anwendung erstellte Datei auswählen.</t>
  </si>
  <si>
    <t xml:space="preserve">
debe estar en el DIRECTORIO en el que estás TRABAJANDO: 
</t>
  </si>
  <si>
    <t xml:space="preserve">
must be in the same WORKING DIRECTORY: 
</t>
  </si>
  <si>
    <t xml:space="preserve">
doit être dans le même RÉPERTOIRE de TRAVAIL:
</t>
  </si>
  <si>
    <t xml:space="preserve">
deve estar no DIRETÓRIO em que você está TRABALHANDO:
</t>
  </si>
  <si>
    <t xml:space="preserve">
deve essere nella RUBRICA in cui stai LAVORANDO:
</t>
  </si>
  <si>
    <t xml:space="preserve">
muss sich in dem VERZEICHNIS befinden, in dem Sie arbeiten:
</t>
  </si>
  <si>
    <t>MENÚ GENERAL</t>
  </si>
  <si>
    <t>GENERAL MENU</t>
  </si>
  <si>
    <t>MENU GÉNÉRAL</t>
  </si>
  <si>
    <t>MENU GERAL</t>
  </si>
  <si>
    <t>MEN GENERALE</t>
  </si>
  <si>
    <t>ALLGEMEINES MENÜ</t>
  </si>
  <si>
    <t xml:space="preserve">GUARDAR </t>
  </si>
  <si>
    <t>SAVE</t>
  </si>
  <si>
    <t>SAUVEGARDER</t>
  </si>
  <si>
    <t>SALVE</t>
  </si>
  <si>
    <t>SALVA</t>
  </si>
  <si>
    <t>SPEICHERN</t>
  </si>
  <si>
    <t>CERRAR</t>
  </si>
  <si>
    <t>CLOSE</t>
  </si>
  <si>
    <t>FERMER</t>
  </si>
  <si>
    <t>FECHAR</t>
  </si>
  <si>
    <t>CHIUDERE</t>
  </si>
  <si>
    <t>SCHLIESSEN</t>
  </si>
  <si>
    <t>AYUDA</t>
  </si>
  <si>
    <t>HELP</t>
  </si>
  <si>
    <t>AJUDA</t>
  </si>
  <si>
    <t>AIUTO</t>
  </si>
  <si>
    <t>HILFE</t>
  </si>
  <si>
    <t>COPIAR</t>
  </si>
  <si>
    <t>COPY</t>
  </si>
  <si>
    <t>COPIER</t>
  </si>
  <si>
    <t>CÓPIA DE</t>
  </si>
  <si>
    <t>COPIA</t>
  </si>
  <si>
    <t>KOPIEREN</t>
  </si>
  <si>
    <t>PEGAR</t>
  </si>
  <si>
    <t>PASTE</t>
  </si>
  <si>
    <t>COLAR</t>
  </si>
  <si>
    <t>IMPASTO</t>
  </si>
  <si>
    <t>EINFÜGEN</t>
  </si>
  <si>
    <t>IR A…</t>
  </si>
  <si>
    <t>GO TO …</t>
  </si>
  <si>
    <t>ALLER À…</t>
  </si>
  <si>
    <t>VAMOS PARA…</t>
  </si>
  <si>
    <t>VAI A…</t>
  </si>
  <si>
    <t>GEHE ZU…</t>
  </si>
  <si>
    <t>EXPORTAR / IMPORTAR</t>
  </si>
  <si>
    <t>EXPORT / IMPORT</t>
  </si>
  <si>
    <t>EXPORTER / IMPORTER</t>
  </si>
  <si>
    <t>ESPORTAZIONE / IMPORTAZIONE</t>
  </si>
  <si>
    <t>EXPORT IMPORT</t>
  </si>
  <si>
    <t>CAMBIAR NUMERO INICIAL</t>
  </si>
  <si>
    <t>CHANGE INITIAL NUMBER</t>
  </si>
  <si>
    <t>MODIFIER LE NUMÉRO INITIAL</t>
  </si>
  <si>
    <t>ALTERAR O NÚMERO INICIAL</t>
  </si>
  <si>
    <t>CAMBIA NUMERO INIZIALE</t>
  </si>
  <si>
    <t>ANFANGSNUMMER ÄNDERN</t>
  </si>
  <si>
    <t>CAMBIAR NUMERO FINAL</t>
  </si>
  <si>
    <t>CHANGE FINAL NUMBER</t>
  </si>
  <si>
    <t>MODIFIER LE NUMÉRO FINAL</t>
  </si>
  <si>
    <t>ALTERAR O NÚMERO FINAL</t>
  </si>
  <si>
    <t>CAMBIA NUMERO FINALE</t>
  </si>
  <si>
    <t>ENDGÜLTIGE NUMMER ÄNDERN</t>
  </si>
  <si>
    <t>ACTUALIZAR NUMEROS PREGUNTAS</t>
  </si>
  <si>
    <t>UPDATE QUESTIONS NUMBERS</t>
  </si>
  <si>
    <t>ATUALIZAÇÃO NÚMERO DE PERGUNTAS</t>
  </si>
  <si>
    <t>AGGIORNA IL NUMERO DI DOMANDE</t>
  </si>
  <si>
    <t>ANZAHL DER FRAGEN AKTUALISIEREN</t>
  </si>
  <si>
    <t>ACTIVAR / DESACTIVAR BARRA FÓRMULAS</t>
  </si>
  <si>
    <t>ACTIVATE / DEACTIVATE FORMULAS BAR</t>
  </si>
  <si>
    <t>ACTIVER / DÉSACTIVER LA BARRE DE FORMULES</t>
  </si>
  <si>
    <t>ATIVAR / DESATIVAR A BARRA DE FÓRMULAS</t>
  </si>
  <si>
    <t>ATTIVA/DISATTIVA FORMULE BAR</t>
  </si>
  <si>
    <t>FORMEL BAR . AKTIVIEREN / DEAKTIVIEREN</t>
  </si>
  <si>
    <t>OTROS ATAJOS DE TECLADO</t>
  </si>
  <si>
    <t>KEYBOARD SHORTCUTS</t>
  </si>
  <si>
    <t>RACCOURCIS CLAVIER</t>
  </si>
  <si>
    <t>ATALHOS DE TECLADO</t>
  </si>
  <si>
    <t>SCORCIATOIE DA TASTIERA</t>
  </si>
  <si>
    <t>TASTENKOMBINATIONEN</t>
  </si>
  <si>
    <t>SELECCIONAR TIPO DE PREGUNTA</t>
  </si>
  <si>
    <t>SELECT TYPE OF QUESTION</t>
  </si>
  <si>
    <t>SÉLECTIONNER LE TYPE DE QUESTION</t>
  </si>
  <si>
    <t>SELECIONE O TIPO DE PREGUNTA</t>
  </si>
  <si>
    <t>SELEZIONA IL TIPO DI DOMANDA</t>
  </si>
  <si>
    <t>ART DER FRAGE AUSWÄHLEN</t>
  </si>
  <si>
    <t>MENU EXCEL</t>
  </si>
  <si>
    <t>EXCEL MENU</t>
  </si>
  <si>
    <t>MENÜ EXCEL</t>
  </si>
  <si>
    <t>ACTIVAR MENU</t>
  </si>
  <si>
    <t>EXPANDIR BARRA FÓRMULAS</t>
  </si>
  <si>
    <t>ABRIR MENÚ DESPLEGABLE</t>
  </si>
  <si>
    <t>CELDA SIGUIENTE</t>
  </si>
  <si>
    <t>CELDA ANTERIOR</t>
  </si>
  <si>
    <t>TIPO DE PREGUNTA</t>
  </si>
  <si>
    <t>TYPE OF QUESTION</t>
  </si>
  <si>
    <t>ACTIVATE MENU</t>
  </si>
  <si>
    <t>ACTIVER LE MENU</t>
  </si>
  <si>
    <t>ATIVAR MENU</t>
  </si>
  <si>
    <t>ATTIVA MENU</t>
  </si>
  <si>
    <t>MENÜ AKTIVIEREN</t>
  </si>
  <si>
    <t>EXPAND FORMULAS BAR</t>
  </si>
  <si>
    <t>OPEN DROP DOWN MENU</t>
  </si>
  <si>
    <t>NEXT CELL</t>
  </si>
  <si>
    <t>PREVIOUS CELL</t>
  </si>
  <si>
    <t>DÉVELOPPER LA BARRE DE FORMULES</t>
  </si>
  <si>
    <t>OUVRIR LE MENU DÉROULANT</t>
  </si>
  <si>
    <t>CELLULE SUIVANTE</t>
  </si>
  <si>
    <t>CELLULE PRÉCÉDENTE</t>
  </si>
  <si>
    <t>TYPE DE QUESTION</t>
  </si>
  <si>
    <t>EXPANDIR BARRA DE FÓRMULAS</t>
  </si>
  <si>
    <t>ABRIR O MENU DROP DOWN</t>
  </si>
  <si>
    <t>PRÓXIMA CÉLULA</t>
  </si>
  <si>
    <t>CÉLULA ANTERIOR</t>
  </si>
  <si>
    <t>ESPANDI LA BARRA DELLE FORMULE</t>
  </si>
  <si>
    <t>APRI MENU A DISCESA</t>
  </si>
  <si>
    <t>CELLA SUCCESSIVA</t>
  </si>
  <si>
    <t>CELLA PRECEDENTE</t>
  </si>
  <si>
    <t>TIPO DI DOMANDA</t>
  </si>
  <si>
    <t>FORMELLEISTE ERWEITERN</t>
  </si>
  <si>
    <t>DROP-DOWN-MENÜ ÖFFNEN</t>
  </si>
  <si>
    <t>NÄCHSTE ZELLE</t>
  </si>
  <si>
    <t>VORHERIGE ZELLE</t>
  </si>
  <si>
    <t>FRAGETYP</t>
  </si>
  <si>
    <t>Alt+</t>
  </si>
  <si>
    <t>Ctrl+</t>
  </si>
  <si>
    <t>{F3}</t>
  </si>
  <si>
    <t>Pegar Nombre Definido</t>
  </si>
  <si>
    <t>"Ir A"</t>
  </si>
  <si>
    <t>{F5}</t>
  </si>
  <si>
    <t>Activa la barra de Menú</t>
  </si>
  <si>
    <t>{F10}</t>
  </si>
  <si>
    <t>^{F2}</t>
  </si>
  <si>
    <t>Muestra el cuadro diálogo imprimir</t>
  </si>
  <si>
    <t>^{F3}</t>
  </si>
  <si>
    <t>Muestra el administrador de nombres</t>
  </si>
  <si>
    <t>^{F11}</t>
  </si>
  <si>
    <t>Inserta hoja de Macros EXCEL</t>
  </si>
  <si>
    <t>+{F10}</t>
  </si>
  <si>
    <t>Muestra menú desplegable Click Derecho</t>
  </si>
  <si>
    <t>%{F8}</t>
  </si>
  <si>
    <t>Muestra cuadro diálogo MACRO</t>
  </si>
  <si>
    <t>%{F10}</t>
  </si>
  <si>
    <t>Muestra cuadro panel seleccionar OBJETOS</t>
  </si>
  <si>
    <t>%{F11}</t>
  </si>
  <si>
    <t>Abre editor VBA</t>
  </si>
  <si>
    <t>^+{F3}</t>
  </si>
  <si>
    <t>Muestra Cuadro diálogo Crear Nombres</t>
  </si>
  <si>
    <t>^+{F12}</t>
  </si>
  <si>
    <t>Muestra cuadro diálogo IMPRIMIR</t>
  </si>
  <si>
    <t>CommandBars</t>
  </si>
  <si>
    <t>Cell</t>
  </si>
  <si>
    <t>Column</t>
  </si>
  <si>
    <t>Row</t>
  </si>
  <si>
    <t>Ply</t>
  </si>
  <si>
    <t>Para cada celda</t>
  </si>
  <si>
    <t>Para cada Columna</t>
  </si>
  <si>
    <t>Para cada Fila</t>
  </si>
  <si>
    <t>Para cada Pestaña</t>
  </si>
  <si>
    <t>Sheet</t>
  </si>
  <si>
    <t>Worksheet Menu Bar</t>
  </si>
  <si>
    <t>Para cada Hoja</t>
  </si>
  <si>
    <t>Para cada Barra Menú</t>
  </si>
  <si>
    <t>Cambia Ctrl + X por Ctrl + c</t>
  </si>
  <si>
    <t>^{x}</t>
  </si>
  <si>
    <t>NO DESACTIVAR</t>
  </si>
  <si>
    <t>T 02</t>
  </si>
  <si>
    <t>T 03</t>
  </si>
  <si>
    <t>T 04</t>
  </si>
  <si>
    <t>T 06</t>
  </si>
  <si>
    <t>T 07</t>
  </si>
  <si>
    <t>T 08</t>
  </si>
  <si>
    <t>T 09</t>
  </si>
  <si>
    <t>T 10</t>
  </si>
  <si>
    <t>T 11</t>
  </si>
  <si>
    <t>T 13</t>
  </si>
  <si>
    <t>T 14</t>
  </si>
  <si>
    <t>T 15</t>
  </si>
  <si>
    <t>T 16</t>
  </si>
  <si>
    <t>T 17</t>
  </si>
  <si>
    <t>T 18</t>
  </si>
  <si>
    <t>T 19</t>
  </si>
  <si>
    <t>T 20</t>
  </si>
  <si>
    <t>01_OM</t>
  </si>
  <si>
    <t>02_O2</t>
  </si>
  <si>
    <t>03_VF</t>
  </si>
  <si>
    <t>04_EM</t>
  </si>
  <si>
    <t>05_RC</t>
  </si>
  <si>
    <t>06_PP</t>
  </si>
  <si>
    <t>07_EN</t>
  </si>
  <si>
    <t>08_CL</t>
  </si>
  <si>
    <t>{Esc}</t>
  </si>
  <si>
    <t>Escape</t>
  </si>
  <si>
    <t>%^{t}</t>
  </si>
  <si>
    <t>Centrar_Valores_Tablas</t>
  </si>
  <si>
    <t>%^{i}</t>
  </si>
  <si>
    <t>Incluir_N_Pregunta</t>
  </si>
  <si>
    <t>Z_TX_92_24_</t>
  </si>
  <si>
    <t>Activa/Des</t>
  </si>
  <si>
    <t>%^{m}</t>
  </si>
  <si>
    <t>^{l}</t>
  </si>
  <si>
    <t>%^{e}</t>
  </si>
  <si>
    <t>%{F1}</t>
  </si>
  <si>
    <t>Inserta un gráfico en la hoja actual</t>
  </si>
  <si>
    <t>^+{?}</t>
  </si>
  <si>
    <t>%{F2}</t>
  </si>
  <si>
    <t>Muestra el diálogo de "Guardar como"</t>
  </si>
  <si>
    <t>FastTest PlugIn.xlsm</t>
  </si>
  <si>
    <t>+{F3}</t>
  </si>
  <si>
    <t>Después, debes seleccionar el idioma de la lista desplegable.</t>
  </si>
  <si>
    <t>Una vez seleccionado el idioma, si quieres seleccionar automáticamente el RANGO TOTAL de CELDAS:</t>
  </si>
  <si>
    <t>Once the language is selected, if you want to automatically select the TOTAL RANGE of CELLS:</t>
  </si>
  <si>
    <t>Una volta selezionata la lingua, se si vuole selezionare automaticamente la PORTATA TOTALE di CELLE:</t>
  </si>
  <si>
    <t>Une fois la langue sélectionnée, si vous souhaitez sélectionner automatiquement la GAMME TOTALE de CELLULES :</t>
  </si>
  <si>
    <t>Uma vez que o idioma é selecionado, se você deseja selecionar automaticamente a FAIXA TOTAL de CÉLULAS:</t>
  </si>
  <si>
    <t>Wenn Sie nach Auswahl der Sprache automatisch den GESAMTEN ZELLENBEREICH auswählen möchten:</t>
  </si>
  <si>
    <t xml:space="preserve"> Danach müssen Sie die Sprache aus der Dropdown-Liste auswählen.</t>
  </si>
  <si>
    <t xml:space="preserve"> Depois disso, você deve selecionar o idioma na lista suspensa.</t>
  </si>
  <si>
    <t xml:space="preserve"> Successivamente, è necessario selezionare la lingua dall'elenco a discesa.</t>
  </si>
  <si>
    <t xml:space="preserve"> After that, you must select the language from the drop-down list.</t>
  </si>
  <si>
    <t>92_25</t>
  </si>
  <si>
    <t>¿Desea guardar los cambios?</t>
  </si>
  <si>
    <t>Do you want to save your changes?</t>
  </si>
  <si>
    <t>Vuoi salvare le modifiche?</t>
  </si>
  <si>
    <t>Voulez-vous enregistrer vos modifications?</t>
  </si>
  <si>
    <t>Quer salvar suas mudanças?</t>
  </si>
  <si>
    <t>Möchten Sie Ihre Änderungen speichern?</t>
  </si>
  <si>
    <t>Activa_Formulario_Datos</t>
  </si>
  <si>
    <t>Activar formulario de datos para las hojas DATOS</t>
  </si>
  <si>
    <t>%^{d}</t>
  </si>
  <si>
    <t>Guarda_Cierra_Archivo</t>
  </si>
  <si>
    <t>92_26</t>
  </si>
  <si>
    <t>^{F4}</t>
  </si>
  <si>
    <t>%{F4}</t>
  </si>
  <si>
    <t>Cierra Excel</t>
  </si>
  <si>
    <t>¿Seguro que quieres cerrar FastTest PlugIn?</t>
  </si>
  <si>
    <t>Are you sure you want to CLOSE FastTest PlugIn?</t>
  </si>
  <si>
    <t>Êtes-vous sûr de vouloir fermer FastTest PlugIn?</t>
  </si>
  <si>
    <t>Tem certeza de que deseja fechar FastTest PlugIn?</t>
  </si>
  <si>
    <t>Möchten Sie das FastTest PlugIn wirklich schließen?</t>
  </si>
  <si>
    <t>Z_Celda</t>
  </si>
  <si>
    <t>%{z}</t>
  </si>
  <si>
    <t>93_1</t>
  </si>
  <si>
    <t>93_2</t>
  </si>
  <si>
    <t>Nada que guardar en …</t>
  </si>
  <si>
    <t xml:space="preserve">Guardando en … </t>
  </si>
  <si>
    <t>93_3</t>
  </si>
  <si>
    <t>93_4</t>
  </si>
  <si>
    <t xml:space="preserve">Guardando y cerrando  … </t>
  </si>
  <si>
    <t>Salvando e fechando...</t>
  </si>
  <si>
    <t>Salvataggio e chiusura...</t>
  </si>
  <si>
    <t>Speichern und schließen...</t>
  </si>
  <si>
    <t>Enregistrement et fermeture...</t>
  </si>
  <si>
    <t>Saving and closing on ...</t>
  </si>
  <si>
    <t>T 05</t>
  </si>
  <si>
    <t>T 12</t>
  </si>
  <si>
    <t>GENERAL</t>
  </si>
  <si>
    <t>Z_DG_00_</t>
  </si>
  <si>
    <t>El rango de preguntas a exportar no coincide con el Nº total de preguntas.</t>
  </si>
  <si>
    <t>Der Bereich der zu exportierenden Fragen stimmt nicht mit der Gesamtzahl der Fragen überein.</t>
  </si>
  <si>
    <t>The range of questions to be exported does not match the total number of questions.</t>
  </si>
  <si>
    <t>La gamme de questions à exporter ne correspond pas au nombre total de questions.</t>
  </si>
  <si>
    <t>A gama de perguntas a serem exportadas não corresponde ao número total de perguntas.</t>
  </si>
  <si>
    <t>L'intervallo di domande da esportare non corrisponde al numero totale di domande.</t>
  </si>
  <si>
    <t>LINK</t>
  </si>
  <si>
    <t>ENLACE</t>
  </si>
  <si>
    <t>¿Quieres BORRAR una pregunta?</t>
  </si>
  <si>
    <t>Vuoi ELIMINARE una domanda?</t>
  </si>
  <si>
    <t>Quer excluir uma pergunta?</t>
  </si>
  <si>
    <t>Vous voulez SUPPRIMER une question ?</t>
  </si>
  <si>
    <t>Möchten Sie eine Frage LÖSCHEN?</t>
  </si>
  <si>
    <t>Do you want to DELETE a question?</t>
  </si>
  <si>
    <t>-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t>
  </si>
  <si>
    <t>- THIS APPLICATION IS A HELP TO OPTIMIZE YOUR TIME WHEN YOU USE THE MOODLE QUESTIONNAIRES
- DOES NOT GUARANTEE THAT YOU COMPLETE THE DATA PROPERLY
- HELPS CREATE QUESTIONS MORE EFFECTIVELY
- REMEMBER TO KEEP A BACKUP COPY
__________________________________________
            I HOPE YOU FIND IT USEFUL!</t>
  </si>
  <si>
    <t>- ESTE APLICATIVO É UMA AJUDA PARA OTIMIZAR SEU TEMPO QUANDO VOCÊ USA OS QUESTIONÁRIOS DO MOODLE
- NÃO GARANTE QUE VOCÊ COMPLETE BEM OS DADOS
- AJUDA A CRIAR PERGUNTAS COM MAIS EFICÁCIA
- LEMBRE-SE DE MANTER UMA CÓPIA DE BACKUP
__________________________________________
            ESPERO QUE SEJA ÚTIL!</t>
  </si>
  <si>
    <t>- QUESTA APPLICAZIONE È UN AIUTO PER OTTIMIZZARE IL TUO TEMPO QUANDO USI I QUESTIONARI MOODLE
- NON GARANTISCE CHE I DATI COMPLETINO BENE
- AIUTA A CREARE DOMANDE IN MODO PIÙ EFFICACE
- RICORDA DI CONSERVARE UNA COPIA DI BACKUP
__________________________________________
            SPERO CHE LO TROVI UTILE!</t>
  </si>
  <si>
    <t>- DIESE ANWENDUNG IST EINE HILFE, IHRE ZEIT ZU OPTIMIEREN WENN SIE DIE MOODLE-FRAGEBOGEN VERWENDEN
- GARANTIERT NICHT, DASS SIE DIE DATEN GUT AUSFÜLLEN
- HILFT, FRAGEN EFFEKTIVER ZU ERSTELLEN
- DENKEN SIE DARAN, EINE SICHERUNGSKOPIE AUFZUBEWAHREN
__________________________________________
       ICH HOFFE, SIE FINDEN ES NÜTZLICH!</t>
  </si>
  <si>
    <t>FORMULARIO CLOZE</t>
  </si>
  <si>
    <t>CLOZE QUESTION</t>
  </si>
  <si>
    <t>QUESTION CLOZE</t>
  </si>
  <si>
    <t>Questão de CLOZE</t>
  </si>
  <si>
    <t>CLOZE</t>
  </si>
  <si>
    <t>Correct</t>
  </si>
  <si>
    <t>Cancel</t>
  </si>
  <si>
    <t>Numerical</t>
  </si>
  <si>
    <t>MC: Dropdown menu in-line in the text</t>
  </si>
  <si>
    <t>Correcto</t>
  </si>
  <si>
    <t>Retroalimentación</t>
  </si>
  <si>
    <t>Cancelar</t>
  </si>
  <si>
    <t>OM: Menú desplegable</t>
  </si>
  <si>
    <t>Numérica</t>
  </si>
  <si>
    <t>Tolerancia</t>
  </si>
  <si>
    <t>Tolerance</t>
  </si>
  <si>
    <t>02_1</t>
  </si>
  <si>
    <t>02_2</t>
  </si>
  <si>
    <t>02_3</t>
  </si>
  <si>
    <t>03_1</t>
  </si>
  <si>
    <t>03_4</t>
  </si>
  <si>
    <t>03_5</t>
  </si>
  <si>
    <t>03_6</t>
  </si>
  <si>
    <t>03_7</t>
  </si>
  <si>
    <t>03_8</t>
  </si>
  <si>
    <t>03_9</t>
  </si>
  <si>
    <t>05_3</t>
  </si>
  <si>
    <t>05_4</t>
  </si>
  <si>
    <t>05_5</t>
  </si>
  <si>
    <t>家</t>
  </si>
  <si>
    <t>YOUTUBE CHANNEL.</t>
  </si>
  <si>
    <t>公式</t>
  </si>
  <si>
    <t>停用</t>
  </si>
  <si>
    <t>不起作用
EXCEL版本
比2007年早些时候
或使用最后的MAC更新</t>
  </si>
  <si>
    <t>仔细阅读</t>
  </si>
  <si>
    <t>该应用程序已在其第一个版本中开发，由以下版本开发：</t>
  </si>
  <si>
    <t>卡迪兹大学</t>
  </si>
  <si>
    <t>1.本申请已经了解了Cádiz大学教学创新单位批准的教学创新项目。
最终用户是想要使用Moodle平台问卷的老师。它也可以由任何想要将其有序存储在同一个地方或想要将它们导出到文本文档中的问题的人使用。
3.主要目标是促进创建问卷的问题银行，因此最终用户必须检查问题是否正确上传（至少是前几次），并且该人已适当地填写数据，如如果你要在Moodle做到这一点。
如果单击下面列出的每个问题类型，您将能够看到它们如何在Moodle中创建的视频教程。</t>
  </si>
  <si>
    <t>当前活动的调查问卷类型是：
- 多项选择（1＆+答案） - 论文
- 真假 - 丢失的词
- 匹配 - 短答案
- 隐冻：允许在一个问题中允许数值计算和交错不同类型的问题。非常有用，可以非常快速地设置不同数据的许多问题。</t>
  </si>
  <si>
    <t>指数</t>
  </si>
  <si>
    <t>特别的
代码</t>
  </si>
  <si>
    <t>上标</t>
  </si>
  <si>
    <t>下标</t>
  </si>
  <si>
    <t>越线</t>
  </si>
  <si>
    <t>衔接</t>
  </si>
  <si>
    <t>粗体</t>
  </si>
  <si>
    <t>空间（+1）</t>
  </si>
  <si>
    <t>红色文本</t>
  </si>
  <si>
    <t>蓝色文本</t>
  </si>
  <si>
    <t>其他颜色</t>
  </si>
  <si>
    <t>插入
图片</t>
  </si>
  <si>
    <t>类别下拉列表</t>
  </si>
  <si>
    <t>使用变量数据</t>
  </si>
  <si>
    <t>启用</t>
  </si>
  <si>
    <t>一般数据</t>
  </si>
  <si>
    <t>自定义词典</t>
  </si>
  <si>
    <t>BOTONES MENSAJES</t>
  </si>
  <si>
    <t>BT</t>
  </si>
  <si>
    <t>Aceptar</t>
  </si>
  <si>
    <t>Abortar</t>
  </si>
  <si>
    <t>Reintentar</t>
  </si>
  <si>
    <t>Ignorar</t>
  </si>
  <si>
    <t>SÍ</t>
  </si>
  <si>
    <t>YES</t>
  </si>
  <si>
    <t>Acept</t>
  </si>
  <si>
    <t>Abort</t>
  </si>
  <si>
    <t>Retray</t>
  </si>
  <si>
    <t>Ignore</t>
  </si>
  <si>
    <t>Copie o link [Ctrl + C] e cole [Ctrl + V] Internet.</t>
  </si>
  <si>
    <t>Copia il testo [Ctrl + C] e incolla [Ctrl + V] Internet.</t>
  </si>
  <si>
    <t>Kopieren Sie den Text [Ctrl + C] und fügen Sie ein [Ctrl+ V] Internet.</t>
  </si>
  <si>
    <t>问题类型</t>
  </si>
  <si>
    <t>类别标题</t>
  </si>
  <si>
    <t>子类别标题</t>
  </si>
  <si>
    <t>一般反馈</t>
  </si>
  <si>
    <t>密码/ ID号</t>
  </si>
  <si>
    <t>正确的答案反馈</t>
  </si>
  <si>
    <t>部分错误的答案反馈</t>
  </si>
  <si>
    <t>错误的答案反馈</t>
  </si>
  <si>
    <t>问题前缀（不超过15个字符）</t>
  </si>
  <si>
    <t>要出口的初始问题数</t>
  </si>
  <si>
    <t>最终要出口的问题数</t>
  </si>
  <si>
    <t>洗牌测验答案（是= true）</t>
  </si>
  <si>
    <t>编号选择？ （否=无）</t>
  </si>
  <si>
    <t>保存的问题范围</t>
  </si>
  <si>
    <t>描述</t>
  </si>
  <si>
    <t>点</t>
  </si>
  <si>
    <t>如果允许多个，请尝试处罚。</t>
  </si>
  <si>
    <t>隐</t>
  </si>
  <si>
    <t>形式</t>
  </si>
  <si>
    <t>问题数据库</t>
  </si>
  <si>
    <t>从EXCEL BOOK进口</t>
  </si>
  <si>
    <t>出口到EXCEL书</t>
  </si>
  <si>
    <t>导出到MOODLE</t>
  </si>
  <si>
    <t>导出到文本文件（DOC/TXT）</t>
  </si>
  <si>
    <t>导出到游戏</t>
  </si>
  <si>
    <t>多项选择1A</t>
  </si>
  <si>
    <t>多项选择 +A</t>
  </si>
  <si>
    <t>真假</t>
  </si>
  <si>
    <t>匹配</t>
  </si>
  <si>
    <t>简短的答案</t>
  </si>
  <si>
    <t>缺少单词</t>
  </si>
  <si>
    <t>散文</t>
  </si>
  <si>
    <t>答案会被改组。</t>
  </si>
  <si>
    <t>答案不会被改组。</t>
  </si>
  <si>
    <t>（一个答案）</t>
  </si>
  <si>
    <t>（几个答案）</t>
  </si>
  <si>
    <t>一般的
数据</t>
  </si>
  <si>
    <t>问题
水池</t>
  </si>
  <si>
    <t>擦除
字段</t>
  </si>
  <si>
    <t>节省
问题</t>
  </si>
  <si>
    <t>删除
问题</t>
  </si>
  <si>
    <t>要导出的问题范围与问题总数不符。</t>
  </si>
  <si>
    <t>删除变量</t>
  </si>
  <si>
    <t>多项选择问题表格1A/SA</t>
  </si>
  <si>
    <t>第一个问题数据库</t>
  </si>
  <si>
    <t>问题编号</t>
  </si>
  <si>
    <t>num。选择</t>
  </si>
  <si>
    <t>问题名称</t>
  </si>
  <si>
    <t>问题声明</t>
  </si>
  <si>
    <t>正确答案</t>
  </si>
  <si>
    <t>错误的答案</t>
  </si>
  <si>
    <t>反馈</t>
  </si>
  <si>
    <t>暗示</t>
  </si>
  <si>
    <t>图片</t>
  </si>
  <si>
    <t>中心表值</t>
  </si>
  <si>
    <t>真的</t>
  </si>
  <si>
    <t>错误的</t>
  </si>
  <si>
    <t>匹配问题表</t>
  </si>
  <si>
    <t>团体</t>
  </si>
  <si>
    <t>一对</t>
  </si>
  <si>
    <t>简短答案问表格</t>
  </si>
  <si>
    <t>回答</t>
  </si>
  <si>
    <t>案例敏感性（是= 1）</t>
  </si>
  <si>
    <t>大写</t>
  </si>
  <si>
    <t>丢字问题表</t>
  </si>
  <si>
    <t>单词</t>
  </si>
  <si>
    <t>论文问题</t>
  </si>
  <si>
    <t>响应格式</t>
  </si>
  <si>
    <t>需要文字</t>
  </si>
  <si>
    <t>输入框大小</t>
  </si>
  <si>
    <t>线</t>
  </si>
  <si>
    <t>允许附件</t>
  </si>
  <si>
    <t>需要附件</t>
  </si>
  <si>
    <t>响应模板</t>
  </si>
  <si>
    <t>评估员的信息</t>
  </si>
  <si>
    <t>HTML编辑器</t>
  </si>
  <si>
    <t>HTML编辑器带有文件选择器</t>
  </si>
  <si>
    <t>纯文本</t>
  </si>
  <si>
    <t>纯文本，单层字体</t>
  </si>
  <si>
    <t>没有文字</t>
  </si>
  <si>
    <t>要求学生介绍文字</t>
  </si>
  <si>
    <t>文本输入是可选的</t>
  </si>
  <si>
    <t>不</t>
  </si>
  <si>
    <t>无限</t>
  </si>
  <si>
    <t>附件是可选的</t>
  </si>
  <si>
    <t>保存的问题</t>
  </si>
  <si>
    <t>插入问题[CTRL + H]</t>
  </si>
  <si>
    <t>删除问题[CTRL + K]</t>
  </si>
  <si>
    <t>一般数据帮助</t>
  </si>
  <si>
    <t>类别标题
创建新类别的选项。否则留空。您可以创建下拉列表，或者手动输入标题。</t>
  </si>
  <si>
    <t>子类别标题
创建新子类别的选项。否则留空。您可以从下拉列表中选择，或者手动输入新的子类别名称。
要包括新的子类别，请使用“/”
例如。 “ subcat1/subcat2/subcat3”。</t>
  </si>
  <si>
    <t>反馈（HTML）：
输入您要在测试结束时要显示的通用反馈消息。</t>
  </si>
  <si>
    <t>密码
如果设置密码，则需要将其提供给学生，以便他们可以填写测试。</t>
  </si>
  <si>
    <t>正确答案（HTML）：
输入正确的答案反馈消息。如果不需要，请留空。</t>
  </si>
  <si>
    <t>部分正确的答案（HTML）：
输入部分正确的答案反馈消息。如果不需要，请留空。</t>
  </si>
  <si>
    <t>错误答案（html）：
输入错误的答案反馈消息。如果不需要，请离开。</t>
  </si>
  <si>
    <t>字首
前缀添加到所有测试问题中。问题将根据其前缀进行编号，这是一种保持订购的方式。如果不需要前缀，请留空。</t>
  </si>
  <si>
    <t>类别描述
如果您想添加有关该类别的注释。否则留空。</t>
  </si>
  <si>
    <t>子类别描述
如果您想添加有关子类别的注释。否则留空。</t>
  </si>
  <si>
    <t>分数
分配给每个问题的分数。默认情况下，Moodle授予1 1，在创建测试时可以修改它。</t>
  </si>
  <si>
    <t>错误处罚
连续失败的尝试处罚。您可以自定义测试以删除罚款。</t>
  </si>
  <si>
    <t>隐
隐藏和显示选项的值，默认设置为0。</t>
  </si>
  <si>
    <t>标记错误的答案
使用此选项，可以标记您认为不正确的答案，然后一个一个一个丢弃它们。</t>
  </si>
  <si>
    <t>表格有帮助</t>
  </si>
  <si>
    <t>每个答案的要点：
每个答案在左边的分数将有。您可以手动编写它或从下拉列表中选择一个值。
如果有多个正确的答案，则总和必须为100。</t>
  </si>
  <si>
    <t>描述：
胶带您想以问题的名义出现的内容。
这将以一般数据 +问题 +描述的数量中的前缀集形成。
检查右侧的框时出现问题编号。</t>
  </si>
  <si>
    <t>问题声明（HTML）：
写问题陈述。
如果要包含特殊代码，请按F2或两次鼠标左键单击或使用Moodle编辑器。</t>
  </si>
  <si>
    <t>答案（html）：
写出要在此选项中出现的答案，您需要确保在右侧的框中给它提供适当的分数。</t>
  </si>
  <si>
    <t>Feerback（HTML）：
写您要为每个答案出现的评论。</t>
  </si>
  <si>
    <t>提示（HTML）：
如果您配置Moodle，则会出现评论，以便在允许多次尝试时可以提供线索。</t>
  </si>
  <si>
    <t>G1-对（HTML）：
配对第一个元素。</t>
  </si>
  <si>
    <t>G2-对（纯文本）：
配对第二个元素。</t>
  </si>
  <si>
    <t>答案（纯文本）：
可能的简短答案。
'*'可以用作匹配任何字符的通配符。
第一个匹配答案将用于确定分数和反馈。</t>
  </si>
  <si>
    <t>点：
分配给选定答案的点。</t>
  </si>
  <si>
    <t>反馈（HTML）：
如果选择了此答案，则会出现消息。</t>
  </si>
  <si>
    <t>大写匹配：
在检查答案时，设置为1以强制句子资本化匹配。匹配的上箱。</t>
  </si>
  <si>
    <t>词组：
该词的组号。</t>
  </si>
  <si>
    <t>单词（纯文本）：
缺少将单词链接到分配的组。</t>
  </si>
  <si>
    <t>正确答案：
选择正确的答案是正确还是错误。</t>
  </si>
  <si>
    <t>反馈正确答案（HTML）：
如果选择了正确的答案，则会出现消息。</t>
  </si>
  <si>
    <t>反馈不正确答案（HTML）：
如果选择了错误的答案，则会出现消息。</t>
  </si>
  <si>
    <t>响应格式：
选择您希望学生显示响应的格式。</t>
  </si>
  <si>
    <t>需要文字：
您可以决定学生是否必须写点东西。</t>
  </si>
  <si>
    <t>允许文件：
您可以决定学生是否应该上传文件。</t>
  </si>
  <si>
    <t>文件附加：
选择学生可以附加的文件数。</t>
  </si>
  <si>
    <t>答案模板：
您可以准备一个模板来指导学生的答案。</t>
  </si>
  <si>
    <t>评估者信息：
编写评估者所需的信息以纠正练习。</t>
  </si>
  <si>
    <t>宏消息</t>
  </si>
  <si>
    <t>此应用程序可以帮助您优化您的时间
当您使用Moodle问卷调查时
不能保证您正确地完成数据
帮助更有效地创建问题
记住保留备份副本
____________________________________________________________
希望对你有帮助！
____________________________________________________________</t>
  </si>
  <si>
    <t>无效文件！
您必须选择使用此应用程序创建的文件。</t>
  </si>
  <si>
    <t>复制文本（ctrl + c），
按F2和粘贴（CTRL + V）
将其插入细胞：</t>
  </si>
  <si>
    <t xml:space="preserve">
必须处于相同的工作目录：
</t>
  </si>
  <si>
    <t xml:space="preserve">
查找文件并将其复制在此目录中，以便能够继续。</t>
  </si>
  <si>
    <t>表格中显示的数据将作为一个新问题保存。
问题编号是</t>
  </si>
  <si>
    <t>橙子中的盒子不能为空。
保存之前，正确填写数据。</t>
  </si>
  <si>
    <t>正确答案的总分数必须等于100。
保存之前更改数据。</t>
  </si>
  <si>
    <t>接下来，您必须打开包含要导入的问题的文件。</t>
  </si>
  <si>
    <t>您可以在Google驱动器或Dropbox中插入图像。
为此，您必须通过单击来分享
- 任何具有链接的人 - 
并在以下消息中粘贴链接。</t>
  </si>
  <si>
    <t>写出要插入的图像的URL。</t>
  </si>
  <si>
    <t>输入的URL无效。
确保插入适当的URL。</t>
  </si>
  <si>
    <t>写出您想要图像的宽度。
如果您不知道想要什么尺寸，则可以将其留为空白，并且将使用图像的默认宽度，但不能设置零（0）。</t>
  </si>
  <si>
    <t>写出您想要图像的高度。
如果您不知道想要什么尺寸，则可以将其留为空白，并且将使用图像的默认宽度，但不能设置零（0）。</t>
  </si>
  <si>
    <t>要出口的问题的初始数量必须大于问题库中最小的数字。</t>
  </si>
  <si>
    <t>要出口的问题的最终数必须小于问题库中最大的数字。</t>
  </si>
  <si>
    <t>要出口的问题的最终数必须大于问题库中最小的数字。</t>
  </si>
  <si>
    <t>您已经选择去表单类型：</t>
  </si>
  <si>
    <t xml:space="preserve">您要替换现有文件吗？
</t>
  </si>
  <si>
    <t>该文件将被替换：</t>
  </si>
  <si>
    <t xml:space="preserve">该文件将不会更换。
新文件被调用：
</t>
  </si>
  <si>
    <t>在文件夹中：</t>
  </si>
  <si>
    <t>该文件是用名称创建的：</t>
  </si>
  <si>
    <t>你想继续吗？</t>
  </si>
  <si>
    <t>- 类别的当前名称是：</t>
  </si>
  <si>
    <t>- 描述是：</t>
  </si>
  <si>
    <t>- 所有问题的前缀是：</t>
  </si>
  <si>
    <t>- 要出口的问题的初始和最终编号是：</t>
  </si>
  <si>
    <t>- 问题总数：</t>
  </si>
  <si>
    <t>您选择了所有导出所有问卷。</t>
  </si>
  <si>
    <t>- 子类别的名称将是下拉列表中的名称：</t>
  </si>
  <si>
    <t>- 多项选择问卷的回答的编号类型是：</t>
  </si>
  <si>
    <t>- 关于响应的验证，您选择了：</t>
  </si>
  <si>
    <t>问题银行没有问题：</t>
  </si>
  <si>
    <t>您是否使用了可变数据并想一次保存几个问题？</t>
  </si>
  <si>
    <t>要创建的文件是在纯文本中。
它可以用单词，笔记本，乳胶等打开。</t>
  </si>
  <si>
    <t>将创建文本文件。
指示您要使用（TXT/DOC）保存的扩展名：</t>
  </si>
  <si>
    <t>指示要保存文件的文件夹的名称：</t>
  </si>
  <si>
    <t>推荐名称保存文件：</t>
  </si>
  <si>
    <t>您想更改它吗？</t>
  </si>
  <si>
    <t>键入文件的名称：</t>
  </si>
  <si>
    <t xml:space="preserve">您想与所有问卷合作吗？
- 如果选择是：您将与所有问卷调查一起工作。
- 如果选择否：您只能处理问卷的选定问题：
</t>
  </si>
  <si>
    <t xml:space="preserve">您已选择从另一个文件导入问题。
您是否想保留您当前遇到的问题，并将您接下来要导入的问题放置？
</t>
  </si>
  <si>
    <t xml:space="preserve">您想保留目前的问题吗？
PS：您选择了保存问题库（该副本将在另一个文件中制作）。如果您想清洁问题，请按编号。
</t>
  </si>
  <si>
    <t xml:space="preserve">编写要用于标准问卷对的分离器：
</t>
  </si>
  <si>
    <t>此功能无法用于MAC，我希望很快找到解决方案。</t>
  </si>
  <si>
    <t>这个盒子没有有用的信息。
选择一个类似的盒子。</t>
  </si>
  <si>
    <t>现在，您必须在笔记本上打开文件-Moodle.xml-，然后按[CTRL + V]。
然后，您必须使用所需的名称保存文件，但是扩展 - .xml-</t>
  </si>
  <si>
    <t xml:space="preserve">您想通过此随机数据保存多少个问题？
[最大100]
</t>
  </si>
  <si>
    <t>一般信息
编码：{P：T：D}
-P ==&gt;截面点
-T ==&gt;种类
-D ==&gt;响应数据
〜％100％正确＃反馈
〜％-50％不正确＃反馈
重要笔记：
- 〜字符分开响应。
- 正确答案的〜=或〜％100％。
- ＃用于反馈。
- 不要在MOODLE编辑器中编辑或创建问题。
它将创建可能干扰问题的HTML代码。</t>
  </si>
  <si>
    <t>您是否希望学生能够标记不正确的答案？</t>
  </si>
  <si>
    <t>单击文本标签以切换颜色：黑色/灰色。 &lt;br&gt;
单击无线电按钮以选择答案。</t>
  </si>
  <si>
    <t>单击文本标签要切换：正常 /波浪红色。 &lt;br&gt;
单击按钮选择答案。</t>
  </si>
  <si>
    <t>是的，更改为灰色。</t>
  </si>
  <si>
    <t>是的，越过红色。</t>
  </si>
  <si>
    <t>宽度SA</t>
  </si>
  <si>
    <t>之后，您必须从下拉列表中选择语言。</t>
  </si>
  <si>
    <t>您想以该顺序导出问题和答案吗？</t>
  </si>
  <si>
    <t>问题和答案的顺序正确。</t>
  </si>
  <si>
    <t>改组的问题和答案。</t>
  </si>
  <si>
    <t>写问题的数量。
它的价值必须在</t>
  </si>
  <si>
    <t>您是否要在桌子的末尾插入新线条来编写新问题？</t>
  </si>
  <si>
    <t>写出要删除的问题所在的行数。
它必须是：</t>
  </si>
  <si>
    <t>您目前在线：</t>
  </si>
  <si>
    <t>和问题：</t>
  </si>
  <si>
    <t>问题的说法是：</t>
  </si>
  <si>
    <t>句子空白有行。
您想删除它们吗？</t>
  </si>
  <si>
    <t>您必须在与所有人共享的Google驱动器上使用问题。</t>
  </si>
  <si>
    <t>写出要使用的问题的URL。</t>
  </si>
  <si>
    <t>该表必须与所有人共享。</t>
  </si>
  <si>
    <t>游戏中使用问题的代码是：</t>
  </si>
  <si>
    <t>代码成功地删除了。</t>
  </si>
  <si>
    <t>表标识符未注册。</t>
  </si>
  <si>
    <t>写出要停止访问的问题的URL。
该文件将不会删除。</t>
  </si>
  <si>
    <t>一旦选择了语言，如果要自动选择单元格的总范围：</t>
  </si>
  <si>
    <t>没有什么可以保存的。</t>
  </si>
  <si>
    <t>没有任何可以恢复的保存。</t>
  </si>
  <si>
    <t>没有任何可以删除的保存。</t>
  </si>
  <si>
    <t>商店公式</t>
  </si>
  <si>
    <t>以下已保存：</t>
  </si>
  <si>
    <t>选择要从中检索可变数据公式的类型：</t>
  </si>
  <si>
    <t>如果要在不同尺寸的单元格之间复制内容，则必须通过从公式栏中选择内容来做到这一点。
既要复制内容并粘贴它。</t>
  </si>
  <si>
    <t>一般菜单</t>
  </si>
  <si>
    <t>节省</t>
  </si>
  <si>
    <t>关</t>
  </si>
  <si>
    <t>帮助</t>
  </si>
  <si>
    <t>复制</t>
  </si>
  <si>
    <t>粘贴</t>
  </si>
  <si>
    <t>去 …</t>
  </si>
  <si>
    <t>出口进口</t>
  </si>
  <si>
    <t>关联</t>
  </si>
  <si>
    <t>更改初始数字</t>
  </si>
  <si>
    <t>更改最终数字</t>
  </si>
  <si>
    <t>更新问题号码</t>
  </si>
  <si>
    <t>激活 /失活公式杆</t>
  </si>
  <si>
    <t>键盘快捷键</t>
  </si>
  <si>
    <t>选择问题类型</t>
  </si>
  <si>
    <t>激活菜单</t>
  </si>
  <si>
    <t>扩展公式栏</t>
  </si>
  <si>
    <t>打开下拉菜单</t>
  </si>
  <si>
    <t>下一个单元格</t>
  </si>
  <si>
    <t>以前的单元格</t>
  </si>
  <si>
    <t>EXCEL菜单</t>
  </si>
  <si>
    <t>包括问题编号</t>
  </si>
  <si>
    <t>您想保存更改吗？</t>
  </si>
  <si>
    <t>您确定要关闭快速插件吗？</t>
  </si>
  <si>
    <t>节省和关闭...</t>
  </si>
  <si>
    <t>错误！！什么都没有保存...</t>
  </si>
  <si>
    <t>结尾</t>
  </si>
  <si>
    <t>是的</t>
  </si>
  <si>
    <t>接受</t>
  </si>
  <si>
    <t>取消</t>
  </si>
  <si>
    <t>中止</t>
  </si>
  <si>
    <t>重试</t>
  </si>
  <si>
    <t>无视</t>
  </si>
  <si>
    <t>Copia el link [Ctrl+C] y pega [Ctrl+V] en Internet.</t>
  </si>
  <si>
    <t xml:space="preserve">Se han eliminado </t>
  </si>
  <si>
    <t xml:space="preserve"> preguntas repetidas.</t>
  </si>
  <si>
    <t xml:space="preserve">  repeated questions.</t>
  </si>
  <si>
    <t>Voulez-vous supprimer les questions répétées ?</t>
  </si>
  <si>
    <t xml:space="preserve">  questions répétées.</t>
  </si>
  <si>
    <t xml:space="preserve">  perguntas repetidas.</t>
  </si>
  <si>
    <t xml:space="preserve">  domande ripetute.</t>
  </si>
  <si>
    <t>Möchten Sie die wiederholten Fragen löschen?</t>
  </si>
  <si>
    <t xml:space="preserve">  wiederholte Fragen.</t>
  </si>
  <si>
    <t>要删除重复的问题吗？</t>
  </si>
  <si>
    <t>已被移除</t>
  </si>
  <si>
    <t xml:space="preserve">  重复的问题。</t>
  </si>
  <si>
    <t>30_1</t>
  </si>
  <si>
    <t>30_2</t>
  </si>
  <si>
    <t>30_3</t>
  </si>
  <si>
    <t>30_4</t>
  </si>
  <si>
    <t>30_5</t>
  </si>
  <si>
    <t>30_6</t>
  </si>
  <si>
    <t>30_8</t>
  </si>
  <si>
    <t>30_7</t>
  </si>
  <si>
    <t>29_1</t>
  </si>
  <si>
    <t>29_2</t>
  </si>
  <si>
    <t>Z_CL_01_</t>
  </si>
  <si>
    <t>Z_CL_02_1_</t>
  </si>
  <si>
    <t>Z_CL_02_2_</t>
  </si>
  <si>
    <t>Z_CL_02_3_</t>
  </si>
  <si>
    <t>Aller aux</t>
  </si>
  <si>
    <t>Ir a</t>
  </si>
  <si>
    <t>Go to</t>
  </si>
  <si>
    <t>Vá para</t>
  </si>
  <si>
    <t>Vai a</t>
  </si>
  <si>
    <t>Gehen Sie zu</t>
  </si>
  <si>
    <t>转</t>
  </si>
  <si>
    <t>Título CATEGORÍA</t>
  </si>
  <si>
    <t>BANCO PREGUNTAS</t>
  </si>
  <si>
    <t>BANQUE QUESTIONS</t>
  </si>
  <si>
    <t>Z_MS_06_</t>
  </si>
  <si>
    <t>El rango de preguntas a exportar es INCORRECTO.</t>
  </si>
  <si>
    <t>The range of questions to be exported is INCORRECT.</t>
  </si>
  <si>
    <t>29_3</t>
  </si>
  <si>
    <t>Z_DG_14_</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</si>
  <si>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</si>
  <si>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t>
  </si>
  <si>
    <t>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t>
  </si>
  <si>
    <t>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</si>
  <si>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</si>
  <si>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要进入空间，您有几个选择：
1-复制代码并写入与要包括的空间一样多的“ _”。
2-输入代码
＆nbsp;
对于要插入的每个空间。
3-在句子的开头写
&lt;pre&gt;
使用此选项，将使用您键入的所有空间和页面断路保持格式。它还将保持快递字体和黑色类型。</t>
  </si>
  <si>
    <t>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t>
  </si>
  <si>
    <t>Escribe el ANCHO que quieres que tenga la imagen. 
Si no sabes qué tamaño quieres, puedes dejarlo en blanco, y se tomará el ancho por defecto de la imagen, pero NO SE PUEDE PONER CERO (0).</t>
  </si>
  <si>
    <t>Revisa los datos en la pantalla
DATOS GENERALES.</t>
  </si>
  <si>
    <t>Check the data on the screen
GENERAL DATA.</t>
  </si>
  <si>
    <t>Vérifiez les données sur l'écran
DONNÉES GÉNÉRALES.</t>
  </si>
  <si>
    <t>Verifique os dados na folha
DADOS GERAIS.</t>
  </si>
  <si>
    <t>Verificare i dati sul foglio
DATI GENERALI.</t>
  </si>
  <si>
    <t>Überprüfen Sie die Daten auf dem Blatt
ALLGEMEINE DATEN.</t>
  </si>
  <si>
    <t>检查屏幕上的数据
一般数据。</t>
  </si>
  <si>
    <t>NO HAY DATOS ALMACENADOS EN LA PREGUNTA SELECCIONADA.</t>
  </si>
  <si>
    <t>NO DATA IS STORED FOR THE SELECTED QUESTION.</t>
  </si>
  <si>
    <t>AUCUNE DONNÉE N'EST STOCKÉE POUR LA QUESTION SÉLECTIONNÉE.</t>
  </si>
  <si>
    <t>NENHUM DADO É ARMAZENADO NA PERGUNTA SELECIONADA.</t>
  </si>
  <si>
    <t>NESSUN DATO VIENE MEMORIZZATO NELLA DOMANDA SELEZIONATA.</t>
  </si>
  <si>
    <t>对于选定的问题，没有存储数据。</t>
  </si>
  <si>
    <t xml:space="preserve"> ha sido borrada del Banco de Preguntas.</t>
  </si>
  <si>
    <t xml:space="preserve"> has been deleted from the Question Bank.</t>
  </si>
  <si>
    <t xml:space="preserve"> a été supprimée de la banque de questions.</t>
  </si>
  <si>
    <t xml:space="preserve"> foi excluída do banco de perguntas.</t>
  </si>
  <si>
    <t xml:space="preserve"> è stata eliminata dalla Banca delle domande.</t>
  </si>
  <si>
    <t xml:space="preserve"> wurde aus der Fragenbank entfernt.</t>
  </si>
  <si>
    <t>已从问题库中删除。</t>
  </si>
  <si>
    <t>尚未从问题库中删除。</t>
  </si>
  <si>
    <t xml:space="preserve"> no ha sido borrada del Banco de Preguntas.</t>
  </si>
  <si>
    <t xml:space="preserve"> has not been deleted from the Question Bank.</t>
  </si>
  <si>
    <t xml:space="preserve"> n'a pas été supprimée de la banque de questions.</t>
  </si>
  <si>
    <t xml:space="preserve"> non è stata cancellata dalla Banca delle domande.</t>
  </si>
  <si>
    <t>RESPUESTA PARCIALMENTE CORRECTA (HTML):
Escribe lo que quieres que se muestre al responder de forma parcialmente correcta. Si no quieres poner nada, déjalo en blanco.</t>
  </si>
  <si>
    <t>BARAJAR RESPUESTA
Si quieres barajar las respuestas, selecciona "true".</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</si>
  <si>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</si>
  <si>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</si>
  <si>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</si>
  <si>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</si>
  <si>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洗牌答案
选择 “ true” 来洗牌答案。</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</si>
  <si>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</si>
  <si>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</si>
  <si>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PHOTO:
Si vous souhaitez inclure une image avant l'énoncé, placez ici le code suivant.
           &lt;img src = "" https: //…. /&gt;
Un saut de ligne est inclus.</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</si>
  <si>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</si>
  <si>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</si>
  <si>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</si>
  <si>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图片：
如果要在语句之前包含图像，请在此处包含以嵌入图像的代码。
&lt;img src =“” https：//…。 /&gt;
包括线路休息。</t>
  </si>
  <si>
    <t>Número de caracteres para que TODAS las Respuestas Cortas tengan el mismo ANCHO.
Si se deja en blanco, el ancho es el mínimo y cambia automáticamente, según se va escribiendo la respuesta.</t>
  </si>
  <si>
    <t>JAWOHL</t>
  </si>
  <si>
    <t>Akzeptieren</t>
  </si>
  <si>
    <t>Absagen</t>
  </si>
  <si>
    <t>Abbrechen</t>
  </si>
  <si>
    <t>Ignorieren</t>
  </si>
  <si>
    <t>SÌ</t>
  </si>
  <si>
    <t>Accettare</t>
  </si>
  <si>
    <t>Annulla</t>
  </si>
  <si>
    <t>Aborto</t>
  </si>
  <si>
    <t>Ignorare</t>
  </si>
  <si>
    <t>PULSANTI DEI MESSAGGI</t>
  </si>
  <si>
    <t>NACHRICHTENTASTEN</t>
  </si>
  <si>
    <t>BOTÕES DE MENSAGEM</t>
  </si>
  <si>
    <t>SIM</t>
  </si>
  <si>
    <t>Aceitar</t>
  </si>
  <si>
    <t>BOUTONS DE MESSAGES</t>
  </si>
  <si>
    <t>OUI</t>
  </si>
  <si>
    <t>Accepter</t>
  </si>
  <si>
    <t>Annuler</t>
  </si>
  <si>
    <t>Avorter</t>
  </si>
  <si>
    <t>Ignorer</t>
  </si>
  <si>
    <t>MESSAGE BUTTONS</t>
  </si>
  <si>
    <t>La plage de questions à exporter est INCORRECTE.</t>
  </si>
  <si>
    <t>O intervalo de perguntas para exportar está INCORRETO.</t>
  </si>
  <si>
    <t>La gamma di domande da esportare è ERRATA.</t>
  </si>
  <si>
    <t>Der Bereich der zu exportierenden Fragen ist FALSCH.</t>
  </si>
  <si>
    <t>要导出的问题范围不正确。</t>
  </si>
  <si>
    <t>使所有简短答案具有相同宽度的字符数。
如果留空，则宽度为最小值，并在键入响应时自动更改。</t>
  </si>
  <si>
    <t>Anzahl der Zeichen, damit ALLE Kurzantworten die gleiche BREITE haben.
Wenn das Feld leer gelassen wird, ist die Breite das Minimum und ändert sich automatisch, wenn die Antwort eingegeben wird.</t>
  </si>
  <si>
    <t>Numero di caratteri in modo che TUTTE le risposte brevi abbiano la stessa LARGHEZZA.
Se lasciato vuoto, la larghezza è la minima e cambia automaticamente durante la digitazione della risposta.</t>
  </si>
  <si>
    <t>Número de caracteres para que TODAS as respostas curtas tenham a mesma LARGURA.
Se deixado em branco, a largura é a mínima e muda automaticamente conforme a resposta é digitada.</t>
  </si>
  <si>
    <t>Nombre de caractères pour que TOUTES les réponses courtes aient la même LARGEUR.
Si laissé vide, la largeur est le minimum et change automatiquement au fur et à mesure que la réponse est saisie.</t>
  </si>
  <si>
    <t>Number of characters so that ALL Short Answers have the same WIDTH.
If left blank, the width is the minimum and changes automatically as the response is typed.</t>
  </si>
  <si>
    <t>[1]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t>
  </si>
  <si>
    <t>下次打开应用程序时再次询问语言？
后记 1：应用程序的原始语言是西班牙语。
后记 2：您可以随时使用fasttest pluin时更改语言。</t>
  </si>
  <si>
    <t>简体中文</t>
  </si>
  <si>
    <t>En el siguiente enlace, tienes el VIDEO TUTORIAL sobre cómo utilizar las preguntas en el juego.
_____________________________</t>
  </si>
  <si>
    <t>In the following link, you have the VIDEO-TUTORIAL on how to use the questions in the game.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</si>
  <si>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</si>
  <si>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</si>
  <si>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</si>
  <si>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在以下链接中，您有 视频教程 关于如何使用游戏中的问题。
_____________________________</t>
  </si>
  <si>
    <t>En el siguiente enlace, tienes el MANUAL sobre cómo utilizar las preguntas en el juego.
_____________________________</t>
  </si>
  <si>
    <t>In the following link, you have the HANDBOOK on how to use the questions in the game.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</si>
  <si>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</si>
  <si>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</si>
  <si>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</si>
  <si>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在以下链接中，您有 手册 关于如何使用游戏中的问题。
_____________________________</t>
  </si>
  <si>
    <t xml:space="preserve">¿Cuántas líneas quieres insertar? </t>
  </si>
  <si>
    <t>Podrás introducir preguntas UNA a UNA.</t>
  </si>
  <si>
    <t>You can enter questions ONE by ONE.</t>
  </si>
  <si>
    <t>Vous pouvez saisir les questions UNE par UNE.</t>
  </si>
  <si>
    <t>Você poderá inserir as perguntas UMA a UMA.</t>
  </si>
  <si>
    <t>Potrai inserire le domande UNA per UNA.</t>
  </si>
  <si>
    <t>Sie können eins nach dem anderen Fragen eingeben.</t>
  </si>
  <si>
    <t xml:space="preserve">您可以一一输入问题。
</t>
  </si>
  <si>
    <t>¿Estás seguro que quieres LIMPIAR los datos del Formulario?
NO se BORRARÁ ningún dato de las preguntas.</t>
  </si>
  <si>
    <t xml:space="preserve">Are you sure you want to CLEAN the form data?
NO questions' data will be DELETED. </t>
  </si>
  <si>
    <t>Voulez-vous vraiment NETTOYER les données du formulaire?
AUCUNE donnée des questions ne sera SUPPRIMÉE.</t>
  </si>
  <si>
    <t>Tem certeza de que deseja LIMPAR os dados do formulário?
NENHUM dado será EXCLUÍDO das perguntas.</t>
  </si>
  <si>
    <t>Sei sicuro di voler PULIRE i dati del modulo?
NESSUN dato verrà ELIMINATO dalle domande.</t>
  </si>
  <si>
    <t>Sind Sie sicher, dass Sie die Formulardaten REINIGEN möchten?
Aus den Fragen werden KEINE Daten gelöscht.</t>
  </si>
  <si>
    <t>您确定要清洁表单数据吗？
不会删除任何问题的数据。</t>
  </si>
  <si>
    <t>Si quieres personalizar la lista desplegable de las
          CATEGORÍAS y SUBCATEGORÍAS
pulsa en ACTIVAR.
Cuando la tengas personalizada, pulsa en DESACTIVAR. 
Puedes TENER en la lista desplegable: 
   - Hasta 20 nombres de CATEGORÍAS
   - Hasta 12 nombres de SUBCATEGORÍAS</t>
  </si>
  <si>
    <t>If you want to customize the drop-down list of the
           CATEGORIES and SUBCATEGORIES
press ACTIVATE.
When you have it customized, press DEACTIVATE.
You can HAVE in the drop down list:
    - Up to 20 CATEGORY names
    - Up to 12 names of SUBCATEGORIES</t>
  </si>
  <si>
    <t>Si vous souhaitez personnaliser la liste déroulante des
           CATÉGORIES et SOUS-CATÉGORIES
appuyez sur ACTIVER.
Lorsque vous l'avez personnalisé, cliquez sur DÉSACTIVER.
Vous pouvez AVOIR dans la liste déroulante:
    - Jusqu'à 20 noms de CATÉGORIE
    - Jusqu'à 12 noms de SOUS-CATÉGORIES</t>
  </si>
  <si>
    <t>Se você deseja personalizar a lista suspensa do
           CATEGORIAS e SUBCATEGORIAS
toque em ATIVAR.
Quando tiver customizado, clique em DESATIVAR.
Você pode TER na lista suspensa:
    - Até 20 nomes de CATEGORIA
    - Até 12 nomes de SUBCATEGORIAS</t>
  </si>
  <si>
    <t>Se desideri personalizzare l'elenco a discesa del file
           CATEGORIE e SOTTOCATEGORIE
tocca ATTIVA.
Quando lo hai personalizzato, fai clic su DISATTIVA.
Puoi AVERE nell'elenco a discesa:
    - Fino a 20 nomi di CATEGORIA
    - Fino a 12 nomi di SOTTOCATEGORIE</t>
  </si>
  <si>
    <t>Wenn Sie die Dropdown-Liste von anpassen möchten
          KATEGORIEN und UNTERKATEGORIEN
Tippen Sie auf AKTIVIEREN.
Wenn Sie es angepasst haben, klicken Sie auf DEAKTIVIEREN.
Sie können in der Dropdown-Liste haben:
   - Bis zu 20 KATEGORIEN-Namen
   - Bis zu 12 Namen von SUBCATEGORIES</t>
  </si>
  <si>
    <t>如果要自定义下拉列表
类别和子类别
按激活。
自定义时，请按停用。
您可以在下拉列表中有：
- 最多20个类别名称
- 最多12个子类别名称</t>
  </si>
  <si>
    <t>Si quieres usar CELDAS VARIABLES para las preguntas, pulsa ACTIVAR.
Si NO quieres usarlas , pulsa DESACTIVAR.
Puedes usarlas:
     - Como variables de palabras,
     - Como celdas de EXCEL con FÓRMULAS,
     - Cualquier otra cosa que sepas hacer con EXCEL.</t>
  </si>
  <si>
    <t>If you want to use VARIABLE CELLS for the questions, press ACTIVATE.
If you DO NOT want to use them, click DISABLE.
You can use them:
      - As word variables,
      - As EXCEL cells with FORMULAS,
      - Anything you know how to do with EXCEL.</t>
  </si>
  <si>
    <t>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t>
  </si>
  <si>
    <t>Se quiser usar CÉLULAS VARIÁVEIS para as perguntas, clique em ATIVAR.
Se você NÃO deseja usá-los, clique em DESATIVAR.
Você pode usá-los:
      - Como variáveis ​​de palavras
      - Como células EXCEL com FÓRMULAS
      - Qualquer outra coisa que você saiba fazer com o EXCEL</t>
  </si>
  <si>
    <t>Se vuoi utilizzare CELLULE VARIABILI per le domande, clicca su ATTIVA.
Se NON vuoi usarli, clicca su DISABILITA.
Puoi usarli:
      - Come variabili di parola
      - Come celle EXCEL con FORMULE
      - Qualsiasi altra cosa che sai fare con EXCEL</t>
  </si>
  <si>
    <t>Wenn Sie VARIABLE CELLS für die Fragen verwenden möchten, klicken Sie auf ACTIVATE.
Wenn Sie sie NICHT verwenden möchten, klicken Sie auf DEAKTIVIEREN.
Sie können sie verwenden:
     - Als Wortvariablen
     - Als EXCEL-Zellen mit FORMELN
     - Alles andere, was Sie mit EXCEL tun können</t>
  </si>
  <si>
    <t>如果您想将可变单元格用于问题，请按激活。
如果您不想使用它们，请单击“禁用”。
您可以使用它们：
- 作为单词变量，
- 作为具有公式的Excel细胞，
- 您知道如何使用Excel。</t>
  </si>
  <si>
    <t>Escribe el código en formato HEX del COLOR que quieres usar:
Ejemplos (6 nº):
   - Negro:    000000 
   - Blanco:   FFFFFF
Web para los códigos de colores HTML:  https://htmlcolorcodes.com/es/
Web para "clonar" el color que quieres usar:  https://imagecolorpicker.com/es</t>
  </si>
  <si>
    <t>Write the code in HEX format of the COLOR you want to use:
Examples (6 nº):
    - Black:     000000
    - White:   FFFFFF
Web for HTML color codes:  https://htmlcolorcodes.com
Web to "clone" the color you want to use:  https://imagecolorpicker.com</t>
  </si>
  <si>
    <t>Écrivez le code au format HEX de la COULEUR que vous souhaitez utiliser:
Exemples (6 nº):
    - Noir:      000000
    - Blanc:     FFFFFF
Web pour les codes de couleur HTML:   https://htmlcolorcodes.com/fr/
Web pour "cloner" la couleur que vous souhaitez utiliser:  https://imagecolorpicker.com/fr</t>
  </si>
  <si>
    <t>Escreva o código no formato HEX da COR que deseja usar:
Exemplos:
    - Preto:      000000
    - Branco:    FFFFFF
Web para códigos de cores HTML:  https://htmlcolorcodes.com
Web para "clonar" a cor que deseja usar:  https://imagecolorpicker.com/pt</t>
  </si>
  <si>
    <t>Scrivi il codice in formato HEX del COLORE che vuoi utilizzare:
Esempi:
    - Nero: 000000
    - Bianco: FFFFFF
Web per codici colore HTML:   https://htmlcolorcodes.com
Web per "clonare" il colore che vuoi usare:  https://imagecolorpicker.com/it</t>
  </si>
  <si>
    <t>以您要使用的颜色的十六进制格式编写代码：
例子（6nº）：
- 黑色：000000
- 白：ffffff
用于HTML颜色代码的网络：  https://htmlcolorcodes.com
网络以“克隆”您要使用的颜色： https://imagecolorpicker.com</t>
  </si>
  <si>
    <t>Schreiben Sie den Code im HEX-Format der Farbe, die Sie verwenden möchten:
Beispiele (6 nº):
    - Schwarz: 000000
    - Weiß: FFFFFF
Web für HTML-Farbcodes:  https://htmlcolorcodes.com
Web, um die Farbe zu "klonen", die Sie verwenden möchten:   https://imagecolorpicker.com/de</t>
  </si>
  <si>
    <t>¿Estás seguro que quieres BORRAR los datos de las celdas Variables? 
Dato_01, Dato_02, etc.
NO se BORRARÁ ningún dato de las preguntas.</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</si>
  <si>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</si>
  <si>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</si>
  <si>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</si>
  <si>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</si>
  <si>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</si>
  <si>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您确定要在变量单元中删除数据吗？ dato_01，dato_02，等。
没有从问题中删除的数据。</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</si>
  <si>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</si>
  <si>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</si>
  <si>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</si>
  <si>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</si>
  <si>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</si>
  <si>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信息：
当引入问题，答案和标点符号的数据时，将更新窗口。
它将自动指示：
- 这是正确的答案。
- 有多少正确 /错误的答案。
- 正确 /错误的答案总共有多少点。</t>
  </si>
  <si>
    <t>Do you want the application to indicate the necessary links?
- Link to VIDEO TUTORIALS
- Link to MANUAL
- Link to DOWNLOAD the GAME</t>
  </si>
  <si>
    <t>¿Quieres que te indique los enlaces necesarios la aplicación? 
- Enlace a VIDEO TUTORIALES
- Enlace a MANUAL
- Enlace a DESCARGAR el JUEGO</t>
  </si>
  <si>
    <t>Quer que o aplicativo indique os links necessários?
- Link para VÍDEO TUTORIAIS
- Link para MANUAL
- Link para BAIXAR O JOGO</t>
  </si>
  <si>
    <t>Vuoi che l'applicazione indichi i link necessari?
- Link ai VIDEO TUTORIAL
- Link al MANUALE
- Link per SCARICARE IL GIOCO</t>
  </si>
  <si>
    <t>Möchten Sie, dass die Anwendung die erforderlichen Links anzeigt?
- Link zu VIDEO-TUTORIALS
- Link zum HANDBUCH
- Link zum DOWNLOAD des SPIELS</t>
  </si>
  <si>
    <t>您是否希望该应用程序指示必要的链接？
- 链接到视频教程
- 链接到手册
- 链接下载游戏</t>
  </si>
  <si>
    <t>En el siguiente enlace, te puedes DESCARGAR EL JUEGO.
_____________________________</t>
  </si>
  <si>
    <t>In the following link, you can DOWNLOAD THE GAME.
_____________________________</t>
  </si>
  <si>
    <t>Dans le lien suivant, vous pouvez TÉLÉCHARGER LE JEU.
_____________________________</t>
  </si>
  <si>
    <t>No link a seguir, você pode BAIXE O JOGO.
_____________________________</t>
  </si>
  <si>
    <t>Nel seguente link, puoi SCARICA IL GIOCO.
_____________________________</t>
  </si>
  <si>
    <t>Unter folgendem Link können Sie LADE DAS SPIEL HERUNTER.
_____________________________</t>
  </si>
  <si>
    <t>在以下链接中，您可以 下载游戏， 。
_____________________________</t>
  </si>
  <si>
    <t>复制链接 [Ctrl + C]，和Internet中的粘贴 [CTRL + V]。</t>
  </si>
  <si>
    <t>OTRO</t>
  </si>
  <si>
    <t>Marcar_RI_TEXTO</t>
  </si>
  <si>
    <t>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t>
  </si>
  <si>
    <t>标记错误答案时的文本
将出现在问卷中的文本，向学生表明他如何标记他认为不正确的答案，以丢弃它们。 此文本可以留空，但建议学生使用此选项。</t>
  </si>
  <si>
    <t>TEXT WHEN MARKING INCORRECT ANSWERS
Text that will appear in the questionnaire, to indicate to the student how he can mark the answers that he thinks are not correct, to discard them. This text can be left blank, although it is advisable to advise students of this option.</t>
  </si>
  <si>
    <t>TEXTE LORSQUE VOUS MARQUEZ DES RÉPONSES INCORRECTES
Texte qui apparaîtra dans le questionnaire, pour indiquer à l'étudiant comment il peut marquer les réponses qu'il pense ne pas être correctes, pour les jeter. Ce texte peut être laissé en blanc, bien qu'il soit conseillé d'informer les étudiants de cette option.</t>
  </si>
  <si>
    <t>TEXTO AO MARCAR RESPOSTAS INCORRETAS
Texto que aparecerá no questionário, para indicar ao aluno como ele pode marcar as respostas que ele acha que não estão corretas, para descartá-las. Este texto pode ser deixado em branco, embora seja aconselhável aconselhar os alunos sobre esta opção.</t>
  </si>
  <si>
    <t>TESTO QUANDO SI SEGNA LE RISPOSTE ERRATE
Testo che apparirà nel questionario, per indicare allo studente come contrassegnare le risposte che ritiene non corrette, per scartarle. Questo testo può essere lasciato vuoto, anche se è consigliabile avvisare gli studenti di questa opzione.</t>
  </si>
  <si>
    <t>TEXT BEI MARKIERUNG FALSCHER ANTWORTEN
Text, der im Fragebogen erscheint, um dem Schüler anzuzeigen, wie er die Antworten markieren kann, die er für nicht richtig hält, um sie zu verwerfen. Dieser Text kann leer gelassen werden, obwohl es ratsam ist, die Studierenden auf diese Option hinzuweisen.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</si>
  <si>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</si>
  <si>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</si>
  <si>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</si>
  <si>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</si>
  <si>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Palabra suelta dentro del texto. 
SHORTANSWER 
     =&gt; SA            =&gt; SAC
     =&gt; MW         =&gt; MWC
ACLARACIONES: La C es para que Coincidan las mayúsculas.</t>
  </si>
  <si>
    <t>Single word within the text.
SHORTANSWER 
     =&gt; SA            =&gt; SAC
     =&gt; MW         =&gt; MWC
CLARIFICATIONS: C is for uppercase matching.</t>
  </si>
  <si>
    <t>Un seul mot dans le texte.
SHORTANSWER 
     =&gt; SA            =&gt; SAC
     =&gt; MW         =&gt; MWC
CLARIFICATIONS: C est pour la correspondance des majuscules.</t>
  </si>
  <si>
    <t>Uma única palavra no texto.
SHORTANSWER 
     =&gt; SA            =&gt; SAC
     =&gt; MW         =&gt; MWC
ESCLARECIMENTOS: C é para correspondência de maiúsculas.</t>
  </si>
  <si>
    <t>Singola parola all'interno del testo..
SHORTANSWER 
     =&gt; SA            =&gt; SAC
     =&gt; MW         =&gt; MWC
CHIARIMENTI: C è per la corrispondenza delle maiuscole.</t>
  </si>
  <si>
    <t>Einzelwort innerhalb des Textes. 
SHORTANSWER 
     =&gt; SA            =&gt; SAC
     =&gt; MW         =&gt; MWC
ERKLÄRUNGEN: C steht für Capital Match.</t>
  </si>
  <si>
    <t>文本中的单词。
SHORTANSWER
=&gt; SA =&gt; SAC
=&gt; MW =&gt; MWC
澄清： C用于大写匹配。</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</si>
  <si>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</si>
  <si>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</si>
  <si>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文本中的下拉菜单。
一个正确的答案：多级
=&gt; MC =&gt; MCS
=&gt; MCV =&gt; MCVS
=&gt; MCH =&gt; MCHS
多个正确的答案：多响应
=&gt; MR =&gt; MRS
=&gt; MRH =&gt; MRHS
澄清：
·S是为了调整答案。
·V用于垂直按钮。
·H用于水平按钮。</t>
  </si>
  <si>
    <t>05_6</t>
  </si>
  <si>
    <t>05_7</t>
  </si>
  <si>
    <t>OM: 1R - Botones columna Vertical</t>
  </si>
  <si>
    <t>OM: 1R - Botones fila Horizontal</t>
  </si>
  <si>
    <t>OM: +R - Botones columna Vertical</t>
  </si>
  <si>
    <t>OM: +R - Botones fila Horizontal</t>
  </si>
  <si>
    <t>MC: +A - Vertical column of radio buttons</t>
  </si>
  <si>
    <t>MC: +A - Horizontal column of radio buttons</t>
  </si>
  <si>
    <t>MC: 1A - Vertical column of radio buttons</t>
  </si>
  <si>
    <t>MC: 1A - Horizontal column of radio buttons</t>
  </si>
  <si>
    <t>05_8</t>
  </si>
  <si>
    <t>Short Answer (Case sensitivity)</t>
  </si>
  <si>
    <t>Respuesta Corta (Mayúsculas)</t>
  </si>
  <si>
    <t>Choose a Cloze question format:</t>
  </si>
  <si>
    <t>Elija un formato de pregunta Cloze:</t>
  </si>
  <si>
    <t>Antwort</t>
  </si>
  <si>
    <t>Richtig</t>
  </si>
  <si>
    <t>Rückmeldung</t>
  </si>
  <si>
    <t>Toleranz</t>
  </si>
  <si>
    <t>Kurze Antwort</t>
  </si>
  <si>
    <t>Kurze Antwort (Großbuchstaben)</t>
  </si>
  <si>
    <t>Escolha um formato de pergunta Cloze:</t>
  </si>
  <si>
    <t>Resposta</t>
  </si>
  <si>
    <t>Correto</t>
  </si>
  <si>
    <t>Tolerância</t>
  </si>
  <si>
    <t>Scegli un formato di domanda Cloze:</t>
  </si>
  <si>
    <t>Corretta</t>
  </si>
  <si>
    <t>Tolleranza</t>
  </si>
  <si>
    <t>Choisissez un format de question Cloze :</t>
  </si>
  <si>
    <t>C'est Correct</t>
  </si>
  <si>
    <t>Tolérance</t>
  </si>
  <si>
    <t>选择完形填空题格式：</t>
  </si>
  <si>
    <t>回复</t>
  </si>
  <si>
    <t>正确的</t>
  </si>
  <si>
    <t>正确百分比</t>
  </si>
  <si>
    <t>宽容</t>
  </si>
  <si>
    <t>简短的回答</t>
  </si>
  <si>
    <t>简答（大写）</t>
  </si>
  <si>
    <t>数字</t>
  </si>
  <si>
    <t>插入代码 CLOZE</t>
  </si>
  <si>
    <t>% Correcto</t>
  </si>
  <si>
    <t>% Correct</t>
  </si>
  <si>
    <t>% Correta</t>
  </si>
  <si>
    <t>% Corretta</t>
  </si>
  <si>
    <t>Richtiger %</t>
  </si>
  <si>
    <t>Calificación de pregunta predeterminada:</t>
  </si>
  <si>
    <t>Default question grade:</t>
  </si>
  <si>
    <t>Note par défaut des questions:</t>
  </si>
  <si>
    <t>Nota de pergunta padrão:</t>
  </si>
  <si>
    <t>Grado di domanda predefinito:</t>
  </si>
  <si>
    <t>Standardfragenote:</t>
  </si>
  <si>
    <t>默认问题等级:</t>
  </si>
  <si>
    <t>Retour d'information</t>
  </si>
  <si>
    <t>Retorno</t>
  </si>
  <si>
    <t>Numérique</t>
  </si>
  <si>
    <t>Numerico</t>
  </si>
  <si>
    <t>Numerisch</t>
  </si>
  <si>
    <t>Risposta Bbreve</t>
  </si>
  <si>
    <t>Réponse Courte (Majuscules)</t>
  </si>
  <si>
    <t>Resposta Curta (Caps)</t>
  </si>
  <si>
    <t>Risposta Breve (maiuscolo)</t>
  </si>
  <si>
    <t>Copy the link [Ctrl + C], and paste [Ctrl + V] on the Internet.</t>
  </si>
  <si>
    <t xml:space="preserve">You are currently on LINE: </t>
  </si>
  <si>
    <t xml:space="preserve"> will be DELETED, that is on line </t>
  </si>
  <si>
    <t>There are lines with a blank sentence.
Do you want to delete them?</t>
  </si>
  <si>
    <t>You must USE "shared with EVERYONE" questions on GOOGLE DRIVE.</t>
  </si>
  <si>
    <t>Do you want to INSERT new LINES at the end of the table to write new questions?</t>
  </si>
  <si>
    <t>FORMULAIRE les codes CLOZE</t>
  </si>
  <si>
    <t>FORM CLOZE Codes</t>
  </si>
  <si>
    <t>FORMULARIO Códigos CLOZE</t>
  </si>
  <si>
    <t>FORMULÁRIO Códigos CLOZE</t>
  </si>
  <si>
    <t>MODULO Codici CLOZE</t>
  </si>
  <si>
    <t>CLOZE-Codes FORM</t>
  </si>
  <si>
    <t>INSÉRER QUESTION [ Ctrl + h ]</t>
  </si>
  <si>
    <t>SUPPRIMER QUESTION [ Ctrl + k ]</t>
  </si>
  <si>
    <t>- CETTE APPLICATION VOUS AIDERA A OPTIMISER VOTRE TEMPS LORSQUE VOUS UTILISEZ LES QUESTIONNAIRES MOODLE
- NE GARANTIT PAS QUE VOUS COMPLÉTEZ BIEN LES DONNÉES
- AIDE À CRÉER DES QUESTIONS PLUS EFFICACEMENT
- N'OUBLIEZ PAS DE CONSERVER UNE COPIE DE SAUVEGARDE
_______________________________________________________
                  J'ESPÈRE QUE VOUS TROUVEREZ CELA UTILE!</t>
  </si>
  <si>
    <t>Número dentro del texto. 
NUMERICAL 
           {3:NM:=3:0}
ACLARACIONES: Tiene un nuevo campo para indicar el márgen de error (tolerancia).</t>
  </si>
  <si>
    <t>Number within the text.
NUMERICAL 
           {3:NM:=3:0}
CLARIFICATIONS: It has a new field to indicate the margin of error (tolerance).</t>
  </si>
  <si>
    <t>Numéro dans le texte. 
NUMERICAL 
           {3:NM:=3:0}
CLARIFICATIONS: Il a un nouveau champ pour indiquer la marge d'erreur (tolérance).</t>
  </si>
  <si>
    <t>Número dentro do texto.
NUMERICAL 
           {3:NM:=3:0}
ESCLARECIMENTOS: Possui novo campo para indicar a margem de erro (tolerância).</t>
  </si>
  <si>
    <t>Numero all'interno del testo. 
NUMERICAL 
           {3:NM:=3:0}
CHIARIMENTI: Dispone di un nuovo campo per indicare il margine di errore (tolleranza).</t>
  </si>
  <si>
    <t>Nummer im Text. 
NUMERICAL 
           {3:NM:=3:0}
ERKLÄRUNGEN: Es gibt ein neues Feld, das die Fehlerquote (Toleranz) angibt.</t>
  </si>
  <si>
    <t>文本中的数字。
数值
{3：NM：= 3：0}
澄清：
·它有一个新的字段来指示误差范围（公差）。</t>
  </si>
  <si>
    <t>INFORMATIONS:
Au fur et à mesure que les DONNÉES des questions, des réponses et de la ponctuation sont INTRODUITES, la fenêtre se mettera à jour.
Il sera AUTOMATIQUEMENT indiqué:
    - La bonne réponse.
    - Le numéro de réponses correctes / incorrectes.
    - Les points total pour les réponses correctes / incorrectes.</t>
  </si>
  <si>
    <t>Souhaitez-vous voir les liens nécessaires de l'application ?
- Lien vers les TUTORIELS VIDÉO
- Lien vers MANUEL
- Lien pour TÉLÉCHARGER le JEU</t>
  </si>
  <si>
    <t>Le lien suivant, vous informe TUTORIEL VIDÉO sur la façon d'utiliser les questions dans le jeu.
_____________________________</t>
  </si>
  <si>
    <t>Le lien suivant, vous informe MANUEL sur la façon d'utiliser les questions dans le jeu.
_____________________________</t>
  </si>
  <si>
    <t xml:space="preserve"> Après cela, vous allez devoir sélectionner la langue de la liste déroulante.</t>
  </si>
  <si>
    <t>Copiez le link [Ctrl + C] et collez [Ctrl + V] dans le moteur de recherche.</t>
  </si>
  <si>
    <t xml:space="preserve">Tapez le numéro de la question.
Sa valeur doit être comprise entre </t>
  </si>
  <si>
    <t>Voulez-vous INSÉRER de nouvelles LIGNES, à la fin du tableau, pour introduire de nouvelles questions?</t>
  </si>
  <si>
    <t xml:space="preserve">Saisissez le numéro de la LIGNE où se trouve la question que vous souhaitez supprimer.
Il doit être compris entre: </t>
  </si>
  <si>
    <t xml:space="preserve">En ce moment, c'est la LIGNE: </t>
  </si>
  <si>
    <t xml:space="preserve"> sera SUPPRIMÉE qui est sur la ligne </t>
  </si>
  <si>
    <t>Il y a des lignes sans énoncé.
Voulez-vous les supprimer?</t>
  </si>
  <si>
    <t>Vous devez UTILISER les questions sur GOOGLE DRIVE et qui sont partagées avec TOUT LE MONDE.</t>
  </si>
  <si>
    <t>Le tableau doit être partagé avec TOUS.</t>
  </si>
  <si>
    <t>L'identifiant du tableau n'est pas enregistré.</t>
  </si>
  <si>
    <t>Il n'y a rien qui puisse être sauvegardé.</t>
  </si>
  <si>
    <t>Ils ont été sauvegardés:</t>
  </si>
  <si>
    <t>Sélectionnez le Type à partir duquel vous souhaitez récupérer les formules des VARIABLES DATA:</t>
  </si>
  <si>
    <t>AIDE</t>
  </si>
  <si>
    <t>COLLER</t>
  </si>
  <si>
    <t>LIEN</t>
  </si>
  <si>
    <t>MISE À JOUR DU NUMÉROS DES QUESTIONS</t>
  </si>
  <si>
    <t>¿Desas BORRAR las preguntas repetidas?</t>
  </si>
  <si>
    <t>Do you want to DELETE the repeated questions?</t>
  </si>
  <si>
    <t>Deseja EXCLUIR as perguntas repetidas?</t>
  </si>
  <si>
    <t>Vuoi ELIMINARE le domande ripetute?</t>
  </si>
  <si>
    <t>Escribe el NOMBRE con el que quieres GUARDAR las fórmulas. 
Los nombres que ya están son:</t>
  </si>
  <si>
    <t>Write the NAME you want to SAVE the formulas with. 
The names already there are:</t>
  </si>
  <si>
    <t>Écrivez le LIBELLÉ avec lequel vous voulez ENREGISTRER les formules. 
Les noms qui s'y trouvent déjà sont:</t>
  </si>
  <si>
    <t>Escreva o NOME com o qual deseja SALVAR as fórmulas. 
Os nomes que já existem são:</t>
  </si>
  <si>
    <t>Scrivi il NOME con cui vuoi SALVARE le formule. 
II nomi che ci sono già sono:</t>
  </si>
  <si>
    <t>Schreiben Sie den NAMEN, mit dem Sie die Formeln speichern möchten. 
Die bereits vorhandenen Namen sind:</t>
  </si>
  <si>
    <t>编写要保存公式的名称。
那里已经存在的名称：</t>
  </si>
  <si>
    <t>Escribe el NÚMERO de la opción que quieres RECUPERAR. 
Las opciones posibles son:</t>
  </si>
  <si>
    <t>Write the NUMBER of the option you want to recover.
Possible options are:</t>
  </si>
  <si>
    <t>Écrivez le NUMÉRO de l'option que vous souhaitez RÉCUPERER.
Les options possibles sont:</t>
  </si>
  <si>
    <t>Escreva o NÚMERO da opção que deseja recuperar.
As opções possíveis são:</t>
  </si>
  <si>
    <t>Scrivi il NUMERO dell'opzione che vuoi recuperare.
Le opzioni possibili sono:</t>
  </si>
  <si>
    <t>Schreiben Sie die NUMMER der Option, die Sie wiederherstellen möchten.
Mögliche Optionen sind:</t>
  </si>
  <si>
    <t>编写要恢复的选项的数量。
可能的选项是：</t>
  </si>
  <si>
    <t>Escribe el NÚMERO de la opción que quieres BORRAR. 
Las posibles son:</t>
  </si>
  <si>
    <t>Write the NUMBER of the option you want to DELETE.
The possible ones are:</t>
  </si>
  <si>
    <t>Écrivez le NUMÉRO de l'option que vous souhaitez SUPPRIMER.
Les possibilités sont:</t>
  </si>
  <si>
    <t>Escreva o NÚMERO da opção que deseja EXCLUIR.
Os possíveis são:</t>
  </si>
  <si>
    <t>Scrivi il NUMERO dell'opzione che vuoi ELIMINARE.
I possibili sono:</t>
  </si>
  <si>
    <t>Schreiben Sie die NUMMER der Option, die Sie LÖSCHEN möchten.
Die möglichen sind:</t>
  </si>
  <si>
    <t>编写要删除的选项的数量。
可能的是：</t>
  </si>
  <si>
    <t>Pincha aquí si quieres poner el rango completo de preguntas [Ctrl+May+K]</t>
  </si>
  <si>
    <t>Click here if you want to put the full range of questions [Ctrl+Shift+K]</t>
  </si>
  <si>
    <t>Cliquez ici si vous souhaitez poser l'ensemble des questions [Ctrl+Shift+K]</t>
  </si>
  <si>
    <t>Clique aqui se quiser colocar todas as perguntas [Ctrl+Shift+K]</t>
  </si>
  <si>
    <t>Fare clic qui se si desidera porre l'intera gamma di domande [Ctrl+Shift+K]</t>
  </si>
  <si>
    <t>Klicken Sie hier, wenn Sie alle Fragen stellen möchten [Ctrl+Shift+K]</t>
  </si>
  <si>
    <t>如果您想提出完整的问题[Ctrl+Shift+K]，请单击此处</t>
  </si>
  <si>
    <t>No tienes acceso a Internet.
Cuando uses FastTest PlugIn con acceso a Internet, se podrá verificar si estás trabajando con la úlitma versión.</t>
  </si>
  <si>
    <t>Hay una versión nueva de la aplicación.
En el siguiente enlace puedes descargártela.</t>
  </si>
  <si>
    <t>Select an option:
[1] EXPORT questions:
The questions type MULTIPLE CHOICE 1A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t>
  </si>
  <si>
    <t>Sélectionnez une option:
[1] EXPORTER les questions :
Les questions de type CHOIX MULTIPLE 1R seront exportées pour être utilisées dans le JEU.
N'OUBLIEZ PAS: Si vous avez des questions de différents niveaux de difficulté (jusqu'à 2), vous devez modifier le code dans le fichier créé.
[2] VOIR les liens:
Des liens pour télécharger et apprendre à utiliser l'application sont affichés.
[3] CRÉER un code :
Le CODE sera généré pour donner accès aux questions.
[4] SUPPRIMER le code :
Le CODE sera effacé pour supprimer l'accès aux questions.</t>
  </si>
  <si>
    <t>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t>
  </si>
  <si>
    <t>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t>
  </si>
  <si>
    <t>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t>
  </si>
  <si>
    <t>选择一个选项：
[1]出口问题：
问题类型多重选择1A将导出以在游戏中使用。
请记住：如果您有不同的难度级别的问题（最多2），则必须更改创建文件中的代码。
[2]请参阅链接：
显示下载和了解如何使用该应用程序的链接。
[3]创建代码：
将生成代码以访问问题。
[4]删除代码：
该代码将被删除以删除对问题的访问。</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</si>
  <si>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</si>
  <si>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Mot de passe / Numéro d'identification</t>
  </si>
  <si>
    <t>Senha / Número de identificação</t>
  </si>
  <si>
    <t>Password / Numero di identificazione</t>
  </si>
  <si>
    <t>Number the choices? (NO = none)</t>
  </si>
  <si>
    <t>Numéroter les choix? (AUCUN = none)</t>
  </si>
  <si>
    <t>MULTIPLE CHOICE QUESTION FORM 1A/+A</t>
  </si>
  <si>
    <t>FORMULAIRE CHOIX MULTIPLE 1R/+R</t>
  </si>
  <si>
    <t>FORMA DE OPÇÕES MÚLTIPLAS 1R/+R</t>
  </si>
  <si>
    <t>MODULO A OPZIONI MULTIPLE 1R/+R</t>
  </si>
  <si>
    <t>MEHRFACHOPTIONSFORMULAR 1R/+R</t>
  </si>
  <si>
    <t>FORM WAHR FALSCH</t>
  </si>
  <si>
    <t>形成 TRUE FALSE</t>
  </si>
  <si>
    <t>Wählen Sie ein Lückentext-Cloze:</t>
  </si>
  <si>
    <t>CM: Menu déroulant</t>
  </si>
  <si>
    <t>CM: 1R - Boutons de colonne verticale</t>
  </si>
  <si>
    <t>CM: 1R - Boutons de rangée horizontale</t>
  </si>
  <si>
    <t>CM: +R - Boutons de colonne verticale</t>
  </si>
  <si>
    <t>CM: +R - Boutons de ligne horizontale</t>
  </si>
  <si>
    <t>ME: 1R - Botões de Coluna Vertical</t>
  </si>
  <si>
    <t>ME: Menu suspenso</t>
  </si>
  <si>
    <t>ME: 1R - Botões de Linha Horizontal</t>
  </si>
  <si>
    <t>ME: +R - Botões de coluna vertical</t>
  </si>
  <si>
    <t>ME: +R - Botões de Linha Horizontal</t>
  </si>
  <si>
    <t>Numérico</t>
  </si>
  <si>
    <t>SM: Menu a discesa</t>
  </si>
  <si>
    <t>SM: 1R - Pulsanti a colonna verticale</t>
  </si>
  <si>
    <t>SM: 1R - Pulsanti di fila orizzontali</t>
  </si>
  <si>
    <t>SM: +R - Pulsanti della colonna verticale</t>
  </si>
  <si>
    <t>SM: +R - Pulsanti della riga orizzontale</t>
  </si>
  <si>
    <t>MC: Dropdown-Menü</t>
  </si>
  <si>
    <t>MC: +A - Vertikale Spaltentasten</t>
  </si>
  <si>
    <t>MC: 1A - Vertikale Spaltentasten</t>
  </si>
  <si>
    <t>MC: 1A - Horizontale Reihentasten</t>
  </si>
  <si>
    <t>MC: +A - Horizontale Zeilentasten</t>
  </si>
  <si>
    <t>MC：+R - 水平行按钮</t>
  </si>
  <si>
    <t>MC：下拉菜单</t>
  </si>
  <si>
    <t>MC：1R - 垂直列按钮</t>
  </si>
  <si>
    <t>MC：1R - 水平行按钮</t>
  </si>
  <si>
    <t>MC：+R - 垂直列按钮</t>
  </si>
  <si>
    <t>插入问题[CTRL + h]</t>
  </si>
  <si>
    <t>删除问题[CTRL + k]</t>
  </si>
  <si>
    <t>TIPO NUMERACIÓN
Selecciona el tipo de numeración de las respuestas, si no quieres numeración, selecciona "none".</t>
  </si>
  <si>
    <t>TYPE NUMBERING
Select the type of numbering of the answers, if you do not want numbering, select "none".</t>
  </si>
  <si>
    <t xml:space="preserve">NUMÉROTATION DES TYPES
Sélectionnez le type de numérotation des réponses, si vous ne souhaitez pas de numérotation, sélectionnez "none". </t>
  </si>
  <si>
    <t xml:space="preserve">DIGITE A NUMERAÇÃO
Selecione o tipo de numeração da resposta; se não quiser numeração, selecione "none". </t>
  </si>
  <si>
    <t xml:space="preserve">DIGITARE LA NUMERAZIONE
Seleziona il tipo di numerazione delle risposte, se non desideri la numerazione, seleziona "none". </t>
  </si>
  <si>
    <t>NUMMERIERUNGSART
Wählen Sie die Art der Nummerierung der Antworten. Wenn Sie keine Nummerierung wünschen, wählen Sie "none".</t>
  </si>
  <si>
    <t>类型编号
选择答案编号的类型，如果您不想要编号，请选择无 "none"。</t>
  </si>
  <si>
    <t>DECLARAÇÃO DE PREGUNTA (HTML):
Escreva a declaração da pergunta. 
Se quiser colocar CÓDIGOS ESPECIAIS, pressione F2 ou "clique" duas vezes com ou use o Editor Moodle.</t>
  </si>
  <si>
    <t>DICHIARAZIONE DI DOMANDA (HTML): 
Scrivi la dichiarazione della domanda. 
Se vuoi inserire CODICI SPECIALI, premi F2 o "clicca" due volte con il mouse o usa l'editor Moodle.</t>
  </si>
  <si>
    <t>问题声明（HTML）：
输入问题语句。
在[[]]之间添加与相应的丢失单词关联的数字 [[  ]]。</t>
  </si>
  <si>
    <t>Recommencez</t>
  </si>
  <si>
    <t>Ttente novamente</t>
  </si>
  <si>
    <t>Riprovare</t>
  </si>
  <si>
    <t>Wiederholen</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</si>
  <si>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</si>
  <si>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</si>
  <si>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</si>
  <si>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</si>
  <si>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</si>
  <si>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盒子大小：
您可以选择学生应该写答案的盒子的大小。</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</si>
  <si>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</si>
  <si>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</si>
  <si>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</si>
  <si>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</si>
  <si>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</si>
  <si>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导出到游戏
只有这种类型的问题将被导出：
多个选项（1个答案）
通过加装大学的教学创新项目制作的游戏。
该应用程序已开发
ROBERTO FERMÍN GARCÍA MENA
与UCA教授的合作。</t>
  </si>
  <si>
    <t>您没有互联网访问权限。
当您通过 Internet 访问使用 FastTest 插件时，可以验证您是否使用的是最新版本。</t>
  </si>
  <si>
    <t>Sie haben keinen Internetzugang.
Wenn Sie FastTest PlugIn mit Internetzugang verwenden, kann überprüft werden, ob Sie mit der neuesten Version arbeiten.</t>
  </si>
  <si>
    <t>Non hai accesso a Internet.
Quando utilizzi FastTest PlugIn con accesso a Internet, sarà possibile verificare se stai lavorando con l'ultima versione.</t>
  </si>
  <si>
    <t>Você não tem acesso à internet.
Ao utilizar o FastTest PlugIn com acesso à Internet, será possível verificar se você está trabalhando com a versão mais recente.</t>
  </si>
  <si>
    <t>Vous n'avez pas accès à Internet.
Lorsque vous utilisez FastTest PlugIn avec un accès Internet, il sera possible de vérifier si vous travaillez avec la dernière version.</t>
  </si>
  <si>
    <t>You don't have internet access.
When you use FastTest PlugIn with Internet access, it will be possible to verify if you are working with the latest version.</t>
  </si>
  <si>
    <t>There is a new version of the application.
In the following link you can download it.</t>
  </si>
  <si>
    <t>Il existe une nouvelle version de l'application.
Dans le lien suivant, vous pouvez le télécharger.</t>
  </si>
  <si>
    <t>Há uma nova versão do aplicativo.
No link a seguir você pode baixá-lo.</t>
  </si>
  <si>
    <t>C'è una nuova versione dell'applicazione.
Nel seguente link puoi scaricarlo.</t>
  </si>
  <si>
    <t>Es gibt eine neue Version der Anwendung.
Unter folgendem Link können Sie es herunterladen.</t>
  </si>
  <si>
    <t>JETZT MÜSSEN SIE DIE DATEI - MOODLE.xml - mit dem NOTES BLOCK ÖFFNEN und [Ctrl + V] drücken.
DANN MÜSSEN SIE DIE DATEI MIT DEM NAMEN SPEICHERN, ABER ERWEITERUNG - .xml -</t>
  </si>
  <si>
    <t>随机播放答案：</t>
  </si>
  <si>
    <t>要在问题中插入的代码：</t>
  </si>
  <si>
    <t>有一个新版本的应用程序。
在以下链接中，您可以下载它。</t>
  </si>
  <si>
    <t>1. EXCEL</t>
  </si>
  <si>
    <t>0. MOODLE</t>
  </si>
  <si>
    <t>4. JUEGO</t>
  </si>
  <si>
    <t>3. FORMULAS</t>
  </si>
  <si>
    <t>2. TEXTO</t>
  </si>
  <si>
    <t>2. TEXT</t>
  </si>
  <si>
    <t>4. GAME</t>
  </si>
  <si>
    <t>2. TEXTE</t>
  </si>
  <si>
    <t>4. JEU</t>
  </si>
  <si>
    <t>3. FORMULES</t>
  </si>
  <si>
    <t>4. JOGO</t>
  </si>
  <si>
    <t>3. FÒRMULAS</t>
  </si>
  <si>
    <t>2. TESTO</t>
  </si>
  <si>
    <t>4. GIOCO</t>
  </si>
  <si>
    <t>2. TEXTDA</t>
  </si>
  <si>
    <t>4. ABSPIELEN</t>
  </si>
  <si>
    <t>3. FORMELN</t>
  </si>
  <si>
    <t>Ese nombre ya existe, escribe otro diferente.</t>
  </si>
  <si>
    <t>That name already exists, write a different one.</t>
  </si>
  <si>
    <t>这个名字已经存在，写一个不同的。</t>
  </si>
  <si>
    <t>Dieser Name existiert bereits, schreiben Sie einen anderen.</t>
  </si>
  <si>
    <t>Quel nome esiste già, scrivine uno diverso.</t>
  </si>
  <si>
    <t>Esse nome já existe, escreva outro.</t>
  </si>
  <si>
    <t>Ce nom existe déjà, écrivez-en un autre.</t>
  </si>
  <si>
    <t>FIN</t>
  </si>
  <si>
    <t>END</t>
  </si>
  <si>
    <t>结束</t>
  </si>
  <si>
    <t>TERMINER</t>
  </si>
  <si>
    <t>FINALIZAR</t>
  </si>
  <si>
    <t>FINIRE</t>
  </si>
  <si>
    <t>FERTIG</t>
  </si>
  <si>
    <t xml:space="preserve">Copia el texto [Ctrl + C], pulsa F2 y pega [Ctrl + V] para insertarlo en la celda: </t>
  </si>
  <si>
    <t xml:space="preserve">Have been removed </t>
  </si>
  <si>
    <t xml:space="preserve">Ont été supprimés </t>
  </si>
  <si>
    <t>Foi removido</t>
  </si>
  <si>
    <t xml:space="preserve">È stato rimosso </t>
  </si>
  <si>
    <t xml:space="preserve">Wurden entfernt </t>
  </si>
  <si>
    <t xml:space="preserve">ERROR!! NO SE HA GUADADO NADA EN … </t>
  </si>
  <si>
    <t xml:space="preserve">ERROR!! NOTHING HAS BEEN SAVED ON… </t>
  </si>
  <si>
    <t xml:space="preserve">ERREUR!! RIEN N'A ÉTÉ SAUVEGARDÉ DANS… </t>
  </si>
  <si>
    <t xml:space="preserve">ERRO!! NADA FOI SALVO… </t>
  </si>
  <si>
    <t xml:space="preserve">ERRORE!! NULLA È STATO SALVATO IN… </t>
  </si>
  <si>
    <t xml:space="preserve">ERROR!! Es wurde NICHTS GESPEICHERT… </t>
  </si>
  <si>
    <t xml:space="preserve">Saving on … </t>
  </si>
  <si>
    <t xml:space="preserve">Enregistrer dans … </t>
  </si>
  <si>
    <t xml:space="preserve">Economizando em … </t>
  </si>
  <si>
    <t xml:space="preserve">Risparmio in … </t>
  </si>
  <si>
    <t xml:space="preserve">Sparen in … </t>
  </si>
  <si>
    <t xml:space="preserve">节省… </t>
  </si>
  <si>
    <t xml:space="preserve">Nothing to save on … </t>
  </si>
  <si>
    <t xml:space="preserve">Rien à sauvegarder … </t>
  </si>
  <si>
    <t xml:space="preserve">Nada para guardar … </t>
  </si>
  <si>
    <t xml:space="preserve">Niente da tenere dentro … </t>
  </si>
  <si>
    <t xml:space="preserve">Nichts zu behalten … </t>
  </si>
  <si>
    <t xml:space="preserve">没有什么可以节省的 … </t>
  </si>
  <si>
    <t xml:space="preserve">Include question number </t>
  </si>
  <si>
    <t xml:space="preserve"> Inclure le numéro de la question </t>
  </si>
  <si>
    <t xml:space="preserve"> Incluir o número da pregunta </t>
  </si>
  <si>
    <t xml:space="preserve">Includi il numero della domanda </t>
  </si>
  <si>
    <t xml:space="preserve">Fragenummer einschließen </t>
  </si>
  <si>
    <t xml:space="preserve">Incluir número de pregunta </t>
  </si>
  <si>
    <t xml:space="preserve">Escribe el NÚMERO del Tipo de Pregunta al que quieres cambiar: </t>
  </si>
  <si>
    <t xml:space="preserve">Enter the NUMBER of the Question Type you want to change to: </t>
  </si>
  <si>
    <t xml:space="preserve">Tapez le NUMÉRO du type de question que vous souhaitez modifier: </t>
  </si>
  <si>
    <t xml:space="preserve">Digite o NÚMERO do tipo de pergunta para o que deseja alterar : </t>
  </si>
  <si>
    <t xml:space="preserve">Immettere il NUMERO del tipo di domanda in cui si desidera modificare: </t>
  </si>
  <si>
    <t xml:space="preserve">Geben Sie die NUMMER des Fragetyps ein, in den Sie wechseln möchten: </t>
  </si>
  <si>
    <t xml:space="preserve">输入要更改为 的问题类型的编号： </t>
  </si>
  <si>
    <t xml:space="preserve">The current FORM is: </t>
  </si>
  <si>
    <t xml:space="preserve">Le FORMULAIRE actuel est: </t>
  </si>
  <si>
    <t xml:space="preserve">O FORM atual é: </t>
  </si>
  <si>
    <t xml:space="preserve">Il FORM attuale è: </t>
  </si>
  <si>
    <t xml:space="preserve">Das aktuelle FORMULAR ist: </t>
  </si>
  <si>
    <t xml:space="preserve">当前表格是： </t>
  </si>
  <si>
    <t xml:space="preserve">FORM formulas </t>
  </si>
  <si>
    <t xml:space="preserve">Formules du FORMULAIRE </t>
  </si>
  <si>
    <t xml:space="preserve">Fórmulas de FORMULÁRIO </t>
  </si>
  <si>
    <t xml:space="preserve">Formule di FORMA </t>
  </si>
  <si>
    <t xml:space="preserve">FORM-Formeln </t>
  </si>
  <si>
    <t xml:space="preserve">形式公式 </t>
  </si>
  <si>
    <t xml:space="preserve">Fórmulas de DATOS VARIABLES </t>
  </si>
  <si>
    <t xml:space="preserve">VARIABLE DATA formulas </t>
  </si>
  <si>
    <t xml:space="preserve">Formules de DATA VARIABLE </t>
  </si>
  <si>
    <t xml:space="preserve">Fórmulas de DADOS VARIÁVEIS </t>
  </si>
  <si>
    <t xml:space="preserve">DATI VARIABILI formule </t>
  </si>
  <si>
    <t xml:space="preserve">Formeln für variable Daten </t>
  </si>
  <si>
    <t xml:space="preserve">可变数据公式 </t>
  </si>
  <si>
    <t xml:space="preserve">问题n° </t>
  </si>
  <si>
    <t xml:space="preserve">将被删除，在线上有什么 </t>
  </si>
  <si>
    <t xml:space="preserve">How many lines do you want to insert? </t>
  </si>
  <si>
    <t xml:space="preserve">Combien de lignes voulez-vous ajouter? </t>
  </si>
  <si>
    <t xml:space="preserve">Quantas linhas você deseja inserir? </t>
  </si>
  <si>
    <t xml:space="preserve">Quante righe vuoi inserire? </t>
  </si>
  <si>
    <t xml:space="preserve">Wie viele Zeilen möchten Sie einfügen? </t>
  </si>
  <si>
    <t xml:space="preserve">您想插入几行？ </t>
  </si>
  <si>
    <t xml:space="preserve">- Regarding the verification of the responses, you have selected: </t>
  </si>
  <si>
    <t xml:space="preserve">- Concernant la vérification des réponses, vous avez sélectionné: </t>
  </si>
  <si>
    <t xml:space="preserve">- Quanto à verificação das respostas, você selecionou: </t>
  </si>
  <si>
    <t xml:space="preserve">- Per quanto riguarda la verifica delle risposte, hai selezionato: </t>
  </si>
  <si>
    <t xml:space="preserve">- In Bezug auf das Verhalten der Antworten haben Sie Folgendes ausgewählt: </t>
  </si>
  <si>
    <t xml:space="preserve">- The INITIAL and FINAL No. of the questions to be EXPORTED is: </t>
  </si>
  <si>
    <t xml:space="preserve">- Le N ° INITIAL et FINAL des questions à EXPORTER est: </t>
  </si>
  <si>
    <t xml:space="preserve">- O Nº INICIAL e FINAL das questões a serem EXPORTADAS é: </t>
  </si>
  <si>
    <t xml:space="preserve">- Il numero INIZIALE e FINALE delle domande da ESPORTARE è: </t>
  </si>
  <si>
    <t xml:space="preserve">- Die Anfangs- und Endnummer der zu exportierenden Fragen lautet: </t>
  </si>
  <si>
    <t xml:space="preserve"> - 子类别的当前名称是： </t>
  </si>
  <si>
    <t xml:space="preserve"> não foi excluída do banco de perguntas.</t>
  </si>
  <si>
    <t xml:space="preserve"> wurde nicht aus der Fragenbank gelöscht.</t>
  </si>
  <si>
    <t xml:space="preserve">Die Frage </t>
  </si>
  <si>
    <t xml:space="preserve">问题 </t>
  </si>
  <si>
    <t xml:space="preserve"> 问卷？</t>
  </si>
  <si>
    <t xml:space="preserve">Voulez-vous vraiment SUPPRIMER la question </t>
  </si>
  <si>
    <t xml:space="preserve">你真的想删除问题吗 </t>
  </si>
  <si>
    <t xml:space="preserve">问题编号 </t>
  </si>
  <si>
    <t xml:space="preserve">Copy the text [Ctrl + C], press F2 and paste [Ctrl + V] to insert it in the cell: </t>
  </si>
  <si>
    <t xml:space="preserve">Copiez le texte [Ctrl + C], appuyez sur F2 et collez [Ctrl + V] pour l'insérer dans la cellule: </t>
  </si>
  <si>
    <t xml:space="preserve">Copie o texto [Ctrl + C], pressione F2 e cole [Ctrl + V] para inseri-lo na caixa: </t>
  </si>
  <si>
    <t xml:space="preserve">Copia il testo [Ctrl + C], premi F2 e incolla [Ctrl + V] per inserirlo nella casella: </t>
  </si>
  <si>
    <t xml:space="preserve">Kopieren Sie den Text [Ctrl + C], Drücken Sie F2 und fügen Sie ein [Ctrl + V]. um es in die Box einzufügen: </t>
  </si>
  <si>
    <t xml:space="preserve"> has been saved.
Do you want to use the data from the previous question by displaying them in the form? </t>
  </si>
  <si>
    <t xml:space="preserve"> a été enregistrée.
Voulez-vous afficher les données de la question précédente dans le formulaire?</t>
  </si>
  <si>
    <t xml:space="preserve"> 已保存。
您是否要通过以表格显示上一个问题中的数据？</t>
  </si>
  <si>
    <t xml:space="preserve">No estás trabajando con Windows por lo que es posible que esta opción no funcione.
En ese caso, puedes consultar el vídeo que te pongo en el mensaje, para ver cómo puedes hacerlo tú manualmente.
</t>
  </si>
  <si>
    <t xml:space="preserve">您没有运行 Windows，因此此选项可能不起作用。
在这种情况下，您可以查看我在消息中放置的视频，以了解如何手动操作。
</t>
  </si>
  <si>
    <t xml:space="preserve">You are not working with Windows so it is possible that this option will not work.
In that case, you can check the video included in the message, to see how you can do it manually.
</t>
  </si>
  <si>
    <t xml:space="preserve">Sie führen kein Windows aus, daher funktioniert diese Option möglicherweise nicht.
In diesem Fall können Sie das in der Nachricht enthaltene Video überprüfen, um zu sehen, wie Sie es manuell tun können.
</t>
  </si>
  <si>
    <t xml:space="preserve">Non stai utilizzando Windows, quindi questa opzione potrebbe non funzionare.
In tal caso, puoi controllare il video che ho inserito nel messaggio, per vedere come puoi farlo manualmente.
</t>
  </si>
  <si>
    <t xml:space="preserve">Você não está executando o Windows, então esta opção pode não funcionar.
Dans ce cas, vous pouvez vérifier la vidéo que j'ai placée dans le message, pour voir comment vous pouvez le faire manuellement.
</t>
  </si>
  <si>
    <t xml:space="preserve">Vous n'exécutez pas Windows, cette option peut donc ne pas fonctionner.
Dans ce cas, vous pouvez vérifier la vidéo que j'ai placée dans le message, pour voir comment vous pouvez le faire manuellement.
</t>
  </si>
  <si>
    <t xml:space="preserve">Vous ne travaillez pas avec Windows, il n'est donc pas possible de vérifier s'il existe une nouvelle version de l'application.
Si vous souhaitez être à jour avec la dernière version, vous devez visiter périodiquement le lien suivant:
</t>
  </si>
  <si>
    <t xml:space="preserve">No estás trabajando con Windows por lo que no es posible comprobar si hay una nueva versión de la aplicación. 
Si quieres estar al día con la última versión, debes visitar periódicamente el siguiente enlace: 
</t>
  </si>
  <si>
    <t xml:space="preserve">Você não está trabalhando com o Windows, portanto, não é possível verificar se há uma nova versão do aplicativo.
Se você deseja estar atualizado com a versão mais recente, visite periodicamente o seguinte link:
</t>
  </si>
  <si>
    <t xml:space="preserve">Non stai lavorando con Windows, quindi non è possibile verificare se esiste una nuova versione dell'applicazione.
Se vuoi essere aggiornato con l'ultima versione, dovresti visitare periodicamente il seguente link:
</t>
  </si>
  <si>
    <t xml:space="preserve">You are not working with Windows so it is not possible to check if there is a new version of the application.
If you want to be up to date with the latest version, you should periodically visit the following link:
</t>
  </si>
  <si>
    <t xml:space="preserve">Sie arbeiten nicht mit Windows, daher ist es nicht möglich zu prüfen, ob es eine neue Version der Anwendung gibt.
Wenn Sie über die neueste Version auf dem Laufenden sein möchten, sollten Sie regelmäßig den folgenden Link besuchen:
</t>
  </si>
  <si>
    <t xml:space="preserve">您没有使用 Windows，因此无法检查是否有新版本的应用程序。
如果您想了解最新版本，您应该定期访问以下链接：
</t>
  </si>
  <si>
    <t>WIN</t>
  </si>
  <si>
    <t>^{Right}</t>
  </si>
  <si>
    <t>No se pueden EXPORTAR ARCHIVOS si estás trabajando en la red, hay que trabajar en un disco duro.</t>
  </si>
  <si>
    <t>You can't EXPORT FILES if you're working on the network, you have to work on a hard drive.</t>
  </si>
  <si>
    <t>Sie können keine DATEIEN EXPORTIEREN, wenn Sie im Netzwerk arbeiten, Sie müssen auf einer Festplatte arbeiten.</t>
  </si>
  <si>
    <t>如果您在网络上工作，则无法导出文件，您必须在硬盘上工作。</t>
  </si>
  <si>
    <t>Non puoi ESPORTARE FILE se lavori in rete, devi lavorare su un disco rigido.</t>
  </si>
  <si>
    <t>Você não pode EXPORTAR ARQUIVOS se estiver trabalhando na rede, você tem que trabalhar em um disco rígido.</t>
  </si>
  <si>
    <t>Vous ne pouvez pas EXPORTER DE FICHIERS si vous travaillez sur le réseau, vous devez travailler sur un disque dur.</t>
  </si>
  <si>
    <t>Cloze / Description</t>
  </si>
  <si>
    <t>Cloze / Descripción</t>
  </si>
  <si>
    <t>Cloze / Descrizione</t>
  </si>
  <si>
    <t>Cloze / Beschreibung</t>
  </si>
  <si>
    <t>披肩 / 描述</t>
  </si>
  <si>
    <t>Cloze / Descrição</t>
  </si>
  <si>
    <t xml:space="preserve"> IDIOMA
 LANGUAGE
 LANGUE
 LINGUA
 SPRACHE
 成语</t>
  </si>
  <si>
    <t>Dch</t>
  </si>
  <si>
    <t>LENGUA</t>
  </si>
  <si>
    <t>INICIALES</t>
  </si>
  <si>
    <t>af</t>
  </si>
  <si>
    <t>ca</t>
  </si>
  <si>
    <t>cs</t>
  </si>
  <si>
    <t>cy</t>
  </si>
  <si>
    <t>da</t>
  </si>
  <si>
    <t>et</t>
  </si>
  <si>
    <t>eu</t>
  </si>
  <si>
    <t>tl</t>
  </si>
  <si>
    <t>gl</t>
  </si>
  <si>
    <t>hr</t>
  </si>
  <si>
    <t>is</t>
  </si>
  <si>
    <t>sw</t>
  </si>
  <si>
    <t>ht</t>
  </si>
  <si>
    <t>lv</t>
  </si>
  <si>
    <t>lt</t>
  </si>
  <si>
    <t>hu</t>
  </si>
  <si>
    <t>ms</t>
  </si>
  <si>
    <t>mt</t>
  </si>
  <si>
    <t>nl</t>
  </si>
  <si>
    <t>no</t>
  </si>
  <si>
    <t>pl</t>
  </si>
  <si>
    <t>ro</t>
  </si>
  <si>
    <t>sq</t>
  </si>
  <si>
    <t>sk</t>
  </si>
  <si>
    <t>sl</t>
  </si>
  <si>
    <t>fi</t>
  </si>
  <si>
    <t>sv</t>
  </si>
  <si>
    <t>vi</t>
  </si>
  <si>
    <t>tr</t>
  </si>
  <si>
    <t>ka</t>
  </si>
  <si>
    <t>el</t>
  </si>
  <si>
    <t>be</t>
  </si>
  <si>
    <t>bg</t>
  </si>
  <si>
    <t>mk</t>
  </si>
  <si>
    <t>ru</t>
  </si>
  <si>
    <t>sr</t>
  </si>
  <si>
    <t>uk</t>
  </si>
  <si>
    <t>hy</t>
  </si>
  <si>
    <t>hi</t>
  </si>
  <si>
    <t>th</t>
  </si>
  <si>
    <t>ko</t>
  </si>
  <si>
    <t>ja</t>
  </si>
  <si>
    <t>yi</t>
  </si>
  <si>
    <t>iw</t>
  </si>
  <si>
    <t>az</t>
  </si>
  <si>
    <t>ur</t>
  </si>
  <si>
    <t>ar</t>
  </si>
  <si>
    <t>[34] МАКЕДОНСКИ____</t>
  </si>
  <si>
    <t>[41] 한국어___________</t>
  </si>
  <si>
    <t>[42] 日本語___________</t>
  </si>
  <si>
    <t>[30] ᲥᲐᲠᲗᲣᲚᲘ____</t>
  </si>
  <si>
    <t>[45] آذربایجان دیلیייִדיש _</t>
  </si>
  <si>
    <t>[01] AFRIKAANS_______</t>
  </si>
  <si>
    <t>[03] ČEŠTINA_________</t>
  </si>
  <si>
    <t>[04] CYMRAEG________</t>
  </si>
  <si>
    <t>[06] EESTI KEEL_______</t>
  </si>
  <si>
    <t>[07] EUSQUERA_______</t>
  </si>
  <si>
    <t>[09] GALEGO_________</t>
  </si>
  <si>
    <t>[10] HRVATSKI________</t>
  </si>
  <si>
    <t>[12] KISWAHILI_______</t>
  </si>
  <si>
    <t>[13] KREYÒL AYISYEN__</t>
  </si>
  <si>
    <t>[16] MAGYAR_________</t>
  </si>
  <si>
    <t>[02] CATALÀ_________</t>
  </si>
  <si>
    <t>[05] DANSK__________</t>
  </si>
  <si>
    <t>[08] FILIPINO________</t>
  </si>
  <si>
    <t>[19] NEDERLANDS_____</t>
  </si>
  <si>
    <t>[22] ROMÂNĂ_________</t>
  </si>
  <si>
    <t>[18] MALTI___________</t>
  </si>
  <si>
    <t>[25] SLOVENSKO______</t>
  </si>
  <si>
    <t>[31] ΕΛΛΗΝΙΚΆ________</t>
  </si>
  <si>
    <t>[28] TIẾNG VIỆT______</t>
  </si>
  <si>
    <t>[37] УКРАЇНСЬКА_____</t>
  </si>
  <si>
    <t>[40] ไทย____________</t>
  </si>
  <si>
    <t>[43] ייִדיש ___________</t>
  </si>
  <si>
    <t>[46] اردو_____________</t>
  </si>
  <si>
    <t>[47] عربي____________</t>
  </si>
  <si>
    <t>[44] עברית___________</t>
  </si>
  <si>
    <t>[11] ÍSLENSKA________</t>
  </si>
  <si>
    <t>[14] LATVIEŠU________</t>
  </si>
  <si>
    <t>[17] MALAY__________</t>
  </si>
  <si>
    <t>[20] NORSK__________</t>
  </si>
  <si>
    <t>[23] SHQIP__________</t>
  </si>
  <si>
    <t>[26] SUOMI__________</t>
  </si>
  <si>
    <t>[29] TÜRKÇE_________</t>
  </si>
  <si>
    <t>[32] БЕЛАРУСКАЯ_____</t>
  </si>
  <si>
    <t>[35] РУССКИЙ________</t>
  </si>
  <si>
    <t>[38] ՀԱՅԵՐԷՆ________</t>
  </si>
  <si>
    <t>[33] БЪЛГАРСКИ_______</t>
  </si>
  <si>
    <t>[36] СРПСКИ__________</t>
  </si>
  <si>
    <t>[39] हिन्दी_____________</t>
  </si>
  <si>
    <t>[27] SVENSKA_________</t>
  </si>
  <si>
    <t>[24] SLOVENČINA______</t>
  </si>
  <si>
    <t>[21] POLSKI___________</t>
  </si>
  <si>
    <t>[15] LIETUVIŲ KALBA___</t>
  </si>
  <si>
    <t>Traducir_Texto</t>
  </si>
  <si>
    <t>Selecciona las palabras correspondientes:</t>
  </si>
  <si>
    <t>30_6_2</t>
  </si>
  <si>
    <t>Drag and drop into text</t>
  </si>
  <si>
    <t>Arrastrar y soltar sobre texto</t>
  </si>
  <si>
    <t>Glisser-déposer sur texte</t>
  </si>
  <si>
    <t>Trascina e rilascia su un testo</t>
  </si>
  <si>
    <t>Drag-and-drop auf Text</t>
  </si>
  <si>
    <t>拖放到文本中</t>
  </si>
  <si>
    <t>Arraste e solte no texto</t>
  </si>
  <si>
    <t>96_1</t>
  </si>
  <si>
    <t>96_2</t>
  </si>
  <si>
    <t>95_1</t>
  </si>
  <si>
    <t>95_2</t>
  </si>
  <si>
    <t>95_3</t>
  </si>
  <si>
    <t>¿Quieres crear una pregunta Emparejamiento aleatorio con las preguntas de Respuesta Corta?</t>
  </si>
  <si>
    <t>Escribe el ENUNCIADO de la pregunta:</t>
  </si>
  <si>
    <t>96_3</t>
  </si>
  <si>
    <t>96_4</t>
  </si>
  <si>
    <t>Número de preguntas a elegir:</t>
  </si>
  <si>
    <t>96_5</t>
  </si>
  <si>
    <t>¿Deseas incluir las preguntas de las subcategorías?</t>
  </si>
  <si>
    <t>96_6</t>
  </si>
  <si>
    <t>Escribe el NOMBRE con el que quieres guardar la pregunta.</t>
  </si>
  <si>
    <t>你想用简答题创建一个随机匹配问题吗？</t>
  </si>
  <si>
    <t>写下您要保存问题的名称。</t>
  </si>
  <si>
    <t>写下问题的陈述：</t>
  </si>
  <si>
    <t>选择相应的词：</t>
  </si>
  <si>
    <t>可供选择的问题数量：</t>
  </si>
  <si>
    <t>你想包括来自子类别的问题吗？</t>
  </si>
  <si>
    <t>Do you want to create a Random Match question with the Short Answer questions?</t>
  </si>
  <si>
    <t>Voulez-vous créer une question de correspondance aléatoire avec les questions à réponse courte ?</t>
  </si>
  <si>
    <t>Deseja criar uma pergunta de correspondência aleatória com as perguntas de resposta curta?</t>
  </si>
  <si>
    <t>Vuoi creare una domanda di corrispondenza casuale con le domande a risposta breve?</t>
  </si>
  <si>
    <t>Möchten Sie eine Random-Match-Frage mit den Kurzantwort-Fragen erstellen?</t>
  </si>
  <si>
    <t>Write the NAME under which you want to save the question.</t>
  </si>
  <si>
    <t>Écrivez le NOM sous lequel vous souhaitez enregistrer la question.</t>
  </si>
  <si>
    <t>Escreva o NOME sob o qual você deseja salvar a pergunta.</t>
  </si>
  <si>
    <t>Scrivi il NOME sotto il quale vuoi salvare la domanda.</t>
  </si>
  <si>
    <t>Geben Sie den NAMEN ein, unter dem Sie die Frage speichern möchten.</t>
  </si>
  <si>
    <t>Write the STATEMENT of the question:</t>
  </si>
  <si>
    <t>Écrivez l'ÉNONCÉ de la question :</t>
  </si>
  <si>
    <t>Escreva a DECLARAÇÃO da questão:</t>
  </si>
  <si>
    <t>Scrivi la DICHIARAZIONE della domanda:</t>
  </si>
  <si>
    <t>Schreiben Sie die AUSSAGE der Frage:</t>
  </si>
  <si>
    <t>Select the corresponding words:</t>
  </si>
  <si>
    <t>Sélectionnez les mots correspondants :</t>
  </si>
  <si>
    <t>Selecione as palavras correspondentes:</t>
  </si>
  <si>
    <t>Seleziona le parole corrispondenti:</t>
  </si>
  <si>
    <t>Wählen Sie die entsprechenden Wörter aus:</t>
  </si>
  <si>
    <t>Number of questions to choose:</t>
  </si>
  <si>
    <t>Nombre de questions à choisir :</t>
  </si>
  <si>
    <t>Número de perguntas a escolher:</t>
  </si>
  <si>
    <t>Numero di domande da scegliere:</t>
  </si>
  <si>
    <t>Anzahl der Fragen zur Auswahl:</t>
  </si>
  <si>
    <t>Do you want to include the questions from the subcategories?</t>
  </si>
  <si>
    <t>Souhaitez-vous inclure les questions des sous-catégories ?</t>
  </si>
  <si>
    <t>Deseja incluir as perguntas das subcategorias?</t>
  </si>
  <si>
    <t>Vuoi includere le domande delle sottocategorie?</t>
  </si>
  <si>
    <t>Möchten Sie die Fragen aus den Unterkategorien aufnehmen?</t>
  </si>
  <si>
    <t>Nº max. respuestas</t>
  </si>
  <si>
    <t>05_9</t>
  </si>
  <si>
    <t>Barajar:</t>
  </si>
  <si>
    <t>&lt;div class="mcx_dropdown" style="display: inline-block; vertical-align: top;"&gt;</t>
  </si>
  <si>
    <t>03_10</t>
  </si>
  <si>
    <t>Insertar en la pregunta:</t>
  </si>
  <si>
    <t>Insert in the question:</t>
  </si>
  <si>
    <t>Insérer dans la question:</t>
  </si>
  <si>
    <t>Inserir na pergunta:</t>
  </si>
  <si>
    <t>Inserire nella domanda:</t>
  </si>
  <si>
    <t>Menú desplegable Imagen/Fórmula</t>
  </si>
  <si>
    <t>Menu déroulant Image/Formule</t>
  </si>
  <si>
    <t>Menu suspenso Imagen/Fórmula</t>
  </si>
  <si>
    <t>Pulldown-Menü Bilder/Formeln</t>
  </si>
  <si>
    <t>Imagen/Fórmula:</t>
  </si>
  <si>
    <t>图片/公式：</t>
  </si>
  <si>
    <t>Image/Formula Dropdown menu</t>
  </si>
  <si>
    <t>Menu a discensa magini/Formule</t>
  </si>
  <si>
    <t>图像/公式下拉菜单</t>
  </si>
  <si>
    <t>No. max. answers</t>
  </si>
  <si>
    <t>Nº max. réponses</t>
  </si>
  <si>
    <t>Nº máx. respostas</t>
  </si>
  <si>
    <t>N° max. risposte</t>
  </si>
  <si>
    <t>Anzahl max. Antworten</t>
  </si>
  <si>
    <t>Shuffle:</t>
  </si>
  <si>
    <t>Mélanger:</t>
  </si>
  <si>
    <t>Embaralhar:</t>
  </si>
  <si>
    <t>Mescolare:</t>
  </si>
  <si>
    <t>Mischen:</t>
  </si>
  <si>
    <t>In die Frage einfügen:</t>
  </si>
  <si>
    <t>Image/Formula:</t>
  </si>
  <si>
    <t>Image/Formule :</t>
  </si>
  <si>
    <t>Imagem/Fórmula:</t>
  </si>
  <si>
    <t>Immagine/formula:</t>
  </si>
  <si>
    <t>Bild/Formel:</t>
  </si>
  <si>
    <t>C322</t>
  </si>
  <si>
    <t>最大数量 答案</t>
  </si>
  <si>
    <t>2. 正文</t>
  </si>
  <si>
    <t>1. 优秀</t>
  </si>
  <si>
    <t>0. 模型</t>
  </si>
  <si>
    <t>4. 游戏</t>
  </si>
  <si>
    <t>3. 公式</t>
  </si>
  <si>
    <t>Ordenar_Ascendente</t>
  </si>
  <si>
    <t>Ordenar_Descendente</t>
  </si>
  <si>
    <t>INICIO,DICCIONARIO,GENERAL,Formulario OM,Formulario O2,Formulario VF,Formulario EM,Formulario PP,Formulario EN,Formulario RC,Formulario CL</t>
  </si>
  <si>
    <t>%^{a}</t>
  </si>
  <si>
    <t>%^{z}</t>
  </si>
  <si>
    <t>97_2</t>
  </si>
  <si>
    <t>97_1</t>
  </si>
  <si>
    <t>Orden Ascendente</t>
  </si>
  <si>
    <t>Orden Descendente</t>
  </si>
  <si>
    <t>升序</t>
  </si>
  <si>
    <t>降序排列</t>
  </si>
  <si>
    <t>Z_TX_92_25_</t>
  </si>
  <si>
    <t>Z_TX_92_26_</t>
  </si>
  <si>
    <t>Ayuda_Cloze</t>
  </si>
  <si>
    <t>Si la respuesta correcta contiene } # ~ / " o \, hay que colocar el símbolo \ delante de cada uno de esos caracteres
              \}        \#        \~        \/        \"        \\ 
El signo de comillas: " puede generar problemas. Utilizar el código HTML:        &amp;quot;
Si desea tener símbolos matemáticos, puede haber problemas con el \ utilizado en las expresiones TeX. Una alternativa puede ser utilizar caracteres Unicode. 
https://docs.moodle.org/400/en/Embedded_Answers_(Cloze)_question_type</t>
  </si>
  <si>
    <t>If the correct answer contains } # ~ / " or \, the \ symbol must be placed in front of each of those characters
                \}        \#        \~        \/        \"        \\ 
The quotation mark: " can cause problems. Use the HTML code:        &amp;quot; 
If you want to have Mathematical symbols there can be problems with the \ used in TeX expressions. One alternative can be to use unicode characters.
https://docs.moodle.org/400/en/Embedded_Answers_(Cloze)_question_type</t>
  </si>
  <si>
    <t>Si la bonne réponse contient } # ~ / " ou \, le symbole \ doit être placé devant chacun de ces caractères:
                \}        \#        \~        \/        \"        \\ 
Le guillemet: " peut poser des problèmes. Utilisez le code HTML:         &amp;quot;
Si vous voulez avoir des symboles mathématiques, il peut y avoir des problèmes avec le \ utilisé dans les expressions TeX. Une alternative peut utiliser des caractères Unicode. 
https://docs.moodle.org/400/en/Embedded_Answers_(Cloze)_question_type</t>
  </si>
  <si>
    <t>Se a resposta correta contiver } # ~ / " ou \, o símbolo \ deve ser colocado na frente de cada um desses caracteres 
                \}        \#        \~        \/        \"        \\
As aspas: " pode causar problemas. Use o código HTML:         &amp;quot;       (sem o espaço entre &amp; e quot;). 
Se você quiser ter símbolos matemáticos, pode haver problemas com o \ usado em expressões TeX. Uma alternativa pode use caracteres Unicode.
https://docs.moodle.org/400/en/Embedded_Answers_(Cloze)_question_type</t>
  </si>
  <si>
    <t>Se la risposta corretta contiene } # ~ / " o \, il simbolo \ deve essere posizionato davanti a ciascuno di questi caratteri
                \}        \#        \~        \/        \"        \\
Le virgolette: " possono causare problemi. Usa il codice HTML:         &amp;quot;
Se vuoi avere simboli matematici, ci possono essere problemi con \ usato nelle espressioni TeX. Un'alternativa può utilizzare caratteri Unicode. 
https://docs.moodle.org/400/en/Embedded_Answers_(Cloze)_question_type</t>
  </si>
  <si>
    <t>Wenn die richtige Antwort } # ~ / " oder \ enthält, muss das Symbol \ vor jedes dieser Zeichen gesetzt werden
                \}        \#        \~        \/        \"        \\
Das Anführungszeichen: " kann Probleme bereiten. Verwenden Sie den HTML-Code:         &amp;quot;
Wenn Sie mathematische Symbole haben möchten, kann es Probleme mit dem in TeX-Ausdrücken verwendeten \ geben. Eine Alternative kann sein verwenden Sie Unicode-Zeichen. 
https://docs.moodle.org/400/en/Embedded_Answers_(Cloze)_question_type</t>
  </si>
  <si>
    <t>如果正确答案包含 } # ~ / "" 或 \，则 \ 符号必须放在每个字符的前面
               \}        \#        \~        \/        \"        \\
引号：“”可能会导致问题。 使用 HTML 代码：        &amp;quot;
如果你想有数学符号，在 TeX 表达式中使用的 \ 可能会有问题。 另一种方法可能是使用 Unicode 字符。
https://docs.moodle.org/400/en/Embedded_Answers_(Cloze)_question_type</t>
  </si>
  <si>
    <t>99_1</t>
  </si>
  <si>
    <t>99_2</t>
  </si>
  <si>
    <t xml:space="preserve">No se puede poner </t>
  </si>
  <si>
    <t>, sin \ delante. Debes cambiarlo por   \</t>
  </si>
  <si>
    <t>， 没有    \    在...前面。 你应该把它改成     \</t>
  </si>
  <si>
    <t>Ascending order</t>
  </si>
  <si>
    <t>Ordre croissant</t>
  </si>
  <si>
    <t>Ordem ascendente</t>
  </si>
  <si>
    <t>Ordine ascendente</t>
  </si>
  <si>
    <t>Aufsteigende Reihenfolge</t>
  </si>
  <si>
    <t>Descending order</t>
  </si>
  <si>
    <t>Ordre décroissant</t>
  </si>
  <si>
    <t>Ordem decrescente</t>
  </si>
  <si>
    <t>Ordine decrescente</t>
  </si>
  <si>
    <t>Absteigende Reihenfolge</t>
  </si>
  <si>
    <t>, without \ in front. You should change it to \</t>
  </si>
  <si>
    <t>, sans \ devant. Vous devriez le changer en \</t>
  </si>
  <si>
    <t>, sem \ na frente. Você deve alterá-lo para \</t>
  </si>
  <si>
    <t>, senza \ davanti. Dovresti cambiarlo in \</t>
  </si>
  <si>
    <t>, ohne \ davor. Sie sollten es ändern in \</t>
  </si>
  <si>
    <t xml:space="preserve">You can not put it on </t>
  </si>
  <si>
    <t xml:space="preserve">Vous ne pouvez pas le mettre </t>
  </si>
  <si>
    <t xml:space="preserve">Você não pode colocá-lo em </t>
  </si>
  <si>
    <t xml:space="preserve">Non puoi indossarlo </t>
  </si>
  <si>
    <t xml:space="preserve">Sie können es nicht anziehen </t>
  </si>
  <si>
    <t xml:space="preserve">你不能把它 </t>
  </si>
  <si>
    <t>00_V</t>
  </si>
  <si>
    <t>es</t>
  </si>
  <si>
    <t>en</t>
  </si>
  <si>
    <t>fr</t>
  </si>
  <si>
    <t>it</t>
  </si>
  <si>
    <t>de</t>
  </si>
  <si>
    <t>pt</t>
  </si>
  <si>
    <t>zh-CN</t>
  </si>
  <si>
    <t>Ancho RC2</t>
  </si>
  <si>
    <t xml:space="preserve">Para poder EXPORTAR las preguntas, el archivo: </t>
  </si>
  <si>
    <t xml:space="preserve">In order to EXPORT the questions, the file: </t>
  </si>
  <si>
    <t xml:space="preserve">Afin d'exporter les questions, le fichier: </t>
  </si>
  <si>
    <t xml:space="preserve">Para EXPORTAR as perguntas, o arquivo: </t>
  </si>
  <si>
    <t xml:space="preserve">Per ESPORTARE le domande, il file: </t>
  </si>
  <si>
    <t>Um die Fragen zu EXPORTIEREN, muss die Datei:</t>
  </si>
  <si>
    <t>为了导出问题，文件：</t>
  </si>
  <si>
    <t>Ancho, en pixels, del menú desplegable para las imágenes/Fórmulas. Si no se pone nada, el tamaño es automático.</t>
  </si>
  <si>
    <t>图像/公式下拉菜单的宽度（以像素为单位）。 如果什么都不放，大小是自动的。</t>
  </si>
  <si>
    <t>Width, in pixels, of the dropdown menu for images/Formulas. If nothing is put, the size is automatic.</t>
  </si>
  <si>
    <t>Largeur, en pixels, du menu déroulant des images/Formules. Si rien n'est mis, la taille est automatique.</t>
  </si>
  <si>
    <t>Largura, em pixels, do menu suspenso de imagens/fórmulas. Se nada for colocado, o tamanho é automático.</t>
  </si>
  <si>
    <t>Larghezza, in pixel, del menu a tendina per immagini/formule. Se non viene inserito nulla, la dimensione è automatica.</t>
  </si>
  <si>
    <t>Breite des Dropdown-Menüs für Bilder/Formeln in Pixel. Wenn nichts eingegeben wird, wird die Größe automatisch.</t>
  </si>
  <si>
    <t>ANCHO_IM</t>
  </si>
  <si>
    <t>Selecciona una opción:
[1] EXPORTAR preguntas:
Se exportarán las preguntas tipo OPCIÓN MÚLTIPLE 1R para usar en el JUEGO. 
RECUERDA: Si tienes preguntas de diferente nivel de dificultad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t>
  </si>
  <si>
    <t>Número de caracteres a introducir en el texto.</t>
  </si>
  <si>
    <t>要在文本中输入的字符数。</t>
  </si>
  <si>
    <t>Number of characters to enter in the text.</t>
  </si>
  <si>
    <t>Nombre de caractères à saisir dans le texte.</t>
  </si>
  <si>
    <t>Número de caracteres a inserir no texto.</t>
  </si>
  <si>
    <t>Numero di caratteri da inserire nel testo.</t>
  </si>
  <si>
    <t>Anzahl der in den Text einzugebenden Zeichen.</t>
  </si>
  <si>
    <t>Mínimo</t>
  </si>
  <si>
    <t>Máximo</t>
  </si>
  <si>
    <t>最低限度</t>
  </si>
  <si>
    <t>最大</t>
  </si>
  <si>
    <t>Minimum</t>
  </si>
  <si>
    <t>Minimo</t>
  </si>
  <si>
    <t>Maximum</t>
  </si>
  <si>
    <t>Massimo</t>
  </si>
  <si>
    <t>Maximal</t>
  </si>
  <si>
    <t>¿Estás trabajando con caracteres que no sean del alfabeto latino?
(En caso de duda, responde SÍ)
En caso afirmativo, el archivo XML se guarda en versión UTF-16. Si la versión de Moodle con la que estás trabajando no aguanta formato UTF-16, tendrás que abrir el archivo XML y guardarlo como UTF-8.</t>
  </si>
  <si>
    <t>Are you working with characters other than the Latin alphabet?
(If in doubt, answer YES)
If so, the XML file is saved in UTF-16 version. If the version of Moodle you're working with doesn't support UTF-16, you'll need to open the XML file and save it as UTF-8.</t>
  </si>
  <si>
    <t>Travaillez-vous avec des caractères autres que l'alphabet latin ?
(En cas de doute, répondez OUI)
Si tel est le cas, le fichier XML est enregistré en version UTF-16. Si la version de Moodle avec laquelle vous travaillez ne prend pas en charge UTF-16, vous devrez ouvrir le fichier XML et l'enregistrer au format UTF-8.</t>
  </si>
  <si>
    <t>Você está trabalhando com caracteres diferentes do alfabeto latino?
(Em caso de dúvida, responda SIM)
Nesse caso, o arquivo XML é salvo na versão UTF-16. Se a versão do Moodle com a qual você está trabalhando não for compatível com UTF-16, você precisará abrir o arquivo XML e salvá-lo como UTF-8.</t>
  </si>
  <si>
    <t>Lavori con caratteri diversi dall'alfabeto latino?
(In caso di dubbio, rispondere SI)
In tal caso, il file XML viene salvato nella versione UTF-16. Se la versione di Moodle con cui stai lavorando non supporta UTF-16, dovrai aprire il file XML e salvarlo come UTF-8.</t>
  </si>
  <si>
    <t>Arbeiten Sie mit anderen Zeichen als dem lateinischen Alphabet?
(Im Zweifelsfall mit JA antworten)
Wenn dies der Fall ist, wird die XML-Datei in der UTF-16-Version gespeichert. Wenn die Version von Moodle, mit der Sie arbeiten, UTF-16 nicht unterstützt, müssen Sie die XML-Datei öffnen und als UTF-8 speichern.</t>
  </si>
  <si>
    <t>您是否使用拉丁字母以外的字符？
（如有疑问，请回答“是”）
如果是这样，则 XML 文件以 UTF-16 版本保存。 如果您使用的 Moodle 版本不支持 UTF-16，您需要打开 XML 文件并将其保存为 UTF-8。</t>
  </si>
  <si>
    <t>¿Aviso Nueva Versión?</t>
  </si>
  <si>
    <t>注意到新版本了吗？</t>
  </si>
  <si>
    <t>您是否希望每次打开应用程序时都检查较新版本的 FastTest 插件？ 您可以随时从“开始”菜单更改此选项。</t>
  </si>
  <si>
    <t>¿Aceptas que, cada vez que abras la aplicación, se compruebe si hay una versión nueva de FastTest PlugIn? Podrás cambiar esta opción cuando quieras desde el Menú Inicial.</t>
  </si>
  <si>
    <t>Notice New Version?</t>
  </si>
  <si>
    <t>Remarquez la nouvelle version ?</t>
  </si>
  <si>
    <t>Aviso Nova Versão?</t>
  </si>
  <si>
    <t>Avviso Nuova versione?</t>
  </si>
  <si>
    <t>Hinweis Neue Version?</t>
  </si>
  <si>
    <t>Do you agree that every time you open the application, it will check for a newer version of FastTest PlugIn? You can change this option whenever you want from the Start Menu.</t>
  </si>
  <si>
    <t>Êtes-vous d'accord qu'à chaque fois que vous ouvrez l'application, celle-ci recherche une version plus récente du plug-in FastTest ? Vous pouvez modifier cette option à tout moment depuis le menu Démarrer.</t>
  </si>
  <si>
    <t>Você concorda que toda vez que você abrir o aplicativo, ele verificará se há uma versão mais recente do FastTest PlugIn? Você pode alterar essa opção sempre que quiser no Menu Iniciar.</t>
  </si>
  <si>
    <t>Sei d'accordo sul fatto che ogni volta che apri l'applicazione, questa verificherà la presenza di una versione più recente di FastTest PlugIn? Puoi modificare questa opzione quando vuoi dal menu Start.</t>
  </si>
  <si>
    <t>Stimmen Sie zu, dass jedes Mal, wenn Sie die Anwendung öffnen, nach einer neueren Version des FastTest-Plug-Ins gesucht wird? Sie können diese Option jederzeit im Startmenü ändern.</t>
  </si>
  <si>
    <t>ZOOM</t>
  </si>
  <si>
    <t>^{^</t>
  </si>
  <si>
    <t>_{_</t>
  </si>
  <si>
    <t>N{</t>
  </si>
  <si>
    <t>S{</t>
  </si>
  <si>
    <t>R{</t>
  </si>
  <si>
    <t>A{</t>
  </si>
  <si>
    <t>O{</t>
  </si>
  <si>
    <t>&lt;td&gt;</t>
  </si>
  <si>
    <t>[[[</t>
  </si>
  <si>
    <t>^}^</t>
  </si>
  <si>
    <t>_}_</t>
  </si>
  <si>
    <t>}N</t>
  </si>
  <si>
    <t>}S</t>
  </si>
  <si>
    <t>}R</t>
  </si>
  <si>
    <t>}A</t>
  </si>
  <si>
    <t>}O</t>
  </si>
  <si>
    <t>&lt;/td&gt;</t>
  </si>
  <si>
    <t>]]]</t>
  </si>
  <si>
    <t>插入表格</t>
  </si>
  <si>
    <t>12_1</t>
  </si>
  <si>
    <t>Z_ML_12_1_</t>
  </si>
  <si>
    <t>Inserta_Tabla</t>
  </si>
  <si>
    <t>INSERTAR 
TABLAS</t>
  </si>
  <si>
    <t>INSERT 
TABLES</t>
  </si>
  <si>
    <t>INSÉRER 
TABLEAUX</t>
  </si>
  <si>
    <t>INSERIR 
TABELAS</t>
  </si>
  <si>
    <t>INSERIRE 
TABELLE</t>
  </si>
  <si>
    <t>TABELLE 
EINFÜGEN</t>
  </si>
  <si>
    <t>EINFÜGEN 
BILDER</t>
  </si>
  <si>
    <t>INSERTAR 
IMÁGENES</t>
  </si>
  <si>
    <t>INSERT 
IMAGES</t>
  </si>
  <si>
    <t>INSÉRER 
IMAGES</t>
  </si>
  <si>
    <t>INSERIR 
IMAGENS</t>
  </si>
  <si>
    <t>INSERISCI 
IMMAGINI</t>
  </si>
  <si>
    <t>STORE 
FORMULAS</t>
  </si>
  <si>
    <t>ALMACENAR 
FORMULAS</t>
  </si>
  <si>
    <t>FORMULES 
MAGASIN</t>
  </si>
  <si>
    <t>ARMAZENAR 
FÓRMULAS</t>
  </si>
  <si>
    <t>NEGOZIO 
FORMULE</t>
  </si>
  <si>
    <t>FORMELN 
SPEICHERN</t>
  </si>
  <si>
    <t>DATEN 
ALLGEMEINES</t>
  </si>
  <si>
    <t>BANK 
FRAGEN</t>
  </si>
  <si>
    <t>REINIGEN 
DATEN</t>
  </si>
  <si>
    <t>SPAREN  
FRAGEN</t>
  </si>
  <si>
    <t>LÖSCHEN 
FRAGEN</t>
  </si>
  <si>
    <t>VARIABLEN 
LÖSCHEN</t>
  </si>
  <si>
    <t>Opción Múltiple +R</t>
  </si>
  <si>
    <t>Opción Múltiple 1R</t>
  </si>
  <si>
    <t>ON</t>
  </si>
  <si>
    <t>Celdas_Formulas_Activar_Desactivar</t>
  </si>
  <si>
    <t>MENÚ ESPECIAL</t>
  </si>
  <si>
    <t>SPECIAL MENU</t>
  </si>
  <si>
    <t>特别菜单</t>
  </si>
  <si>
    <t>MENU SPÉCIAL</t>
  </si>
  <si>
    <t>MENU ESPECIAL</t>
  </si>
  <si>
    <t>MENÙ SPECIALE</t>
  </si>
  <si>
    <t>SPEZIELLES MENÜ</t>
  </si>
  <si>
    <t>¿Mostrar mensajes de aviso?</t>
  </si>
  <si>
    <t>Show warning messages?</t>
  </si>
  <si>
    <t>Afficher les messages d'avertissement ?</t>
  </si>
  <si>
    <t>Mostrar mensagens de aviso?</t>
  </si>
  <si>
    <t>Mostra messaggi di avviso?</t>
  </si>
  <si>
    <t>Warnmeldungen anzeigen?</t>
  </si>
  <si>
    <t>显示警告信息？</t>
  </si>
  <si>
    <t>Write the NUMBER of the option you want to make:
  1. SAVE Formulas
  2. DELETE Formulas
  3. RECOVER Formulas
  4. RECOVER Formulas FORM
  5. RECOVER Formulas VARIABLES
  6. EXPORT Formulas
  7. IMPORT Formulas
https://www.youtube.com/watch?v=mmFPSzezAXs&amp;t=270s</t>
  </si>
  <si>
    <t>Escribe el NÚMERO de la opción que quieres realizar: 
  1. GUARDAR Fórmulas
  2. BORRAR Fórmulas
  3. RECUPERAR Fórmulas 
  4. RECUPERAR Fórmulas FORMULARIO
  5. RECUPERAR Fórmulas de VARIABLES
  6. EXPORTAR Fórmulas
  7. IMPORTAR Fórmulas
https://www.youtube.com/watch?v=mmFPSzezAXs&amp;t=270s</t>
  </si>
  <si>
    <t>Escreva o NÚMERO da opção que deseja fazer:
  1. SALVAR Fórmulas
  2. DELETE Fórmulas
  3. RECUPERAR Fórmulas
  4. RECUPERAR Fórmulas FORMATO
  5. RECUPERAR Fórmulas VARIÁVEIS
  6. EXPORTAR Fórmulas
  7. IMPORTAR Fórmulas
https://www.youtube.com/watch?v=mmFPSzezAXs&amp;t=270s</t>
  </si>
  <si>
    <t>Écrivez le NUMÉRO de l'action que vous souhaitez réaliser:
  1. ENREGISTRER les formules
  2. SUPPRIMER les formules
  3. RECUPERER les formules
  4. RECUPERER les formules FORME
  5. RECUPERER les formules VARIABLES
  6. Formules d'EXPORTATION
  7. Formules d'IMPORTATION
https://www.youtube.com/watch?v=mmFPSzezAXs&amp;t=270s</t>
  </si>
  <si>
    <t>Scrivi il NUMERO dell'opzione che vuoi fare:
  1. SALVA Formule
  2. ELIMINA formule
  3. RECUPERA Formule
  4. RECUPERA Formule MODULO
  5. RECUPERA Formule VARIABILI
  6. Formule di ESPORTAZIONE
  7. Formule di IMPORTAZIONE
https://www.youtube.com/watch?v=mmFPSzezAXs&amp;t=270s</t>
  </si>
  <si>
    <t>Schreiben Sie die NUMMER der Option, die Sie vornehmen möchten:
  1. Formeln speichern
  2. Formeln LÖSCHEN
  3. Formeln wiederherstellen
  4. Formeln wiederherstellen BILDEN
  5. Formeln wiederherstellen VARIABLEN
  6. Formeln EXPORTIEREN
  7. Formeln IMPORTIEREN
https://www.youtube.com/watch?v=mmFPSzezAXs&amp;t=270s</t>
  </si>
  <si>
    <t>写下您要执行的选项的编号：
   1. 保存公式
   2. 删除公式
   3. 检索公式
   4. 检索表格公式
   5. 从变量中检索公式
   6. 导出公式
   7. 导入公式
https://www.youtube.com/watch?v=mmFPSzezAXs&amp;t=270s</t>
  </si>
  <si>
    <t>Si quieres usar los CÓDIGOS ESPECIALES: selecciona el que te interesa, cópialo y pegalo en la celda que desees. Debes reemplazar TEX por el texto personalizado.</t>
  </si>
  <si>
    <t>如果您想使用特殊代码：选择您感兴趣的代码，将其复制并粘贴到您想要的单元格中。 您必须用自定义文本替换 TEX。</t>
  </si>
  <si>
    <t>If you want to use the SPECIAL CODES: select the one you are interested in, copy it and paste it into the cell you want. You must replace TEX with the custom text.</t>
  </si>
  <si>
    <t>Si vous souhaitez utiliser les CODES SPÉCIAUX : sélectionnez celui qui vous intéresse, copiez-le et collez-le dans la cellule souhaitée. Vous devez remplacer TEX par le texte personnalisé.</t>
  </si>
  <si>
    <t>Caso queira utilizar os CÓDIGOS ESPECIAIS: selecione o de seu interesse, copie e cole na célula desejada. Você deve substituir TEX pelo texto personalizado.</t>
  </si>
  <si>
    <t>Se vuoi utilizzare i CODICI SPECIALI: seleziona quello che ti interessa, copialo e incollalo nella cella che desideri. Devi sostituire TEX con il testo personalizzato.</t>
  </si>
  <si>
    <t>Wenn Sie die SONDERCODES verwenden möchten: Wählen Sie den Code aus, der Sie interessiert, kopieren Sie ihn und fügen Sie ihn in die gewünschte Zelle ein. Sie müssen TEX durch den benutzerdefinierten Text ersetzen.</t>
  </si>
  <si>
    <t>SALTO DE PÁRRAFO</t>
  </si>
  <si>
    <t>PARAGRAPH BREAK</t>
  </si>
  <si>
    <t>SAUT DE PARAGRAPHE</t>
  </si>
  <si>
    <t>QUEBRA DE PARÁGRAFO</t>
  </si>
  <si>
    <t>INTERRUZIONE DI PARAGRAFO</t>
  </si>
  <si>
    <t>ABSATZUMBRUCH EINGEBEN</t>
  </si>
  <si>
    <t>跳转段落</t>
  </si>
  <si>
    <t xml:space="preserve">        · En medio del texto:  \(  TEX \)
        · En una línea nueva centrada y resaltada:  $$   TEX  $$</t>
  </si>
  <si>
    <t xml:space="preserve">       · In the middle of the text:  \(  TEX \)
       · In a new line centered and highlighted:  $$   TEX  $$
</t>
  </si>
  <si>
    <t xml:space="preserve">        · Au milieu du texte:  \(  TEX \)
        · Une nouvelle ligne centrée et mise en surbrillance:  $$   TEX $$</t>
  </si>
  <si>
    <t xml:space="preserve">        · No meio do texto:  \(  TEX  \)
        · Em uma nova linha centralizada e destacada:  $$   TEX  $$</t>
  </si>
  <si>
    <t xml:space="preserve">        · Al centro del testo:  \( TEX  \)
        · In una nuova riga centrata ed evidenziata:  $$   TEX  $$</t>
  </si>
  <si>
    <t xml:space="preserve">        · Mitten im Text: \( TEX \)
        · Auf einer neuen Zeile zentriert und hervorgehoben: $$  TEX $$</t>
  </si>
  <si>
    <t xml:space="preserve">        · 正文中间：\(   TEX   \)
         · 在新的一行上居中并突出显示：$$   TEX   $$</t>
  </si>
  <si>
    <t>#123456</t>
  </si>
  <si>
    <t>27_3</t>
  </si>
  <si>
    <t>Las respuestas no tendrán numeración.</t>
  </si>
  <si>
    <t>答案不会被编号。</t>
  </si>
  <si>
    <t>Answers will not be numbered.</t>
  </si>
  <si>
    <t>Les réponses ne seront pas numérotées.</t>
  </si>
  <si>
    <t>As respostas não serão numeradas.</t>
  </si>
  <si>
    <t>Le risposte non saranno numerate.</t>
  </si>
  <si>
    <t>Die Antworten werden nicht nummeriert.</t>
  </si>
  <si>
    <t>Moodle Editor (HTML)</t>
  </si>
  <si>
    <t>Ancho Imagen Opción Múltiple</t>
  </si>
  <si>
    <t>Largeur d'image à choix multiples</t>
  </si>
  <si>
    <t>Largura da imagem de múltipla escolha</t>
  </si>
  <si>
    <t>Larghezza dell'immagine a scelta multipla</t>
  </si>
  <si>
    <t>Multiple-Choice-Bildbreite</t>
  </si>
  <si>
    <t>Multiple Choice Image Width</t>
  </si>
  <si>
    <t>多项选择图像宽度</t>
  </si>
  <si>
    <t>Z_IN_01_</t>
  </si>
  <si>
    <t>Z_IN_02_</t>
  </si>
  <si>
    <t>Z_IN_03_</t>
  </si>
  <si>
    <t>Z_IN_05_</t>
  </si>
  <si>
    <t>Z_IN_06_</t>
  </si>
  <si>
    <t>Z_IN_07_</t>
  </si>
  <si>
    <t>Z_IN_08_</t>
  </si>
  <si>
    <t>Z_IN_11_</t>
  </si>
  <si>
    <t>Z_IN_12_</t>
  </si>
  <si>
    <t>Z_IN_13_</t>
  </si>
  <si>
    <t>Z_ML_02_</t>
  </si>
  <si>
    <t>Z_ML_03_</t>
  </si>
  <si>
    <t>Z_MS_04_</t>
  </si>
  <si>
    <t>Z_ML_04_</t>
  </si>
  <si>
    <t>Z_ML_05_</t>
  </si>
  <si>
    <t>Z_ML_06_</t>
  </si>
  <si>
    <t>Z_ML_07_</t>
  </si>
  <si>
    <t>Z_ML_08_</t>
  </si>
  <si>
    <t>Z_ML_09_</t>
  </si>
  <si>
    <t>Z_ML_10_</t>
  </si>
  <si>
    <t>Z_ML_13_</t>
  </si>
  <si>
    <t>Z_DG_01_</t>
  </si>
  <si>
    <t>Z_DG_02_</t>
  </si>
  <si>
    <t>Z_DG_03_</t>
  </si>
  <si>
    <t>Z_DG_04_</t>
  </si>
  <si>
    <t>Z_DG_05_</t>
  </si>
  <si>
    <t>Z_DG_06_</t>
  </si>
  <si>
    <t>Z_DG_07_</t>
  </si>
  <si>
    <t>Z_DG_08_</t>
  </si>
  <si>
    <t>Z_DG_09_</t>
  </si>
  <si>
    <t>Z_DG_10_</t>
  </si>
  <si>
    <t>Z_DG_11_</t>
  </si>
  <si>
    <t>Z_DG_12_</t>
  </si>
  <si>
    <t>Z_DG_13_</t>
  </si>
  <si>
    <t>Z_DG_15_</t>
  </si>
  <si>
    <t>Z_DG_16_</t>
  </si>
  <si>
    <t>Z_DG_17_</t>
  </si>
  <si>
    <t>Z_DG_18_</t>
  </si>
  <si>
    <t>Z_DG_19_</t>
  </si>
  <si>
    <t>Z_DG_27_1_</t>
  </si>
  <si>
    <t>Z_DG_27_2_</t>
  </si>
  <si>
    <t>Z_DG_27_3_</t>
  </si>
  <si>
    <t>Z_DG_28_1_</t>
  </si>
  <si>
    <t>Z_DG_28_2_</t>
  </si>
  <si>
    <t>Z_DG_29_1_</t>
  </si>
  <si>
    <t>Z_DG_29_2_</t>
  </si>
  <si>
    <t>Z_DG_29_3_</t>
  </si>
  <si>
    <t>Z_DG_30_1_</t>
  </si>
  <si>
    <t>Z_DG_30_2_</t>
  </si>
  <si>
    <t>Z_DG_30_3_</t>
  </si>
  <si>
    <t>Z_DG_30_4_</t>
  </si>
  <si>
    <t>Z_DG_30_5_</t>
  </si>
  <si>
    <t>Z_DG_30_6_</t>
  </si>
  <si>
    <t>Z_DG_30_6_2_</t>
  </si>
  <si>
    <t>Z_DG_30_7_</t>
  </si>
  <si>
    <t>Z_DG_30_8_</t>
  </si>
  <si>
    <t>Z_MS_01_</t>
  </si>
  <si>
    <t>Z_MS_02_</t>
  </si>
  <si>
    <t>Z_OM_00_</t>
  </si>
  <si>
    <t>Z_OM_03_</t>
  </si>
  <si>
    <t>Z_OM_04_</t>
  </si>
  <si>
    <t>Z_OM_05_</t>
  </si>
  <si>
    <t>Z_OM_06_</t>
  </si>
  <si>
    <t>Z_OM_07_</t>
  </si>
  <si>
    <t>Z_OM_08_</t>
  </si>
  <si>
    <t>Z_OM_09_</t>
  </si>
  <si>
    <t>Z_OM_10_</t>
  </si>
  <si>
    <t>Z_OM_11_</t>
  </si>
  <si>
    <t>Z_OM_12_</t>
  </si>
  <si>
    <t>Z_VF_00_</t>
  </si>
  <si>
    <t>Z_VF_01_</t>
  </si>
  <si>
    <t>Z_VF_02_</t>
  </si>
  <si>
    <t>Z_EM_00_</t>
  </si>
  <si>
    <t>Z_EM_01_</t>
  </si>
  <si>
    <t>Z_EM_02_</t>
  </si>
  <si>
    <t>Z_RC_00_</t>
  </si>
  <si>
    <t>Z_RC_01_</t>
  </si>
  <si>
    <t>Z_RC_02_</t>
  </si>
  <si>
    <t>Z_RC_03_</t>
  </si>
  <si>
    <t>Z_PP_00_</t>
  </si>
  <si>
    <t>Z_PP_01_</t>
  </si>
  <si>
    <t>Z_EN_00_</t>
  </si>
  <si>
    <t>Z_EN_01_</t>
  </si>
  <si>
    <t>Z_EN_02_</t>
  </si>
  <si>
    <t>Z_EN_03_</t>
  </si>
  <si>
    <t>Z_EN_04_</t>
  </si>
  <si>
    <t>Z_EN_05_</t>
  </si>
  <si>
    <t>Z_EN_06_</t>
  </si>
  <si>
    <t>Z_EN_07_</t>
  </si>
  <si>
    <t>Z_EN_08_</t>
  </si>
  <si>
    <t>Z_EN_09_</t>
  </si>
  <si>
    <t>Z_EN_10_</t>
  </si>
  <si>
    <t>Z_EN_11_</t>
  </si>
  <si>
    <t>Z_EN_12_</t>
  </si>
  <si>
    <t>Z_EN_13_</t>
  </si>
  <si>
    <t>Z_EN_14_</t>
  </si>
  <si>
    <t>Z_EN_15_</t>
  </si>
  <si>
    <t>Z_EN_16_</t>
  </si>
  <si>
    <t>Z_EN_17_</t>
  </si>
  <si>
    <t>Z_EN_18_</t>
  </si>
  <si>
    <t>Z_EN_19_</t>
  </si>
  <si>
    <t>Z_EN_20_</t>
  </si>
  <si>
    <t>Z_CL_00_</t>
  </si>
  <si>
    <t>Z_CL_03_1_</t>
  </si>
  <si>
    <t>Z_CL_03_2_</t>
  </si>
  <si>
    <t>Z_CL_03_3_</t>
  </si>
  <si>
    <t>Z_CL_03_4_</t>
  </si>
  <si>
    <t>Z_CL_03_5_</t>
  </si>
  <si>
    <t>Z_CL_03_6_</t>
  </si>
  <si>
    <t>Z_CL_03_7_</t>
  </si>
  <si>
    <t>Z_CL_03_8_</t>
  </si>
  <si>
    <t>Z_CL_03_9_</t>
  </si>
  <si>
    <t>Z_CL_03_10_</t>
  </si>
  <si>
    <t>Z_CL_05_1_</t>
  </si>
  <si>
    <t>Z_CL_05_2_</t>
  </si>
  <si>
    <t>Z_CL_05_3_</t>
  </si>
  <si>
    <t>Z_CL_05_4_</t>
  </si>
  <si>
    <t>Z_CL_05_5_</t>
  </si>
  <si>
    <t>Z_CL_05_6_</t>
  </si>
  <si>
    <t>Z_CL_05_7_</t>
  </si>
  <si>
    <t>Z_CL_05_8_</t>
  </si>
  <si>
    <t>Z_CL_05_9_</t>
  </si>
  <si>
    <t>Z_BP_00_</t>
  </si>
  <si>
    <t>Z_BP_01_</t>
  </si>
  <si>
    <t>Z_BP_02_</t>
  </si>
  <si>
    <t>Z_CL_04_</t>
  </si>
  <si>
    <t>Z_??_?_</t>
  </si>
  <si>
    <t>Z_Tit_Categ_?_</t>
  </si>
  <si>
    <t>Z_Tit_Subcat_?_</t>
  </si>
  <si>
    <t>Z_Retroalim_GENERAL_?_</t>
  </si>
  <si>
    <t>Z_CONTRASEN_A_?_</t>
  </si>
  <si>
    <t>Z_R_CORRECTA_?_</t>
  </si>
  <si>
    <t>Z_R_Par_CORRECTA_?_</t>
  </si>
  <si>
    <t>Z_R_INCORRECTA_?_</t>
  </si>
  <si>
    <t>Z_PREF_PREGUNTA_?_</t>
  </si>
  <si>
    <t>Z_BARAJAR_R_?_</t>
  </si>
  <si>
    <t>Z_NUMERAR_R_?_</t>
  </si>
  <si>
    <t>Z_Des_Categ_?_</t>
  </si>
  <si>
    <t>Z_Des_Subcat_?_</t>
  </si>
  <si>
    <t>Z_PUNTUACION_?_</t>
  </si>
  <si>
    <t>Z_PENALIZACION_?_</t>
  </si>
  <si>
    <t>Z_BP_03_</t>
  </si>
  <si>
    <t>Z_Marcar_RI_?_</t>
  </si>
  <si>
    <t>Z_Marcar_RI_TEXTO_?_</t>
  </si>
  <si>
    <t>Z_Ayuda_Cloze_?_</t>
  </si>
  <si>
    <t>Z_Q17_?_</t>
  </si>
  <si>
    <t>Z_Q9_?_</t>
  </si>
  <si>
    <t>Z_H9_?_</t>
  </si>
  <si>
    <t>Z_H11_?_</t>
  </si>
  <si>
    <t>Z_H17_?_</t>
  </si>
  <si>
    <t>Z_T17_?_</t>
  </si>
  <si>
    <t>Z_G33_?_</t>
  </si>
  <si>
    <t>Z_P_01_1_?_</t>
  </si>
  <si>
    <t>Z_P_01_2_?_</t>
  </si>
  <si>
    <t>Z_RC_1_?_</t>
  </si>
  <si>
    <t>Z_P_RC_1_?_</t>
  </si>
  <si>
    <t>Z_Oculto_?_</t>
  </si>
  <si>
    <t>Z_MAYUSCULAS_?_</t>
  </si>
  <si>
    <t>Z_Enun_PP_?_</t>
  </si>
  <si>
    <t>Z_PP_01_1_?_</t>
  </si>
  <si>
    <t>Z_PP_01_2_?_</t>
  </si>
  <si>
    <t>Z_Q7_?_</t>
  </si>
  <si>
    <t>Z_RC_VF_?_</t>
  </si>
  <si>
    <t>Z_RA_1_VF_?_</t>
  </si>
  <si>
    <t>Z_RA_2_VF_?_</t>
  </si>
  <si>
    <t>Z_FR_EN_?_</t>
  </si>
  <si>
    <t>Z_RT_EN_?_</t>
  </si>
  <si>
    <t>Z_PA_EN_?_</t>
  </si>
  <si>
    <t>Z_TC_EN_?_</t>
  </si>
  <si>
    <t>Z_AA_EN_?_</t>
  </si>
  <si>
    <t>Z_PR_EN_?_</t>
  </si>
  <si>
    <t>Z_IE_EN_?_</t>
  </si>
  <si>
    <t>Z_R_RC_1_?_</t>
  </si>
  <si>
    <t>Z_BT_00_</t>
  </si>
  <si>
    <t>Z_BT_01_</t>
  </si>
  <si>
    <t>Z_BT_02_</t>
  </si>
  <si>
    <t>Z_BT_03_</t>
  </si>
  <si>
    <t>Z_BT_04_</t>
  </si>
  <si>
    <t>Z_BT_05_</t>
  </si>
  <si>
    <t>Z_BT_06_</t>
  </si>
  <si>
    <t>Z_BT_07_</t>
  </si>
  <si>
    <t>Z_TX_00_</t>
  </si>
  <si>
    <t>Z_TX_00_V_</t>
  </si>
  <si>
    <t>Z_TX_00_0_</t>
  </si>
  <si>
    <t>Z_TX_01_</t>
  </si>
  <si>
    <t>Z_TX_02_</t>
  </si>
  <si>
    <t>Z_TX_03_</t>
  </si>
  <si>
    <t>Z_ANCHO_IM_?_</t>
  </si>
  <si>
    <t>Z_TX_03_3_</t>
  </si>
  <si>
    <t>Z_TX_04_1_</t>
  </si>
  <si>
    <t>Z_TX_04_2_</t>
  </si>
  <si>
    <t>Z_TX_04_3_</t>
  </si>
  <si>
    <t>Z_TX_05_</t>
  </si>
  <si>
    <t>Z_TX_06_</t>
  </si>
  <si>
    <t>Z_TX_07_</t>
  </si>
  <si>
    <t>Z_TX_08_1_</t>
  </si>
  <si>
    <t>Z_TX_08_2_</t>
  </si>
  <si>
    <t>Z_TX_09_</t>
  </si>
  <si>
    <t>Z_TX_10_</t>
  </si>
  <si>
    <t>Z_TX_11_</t>
  </si>
  <si>
    <t>Z_TX_12_</t>
  </si>
  <si>
    <t>Z_TX_13_</t>
  </si>
  <si>
    <t>Z_TX_14_</t>
  </si>
  <si>
    <t>Z_TX_03_2_</t>
  </si>
  <si>
    <t>Z_TX_16_</t>
  </si>
  <si>
    <t>Z_TX_17_</t>
  </si>
  <si>
    <t>Z_TX_18_</t>
  </si>
  <si>
    <t>Z_TX_19_</t>
  </si>
  <si>
    <t>Z_TX_20_</t>
  </si>
  <si>
    <t>Z_TX_21_</t>
  </si>
  <si>
    <t>Z_TX_22_</t>
  </si>
  <si>
    <t>Z_TX_23_1_</t>
  </si>
  <si>
    <t>Z_TX_23_2_</t>
  </si>
  <si>
    <t>Z_TX_24_</t>
  </si>
  <si>
    <t>Z_TX_25_</t>
  </si>
  <si>
    <t>Z_TX_26_</t>
  </si>
  <si>
    <t>Z_TX_27_1_</t>
  </si>
  <si>
    <t>Z_TX_27_2_</t>
  </si>
  <si>
    <t>Z_TX_28_1_</t>
  </si>
  <si>
    <t>Z_TX_15_</t>
  </si>
  <si>
    <t>Z_TX_28_3_</t>
  </si>
  <si>
    <t>Z_TX_29_</t>
  </si>
  <si>
    <t>Z_TX_30_</t>
  </si>
  <si>
    <t>Z_TX_31_</t>
  </si>
  <si>
    <t>Z_TX_32_</t>
  </si>
  <si>
    <t>Z_TX_33_</t>
  </si>
  <si>
    <t>Z_TX_34_</t>
  </si>
  <si>
    <t>Z_TX_35_</t>
  </si>
  <si>
    <t>Z_TX_35_1_</t>
  </si>
  <si>
    <t>Z_TX_35_2_</t>
  </si>
  <si>
    <t>Z_TX_36_</t>
  </si>
  <si>
    <t>Z_TX_37_</t>
  </si>
  <si>
    <t>Z_TX_38_</t>
  </si>
  <si>
    <t>Z_TX_39_</t>
  </si>
  <si>
    <t>Z_TX_40_</t>
  </si>
  <si>
    <t>Z_TX_28_2_</t>
  </si>
  <si>
    <t>Z_TX_41_2_</t>
  </si>
  <si>
    <t>Z_TX_41_3_</t>
  </si>
  <si>
    <t>Z_TX_41_5_</t>
  </si>
  <si>
    <t>Z_TX_41_6_</t>
  </si>
  <si>
    <t>Z_TX_41_7_</t>
  </si>
  <si>
    <t>Z_TX_41_8_</t>
  </si>
  <si>
    <t>Z_TX_41_9_</t>
  </si>
  <si>
    <t>Z_TX_42_1_</t>
  </si>
  <si>
    <t>Z_TX_42_2_</t>
  </si>
  <si>
    <t>Z_TX_43_</t>
  </si>
  <si>
    <t>Z_TX_44_</t>
  </si>
  <si>
    <t>Z_TX_45_</t>
  </si>
  <si>
    <t>Z_TX_46_</t>
  </si>
  <si>
    <t>Z_TX_47_</t>
  </si>
  <si>
    <t>Z_TX_48_</t>
  </si>
  <si>
    <t>Z_TX_41_1_</t>
  </si>
  <si>
    <t>Z_TX_50_</t>
  </si>
  <si>
    <t>Z_TX_51_</t>
  </si>
  <si>
    <t>Z_TX_52_</t>
  </si>
  <si>
    <t>Z_TX_53_</t>
  </si>
  <si>
    <t>Z_TX_54_</t>
  </si>
  <si>
    <t>Z_TX_55_</t>
  </si>
  <si>
    <t>Z_TX_56_</t>
  </si>
  <si>
    <t>Z_TX_57_</t>
  </si>
  <si>
    <t>Z_TX_58_</t>
  </si>
  <si>
    <t>Z_TX_59_</t>
  </si>
  <si>
    <t>Z_TX_60_</t>
  </si>
  <si>
    <t>Z_TX_61_</t>
  </si>
  <si>
    <t>Z_TX_62_</t>
  </si>
  <si>
    <t>Z_TX_63_</t>
  </si>
  <si>
    <t>Z_TX_64_</t>
  </si>
  <si>
    <t>Z_TX_49_</t>
  </si>
  <si>
    <t>Z_TX_66_</t>
  </si>
  <si>
    <t>Z_TX_67_</t>
  </si>
  <si>
    <t>Z_TX_68_</t>
  </si>
  <si>
    <t>Z_TX_69_</t>
  </si>
  <si>
    <t>Z_TX_70_</t>
  </si>
  <si>
    <t>Z_TX_71_</t>
  </si>
  <si>
    <t>Z_TX_72_</t>
  </si>
  <si>
    <t>Z_TX_73_</t>
  </si>
  <si>
    <t>Z_TX_74_</t>
  </si>
  <si>
    <t>Z_TX_75_</t>
  </si>
  <si>
    <t>Z_TX_76_</t>
  </si>
  <si>
    <t>Z_TX_77_0_</t>
  </si>
  <si>
    <t>Z_TX_77_1_</t>
  </si>
  <si>
    <t>Z_TX_77_2_</t>
  </si>
  <si>
    <t>Z_TX_77_3_</t>
  </si>
  <si>
    <t>Z_TX_65_</t>
  </si>
  <si>
    <t>Z_TX_78_</t>
  </si>
  <si>
    <t>Z_TX_79_</t>
  </si>
  <si>
    <t>Z_TX_80_</t>
  </si>
  <si>
    <t>Z_TX_81_</t>
  </si>
  <si>
    <t>Z_TX_82_</t>
  </si>
  <si>
    <t>Z_TX_83_</t>
  </si>
  <si>
    <t>Z_TX_83_1_</t>
  </si>
  <si>
    <t>Z_TX_84_1_</t>
  </si>
  <si>
    <t>Z_TX_84_2_</t>
  </si>
  <si>
    <t>Z_TX_84_3_</t>
  </si>
  <si>
    <t>Z_TX_85_1_</t>
  </si>
  <si>
    <t>Z_TX_85_2_</t>
  </si>
  <si>
    <t>Z_TX_85_3_</t>
  </si>
  <si>
    <t>Z_TX_86_</t>
  </si>
  <si>
    <t>Z_TX_87_1_</t>
  </si>
  <si>
    <t>Z_TX_77_4_</t>
  </si>
  <si>
    <t>Z_TX_87_3_</t>
  </si>
  <si>
    <t>Z_TX_87_4_</t>
  </si>
  <si>
    <t>Z_TX_87_5_</t>
  </si>
  <si>
    <t>Z_TX_87_6_</t>
  </si>
  <si>
    <t>Z_TX_87_7_</t>
  </si>
  <si>
    <t>Z_TX_87_8_</t>
  </si>
  <si>
    <t>Z_TX_88_1_</t>
  </si>
  <si>
    <t>Z_TX_88_2_</t>
  </si>
  <si>
    <t>Z_TX_88_3_</t>
  </si>
  <si>
    <t>Z_TX_88_4_</t>
  </si>
  <si>
    <t>Z_TX_88_5_</t>
  </si>
  <si>
    <t>Z_TX_88_6_</t>
  </si>
  <si>
    <t>Z_TX_88_7_</t>
  </si>
  <si>
    <t>Z_TX_88_8_</t>
  </si>
  <si>
    <t>Z_TX_89_1_</t>
  </si>
  <si>
    <t>Z_TX_87_2_</t>
  </si>
  <si>
    <t>Z_TX_89_3_</t>
  </si>
  <si>
    <t>Z_TX_90_1_</t>
  </si>
  <si>
    <t>Z_TX_90_2_</t>
  </si>
  <si>
    <t>Z_TX_91_</t>
  </si>
  <si>
    <t>Z_TX_92_9_</t>
  </si>
  <si>
    <t>Z_TX_89_2_</t>
  </si>
  <si>
    <t>Z_TX_92_16_</t>
  </si>
  <si>
    <t>Z_TX_92_22_</t>
  </si>
  <si>
    <t>Z_TX_93_1_</t>
  </si>
  <si>
    <t>Z_TX_93_3_</t>
  </si>
  <si>
    <t>Z_TX_93_4_</t>
  </si>
  <si>
    <t>Z_TX_94_</t>
  </si>
  <si>
    <t>Z_TX_95_1_</t>
  </si>
  <si>
    <t>Z_TX_95_2_</t>
  </si>
  <si>
    <t>Z_TX_95_3_</t>
  </si>
  <si>
    <t>Z_TX_96_1_</t>
  </si>
  <si>
    <t>Z_TX_96_2_</t>
  </si>
  <si>
    <t>Z_TX_96_3_</t>
  </si>
  <si>
    <t>Z_TX_96_4_</t>
  </si>
  <si>
    <t>Z_TX_96_5_</t>
  </si>
  <si>
    <t>Z_TX_96_6_</t>
  </si>
  <si>
    <t>Z_TX_97_1_</t>
  </si>
  <si>
    <t>Z_TX_97_2_</t>
  </si>
  <si>
    <t>Z_TX_98_</t>
  </si>
  <si>
    <t>Z_TX_93_2_</t>
  </si>
  <si>
    <t>Z_TX_99_2_</t>
  </si>
  <si>
    <t>Z_TX_99_1_</t>
  </si>
  <si>
    <t>$A$1&amp;[@C2]&amp;"_"&amp;[@C3]</t>
  </si>
  <si>
    <t>Nueva Versión</t>
  </si>
  <si>
    <t>Zoom</t>
  </si>
  <si>
    <t>Mensaje Aviso</t>
  </si>
  <si>
    <t xml:space="preserve">   V - 7.9 </t>
  </si>
  <si>
    <t>100_1</t>
  </si>
  <si>
    <t>100_2</t>
  </si>
  <si>
    <t xml:space="preserve">Has seleccionado cambiar el idioma de la aplicación de </t>
  </si>
  <si>
    <t>您已选择更改应用程序语言</t>
  </si>
  <si>
    <t>You have selected to change the application language from</t>
  </si>
  <si>
    <t>Vous avez choisi de changer la langue de l'application de</t>
  </si>
  <si>
    <t>Você optou por alterar o idioma do aplicativo de</t>
  </si>
  <si>
    <t>Hai scelto di cambiare la lingua dell'applicazione da</t>
  </si>
  <si>
    <t>Sie haben ausgewählt, dass Sie die Anwendungssprache ändern möchten</t>
  </si>
  <si>
    <t>Esta acción tardará un poco. ¿Deseas continuar?</t>
  </si>
  <si>
    <t>This action will take a while. Do you want to continue?</t>
  </si>
  <si>
    <t>Cette action prendra un certain temps. Voulez-vous continuer?</t>
  </si>
  <si>
    <t>Esta ação vai demorar um pouco. Você quer continuar?</t>
  </si>
  <si>
    <t>Questa azione richiederà un po' di tempo. Vuoi continuare?</t>
  </si>
  <si>
    <t>Diese Aktion wird eine Weile dauern. Möchtest du fortfahren?</t>
  </si>
  <si>
    <t>此操作需要一段时间。 你想继续吗？</t>
  </si>
  <si>
    <t>REPETIDOS</t>
  </si>
  <si>
    <t>Repe</t>
  </si>
  <si>
    <t>Z_IN_04</t>
  </si>
  <si>
    <t>Z_TX_100_1_</t>
  </si>
  <si>
    <t>Z_TX_100_2_</t>
  </si>
  <si>
    <t xml:space="preserve">⌛  ⏳  ⌛  ⏳  ⌛  ⏳  </t>
  </si>
  <si>
    <t>V - 7.9  - 12/04/2023</t>
  </si>
  <si>
    <t>DICCIONARIO,INICIO,GENERAL,Datos OM,Datos O2,Datos VF,Datos EM,Datos PP,Datos RC,Datos EN,Datos CL,Formulario OM,Formulario O2,Formulario VF,Formulario EM,Formulario PP,Formulario EN,Formulario RC,Formulario CL</t>
  </si>
  <si>
    <t>Z_TX_92_23_O</t>
  </si>
  <si>
    <t>Z_TX_92_14_O</t>
  </si>
  <si>
    <t>Z_TX_92_15_O</t>
  </si>
  <si>
    <t>Z_TX_92_7_O</t>
  </si>
  <si>
    <t>Z_TX_92_1_O</t>
  </si>
  <si>
    <t>Z_MS_00_O</t>
  </si>
  <si>
    <t>Z_ML_00_O</t>
  </si>
  <si>
    <t>Z_ML_14_O</t>
  </si>
  <si>
    <t>Z_TX_92_8_O</t>
  </si>
  <si>
    <t>Z_IN_10_O</t>
  </si>
  <si>
    <t>Z_IN_09_O</t>
  </si>
  <si>
    <t>Z_MS_06_O</t>
  </si>
  <si>
    <t>Z_CL_01_O</t>
  </si>
  <si>
    <t>Z_OM_01_O</t>
  </si>
  <si>
    <t>Z_OM_02_O</t>
  </si>
  <si>
    <t>Z_TX_92_24_O</t>
  </si>
  <si>
    <t>Z_DG_14_O</t>
  </si>
  <si>
    <t>Z_TX_92_13_O</t>
  </si>
  <si>
    <t>Z_IN_00_O</t>
  </si>
  <si>
    <t>Z_DG_00_O</t>
  </si>
  <si>
    <t>Z_DG_20_O</t>
  </si>
  <si>
    <t>Z_DG_21_O</t>
  </si>
  <si>
    <t>Z_TX_92_2_O</t>
  </si>
  <si>
    <t>Z_TX_92_3_O</t>
  </si>
  <si>
    <t>Z_TX_92_4_O</t>
  </si>
  <si>
    <t>Z_TX_92_25_O</t>
  </si>
  <si>
    <t>Z_TX_92_26_O</t>
  </si>
  <si>
    <t>Z_TX_92_5_O</t>
  </si>
  <si>
    <t>Z_TX_92_6_O</t>
  </si>
  <si>
    <t>Z_MS_03_O</t>
  </si>
  <si>
    <t>Z_MS_05_O</t>
  </si>
  <si>
    <t>Z_ML_01_O</t>
  </si>
  <si>
    <t>Z_ML_11_O</t>
  </si>
  <si>
    <t>Z_ML_12_O</t>
  </si>
  <si>
    <t>Z_ML_12_1_O</t>
  </si>
  <si>
    <t>Z_ML_15_O</t>
  </si>
  <si>
    <t>Z_ML_16_O</t>
  </si>
  <si>
    <t>Z_MS_07_O</t>
  </si>
  <si>
    <t>Z_DG_22_O</t>
  </si>
  <si>
    <t>Z_DG_23_O</t>
  </si>
  <si>
    <t>Z_DG_24_O</t>
  </si>
  <si>
    <t>Z_DG_25_O</t>
  </si>
  <si>
    <t>Z_DG_26_O</t>
  </si>
  <si>
    <t>Z_TX_92_10_O</t>
  </si>
  <si>
    <t>Z_TX_92_11_O</t>
  </si>
  <si>
    <t>Z_TX_92_12_O</t>
  </si>
  <si>
    <t>Z_CL_02_1_O</t>
  </si>
  <si>
    <t>Z_CL_02_2_O</t>
  </si>
  <si>
    <t>Z_CL_02_3_O</t>
  </si>
  <si>
    <t>Z_TX_92_17_O</t>
  </si>
  <si>
    <t>Z_TX_92_18_O</t>
  </si>
  <si>
    <t>Z_TX_92_19_O</t>
  </si>
  <si>
    <t>Z_TX_92_20_O</t>
  </si>
  <si>
    <t>Z_TX_92_21_O</t>
  </si>
  <si>
    <t>V - 7.8:_x000D_
- Remove the macros in the files to import / export questions.
- Improved ""See questions"" in the forms.
- Simplified the special menu.
In the following links, you have the video explaining the last novelties and the playlist with the videos for the application from version 7.7:
https://youtu.be/3uAOFI2H-pA
https://www.youtube.com/watch?v=c5ZJbzigDE8&amp;list=PLacWHbqwaJGz_cIX629FHEUcS-2IUUWF-</t>
  </si>
  <si>
    <t>100_3</t>
  </si>
  <si>
    <t>Z_TX_100_3_</t>
  </si>
  <si>
    <t>Has seleccionado PERSONALIZAR DICCIONARIO.</t>
  </si>
  <si>
    <t>You have selected CUSTOMIZE DICTIONARY.</t>
  </si>
  <si>
    <t>Vous avez sélectionné PERSONNALISER LE DICTIONNAIRE.</t>
  </si>
  <si>
    <t>Você selecionou PERSONALIZAR DICIONÁRIO.</t>
  </si>
  <si>
    <t>Hai selezionato PERSONALIZZA DIZIONARIO.</t>
  </si>
  <si>
    <t>Sie haben WÖRTERBUCH ANPASSEN ausgewählt.</t>
  </si>
  <si>
    <t>您选择了自定义词典。</t>
  </si>
  <si>
    <t>V-7.8:
- Eliminar las macros en los archivos para importar/exportar preguntas.
- Mejorado ""Ver preguntas"" en los formularios.
- Simplificado el menú especial.
En los siguientes enlaces tenéis el vídeo explicativo de las últimas novedades y la lista de reproducción con los vídeos de la aplicación a partir de la versión 7.7:
https://youtu.be/3uAOFI2H-pA
https://www.youtube.com/watch?v=c5ZJbzigDE8&amp;amp;list=PLacWHbqwaJGz_cIX629FHEUcS-2IUUWF-</t>
  </si>
  <si>
    <t>PERSONALIZAR</t>
  </si>
  <si>
    <t>V-7.8 :
- Supprimer les macros dans les fichiers pour importer/exporter des questions.
- Amélioration de ""Voir les questions"" dans les formulaires.
- Simplifié le menu spécial.
Dans les liens suivants, vous avez la vidéo expliquant les dernières nouveautés et la playlist avec les vidéos de l'application à partir de la version 7.7 :
https://youtu.be/3uAOFI2H-pA
https://www.youtube.com/watch?v=c5ZJbzigDE8&amp;amp;amp;list=PLacWHbqwaJGz_cIX629FHEUcS-2IUUWF-</t>
  </si>
  <si>
    <t>V-7.8:
- Entfernen Sie die Makros in den Dateien, um Fragen zu importieren / exportieren.
- „Fragen anzeigen“ in den Formularen verbessert.
- Das Spezialmenü vereinfacht.
Unter den folgenden Links finden Sie das Video zur Erklärung der letzten Neuerungen und die Playlist mit den Videos für die Anwendung ab Version 7.7:
https://youtu.be/3uAOFI2H-pA
https://www.youtube.com/watch?v=c5ZJbzigDE8&amp;amp;amp;list=PLacWHbqwaJGz_cIX629FHEUcS-2IUUWF-</t>
  </si>
  <si>
    <t>V-7.8：
- 删除文件中的宏以导入/导出问题。
- 改进了表格中的“查看问题”。
- 简化了特殊菜单。
在以下链接中，您可以看到解释最新创新的视频和包含 7.7 版应用程序视频的播放列表：
https://youtu.be/3uAOFI2H-pA
https://www.youtube.com/watch?v=c5ZJbzigDE8&amp;amp;amp;list=PLacWHbqwaJGz_cIX629FHEUcS-2IUUWF-</t>
  </si>
  <si>
    <t>V - 7.8:
- Remova as macros nos arquivos para importar/exportar perguntas.
- Melhorado ""Ver perguntas"" nos formulários.
- Simplificou o menu especial.
Nos links a seguir você encontra o vídeo explicando as últimas novidades e a playlist com os vídeos do aplicativo a partir da versão 7.7:
https://youtu.be/3uAOFI2H-pA
https://www.youtube.com/watch?v=c5ZJbzigDE8&amp;amp;amp;list=PLacWHbqwaJGz_cIX629FHEUcS-2IUUWF-</t>
  </si>
  <si>
    <t>&lt;/div&gt;
&lt;div class="mcx_feedback" style="display: inline-block;  vertical-align: top;"&gt; &lt;/div&gt;</t>
  </si>
  <si>
    <t>T 01</t>
  </si>
  <si>
    <t/>
  </si>
  <si>
    <t>TODOS LOS TIPOS</t>
  </si>
  <si>
    <t>¿Deseas exportar las Preguntas tipo "Palabra Perdida" también como "Arrastrar y Soltar sobre texto"?</t>
  </si>
  <si>
    <t>Do you want to export the "Missing Word" Questions also as "Drag and Drop on text"?</t>
  </si>
  <si>
    <t>Souhaitez-vous exporter les questions "Mots manquants" également en tant que "Glisser-déposer sur le texte" ?</t>
  </si>
  <si>
    <t>Deseja exportar as perguntas "Palavras ausentes" também como "Arrastar e soltar no texto"?</t>
  </si>
  <si>
    <t>Vuoi esportare le domande "Parola mancante" anche come "Drag and Drop sul testo"?</t>
  </si>
  <si>
    <t>Möchten Sie die "Missing Word"-Fragen auch als "Drag and Drop on Text" exportieren?</t>
  </si>
  <si>
    <t>你想将“遗漏的单词”问题也导出为“拖放文本”吗？</t>
  </si>
  <si>
    <t>¿Deseas exportar las Preguntas tipo "Arrastrar y Soltar sobre texto" también como "Palabra Perdida"?</t>
  </si>
  <si>
    <t>Do you want to export "Drag and Drop on Text" Questions as "Missing Word" as well?</t>
  </si>
  <si>
    <t>Souhaitez-vous également exporter les questions "Glisser-déposer sur du texte" en tant que "Mot manquant" ?</t>
  </si>
  <si>
    <t>Você também deseja exportar as perguntas "Arrastar e soltar no texto" como "Palavras ausentes"?</t>
  </si>
  <si>
    <t>Vuoi esportare anche le domande "Trascina e rilascia sul testo" come "Parola mancante"?</t>
  </si>
  <si>
    <t>Möchten Sie "Drag and Drop on Text"-Fragen auch als "Fehlendes Wort" exportieren?</t>
  </si>
  <si>
    <t>您是否也想将“拖放文本”问题导出为“缺失单词”？</t>
  </si>
  <si>
    <t>Z_TX_102_1_</t>
  </si>
  <si>
    <t>101_1</t>
  </si>
  <si>
    <t>Z_TX_102_2_</t>
  </si>
  <si>
    <t>101_2</t>
  </si>
  <si>
    <t>ALLE ARTEN</t>
  </si>
  <si>
    <t>ALL TYPES</t>
  </si>
  <si>
    <t>TOUS LES TYPES</t>
  </si>
  <si>
    <t>TODOS OS TIPOS</t>
  </si>
  <si>
    <t>TUTTI I TIPI</t>
  </si>
  <si>
    <t>所有类型</t>
  </si>
  <si>
    <t>[Ctrl+Shift+F10]</t>
  </si>
  <si>
    <t>[Ctrl+F1]</t>
  </si>
  <si>
    <t>[Ctrl+Right]</t>
  </si>
  <si>
    <t>[Ctrl+Shift+H]</t>
  </si>
  <si>
    <t>[Ctrl+Shift+G]</t>
  </si>
  <si>
    <t>[Ctrl+Shift+D]</t>
  </si>
  <si>
    <t>[Ctrl+Shift+F]</t>
  </si>
  <si>
    <t>[Ctrl+Shift+B]</t>
  </si>
  <si>
    <t>[Ctrl+s]</t>
  </si>
  <si>
    <t>[Ctrl+F4]</t>
  </si>
  <si>
    <t>[Ctrl+Shift+A]</t>
  </si>
  <si>
    <t>[Alt+Ctrl+a]</t>
  </si>
  <si>
    <t>[Alt+Ctrl+z]</t>
  </si>
  <si>
    <t>[Alt+z]</t>
  </si>
  <si>
    <t>[Ctrl+c]</t>
  </si>
  <si>
    <t>[Ctrl+v]</t>
  </si>
  <si>
    <t>[Alt+Ctrl+f]</t>
  </si>
  <si>
    <t>[Ctrl+h]</t>
  </si>
  <si>
    <t>[Ctrl+k]</t>
  </si>
  <si>
    <t>[Ctrl+w]</t>
  </si>
  <si>
    <t>[Ctrl+Shift+C]</t>
  </si>
  <si>
    <t>[Ctrl+o]</t>
  </si>
  <si>
    <t>[Ctrl+i]</t>
  </si>
  <si>
    <t>[Ctrl+t]</t>
  </si>
  <si>
    <t>[Ctrl+j]</t>
  </si>
  <si>
    <t>[Ctrl+Shift+Y]</t>
  </si>
  <si>
    <t>[Alt+Ctrl+v]</t>
  </si>
  <si>
    <t>[Alt+Ctrl+m]</t>
  </si>
  <si>
    <t>[Alt+Ctrl+e]</t>
  </si>
  <si>
    <t>[Ctrl+Shift+M]</t>
  </si>
  <si>
    <t>[Ctrl+Shift+T]</t>
  </si>
  <si>
    <t>[Ctrl+Shift+J]</t>
  </si>
  <si>
    <t>[Ctrl+l]</t>
  </si>
  <si>
    <t>[Ctrl+m]</t>
  </si>
  <si>
    <t>[Ctrl+Shift+K]</t>
  </si>
  <si>
    <t>[Ctrl+Shift+L]</t>
  </si>
  <si>
    <t>[Ctrl+Shift+Q]</t>
  </si>
  <si>
    <t>[Ctrl+Shift+O]</t>
  </si>
  <si>
    <t>[Ctrl+Shift+R]</t>
  </si>
  <si>
    <t>[Ctrl+Shift+N]</t>
  </si>
  <si>
    <t>[Alt+Ctrl+n]</t>
  </si>
  <si>
    <t>[Alt+Ctrl+p]</t>
  </si>
  <si>
    <t>[Alt+Ctrl+i]</t>
  </si>
  <si>
    <t>[Alt+Ctrl+t]</t>
  </si>
  <si>
    <t>[Shift+F3]</t>
  </si>
  <si>
    <t>[Alt+m]</t>
  </si>
  <si>
    <t>[Ctrl+Shift+U]</t>
  </si>
  <si>
    <t>[Alt+DOWN]</t>
  </si>
  <si>
    <t>[TAB]</t>
  </si>
  <si>
    <t>[Shift+TAB]</t>
  </si>
  <si>
    <t>[Ctrl+Shift+?]</t>
  </si>
  <si>
    <t>[Alt+LEFT]</t>
  </si>
  <si>
    <t>[Ctrl+F2]</t>
  </si>
  <si>
    <t>[Ctrl+F3]</t>
  </si>
  <si>
    <t>[Ctrl+Shift+F3]</t>
  </si>
  <si>
    <t>[F3]</t>
  </si>
  <si>
    <t>[F5]</t>
  </si>
  <si>
    <t>[Alt+F8]</t>
  </si>
  <si>
    <t>[Alt+F10]</t>
  </si>
  <si>
    <t>[F10]</t>
  </si>
  <si>
    <t>[Shift+F10]</t>
  </si>
  <si>
    <t>[Alt+F11]</t>
  </si>
  <si>
    <t>[Ctrl+F11]</t>
  </si>
  <si>
    <t>[Ctrl+Shift+F12]</t>
  </si>
  <si>
    <t>[Ctrl+x]</t>
  </si>
  <si>
    <t>[Esc]</t>
  </si>
  <si>
    <t>[Alt+F1]</t>
  </si>
  <si>
    <t>[Alt+F2]</t>
  </si>
  <si>
    <t>[Alt+Ctrl+d]</t>
  </si>
  <si>
    <t>[Alt+F4]</t>
  </si>
  <si>
    <t>...Un poco de paciencia, estamos trabajando…</t>
  </si>
  <si>
    <t>...A little patience, we are working...</t>
  </si>
  <si>
    <t>...Un peu de patience, nous travaillons...</t>
  </si>
  <si>
    <t>...Um pouco de paciência, estamos trabalhando...</t>
  </si>
  <si>
    <t>...un po' di pazienza, stiamo lavorando...</t>
  </si>
  <si>
    <t>...Ein wenig Geduld, wir arbeiten...</t>
  </si>
  <si>
    <t>...有点耐心，我们正在努力...</t>
  </si>
  <si>
    <t>V - 7.9  - 01/05/2023</t>
  </si>
  <si>
    <t xml:space="preserve">...Un poco de paciencia, estamos trabajando... _x000D_
...  ⌛  ⏳  ⌛  ⏳  ⌛  ⏳   ... </t>
  </si>
  <si>
    <t>Moodle
 Editor 
(HTML)</t>
  </si>
  <si>
    <t>Ir a INICIO</t>
  </si>
  <si>
    <t>MENU EXCEL [Ctrl+Shift+F10]</t>
  </si>
  <si>
    <t>OTROS ATAJOS DE TECLADO [Ctrl+F1]</t>
  </si>
  <si>
    <t>SELECCIONAR TIPO DE PREGUNTA [Ctrl+Right]</t>
  </si>
  <si>
    <t>INICIO [Ctrl+Shift+H]</t>
  </si>
  <si>
    <t>DATOS GENERALES [Ctrl+Shift+G]</t>
  </si>
  <si>
    <t>PERSONALIZAR DICCIONARIO [Ctrl+Shift+D]</t>
  </si>
  <si>
    <t>FORMULARIO [Ctrl+Shift+F]</t>
  </si>
  <si>
    <t>BANCO PREGUNTAS [Ctrl+Shift+B]</t>
  </si>
  <si>
    <t>GUARDAR  [Ctrl+s]</t>
  </si>
  <si>
    <t>CERRAR [Ctrl+F4]</t>
  </si>
  <si>
    <t>AYUDA [Ctrl+Shift+A]</t>
  </si>
  <si>
    <t>Orden Ascendente [Alt+Ctrl+a]</t>
  </si>
  <si>
    <t>Orden Descendente [Alt+Ctrl+z]</t>
  </si>
  <si>
    <t>COPIAR [Ctrl+c]</t>
  </si>
  <si>
    <t>PEGAR [Ctrl+v]</t>
  </si>
  <si>
    <t>LIMPIAR 
DATOS [Alt+Ctrl+f]</t>
  </si>
  <si>
    <t>GUARDAR 
PREGUNTAS [Ctrl+h]</t>
  </si>
  <si>
    <t>BORRAR 
PREGUNTAS [Ctrl+k]</t>
  </si>
  <si>
    <t>ALMACENAR 
FORMULAS [Ctrl+w]</t>
  </si>
  <si>
    <t>CÓDIGOS 
ESPECIALES [Ctrl+Shift+C]</t>
  </si>
  <si>
    <t>OTRO COLOR [Ctrl+o]</t>
  </si>
  <si>
    <t>INSERTAR 
IMÁGENES [Ctrl+i]</t>
  </si>
  <si>
    <t>INSERTAR 
TABLAS [Ctrl+t]</t>
  </si>
  <si>
    <t>USAR DATOS VARIABLES [Ctrl+j]</t>
  </si>
  <si>
    <t>ACTIVAR [Ctrl+Shift+Y]</t>
  </si>
  <si>
    <t>DESACTIVAR [Ctrl+Shift+Y]</t>
  </si>
  <si>
    <t>BORRAR VARIABLES [Alt+Ctrl+v]</t>
  </si>
  <si>
    <t>IMPORTAR DE LIBRO EXCEL [Alt+Ctrl+m]</t>
  </si>
  <si>
    <t>EXPORTAR A LIBRO EXCEL [Alt+Ctrl+e]</t>
  </si>
  <si>
    <t>EXPORTAR A MOODLE [Ctrl+Shift+M]</t>
  </si>
  <si>
    <t>EXPORTAR A TEXTO (doc/txt) [Ctrl+Shift+T]</t>
  </si>
  <si>
    <t>EXPORTAR A JUEGO [Ctrl+Shift+J]</t>
  </si>
  <si>
    <t>CAMBIAR NUMERO INICIAL [Ctrl+l]</t>
  </si>
  <si>
    <t>CAMBIAR NUMERO FINAL [Ctrl+m]</t>
  </si>
  <si>
    <t>ACTUALIZAR NUMEROS PREGUNTAS [Ctrl+Shift+K]</t>
  </si>
  <si>
    <t>PERSONALIZAR DICCIONARIO [Ctrl+Shift+L]</t>
  </si>
  <si>
    <t>ÍNDICE [Ctrl+Shift+L]</t>
  </si>
  <si>
    <t>FORMULARIO Códigos CLOZE [Ctrl+Shift+Q]</t>
  </si>
  <si>
    <t>OPCIÓN MÚLTIPLE [Ctrl+Shift+O]</t>
  </si>
  <si>
    <t>RESPUESTA CORTA [Ctrl+Shift+R]</t>
  </si>
  <si>
    <t>NUMÉRICA [Ctrl+Shift+N]</t>
  </si>
  <si>
    <t>Nº Inicial del Banco de Preguntas [Alt+Ctrl+n]</t>
  </si>
  <si>
    <t>Pregunta Nº [Alt+Ctrl+p]</t>
  </si>
  <si>
    <t>Incluir número de pregunta  [Alt+Ctrl+i]</t>
  </si>
  <si>
    <t>Centrar Valores Tablas [Alt+Ctrl+t]</t>
  </si>
  <si>
    <t>ACTIVAR / DESACTIVAR BARRA FÓRMULAS [Ctrl+t]</t>
  </si>
  <si>
    <t>Ir a DATOS GENERALES</t>
  </si>
  <si>
    <t>FastTest PlugIn - DATOS GENERALES</t>
  </si>
  <si>
    <t>FastTest PlugIn - Opción Múltiple 1R</t>
  </si>
  <si>
    <t>Respuesta Correcta =&gt; Pt. Tot.</t>
  </si>
  <si>
    <t>Respuesta Incorrecta =&gt; Pt. Tot.</t>
  </si>
  <si>
    <t>FastTest PlugIn - Opción Múltiple +R</t>
  </si>
  <si>
    <t>FastTest PlugIn - Verdadero/Falso</t>
  </si>
  <si>
    <t>FastTest PlugIn - Emparejar</t>
  </si>
  <si>
    <t>GRUPO  1</t>
  </si>
  <si>
    <t>GRUPO  2</t>
  </si>
  <si>
    <t>Pareja 01</t>
  </si>
  <si>
    <t>Pareja 02</t>
  </si>
  <si>
    <t>Pareja 03</t>
  </si>
  <si>
    <t>Pareja 04</t>
  </si>
  <si>
    <t>Pareja 05</t>
  </si>
  <si>
    <t>Pareja 06</t>
  </si>
  <si>
    <t>Pareja 07</t>
  </si>
  <si>
    <t>Pareja 08</t>
  </si>
  <si>
    <t>Pareja 09</t>
  </si>
  <si>
    <t>Pareja 10</t>
  </si>
  <si>
    <t>Pareja 11</t>
  </si>
  <si>
    <t>Pareja 12</t>
  </si>
  <si>
    <t>FastTest PlugIn - Respuesta Corta</t>
  </si>
  <si>
    <t>FastTest PlugIn - Palabra Perdida</t>
  </si>
  <si>
    <t xml:space="preserve">N. GRUPO </t>
  </si>
  <si>
    <t xml:space="preserve">PALABRA </t>
  </si>
  <si>
    <t>FastTest PlugIn - Ensayo</t>
  </si>
  <si>
    <t>FastTest PlugIn - Cloze / Descripción</t>
  </si>
  <si>
    <t>DATOS 
GENERALES_x000D_
FORMULARIO</t>
  </si>
  <si>
    <t>INSERTAR PREGUNTA [ Ctrl + h ]_x000D_
_x000D_
BORRAR PREGUNTA [ Ctrl + k ]</t>
  </si>
  <si>
    <t>FastTest PlugIn - Opción Múltiple 1R_x000D_
_x000D_
Enunciado de la pregunta</t>
  </si>
  <si>
    <t>N. Respuesta Correcta</t>
  </si>
  <si>
    <t>N. Respuesta Incorrecta</t>
  </si>
  <si>
    <t>Puntos Respuesta Correcta</t>
  </si>
  <si>
    <t>Puntos Respuesta Incorrecta</t>
  </si>
  <si>
    <t>FastTest PlugIn - Opción Múltiple +R_x000D_
_x000D_
Enunciado de la pregunta</t>
  </si>
  <si>
    <t>FastTest PlugIn - Verdadero/Falso_x000D_
_x000D_
Enunciado de la pregunta</t>
  </si>
  <si>
    <t>FastTest PlugIn - Emparejar_x000D_
_x000D_
Enunciado de la pregunta</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</si>
  <si>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</si>
  <si>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</si>
  <si>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</si>
  <si>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</si>
  <si>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</si>
  <si>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</si>
  <si>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</si>
  <si>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</si>
  <si>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</si>
  <si>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</si>
  <si>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</si>
  <si>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</si>
  <si>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</si>
  <si>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</si>
  <si>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</si>
  <si>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</si>
  <si>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</si>
  <si>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</si>
  <si>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</si>
  <si>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</si>
  <si>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</si>
  <si>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</si>
  <si>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</si>
  <si>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</si>
  <si>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FastTest PlugIn - Respuesta Corta_x000D_
_x000D_
Enunciado de la pregunta</t>
  </si>
  <si>
    <t>N. Respuesta</t>
  </si>
  <si>
    <t>Retroalim. 05</t>
  </si>
  <si>
    <t>FastTest PlugIn - Palabra Perdida_x000D_
_x000D_
Enunciado de la pregunta</t>
  </si>
  <si>
    <t xml:space="preserve">N. Palabra </t>
  </si>
  <si>
    <t>Grupo _x000D_
Palabra  01</t>
  </si>
  <si>
    <t>Grupo _x000D_
Palabra  02</t>
  </si>
  <si>
    <t>Grupo _x000D_
Palabra  03</t>
  </si>
  <si>
    <t>Grupo _x000D_
Palabra  04</t>
  </si>
  <si>
    <t>Grupo _x000D_
Palabra  05</t>
  </si>
  <si>
    <t>Grupo _x000D_
Palabra  06</t>
  </si>
  <si>
    <t>Grupo _x000D_
Palabra  07</t>
  </si>
  <si>
    <t>Grupo _x000D_
Palabra  08</t>
  </si>
  <si>
    <t>Grupo _x000D_
Palabra  09</t>
  </si>
  <si>
    <t>Grupo _x000D_
Palabra  10</t>
  </si>
  <si>
    <t>Grupo _x000D_
Palabra  11</t>
  </si>
  <si>
    <t>Grupo _x000D_
Palabra  12</t>
  </si>
  <si>
    <t>FastTest PlugIn - Ensayo_x000D_
_x000D_
Enunciado de la pregunta</t>
  </si>
  <si>
    <t>FastTest PlugIn - Cloze / Descripción_x000D_
_x000D_
Enunciado de la pregunta</t>
  </si>
  <si>
    <t>V-7.8:
- Rimuovere le macro nei file per importare/esportare le domande.
- Migliorato ""Vedi domande"" nei moduli.
- Semplificato il menù speciale.
Nei seguenti link, hai il video che spiega le ultime novità e la playlist con i video per l'applicazione dalla versione 7.7:
https://youtu.be/3uAOFI2H-pA
https://www.youtube.com/watch?v=c5ZJbzigDE8&amp;amp;amp;list=PLacWHbqwaJGz_cIX629FHEUcS-2IUUWF-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</si>
</sst>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
    <numFmt numFmtId="165" formatCode="@\:\ "/>
    <numFmt numFmtId="166" formatCode="@\:"/>
    <numFmt numFmtId="167" formatCode="&quot;N. Form:&quot;\ 0"/>
    <numFmt numFmtId="168" formatCode="@&quot;:&quot;"/>
    <numFmt numFmtId="169" formatCode="#,##0.00000"/>
  </numFmts>
  <fonts count="69"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6"/>
      <color theme="0"/>
      <name val="Calibri"/>
      <family val="2"/>
      <scheme val="minor"/>
    </font>
    <font>
      <sz val="11"/>
      <color rgb="FF005877"/>
      <name val="Calibri"/>
      <family val="2"/>
      <scheme val="minor"/>
    </font>
    <font>
      <sz val="11"/>
      <color rgb="FF005877"/>
      <name val="Arial"/>
      <family val="2"/>
    </font>
    <font>
      <sz val="10.5"/>
      <color rgb="FF005877"/>
      <name val="Calibri"/>
      <family val="2"/>
      <scheme val="minor"/>
    </font>
    <font>
      <b/>
      <sz val="12"/>
      <color rgb="FF005877"/>
      <name val="Calibri"/>
      <family val="2"/>
      <scheme val="minor"/>
    </font>
    <font>
      <b/>
      <sz val="9"/>
      <color rgb="FF005877"/>
      <name val="Calibri"/>
      <family val="2"/>
      <scheme val="minor"/>
    </font>
    <font>
      <sz val="9"/>
      <color rgb="FF005877"/>
      <name val="Calibri"/>
      <family val="2"/>
      <scheme val="minor"/>
    </font>
    <font>
      <b/>
      <sz val="9"/>
      <color theme="0"/>
      <name val="Calibri"/>
      <family val="2"/>
      <scheme val="minor"/>
    </font>
    <font>
      <sz val="9"/>
      <color theme="0"/>
      <name val="Calibri"/>
      <family val="2"/>
      <scheme val="minor"/>
    </font>
    <font>
      <sz val="8"/>
      <name val="Calibri"/>
      <family val="2"/>
      <scheme val="minor"/>
    </font>
    <font>
      <b/>
      <sz val="9"/>
      <color rgb="FF005877"/>
      <name val="Calibri"/>
      <scheme val="minor"/>
    </font>
    <font>
      <sz val="9"/>
      <color rgb="FF005877"/>
      <name val="Calibri"/>
      <scheme val="minor"/>
    </font>
    <font>
      <b/>
      <sz val="9"/>
      <color theme="0"/>
      <name val="Calibri"/>
      <scheme val="minor"/>
    </font>
    <font>
      <sz val="9"/>
      <color theme="0"/>
      <name val="Calibri"/>
      <scheme val="minor"/>
    </font>
    <font>
      <sz val="11"/>
      <color rgb="FF005877"/>
      <name val="Calibri"/>
      <scheme val="minor"/>
    </font>
  </fonts>
  <fills count="30">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FFFF00"/>
        <bgColor theme="0" tint="-0.14999847407452621"/>
      </patternFill>
    </fill>
    <fill>
      <patternFill patternType="solid">
        <fgColor theme="0" tint="-0.14996795556505021"/>
        <bgColor indexed="64"/>
      </patternFill>
    </fill>
    <fill>
      <patternFill patternType="solid">
        <fgColor theme="5"/>
        <bgColor indexed="64"/>
      </patternFill>
    </fill>
    <fill>
      <patternFill patternType="solid">
        <fgColor theme="9" tint="0.59996337778862885"/>
        <bgColor indexed="64"/>
      </patternFill>
    </fill>
    <fill>
      <patternFill patternType="solid">
        <fgColor rgb="FF005877"/>
        <bgColor rgb="FF005877"/>
      </patternFill>
    </fill>
    <fill>
      <patternFill patternType="solid">
        <fgColor theme="0" tint="-0.14993743705557422"/>
        <bgColor indexed="64"/>
      </patternFill>
    </fill>
  </fills>
  <borders count="88">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medium">
        <color theme="0"/>
      </left>
      <right style="medium">
        <color theme="0"/>
      </right>
      <top style="medium">
        <color theme="0"/>
      </top>
      <bottom style="medium">
        <color theme="0"/>
      </bottom>
      <diagonal/>
    </border>
    <border>
      <left style="thick">
        <color rgb="FFE87B00"/>
      </left>
      <right/>
      <top style="thick">
        <color rgb="FFE87B00"/>
      </top>
      <bottom style="thick">
        <color rgb="FFE87B00"/>
      </bottom>
      <diagonal/>
    </border>
    <border>
      <left/>
      <right/>
      <top style="thick">
        <color rgb="FFE87B00"/>
      </top>
      <bottom style="thick">
        <color rgb="FFE87B00"/>
      </bottom>
      <diagonal/>
    </border>
    <border>
      <left/>
      <right style="thick">
        <color rgb="FFE87B00"/>
      </right>
      <top style="thick">
        <color rgb="FFE87B00"/>
      </top>
      <bottom style="thick">
        <color rgb="FFE87B00"/>
      </bottom>
      <diagonal/>
    </border>
    <border>
      <left style="medium">
        <color rgb="FFE87B00"/>
      </left>
      <right/>
      <top style="medium">
        <color rgb="FFE87B00"/>
      </top>
      <bottom/>
      <diagonal/>
    </border>
    <border>
      <left/>
      <right/>
      <top style="medium">
        <color rgb="FFE87B00"/>
      </top>
      <bottom/>
      <diagonal/>
    </border>
    <border>
      <left/>
      <right style="medium">
        <color rgb="FFE87B00"/>
      </right>
      <top style="medium">
        <color rgb="FFE87B00"/>
      </top>
      <bottom/>
      <diagonal/>
    </border>
    <border>
      <left style="medium">
        <color rgb="FFE87B00"/>
      </left>
      <right/>
      <top/>
      <bottom/>
      <diagonal/>
    </border>
    <border>
      <left/>
      <right style="medium">
        <color rgb="FFE87B00"/>
      </right>
      <top/>
      <bottom/>
      <diagonal/>
    </border>
    <border>
      <left style="medium">
        <color rgb="FFE87B00"/>
      </left>
      <right/>
      <top/>
      <bottom style="medium">
        <color rgb="FFE87B00"/>
      </bottom>
      <diagonal/>
    </border>
    <border>
      <left/>
      <right/>
      <top/>
      <bottom style="medium">
        <color rgb="FFE87B00"/>
      </bottom>
      <diagonal/>
    </border>
    <border>
      <left/>
      <right style="medium">
        <color rgb="FFE87B00"/>
      </right>
      <top/>
      <bottom style="medium">
        <color rgb="FFE87B00"/>
      </bottom>
      <diagonal/>
    </border>
    <border>
      <left style="medium">
        <color rgb="FFE87B00"/>
      </left>
      <right style="medium">
        <color rgb="FFE87B00"/>
      </right>
      <top style="medium">
        <color rgb="FFE87B00"/>
      </top>
      <bottom style="medium">
        <color rgb="FFE87B00"/>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
      <left style="medium">
        <color rgb="FF005877"/>
      </left>
      <right style="medium">
        <color rgb="FF005877"/>
      </right>
      <top style="medium">
        <color rgb="FF005877"/>
      </top>
      <bottom style="medium">
        <color rgb="FF005877"/>
      </bottom>
      <diagonal/>
    </border>
    <border>
      <left/>
      <right style="thick">
        <color rgb="FF005877"/>
      </right>
      <top style="medium">
        <color rgb="FF005877"/>
      </top>
      <bottom/>
      <diagonal/>
    </border>
    <border>
      <left/>
      <right style="thick">
        <color rgb="FF005877"/>
      </right>
      <top/>
      <bottom style="medium">
        <color rgb="FF005877"/>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ck">
        <color rgb="FF005877"/>
      </right>
      <top style="thick">
        <color rgb="FFFFFFFF"/>
      </top>
      <bottom/>
      <diagonal/>
    </border>
    <border>
      <left/>
      <right style="thick">
        <color rgb="FF005877"/>
      </right>
      <top/>
      <bottom style="thick">
        <color rgb="FFFFFFFF"/>
      </bottom>
      <diagonal/>
    </border>
    <border>
      <left style="thick">
        <color rgb="FFFFFFFF"/>
      </left>
      <right style="thick">
        <color rgb="FFFFFFFF"/>
      </right>
      <top style="thick">
        <color rgb="FFFFFFFF"/>
      </top>
      <bottom style="thick">
        <color rgb="FFFFFFFF"/>
      </bottom>
      <diagonal/>
    </border>
  </borders>
  <cellStyleXfs count="2">
    <xf numFmtId="0" fontId="0" fillId="0" borderId="0"/>
    <xf numFmtId="0" fontId="1" fillId="0" borderId="0" applyNumberFormat="0" applyFill="0" applyBorder="0" applyAlignment="0" applyProtection="0"/>
  </cellStyleXfs>
  <cellXfs count="905">
    <xf numFmtId="0" fontId="0" fillId="0" borderId="0" xfId="0"/>
    <xf numFmtId="0" fontId="0" fillId="3" borderId="0" xfId="0" applyFill="1"/>
    <xf numFmtId="0" fontId="13" fillId="0" borderId="0" xfId="0" applyFont="1"/>
    <xf numFmtId="0" fontId="2" fillId="16" borderId="0" xfId="0" applyFont="1" applyFill="1" applyAlignment="1">
      <alignment horizontal="center" vertical="center" shrinkToFit="1"/>
    </xf>
    <xf numFmtId="0" fontId="0" fillId="3" borderId="0" xfId="0" applyFill="1" applyAlignment="1">
      <alignment shrinkToFit="1"/>
    </xf>
    <xf numFmtId="0" fontId="0" fillId="3" borderId="0" xfId="0" applyFill="1" applyAlignment="1">
      <alignment horizontal="center" vertical="center"/>
    </xf>
    <xf numFmtId="0" fontId="7" fillId="0" borderId="0" xfId="0" applyFont="1" applyAlignment="1">
      <alignment horizontal="left"/>
    </xf>
    <xf numFmtId="0" fontId="11" fillId="0" borderId="0" xfId="0" applyFont="1" applyAlignment="1">
      <alignment horizontal="left"/>
    </xf>
    <xf numFmtId="0" fontId="8" fillId="0" borderId="0" xfId="0" applyFont="1" applyAlignment="1">
      <alignment horizontal="left"/>
    </xf>
    <xf numFmtId="0" fontId="7" fillId="4" borderId="0" xfId="0" applyFont="1" applyFill="1" applyAlignment="1">
      <alignment horizontal="left"/>
    </xf>
    <xf numFmtId="3" fontId="8" fillId="0" borderId="0" xfId="0" quotePrefix="1" applyNumberFormat="1" applyFont="1" applyAlignment="1">
      <alignment horizontal="left"/>
    </xf>
    <xf numFmtId="0" fontId="8" fillId="0" borderId="0" xfId="0" quotePrefix="1" applyFont="1" applyAlignment="1">
      <alignment horizontal="left"/>
    </xf>
    <xf numFmtId="0" fontId="16" fillId="0" borderId="0" xfId="0" applyFont="1" applyAlignment="1">
      <alignment horizontal="left"/>
    </xf>
    <xf numFmtId="0" fontId="8" fillId="0" borderId="0" xfId="0" applyFont="1" applyAlignment="1">
      <alignment horizontal="left" vertical="center"/>
    </xf>
    <xf numFmtId="0" fontId="7" fillId="0" borderId="0" xfId="0" applyFont="1" applyAlignment="1">
      <alignment horizontal="left" vertical="center"/>
    </xf>
    <xf numFmtId="0" fontId="7" fillId="2" borderId="0" xfId="0" applyFont="1" applyFill="1" applyAlignment="1">
      <alignment horizontal="left"/>
    </xf>
    <xf numFmtId="0" fontId="7" fillId="4" borderId="0" xfId="0" applyFont="1" applyFill="1" applyAlignment="1">
      <alignment horizontal="left" vertical="center"/>
    </xf>
    <xf numFmtId="0" fontId="4" fillId="5" borderId="0" xfId="0" applyFont="1" applyFill="1" applyAlignment="1">
      <alignment horizontal="center" vertical="center"/>
    </xf>
    <xf numFmtId="0" fontId="11" fillId="0" borderId="0" xfId="0" applyFont="1" applyAlignment="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0" fillId="0" borderId="0" xfId="0" applyAlignment="1">
      <alignment horizontal="left" vertical="center"/>
    </xf>
    <xf numFmtId="0" fontId="5" fillId="0" borderId="0" xfId="0" applyFont="1" applyAlignment="1">
      <alignment horizontal="left"/>
    </xf>
    <xf numFmtId="0" fontId="0" fillId="0" borderId="0" xfId="0" applyAlignment="1">
      <alignment horizontal="right"/>
    </xf>
    <xf numFmtId="164" fontId="0" fillId="0" borderId="0" xfId="0" applyNumberFormat="1" applyAlignment="1">
      <alignment horizontal="right"/>
    </xf>
    <xf numFmtId="0" fontId="11" fillId="0" borderId="0" xfId="0" applyFont="1" applyAlignment="1">
      <alignment horizontal="left" vertical="center"/>
    </xf>
    <xf numFmtId="164" fontId="11" fillId="0" borderId="0" xfId="0" applyNumberFormat="1" applyFont="1" applyAlignment="1">
      <alignment horizontal="right"/>
    </xf>
    <xf numFmtId="0" fontId="0" fillId="0" borderId="0" xfId="0" applyAlignment="1">
      <alignment vertical="top"/>
    </xf>
    <xf numFmtId="0" fontId="0" fillId="3" borderId="0" xfId="0" applyFill="1" applyProtection="1">
      <protection locked="0"/>
    </xf>
    <xf numFmtId="0" fontId="0" fillId="17" borderId="0" xfId="0" applyFill="1"/>
    <xf numFmtId="0" fontId="14" fillId="17" borderId="4" xfId="0" applyFont="1" applyFill="1" applyBorder="1"/>
    <xf numFmtId="0" fontId="12" fillId="17" borderId="0" xfId="0" applyFont="1" applyFill="1" applyAlignment="1">
      <alignment horizontal="right" vertical="center"/>
    </xf>
    <xf numFmtId="0" fontId="14" fillId="17" borderId="0" xfId="0" applyFont="1" applyFill="1" applyAlignment="1">
      <alignment horizontal="center" vertical="center"/>
    </xf>
    <xf numFmtId="0" fontId="14" fillId="17" borderId="0" xfId="0" applyFont="1" applyFill="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Alignment="1">
      <alignment horizontal="right" vertical="center"/>
    </xf>
    <xf numFmtId="0" fontId="9" fillId="17" borderId="0" xfId="0" applyFont="1" applyFill="1" applyAlignment="1">
      <alignment vertical="center"/>
    </xf>
    <xf numFmtId="0" fontId="9" fillId="17" borderId="5" xfId="0" applyFont="1" applyFill="1" applyBorder="1" applyAlignment="1">
      <alignment vertical="center"/>
    </xf>
    <xf numFmtId="0" fontId="2" fillId="17" borderId="0" xfId="0" applyFont="1" applyFill="1" applyAlignment="1">
      <alignment vertical="center"/>
    </xf>
    <xf numFmtId="0" fontId="9" fillId="17" borderId="0" xfId="0" applyFont="1" applyFill="1" applyAlignment="1">
      <alignment horizontal="left" vertical="center" indent="1"/>
    </xf>
    <xf numFmtId="0" fontId="9" fillId="17" borderId="7" xfId="0" applyFont="1" applyFill="1" applyBorder="1" applyAlignment="1">
      <alignment vertical="center"/>
    </xf>
    <xf numFmtId="0" fontId="15" fillId="17" borderId="0" xfId="0" applyFont="1" applyFill="1" applyAlignment="1">
      <alignment horizontal="right" vertical="center"/>
    </xf>
    <xf numFmtId="0" fontId="23" fillId="17" borderId="4" xfId="0" applyFont="1" applyFill="1" applyBorder="1"/>
    <xf numFmtId="0" fontId="25" fillId="17" borderId="0" xfId="0" applyFont="1" applyFill="1" applyAlignment="1">
      <alignment vertical="center"/>
    </xf>
    <xf numFmtId="0" fontId="25" fillId="17" borderId="0" xfId="0" applyFont="1" applyFill="1" applyAlignment="1">
      <alignment horizontal="right" vertical="center"/>
    </xf>
    <xf numFmtId="0" fontId="23" fillId="17" borderId="0" xfId="0" applyFont="1" applyFill="1" applyAlignment="1">
      <alignment horizontal="center" vertical="center"/>
    </xf>
    <xf numFmtId="0" fontId="23" fillId="17" borderId="0" xfId="0" applyFont="1" applyFill="1" applyAlignment="1">
      <alignment vertical="center"/>
    </xf>
    <xf numFmtId="0" fontId="23" fillId="17" borderId="5" xfId="0" applyFont="1" applyFill="1" applyBorder="1" applyAlignment="1">
      <alignment vertical="center"/>
    </xf>
    <xf numFmtId="0" fontId="19" fillId="17" borderId="0" xfId="0" applyFont="1" applyFill="1" applyAlignment="1">
      <alignment horizontal="right"/>
    </xf>
    <xf numFmtId="0" fontId="14" fillId="17" borderId="0" xfId="0" applyFont="1" applyFill="1" applyAlignment="1">
      <alignment horizontal="left" vertical="center" indent="1"/>
    </xf>
    <xf numFmtId="0" fontId="18" fillId="17" borderId="0" xfId="0" applyFont="1" applyFill="1" applyAlignment="1">
      <alignment horizontal="right"/>
    </xf>
    <xf numFmtId="0" fontId="27" fillId="3" borderId="0" xfId="0" applyFont="1" applyFill="1"/>
    <xf numFmtId="0" fontId="4" fillId="2" borderId="26" xfId="0" applyFont="1" applyFill="1" applyBorder="1" applyProtection="1">
      <protection locked="0"/>
    </xf>
    <xf numFmtId="0" fontId="4" fillId="5" borderId="27" xfId="0" applyFont="1" applyFill="1" applyBorder="1" applyAlignment="1" applyProtection="1">
      <alignment horizontal="center" vertical="center"/>
      <protection locked="0"/>
    </xf>
    <xf numFmtId="0" fontId="11" fillId="4" borderId="15" xfId="0" applyFont="1" applyFill="1" applyBorder="1" applyProtection="1">
      <protection locked="0"/>
    </xf>
    <xf numFmtId="0" fontId="11" fillId="4" borderId="22" xfId="0" applyFont="1" applyFill="1" applyBorder="1" applyProtection="1">
      <protection locked="0"/>
    </xf>
    <xf numFmtId="0" fontId="11" fillId="4" borderId="17" xfId="0" applyFont="1" applyFill="1" applyBorder="1" applyProtection="1">
      <protection locked="0"/>
    </xf>
    <xf numFmtId="0" fontId="11" fillId="4" borderId="23" xfId="0" applyFont="1" applyFill="1" applyBorder="1" applyProtection="1">
      <protection locked="0"/>
    </xf>
    <xf numFmtId="0" fontId="17" fillId="2" borderId="0" xfId="0" applyFont="1" applyFill="1" applyAlignment="1" applyProtection="1">
      <alignment horizontal="center" vertical="center"/>
      <protection locked="0"/>
    </xf>
    <xf numFmtId="0" fontId="15" fillId="4" borderId="0" xfId="0" applyFont="1" applyFill="1" applyAlignment="1" applyProtection="1">
      <alignment horizontal="center" vertical="center"/>
      <protection locked="0"/>
    </xf>
    <xf numFmtId="0" fontId="17" fillId="2" borderId="0" xfId="0" applyFont="1" applyFill="1" applyAlignment="1" applyProtection="1">
      <alignment horizontal="left" vertical="center" wrapText="1"/>
      <protection locked="0"/>
    </xf>
    <xf numFmtId="0" fontId="29" fillId="2" borderId="0" xfId="0" applyFont="1" applyFill="1" applyAlignment="1" applyProtection="1">
      <alignment horizontal="center" vertical="center"/>
      <protection locked="0"/>
    </xf>
    <xf numFmtId="0" fontId="30" fillId="4" borderId="0" xfId="0" applyFont="1" applyFill="1" applyAlignment="1" applyProtection="1">
      <alignment horizontal="center" vertical="center"/>
      <protection locked="0"/>
    </xf>
    <xf numFmtId="0" fontId="30" fillId="3" borderId="0" xfId="0" applyFont="1" applyFill="1" applyAlignment="1" applyProtection="1">
      <alignment horizontal="left" vertical="center"/>
      <protection locked="0"/>
    </xf>
    <xf numFmtId="0" fontId="30" fillId="6" borderId="0" xfId="0" applyFont="1" applyFill="1" applyAlignment="1" applyProtection="1">
      <alignment horizontal="left" vertical="center"/>
      <protection locked="0"/>
    </xf>
    <xf numFmtId="0" fontId="30" fillId="8" borderId="0" xfId="0" applyFont="1" applyFill="1" applyAlignment="1" applyProtection="1">
      <alignment horizontal="left" vertical="center"/>
      <protection locked="0"/>
    </xf>
    <xf numFmtId="0" fontId="30" fillId="9" borderId="0" xfId="0" applyFont="1" applyFill="1" applyAlignment="1" applyProtection="1">
      <alignment horizontal="left" vertical="center"/>
      <protection locked="0"/>
    </xf>
    <xf numFmtId="0" fontId="30" fillId="10" borderId="0" xfId="0" applyFont="1" applyFill="1" applyAlignment="1" applyProtection="1">
      <alignment horizontal="left" vertical="center"/>
      <protection locked="0"/>
    </xf>
    <xf numFmtId="0" fontId="30" fillId="11" borderId="0" xfId="0" applyFont="1" applyFill="1" applyAlignment="1" applyProtection="1">
      <alignment horizontal="left" vertical="center"/>
      <protection locked="0"/>
    </xf>
    <xf numFmtId="0" fontId="30" fillId="12" borderId="0" xfId="0" applyFont="1" applyFill="1" applyAlignment="1" applyProtection="1">
      <alignment horizontal="left" vertical="center"/>
      <protection locked="0"/>
    </xf>
    <xf numFmtId="0" fontId="30" fillId="13" borderId="0" xfId="0" applyFont="1" applyFill="1" applyAlignment="1" applyProtection="1">
      <alignment horizontal="left" vertical="center"/>
      <protection locked="0"/>
    </xf>
    <xf numFmtId="0" fontId="30" fillId="14" borderId="0" xfId="0" applyFont="1" applyFill="1" applyAlignment="1" applyProtection="1">
      <alignment horizontal="left" vertical="center"/>
      <protection locked="0"/>
    </xf>
    <xf numFmtId="0" fontId="30" fillId="7" borderId="0" xfId="0" applyFont="1" applyFill="1" applyAlignment="1" applyProtection="1">
      <alignment horizontal="left" vertical="center"/>
      <protection locked="0"/>
    </xf>
    <xf numFmtId="0" fontId="30" fillId="15" borderId="0" xfId="0" applyFont="1" applyFill="1" applyAlignment="1" applyProtection="1">
      <alignment horizontal="left" vertical="center"/>
      <protection locked="0"/>
    </xf>
    <xf numFmtId="0" fontId="30" fillId="6" borderId="0" xfId="0" applyFont="1" applyFill="1" applyAlignment="1" applyProtection="1">
      <alignment horizontal="left" vertical="center" wrapText="1"/>
      <protection locked="0"/>
    </xf>
    <xf numFmtId="0" fontId="30" fillId="8" borderId="0" xfId="0" applyFont="1" applyFill="1" applyAlignment="1" applyProtection="1">
      <alignment horizontal="left" vertical="center" wrapText="1"/>
      <protection locked="0"/>
    </xf>
    <xf numFmtId="0" fontId="30" fillId="9" borderId="0" xfId="0" applyFont="1" applyFill="1" applyAlignment="1" applyProtection="1">
      <alignment horizontal="left" vertical="center" wrapText="1"/>
      <protection locked="0"/>
    </xf>
    <xf numFmtId="0" fontId="30" fillId="10" borderId="0" xfId="0" applyFont="1" applyFill="1" applyAlignment="1" applyProtection="1">
      <alignment horizontal="left" vertical="center" wrapText="1"/>
      <protection locked="0"/>
    </xf>
    <xf numFmtId="0" fontId="30" fillId="11" borderId="0" xfId="0" applyFont="1" applyFill="1" applyAlignment="1" applyProtection="1">
      <alignment horizontal="left" vertical="center" wrapText="1"/>
      <protection locked="0"/>
    </xf>
    <xf numFmtId="0" fontId="30" fillId="12" borderId="0" xfId="0" applyFont="1" applyFill="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0" fontId="0" fillId="2" borderId="2" xfId="0" applyFill="1" applyBorder="1"/>
    <xf numFmtId="0" fontId="0" fillId="2" borderId="3" xfId="0" applyFill="1" applyBorder="1"/>
    <xf numFmtId="0" fontId="0" fillId="17" borderId="5" xfId="0" applyFill="1" applyBorder="1"/>
    <xf numFmtId="0" fontId="0" fillId="17" borderId="7" xfId="0" applyFill="1" applyBorder="1"/>
    <xf numFmtId="0" fontId="23" fillId="17" borderId="0" xfId="0" applyFont="1" applyFill="1"/>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9" fillId="0" borderId="0" xfId="0" applyFont="1" applyAlignment="1" applyProtection="1">
      <alignment vertical="center"/>
      <protection locked="0"/>
    </xf>
    <xf numFmtId="0" fontId="15" fillId="3" borderId="0" xfId="0" applyFont="1" applyFill="1" applyAlignment="1">
      <alignment vertical="center" wrapText="1"/>
    </xf>
    <xf numFmtId="0" fontId="2" fillId="0" borderId="17" xfId="0" applyFont="1" applyBorder="1" applyAlignment="1">
      <alignment horizontal="center" vertical="center"/>
    </xf>
    <xf numFmtId="0" fontId="36" fillId="3" borderId="0" xfId="0" applyFont="1" applyFill="1"/>
    <xf numFmtId="0" fontId="9" fillId="0" borderId="0" xfId="0" applyFont="1"/>
    <xf numFmtId="0" fontId="38" fillId="0" borderId="0" xfId="0" applyFont="1"/>
    <xf numFmtId="0" fontId="6" fillId="3" borderId="0" xfId="0" applyFont="1" applyFill="1"/>
    <xf numFmtId="0" fontId="4" fillId="2" borderId="0" xfId="0" applyFont="1" applyFill="1" applyAlignment="1">
      <alignment horizontal="left" vertical="center" wrapText="1"/>
    </xf>
    <xf numFmtId="0" fontId="11" fillId="5" borderId="0" xfId="0" applyFont="1" applyFill="1" applyAlignment="1">
      <alignment vertical="center"/>
    </xf>
    <xf numFmtId="0" fontId="11" fillId="5" borderId="0" xfId="0" applyFont="1" applyFill="1" applyAlignment="1">
      <alignment horizontal="left" vertical="center" indent="1"/>
    </xf>
    <xf numFmtId="0" fontId="33" fillId="2" borderId="5" xfId="1" applyFont="1" applyFill="1" applyBorder="1" applyAlignment="1">
      <alignment vertical="center"/>
    </xf>
    <xf numFmtId="165" fontId="2" fillId="17" borderId="0" xfId="0" applyNumberFormat="1" applyFont="1" applyFill="1" applyAlignment="1">
      <alignment horizontal="right" vertical="top"/>
    </xf>
    <xf numFmtId="0" fontId="25" fillId="17" borderId="0" xfId="0" applyFont="1" applyFill="1" applyAlignment="1">
      <alignment horizontal="right" vertical="top"/>
    </xf>
    <xf numFmtId="0" fontId="15" fillId="6" borderId="0" xfId="0" applyFont="1" applyFill="1" applyAlignment="1">
      <alignment horizontal="center" vertical="center" wrapText="1"/>
    </xf>
    <xf numFmtId="0" fontId="15" fillId="8" borderId="0" xfId="0" applyFont="1" applyFill="1" applyAlignment="1">
      <alignment horizontal="center" vertical="center" wrapText="1"/>
    </xf>
    <xf numFmtId="0" fontId="15" fillId="9" borderId="0" xfId="0" applyFont="1" applyFill="1" applyAlignment="1">
      <alignment horizontal="center" vertical="center" wrapText="1"/>
    </xf>
    <xf numFmtId="0" fontId="15" fillId="10" borderId="0" xfId="0" applyFont="1" applyFill="1" applyAlignment="1">
      <alignment horizontal="center" vertical="center" wrapText="1"/>
    </xf>
    <xf numFmtId="0" fontId="15" fillId="11" borderId="0" xfId="0" applyFont="1" applyFill="1" applyAlignment="1">
      <alignment horizontal="center" vertical="center" wrapText="1"/>
    </xf>
    <xf numFmtId="0" fontId="15" fillId="12" borderId="0" xfId="0" applyFont="1" applyFill="1" applyAlignment="1">
      <alignment horizontal="center" vertical="center" wrapText="1"/>
    </xf>
    <xf numFmtId="0" fontId="25" fillId="17" borderId="0" xfId="0" quotePrefix="1" applyFont="1" applyFill="1" applyAlignment="1">
      <alignment vertical="center"/>
    </xf>
    <xf numFmtId="0" fontId="25" fillId="17" borderId="0" xfId="0" quotePrefix="1" applyFont="1" applyFill="1" applyAlignment="1">
      <alignment horizontal="right" vertical="center"/>
    </xf>
    <xf numFmtId="0" fontId="7" fillId="0" borderId="0" xfId="0" applyFont="1" applyAlignment="1">
      <alignment vertical="top"/>
    </xf>
    <xf numFmtId="0" fontId="0" fillId="0" borderId="0" xfId="0" applyProtection="1">
      <protection locked="0"/>
    </xf>
    <xf numFmtId="0" fontId="23" fillId="17" borderId="7" xfId="0" applyFont="1" applyFill="1" applyBorder="1" applyAlignment="1">
      <alignment vertical="center"/>
    </xf>
    <xf numFmtId="0" fontId="25" fillId="17" borderId="0" xfId="0" applyFont="1" applyFill="1" applyAlignment="1">
      <alignment horizontal="left" vertical="center"/>
    </xf>
    <xf numFmtId="0" fontId="23" fillId="17" borderId="0" xfId="0" applyFont="1" applyFill="1" applyAlignment="1">
      <alignment horizontal="left" vertical="center"/>
    </xf>
    <xf numFmtId="0" fontId="15" fillId="8" borderId="0" xfId="0" applyFont="1" applyFill="1" applyAlignment="1" applyProtection="1">
      <alignment horizontal="center" vertical="center" wrapText="1"/>
      <protection locked="0"/>
    </xf>
    <xf numFmtId="0" fontId="2" fillId="17" borderId="0" xfId="0" applyFont="1" applyFill="1" applyAlignment="1">
      <alignment horizontal="right" vertical="top"/>
    </xf>
    <xf numFmtId="0" fontId="15" fillId="16" borderId="0" xfId="0" applyFont="1" applyFill="1" applyAlignment="1">
      <alignment horizontal="center" vertical="center"/>
    </xf>
    <xf numFmtId="0" fontId="32" fillId="17" borderId="5" xfId="0" applyFont="1" applyFill="1" applyBorder="1" applyAlignment="1">
      <alignment vertical="center"/>
    </xf>
    <xf numFmtId="0" fontId="15" fillId="6" borderId="0" xfId="0" applyFont="1" applyFill="1" applyAlignment="1" applyProtection="1">
      <alignment horizontal="center" vertical="center" wrapText="1"/>
      <protection locked="0"/>
    </xf>
    <xf numFmtId="0" fontId="15" fillId="9" borderId="0" xfId="0" applyFont="1" applyFill="1" applyAlignment="1" applyProtection="1">
      <alignment horizontal="center" vertical="center" wrapText="1"/>
      <protection locked="0"/>
    </xf>
    <xf numFmtId="0" fontId="15" fillId="10" borderId="0" xfId="0" applyFont="1" applyFill="1" applyAlignment="1" applyProtection="1">
      <alignment horizontal="center" vertical="center" wrapText="1"/>
      <protection locked="0"/>
    </xf>
    <xf numFmtId="0" fontId="15" fillId="11" borderId="0" xfId="0" applyFont="1" applyFill="1" applyAlignment="1" applyProtection="1">
      <alignment horizontal="center" vertical="center" wrapText="1"/>
      <protection locked="0"/>
    </xf>
    <xf numFmtId="0" fontId="15" fillId="12" borderId="0" xfId="0" applyFont="1" applyFill="1" applyAlignment="1" applyProtection="1">
      <alignment horizontal="center" vertical="center" wrapText="1"/>
      <protection locked="0"/>
    </xf>
    <xf numFmtId="1" fontId="9" fillId="0" borderId="0" xfId="0" applyNumberFormat="1" applyFont="1" applyAlignment="1" applyProtection="1">
      <alignment horizontal="center" vertical="center" shrinkToFit="1"/>
      <protection locked="0"/>
    </xf>
    <xf numFmtId="2" fontId="9" fillId="0" borderId="0" xfId="0" applyNumberFormat="1" applyFont="1" applyAlignment="1" applyProtection="1">
      <alignment horizontal="center" vertical="center"/>
      <protection locked="0"/>
    </xf>
    <xf numFmtId="0" fontId="23" fillId="17" borderId="0" xfId="0" applyFont="1" applyFill="1" applyAlignment="1">
      <alignment horizontal="left" vertical="center" indent="1"/>
    </xf>
    <xf numFmtId="165" fontId="25" fillId="17" borderId="0" xfId="0" applyNumberFormat="1" applyFont="1" applyFill="1" applyAlignment="1">
      <alignment horizontal="right" vertical="top"/>
    </xf>
    <xf numFmtId="0" fontId="0" fillId="3" borderId="40" xfId="0" applyFill="1" applyBorder="1"/>
    <xf numFmtId="0" fontId="0" fillId="3" borderId="12" xfId="0" applyFill="1" applyBorder="1"/>
    <xf numFmtId="0" fontId="0" fillId="3" borderId="13" xfId="0" applyFill="1" applyBorder="1"/>
    <xf numFmtId="0" fontId="0" fillId="3" borderId="41" xfId="0" applyFill="1" applyBorder="1"/>
    <xf numFmtId="0" fontId="0" fillId="3" borderId="14" xfId="0" applyFill="1" applyBorder="1"/>
    <xf numFmtId="0" fontId="0" fillId="3" borderId="18" xfId="0" quotePrefix="1" applyFill="1" applyBorder="1" applyAlignment="1">
      <alignment horizontal="center" vertical="center"/>
    </xf>
    <xf numFmtId="0" fontId="0" fillId="3" borderId="19" xfId="0" quotePrefix="1" applyFill="1" applyBorder="1" applyAlignment="1">
      <alignment horizontal="center" vertical="center"/>
    </xf>
    <xf numFmtId="0" fontId="0" fillId="3" borderId="20" xfId="0" quotePrefix="1" applyFill="1" applyBorder="1" applyAlignment="1">
      <alignment horizontal="center" vertical="center"/>
    </xf>
    <xf numFmtId="0" fontId="0" fillId="3" borderId="0" xfId="0" applyFill="1" applyAlignment="1">
      <alignment horizontal="center"/>
    </xf>
    <xf numFmtId="0" fontId="0" fillId="3" borderId="40" xfId="0" applyFill="1" applyBorder="1" applyAlignment="1">
      <alignment horizont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3" borderId="0" xfId="0" applyFill="1" applyAlignment="1">
      <alignment horizontal="right"/>
    </xf>
    <xf numFmtId="0" fontId="0" fillId="3" borderId="41" xfId="0" applyFill="1" applyBorder="1" applyAlignment="1">
      <alignment horizontal="center"/>
    </xf>
    <xf numFmtId="0" fontId="0" fillId="3" borderId="20" xfId="0" applyFill="1" applyBorder="1" applyAlignment="1">
      <alignment horizontal="center" vertical="center"/>
    </xf>
    <xf numFmtId="0" fontId="0" fillId="3" borderId="0" xfId="0" quotePrefix="1" applyFill="1" applyAlignment="1">
      <alignment horizontal="center" vertical="center"/>
    </xf>
    <xf numFmtId="0" fontId="0" fillId="3" borderId="0" xfId="0" applyFill="1" applyAlignment="1">
      <alignment horizontal="right" vertical="center"/>
    </xf>
    <xf numFmtId="0" fontId="0" fillId="3" borderId="0" xfId="0" quotePrefix="1" applyFill="1"/>
    <xf numFmtId="4" fontId="8" fillId="0" borderId="0" xfId="0" quotePrefix="1" applyNumberFormat="1" applyFont="1" applyAlignment="1">
      <alignment horizontal="left"/>
    </xf>
    <xf numFmtId="0" fontId="0" fillId="3" borderId="40" xfId="0" applyFill="1" applyBorder="1" applyAlignment="1">
      <alignment horizontal="left"/>
    </xf>
    <xf numFmtId="0" fontId="0" fillId="3" borderId="0" xfId="0" applyFill="1" applyAlignment="1">
      <alignment horizontal="left"/>
    </xf>
    <xf numFmtId="0" fontId="0" fillId="3" borderId="41" xfId="0" applyFill="1" applyBorder="1" applyAlignment="1">
      <alignment horizontal="left"/>
    </xf>
    <xf numFmtId="0" fontId="35" fillId="0" borderId="0" xfId="0" applyFont="1" applyAlignment="1">
      <alignment horizontal="center" vertical="center" wrapText="1"/>
    </xf>
    <xf numFmtId="0" fontId="17" fillId="2" borderId="0" xfId="0" applyFont="1" applyFill="1" applyAlignment="1" applyProtection="1">
      <alignment vertical="center" wrapText="1"/>
      <protection locked="0"/>
    </xf>
    <xf numFmtId="0" fontId="17" fillId="0" borderId="0" xfId="0" applyFont="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5" fillId="0" borderId="0" xfId="0" applyFont="1" applyAlignment="1">
      <alignment horizontal="center" vertical="center"/>
    </xf>
    <xf numFmtId="0" fontId="6" fillId="0" borderId="0" xfId="0" applyFont="1" applyAlignment="1">
      <alignment vertical="center"/>
    </xf>
    <xf numFmtId="0" fontId="38" fillId="0" borderId="0" xfId="0" applyFont="1" applyAlignment="1">
      <alignment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11" fillId="0" borderId="0" xfId="0" applyFont="1"/>
    <xf numFmtId="0" fontId="17" fillId="21" borderId="0" xfId="0" applyFont="1" applyFill="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21" fillId="17" borderId="6" xfId="0" applyFont="1" applyFill="1" applyBorder="1" applyAlignment="1">
      <alignment horizontal="left" vertical="center"/>
    </xf>
    <xf numFmtId="0" fontId="20" fillId="5" borderId="0" xfId="0" applyFont="1" applyFill="1" applyAlignment="1">
      <alignment vertical="center"/>
    </xf>
    <xf numFmtId="0" fontId="20" fillId="5" borderId="0" xfId="0" applyFont="1" applyFill="1" applyAlignment="1">
      <alignment horizontal="left"/>
    </xf>
    <xf numFmtId="0" fontId="28" fillId="5" borderId="43" xfId="0" applyFont="1" applyFill="1" applyBorder="1" applyAlignment="1">
      <alignment horizontal="center" vertical="center" wrapText="1"/>
    </xf>
    <xf numFmtId="0" fontId="10" fillId="0" borderId="0" xfId="0" applyFont="1" applyAlignment="1">
      <alignment horizontal="left" vertical="top" wrapText="1"/>
    </xf>
    <xf numFmtId="0" fontId="2" fillId="0" borderId="0" xfId="0" applyFont="1" applyAlignment="1">
      <alignment horizontal="right" vertical="top" indent="1"/>
    </xf>
    <xf numFmtId="0" fontId="4" fillId="5" borderId="0" xfId="0" applyFont="1" applyFill="1"/>
    <xf numFmtId="0" fontId="25" fillId="17" borderId="4" xfId="0" applyFont="1" applyFill="1" applyBorder="1" applyAlignment="1">
      <alignment horizontal="right" vertical="center"/>
    </xf>
    <xf numFmtId="0" fontId="10" fillId="16" borderId="0" xfId="0" applyFont="1" applyFill="1" applyAlignment="1">
      <alignment horizontal="left" vertical="center" shrinkToFit="1"/>
    </xf>
    <xf numFmtId="0" fontId="2" fillId="16" borderId="57" xfId="0" applyFont="1" applyFill="1" applyBorder="1" applyAlignment="1">
      <alignment horizontal="center" vertical="center" shrinkToFit="1"/>
    </xf>
    <xf numFmtId="0" fontId="0" fillId="3" borderId="0" xfId="0" applyFill="1" applyAlignment="1">
      <alignment horizontal="center" shrinkToFit="1"/>
    </xf>
    <xf numFmtId="0" fontId="7" fillId="0" borderId="0" xfId="0" applyFont="1" applyAlignment="1">
      <alignment vertical="center" shrinkToFit="1"/>
    </xf>
    <xf numFmtId="0" fontId="21" fillId="17" borderId="7" xfId="0" applyFont="1" applyFill="1" applyBorder="1" applyAlignment="1">
      <alignment horizontal="left" vertical="center"/>
    </xf>
    <xf numFmtId="0" fontId="9" fillId="0" borderId="0" xfId="0" applyFont="1" applyAlignment="1">
      <alignment horizontal="left"/>
    </xf>
    <xf numFmtId="0" fontId="0" fillId="0" borderId="0" xfId="0" applyAlignment="1">
      <alignment horizontal="center" vertical="center"/>
    </xf>
    <xf numFmtId="0" fontId="15" fillId="16" borderId="0" xfId="0" applyFont="1" applyFill="1" applyAlignment="1">
      <alignment horizontal="left" vertical="center"/>
    </xf>
    <xf numFmtId="0" fontId="15" fillId="16" borderId="7" xfId="0" applyFont="1" applyFill="1" applyBorder="1" applyAlignment="1">
      <alignment horizontal="center" vertical="center"/>
    </xf>
    <xf numFmtId="0" fontId="15" fillId="16" borderId="7" xfId="0" applyFont="1" applyFill="1" applyBorder="1" applyAlignment="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lignment horizontal="center" vertical="center" textRotation="90"/>
    </xf>
    <xf numFmtId="0" fontId="15" fillId="16" borderId="0" xfId="0" applyFont="1" applyFill="1" applyAlignment="1">
      <alignment horizontal="left" vertical="center" wrapText="1"/>
    </xf>
    <xf numFmtId="0" fontId="15" fillId="16" borderId="7" xfId="0" applyFont="1" applyFill="1" applyBorder="1" applyAlignment="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17" fillId="2" borderId="7" xfId="0" applyFont="1" applyFill="1" applyBorder="1" applyAlignment="1">
      <alignment horizontal="left" vertical="center" wrapText="1"/>
    </xf>
    <xf numFmtId="0" fontId="4" fillId="0" borderId="0" xfId="0" applyFont="1" applyAlignment="1">
      <alignment horizontal="right" vertical="top" indent="1"/>
    </xf>
    <xf numFmtId="0" fontId="2" fillId="4" borderId="0" xfId="0" applyFont="1" applyFill="1" applyAlignment="1">
      <alignment horizontal="center" vertical="center"/>
    </xf>
    <xf numFmtId="0" fontId="15" fillId="3" borderId="7" xfId="0" applyFont="1" applyFill="1" applyBorder="1" applyAlignment="1">
      <alignment horizontal="left" vertical="center"/>
    </xf>
    <xf numFmtId="0" fontId="15" fillId="13" borderId="7" xfId="0" applyFont="1" applyFill="1" applyBorder="1" applyAlignment="1">
      <alignment horizontal="left" vertical="center"/>
    </xf>
    <xf numFmtId="0" fontId="15" fillId="14" borderId="7" xfId="0" applyFont="1" applyFill="1" applyBorder="1" applyAlignment="1">
      <alignment horizontal="left" vertical="center"/>
    </xf>
    <xf numFmtId="0" fontId="15" fillId="7" borderId="7" xfId="0" applyFont="1" applyFill="1" applyBorder="1" applyAlignment="1">
      <alignment horizontal="left" vertical="center"/>
    </xf>
    <xf numFmtId="0" fontId="15" fillId="15" borderId="7" xfId="0" applyFont="1" applyFill="1" applyBorder="1" applyAlignment="1">
      <alignment horizontal="left" vertical="center"/>
    </xf>
    <xf numFmtId="0" fontId="15" fillId="9" borderId="7" xfId="0" applyFont="1" applyFill="1" applyBorder="1" applyAlignment="1">
      <alignment horizontal="left" vertical="center"/>
    </xf>
    <xf numFmtId="0" fontId="28" fillId="2" borderId="7" xfId="0" applyFont="1" applyFill="1" applyBorder="1" applyAlignment="1">
      <alignment horizontal="center" vertical="center" textRotation="90"/>
    </xf>
    <xf numFmtId="0" fontId="2" fillId="6" borderId="7"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8" borderId="7" xfId="0" applyFont="1" applyFill="1" applyBorder="1" applyAlignment="1">
      <alignment horizontal="center" vertical="center" wrapText="1"/>
    </xf>
    <xf numFmtId="0" fontId="2" fillId="8" borderId="7" xfId="0" applyFont="1" applyFill="1" applyBorder="1" applyAlignment="1">
      <alignment horizontal="center" vertical="center"/>
    </xf>
    <xf numFmtId="0" fontId="2" fillId="10" borderId="7" xfId="0" applyFont="1" applyFill="1" applyBorder="1" applyAlignment="1">
      <alignment horizontal="center" vertical="center" wrapText="1"/>
    </xf>
    <xf numFmtId="0" fontId="2" fillId="10" borderId="7" xfId="0" applyFont="1" applyFill="1" applyBorder="1" applyAlignment="1">
      <alignment horizontal="center" vertical="center"/>
    </xf>
    <xf numFmtId="0" fontId="2" fillId="11" borderId="7" xfId="0" applyFont="1" applyFill="1" applyBorder="1" applyAlignment="1">
      <alignment horizontal="center" vertical="center" wrapText="1"/>
    </xf>
    <xf numFmtId="0" fontId="2" fillId="11" borderId="7" xfId="0" applyFont="1" applyFill="1" applyBorder="1" applyAlignment="1">
      <alignment horizontal="center" vertical="center"/>
    </xf>
    <xf numFmtId="0" fontId="2" fillId="12" borderId="7" xfId="0" applyFont="1" applyFill="1" applyBorder="1" applyAlignment="1">
      <alignment horizontal="center" vertical="center" wrapText="1"/>
    </xf>
    <xf numFmtId="0" fontId="2" fillId="12" borderId="7" xfId="0" applyFont="1" applyFill="1" applyBorder="1" applyAlignment="1">
      <alignment horizontal="center" vertical="center"/>
    </xf>
    <xf numFmtId="0" fontId="15" fillId="6" borderId="7" xfId="0" applyFont="1" applyFill="1" applyBorder="1" applyAlignment="1">
      <alignment horizontal="left" vertical="center"/>
    </xf>
    <xf numFmtId="0" fontId="15" fillId="8" borderId="7" xfId="0" applyFont="1" applyFill="1" applyBorder="1" applyAlignment="1">
      <alignment horizontal="left" vertical="center"/>
    </xf>
    <xf numFmtId="0" fontId="15" fillId="10"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12" borderId="7" xfId="0" applyFont="1" applyFill="1" applyBorder="1" applyAlignment="1">
      <alignment horizontal="left" vertical="center"/>
    </xf>
    <xf numFmtId="0" fontId="15" fillId="3" borderId="0" xfId="0" applyFont="1" applyFill="1" applyAlignment="1">
      <alignment horizontal="left" vertical="center"/>
    </xf>
    <xf numFmtId="0" fontId="17" fillId="2" borderId="0" xfId="0" applyFont="1" applyFill="1" applyAlignment="1">
      <alignment vertical="center" wrapText="1"/>
    </xf>
    <xf numFmtId="0" fontId="17" fillId="21" borderId="0" xfId="0" applyFont="1" applyFill="1" applyAlignment="1">
      <alignment horizontal="center" vertical="center" wrapText="1"/>
    </xf>
    <xf numFmtId="0" fontId="17" fillId="0" borderId="0" xfId="0" applyFont="1" applyAlignment="1">
      <alignment vertical="center" wrapText="1"/>
    </xf>
    <xf numFmtId="0" fontId="15" fillId="10" borderId="0" xfId="0" applyFont="1" applyFill="1" applyAlignment="1">
      <alignment horizontal="left" vertical="center"/>
    </xf>
    <xf numFmtId="0" fontId="15" fillId="11" borderId="0" xfId="0" applyFont="1" applyFill="1" applyAlignment="1">
      <alignment horizontal="left" vertical="center"/>
    </xf>
    <xf numFmtId="0" fontId="15" fillId="12" borderId="0" xfId="0" applyFont="1" applyFill="1" applyAlignment="1">
      <alignment horizontal="left" vertical="center"/>
    </xf>
    <xf numFmtId="0" fontId="15" fillId="6" borderId="0" xfId="0" applyFont="1" applyFill="1" applyAlignment="1">
      <alignment horizontal="left" vertical="center"/>
    </xf>
    <xf numFmtId="0" fontId="15" fillId="8" borderId="0" xfId="0" applyFont="1" applyFill="1" applyAlignment="1">
      <alignment horizontal="left" vertical="center"/>
    </xf>
    <xf numFmtId="0" fontId="15" fillId="9" borderId="0" xfId="0" applyFont="1" applyFill="1" applyAlignment="1">
      <alignment horizontal="left" vertical="center"/>
    </xf>
    <xf numFmtId="0" fontId="15" fillId="13" borderId="0" xfId="0" applyFont="1" applyFill="1" applyAlignment="1">
      <alignment horizontal="left" vertical="center"/>
    </xf>
    <xf numFmtId="0" fontId="15" fillId="14" borderId="0" xfId="0" applyFont="1" applyFill="1" applyAlignment="1">
      <alignment horizontal="left" vertical="center"/>
    </xf>
    <xf numFmtId="0" fontId="15" fillId="7" borderId="0" xfId="0" applyFont="1" applyFill="1" applyAlignment="1">
      <alignment horizontal="left" vertical="center"/>
    </xf>
    <xf numFmtId="0" fontId="15" fillId="15" borderId="0" xfId="0" applyFont="1" applyFill="1" applyAlignment="1">
      <alignment horizontal="left" vertical="center"/>
    </xf>
    <xf numFmtId="0" fontId="4" fillId="20" borderId="58" xfId="0" applyFont="1" applyFill="1" applyBorder="1" applyAlignment="1">
      <alignment vertical="top" shrinkToFit="1"/>
    </xf>
    <xf numFmtId="0" fontId="30" fillId="6" borderId="0" xfId="0" applyFont="1" applyFill="1" applyAlignment="1" applyProtection="1">
      <alignment horizontal="center" vertical="center" wrapText="1"/>
      <protection locked="0"/>
    </xf>
    <xf numFmtId="0" fontId="30" fillId="8" borderId="0" xfId="0" applyFont="1" applyFill="1" applyAlignment="1" applyProtection="1">
      <alignment horizontal="center" vertical="center" wrapText="1"/>
      <protection locked="0"/>
    </xf>
    <xf numFmtId="0" fontId="30" fillId="10" borderId="0" xfId="0" applyFont="1" applyFill="1" applyAlignment="1" applyProtection="1">
      <alignment horizontal="center" vertical="center" wrapText="1"/>
      <protection locked="0"/>
    </xf>
    <xf numFmtId="0" fontId="30" fillId="11" borderId="0" xfId="0" applyFont="1" applyFill="1" applyAlignment="1" applyProtection="1">
      <alignment horizontal="center" vertical="center" wrapText="1"/>
      <protection locked="0"/>
    </xf>
    <xf numFmtId="0" fontId="30" fillId="12" borderId="0" xfId="0" applyFont="1" applyFill="1" applyAlignment="1" applyProtection="1">
      <alignment horizontal="center" vertical="center" wrapText="1"/>
      <protection locked="0"/>
    </xf>
    <xf numFmtId="0" fontId="29" fillId="2" borderId="0" xfId="0" applyFont="1" applyFill="1" applyAlignment="1" applyProtection="1">
      <alignment horizontal="left" vertical="center" wrapText="1"/>
      <protection locked="0"/>
    </xf>
    <xf numFmtId="0" fontId="6" fillId="0" borderId="0" xfId="0" applyFont="1" applyAlignment="1">
      <alignment horizontal="right" vertical="top" indent="1"/>
    </xf>
    <xf numFmtId="0" fontId="4" fillId="20" borderId="2" xfId="0" applyFont="1" applyFill="1" applyBorder="1"/>
    <xf numFmtId="0" fontId="30" fillId="0" borderId="0" xfId="0" applyFont="1" applyAlignment="1">
      <alignment horizontal="center" vertical="center"/>
    </xf>
    <xf numFmtId="0" fontId="30" fillId="6" borderId="0" xfId="0" applyFont="1" applyFill="1" applyAlignment="1" applyProtection="1">
      <alignment horizontal="center" vertical="center"/>
      <protection locked="0"/>
    </xf>
    <xf numFmtId="0" fontId="15" fillId="0" borderId="0" xfId="0" applyFont="1" applyAlignment="1">
      <alignment horizontal="right" vertical="top" indent="1"/>
    </xf>
    <xf numFmtId="0" fontId="15" fillId="0" borderId="0" xfId="0" applyFont="1" applyAlignment="1">
      <alignment horizontal="center" vertical="center"/>
    </xf>
    <xf numFmtId="0" fontId="17" fillId="5" borderId="0" xfId="0" applyFont="1" applyFill="1" applyAlignment="1">
      <alignment horizontal="center" vertical="center"/>
    </xf>
    <xf numFmtId="0" fontId="51" fillId="0" borderId="0" xfId="0" applyFont="1" applyAlignment="1">
      <alignment vertical="center"/>
    </xf>
    <xf numFmtId="0" fontId="51" fillId="0" borderId="0" xfId="0" applyFont="1"/>
    <xf numFmtId="0" fontId="30" fillId="8" borderId="0" xfId="0" applyFont="1" applyFill="1" applyAlignment="1" applyProtection="1">
      <alignment horizontal="center" vertical="center"/>
      <protection locked="0"/>
    </xf>
    <xf numFmtId="0" fontId="30" fillId="10" borderId="0" xfId="0" applyFont="1" applyFill="1" applyAlignment="1" applyProtection="1">
      <alignment horizontal="center" vertical="center"/>
      <protection locked="0"/>
    </xf>
    <xf numFmtId="0" fontId="30" fillId="11" borderId="0" xfId="0" applyFont="1" applyFill="1" applyAlignment="1" applyProtection="1">
      <alignment horizontal="center" vertical="center"/>
      <protection locked="0"/>
    </xf>
    <xf numFmtId="0" fontId="30" fillId="12" borderId="0" xfId="0" applyFont="1" applyFill="1" applyAlignment="1" applyProtection="1">
      <alignment horizontal="center" vertical="center"/>
      <protection locked="0"/>
    </xf>
    <xf numFmtId="0" fontId="15" fillId="6" borderId="7" xfId="0" applyFont="1" applyFill="1" applyBorder="1" applyAlignment="1">
      <alignment horizontal="left" vertical="center" wrapText="1"/>
    </xf>
    <xf numFmtId="0" fontId="15" fillId="8" borderId="7" xfId="0" applyFont="1" applyFill="1" applyBorder="1" applyAlignment="1">
      <alignment horizontal="left" vertical="center" wrapText="1"/>
    </xf>
    <xf numFmtId="0" fontId="15" fillId="9" borderId="7" xfId="0" applyFont="1" applyFill="1" applyBorder="1" applyAlignment="1">
      <alignment horizontal="left" vertical="center" wrapText="1"/>
    </xf>
    <xf numFmtId="0" fontId="15" fillId="10" borderId="7" xfId="0" applyFont="1" applyFill="1" applyBorder="1" applyAlignment="1">
      <alignment horizontal="left" vertical="center" wrapText="1"/>
    </xf>
    <xf numFmtId="0" fontId="15" fillId="11" borderId="7" xfId="0" applyFont="1" applyFill="1" applyBorder="1" applyAlignment="1">
      <alignment horizontal="left" vertical="center" wrapText="1"/>
    </xf>
    <xf numFmtId="0" fontId="15" fillId="12" borderId="7" xfId="0" applyFont="1" applyFill="1" applyBorder="1" applyAlignment="1">
      <alignment horizontal="left" vertical="center" wrapText="1"/>
    </xf>
    <xf numFmtId="0" fontId="21" fillId="16" borderId="7" xfId="0" applyFont="1" applyFill="1" applyBorder="1" applyAlignment="1">
      <alignment horizontal="center" vertical="center" textRotation="90" wrapText="1"/>
    </xf>
    <xf numFmtId="0" fontId="50" fillId="16" borderId="7" xfId="0" applyFont="1" applyFill="1" applyBorder="1" applyAlignment="1">
      <alignment horizontal="center" vertical="center" textRotation="90" wrapText="1"/>
    </xf>
    <xf numFmtId="0" fontId="15" fillId="6" borderId="7"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5" fillId="9" borderId="7" xfId="0" applyFont="1" applyFill="1" applyBorder="1" applyAlignment="1">
      <alignment horizontal="center" vertical="center" wrapText="1"/>
    </xf>
    <xf numFmtId="0" fontId="15" fillId="10" borderId="7" xfId="0" applyFont="1" applyFill="1" applyBorder="1" applyAlignment="1">
      <alignment horizontal="center" vertical="center" wrapText="1"/>
    </xf>
    <xf numFmtId="0" fontId="15" fillId="11" borderId="7" xfId="0" applyFont="1" applyFill="1" applyBorder="1" applyAlignment="1">
      <alignment horizontal="center" vertical="center" wrapText="1"/>
    </xf>
    <xf numFmtId="0" fontId="15" fillId="12" borderId="7" xfId="0" applyFont="1" applyFill="1" applyBorder="1" applyAlignment="1">
      <alignment horizontal="center" vertical="center" wrapText="1"/>
    </xf>
    <xf numFmtId="0" fontId="0" fillId="0" borderId="7" xfId="0" applyBorder="1"/>
    <xf numFmtId="1" fontId="4" fillId="5" borderId="0" xfId="0" applyNumberFormat="1" applyFont="1" applyFill="1" applyAlignment="1">
      <alignment horizontal="center" vertical="center"/>
    </xf>
    <xf numFmtId="0" fontId="4" fillId="2" borderId="0" xfId="0" applyFont="1" applyFill="1" applyAlignment="1">
      <alignment horizontal="center" vertical="center"/>
    </xf>
    <xf numFmtId="0" fontId="17" fillId="16" borderId="7" xfId="0" applyFont="1" applyFill="1" applyBorder="1" applyAlignment="1" applyProtection="1">
      <alignment horizontal="center" vertical="center"/>
      <protection locked="0"/>
    </xf>
    <xf numFmtId="0" fontId="15" fillId="0" borderId="7" xfId="0" applyFont="1" applyBorder="1" applyAlignment="1" applyProtection="1">
      <alignment horizontal="center" vertical="center"/>
      <protection locked="0"/>
    </xf>
    <xf numFmtId="0" fontId="9" fillId="0" borderId="0" xfId="0" applyFont="1" applyAlignment="1">
      <alignment horizontal="center"/>
    </xf>
    <xf numFmtId="0" fontId="9" fillId="0" borderId="0" xfId="0" applyFont="1" applyAlignment="1">
      <alignment horizontal="center" vertical="center"/>
    </xf>
    <xf numFmtId="0" fontId="2" fillId="9" borderId="7" xfId="0" applyFont="1" applyFill="1" applyBorder="1" applyAlignment="1">
      <alignment horizontal="center" vertical="center" wrapText="1"/>
    </xf>
    <xf numFmtId="0" fontId="2" fillId="9" borderId="7" xfId="0" applyFont="1" applyFill="1" applyBorder="1" applyAlignment="1">
      <alignment horizontal="center" vertical="center"/>
    </xf>
    <xf numFmtId="0" fontId="15" fillId="13" borderId="7" xfId="0" applyFont="1" applyFill="1" applyBorder="1" applyAlignment="1">
      <alignment horizontal="left" vertical="center" wrapText="1"/>
    </xf>
    <xf numFmtId="0" fontId="15" fillId="14" borderId="7" xfId="0" applyFont="1" applyFill="1" applyBorder="1" applyAlignment="1">
      <alignment horizontal="left" vertical="center" wrapText="1"/>
    </xf>
    <xf numFmtId="0" fontId="15" fillId="7" borderId="7" xfId="0" applyFont="1" applyFill="1" applyBorder="1" applyAlignment="1">
      <alignment horizontal="left" vertical="center" wrapText="1"/>
    </xf>
    <xf numFmtId="0" fontId="15" fillId="15" borderId="7" xfId="0" applyFont="1" applyFill="1" applyBorder="1" applyAlignment="1">
      <alignment horizontal="left" vertical="center" wrapText="1"/>
    </xf>
    <xf numFmtId="0" fontId="4" fillId="2" borderId="0" xfId="0" applyFont="1" applyFill="1" applyAlignment="1" applyProtection="1">
      <alignment horizontal="left" vertical="center"/>
      <protection locked="0"/>
    </xf>
    <xf numFmtId="0" fontId="2" fillId="0" borderId="0" xfId="0" applyFont="1" applyAlignment="1">
      <alignment horizontal="center" vertical="center"/>
    </xf>
    <xf numFmtId="0" fontId="2" fillId="0" borderId="0" xfId="0" applyFont="1" applyAlignment="1">
      <alignment horizontal="left" vertical="center"/>
    </xf>
    <xf numFmtId="0" fontId="9" fillId="0" borderId="23" xfId="0" applyFont="1" applyBorder="1" applyAlignment="1">
      <alignment horizontal="left"/>
    </xf>
    <xf numFmtId="0" fontId="52" fillId="0" borderId="0" xfId="0" applyFont="1" applyAlignment="1">
      <alignment horizontal="left" indent="1"/>
    </xf>
    <xf numFmtId="0" fontId="42" fillId="0" borderId="0" xfId="0" applyFont="1" applyAlignment="1">
      <alignment horizontal="left" vertical="center"/>
    </xf>
    <xf numFmtId="0" fontId="9" fillId="0" borderId="22" xfId="0" applyFont="1" applyBorder="1" applyAlignment="1">
      <alignment horizontal="left"/>
    </xf>
    <xf numFmtId="0" fontId="9" fillId="0" borderId="21" xfId="0" applyFont="1" applyBorder="1" applyAlignment="1">
      <alignment horizontal="left"/>
    </xf>
    <xf numFmtId="0" fontId="4" fillId="5" borderId="24" xfId="0" applyFont="1" applyFill="1" applyBorder="1" applyAlignment="1">
      <alignment horizontal="center" vertical="center"/>
    </xf>
    <xf numFmtId="0" fontId="9" fillId="0" borderId="25" xfId="0" applyFont="1" applyBorder="1" applyAlignment="1">
      <alignment horizontal="left"/>
    </xf>
    <xf numFmtId="0" fontId="9" fillId="0" borderId="24" xfId="0" applyFont="1" applyBorder="1" applyAlignment="1">
      <alignment horizontal="left"/>
    </xf>
    <xf numFmtId="0" fontId="0" fillId="2" borderId="0" xfId="0" applyFill="1"/>
    <xf numFmtId="0" fontId="4" fillId="2" borderId="0" xfId="0" applyFont="1" applyFill="1" applyAlignment="1" applyProtection="1">
      <alignment horizontal="center" vertical="center" shrinkToFit="1"/>
      <protection locked="0"/>
    </xf>
    <xf numFmtId="0" fontId="9" fillId="0" borderId="0" xfId="0" applyFont="1" applyAlignment="1" applyProtection="1">
      <alignment horizontal="center" vertical="center" shrinkToFit="1"/>
      <protection locked="0"/>
    </xf>
    <xf numFmtId="0" fontId="4" fillId="2" borderId="0" xfId="0" applyFont="1" applyFill="1" applyAlignment="1" applyProtection="1">
      <alignment horizontal="center" vertical="center"/>
      <protection locked="0"/>
    </xf>
    <xf numFmtId="0" fontId="15" fillId="0" borderId="0" xfId="0" applyFont="1" applyAlignment="1">
      <alignment horizontal="left" vertical="center"/>
    </xf>
    <xf numFmtId="0" fontId="28" fillId="5" borderId="0" xfId="0" applyFont="1" applyFill="1" applyAlignment="1">
      <alignment horizontal="left" vertical="center" wrapText="1" indent="1"/>
    </xf>
    <xf numFmtId="0" fontId="9" fillId="0" borderId="0" xfId="0" applyFont="1" applyAlignment="1" applyProtection="1">
      <alignment horizontal="center" vertical="center"/>
      <protection locked="0"/>
    </xf>
    <xf numFmtId="0" fontId="9" fillId="0" borderId="0" xfId="0" applyFont="1" applyAlignment="1">
      <alignment horizontal="center" vertical="center" shrinkToFit="1"/>
    </xf>
    <xf numFmtId="0" fontId="9" fillId="3" borderId="0" xfId="0" applyFont="1" applyFill="1" applyAlignment="1">
      <alignment horizontal="center" vertical="center" shrinkToFit="1"/>
    </xf>
    <xf numFmtId="0" fontId="32" fillId="17" borderId="0" xfId="0" quotePrefix="1" applyFont="1" applyFill="1"/>
    <xf numFmtId="0" fontId="9" fillId="19" borderId="0" xfId="0" applyFont="1" applyFill="1" applyAlignment="1">
      <alignment vertical="center"/>
    </xf>
    <xf numFmtId="0" fontId="9" fillId="0" borderId="0" xfId="0" applyFont="1" applyAlignment="1">
      <alignment vertical="center"/>
    </xf>
    <xf numFmtId="0" fontId="0" fillId="3" borderId="30" xfId="0" applyFill="1" applyBorder="1" applyProtection="1">
      <protection locked="0"/>
    </xf>
    <xf numFmtId="0" fontId="11" fillId="3" borderId="31" xfId="0" applyFont="1" applyFill="1" applyBorder="1" applyAlignment="1" applyProtection="1">
      <alignment horizontal="center"/>
      <protection locked="0"/>
    </xf>
    <xf numFmtId="0" fontId="0" fillId="3" borderId="31" xfId="0" applyFill="1" applyBorder="1" applyProtection="1">
      <protection locked="0"/>
    </xf>
    <xf numFmtId="0" fontId="5" fillId="3" borderId="31" xfId="0" applyFont="1" applyFill="1" applyBorder="1" applyAlignment="1" applyProtection="1">
      <alignment horizontal="right"/>
      <protection locked="0"/>
    </xf>
    <xf numFmtId="0" fontId="5" fillId="3" borderId="31" xfId="0" applyFont="1" applyFill="1" applyBorder="1" applyAlignment="1" applyProtection="1">
      <alignment horizontal="left"/>
      <protection locked="0"/>
    </xf>
    <xf numFmtId="0" fontId="0" fillId="3" borderId="33" xfId="0" applyFill="1" applyBorder="1" applyProtection="1">
      <protection locked="0"/>
    </xf>
    <xf numFmtId="0" fontId="5" fillId="3" borderId="31" xfId="0" applyFont="1" applyFill="1" applyBorder="1" applyAlignment="1" applyProtection="1">
      <alignment horizontal="center" vertical="center" wrapText="1"/>
      <protection locked="0"/>
    </xf>
    <xf numFmtId="0" fontId="11" fillId="3" borderId="30" xfId="0" applyFont="1" applyFill="1" applyBorder="1" applyAlignment="1" applyProtection="1">
      <alignment horizontal="center" vertical="center" wrapText="1"/>
      <protection locked="0"/>
    </xf>
    <xf numFmtId="0" fontId="11" fillId="0" borderId="32" xfId="0" applyFont="1" applyBorder="1" applyAlignment="1" applyProtection="1">
      <alignment horizontal="center" wrapText="1"/>
      <protection locked="0"/>
    </xf>
    <xf numFmtId="0" fontId="5" fillId="3" borderId="30" xfId="0" applyFont="1" applyFill="1" applyBorder="1" applyProtection="1">
      <protection locked="0"/>
    </xf>
    <xf numFmtId="0" fontId="0" fillId="3" borderId="32" xfId="0" applyFill="1" applyBorder="1" applyProtection="1">
      <protection locked="0"/>
    </xf>
    <xf numFmtId="0" fontId="0" fillId="3" borderId="15" xfId="0" applyFill="1" applyBorder="1" applyProtection="1">
      <protection locked="0"/>
    </xf>
    <xf numFmtId="0" fontId="0" fillId="3" borderId="21" xfId="0" applyFill="1" applyBorder="1" applyProtection="1">
      <protection locked="0"/>
    </xf>
    <xf numFmtId="0" fontId="0" fillId="0" borderId="21" xfId="0" applyBorder="1" applyAlignment="1" applyProtection="1">
      <alignment horizontal="right" vertical="center"/>
      <protection locked="0"/>
    </xf>
    <xf numFmtId="0" fontId="0" fillId="3" borderId="22" xfId="0" applyFill="1" applyBorder="1" applyAlignment="1" applyProtection="1">
      <alignment horizontal="center"/>
      <protection locked="0"/>
    </xf>
    <xf numFmtId="164" fontId="0" fillId="3" borderId="29" xfId="0" applyNumberFormat="1" applyFill="1" applyBorder="1" applyAlignment="1" applyProtection="1">
      <alignment horizontal="center" vertical="center"/>
      <protection locked="0"/>
    </xf>
    <xf numFmtId="164" fontId="0" fillId="0" borderId="15" xfId="0" applyNumberFormat="1" applyBorder="1" applyAlignment="1" applyProtection="1">
      <alignment horizontal="center" vertical="center"/>
      <protection locked="0"/>
    </xf>
    <xf numFmtId="164" fontId="0" fillId="0" borderId="22" xfId="0" applyNumberFormat="1"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3" borderId="21" xfId="0" applyFill="1" applyBorder="1" applyAlignment="1" applyProtection="1">
      <alignment horizontal="center" vertical="center"/>
      <protection locked="0"/>
    </xf>
    <xf numFmtId="0" fontId="7" fillId="3" borderId="22" xfId="0" applyFont="1" applyFill="1" applyBorder="1" applyAlignment="1" applyProtection="1">
      <alignment shrinkToFit="1"/>
      <protection locked="0"/>
    </xf>
    <xf numFmtId="0" fontId="0" fillId="3" borderId="17" xfId="0" applyFill="1" applyBorder="1" applyProtection="1">
      <protection locked="0"/>
    </xf>
    <xf numFmtId="0" fontId="0" fillId="0" borderId="0" xfId="0" applyAlignment="1" applyProtection="1">
      <alignment horizontal="right" vertical="center"/>
      <protection locked="0"/>
    </xf>
    <xf numFmtId="0" fontId="0" fillId="3" borderId="23" xfId="0" applyFill="1" applyBorder="1" applyAlignment="1" applyProtection="1">
      <alignment horizontal="center"/>
      <protection locked="0"/>
    </xf>
    <xf numFmtId="164" fontId="0" fillId="3" borderId="10" xfId="0" applyNumberFormat="1" applyFill="1" applyBorder="1" applyAlignment="1" applyProtection="1">
      <alignment horizontal="center" vertical="center"/>
      <protection locked="0"/>
    </xf>
    <xf numFmtId="164" fontId="0" fillId="0" borderId="17" xfId="0" applyNumberFormat="1" applyBorder="1" applyAlignment="1" applyProtection="1">
      <alignment horizontal="center" vertical="center"/>
      <protection locked="0"/>
    </xf>
    <xf numFmtId="164" fontId="0" fillId="0" borderId="23" xfId="0" applyNumberFormat="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3" borderId="0" xfId="0" applyFill="1" applyAlignment="1" applyProtection="1">
      <alignment horizontal="center" vertical="center"/>
      <protection locked="0"/>
    </xf>
    <xf numFmtId="0" fontId="7" fillId="3" borderId="0" xfId="0" applyFont="1" applyFill="1" applyAlignment="1" applyProtection="1">
      <alignment shrinkToFit="1"/>
      <protection locked="0"/>
    </xf>
    <xf numFmtId="0" fontId="7" fillId="3" borderId="23" xfId="0" applyFont="1" applyFill="1" applyBorder="1" applyAlignment="1" applyProtection="1">
      <alignment shrinkToFit="1"/>
      <protection locked="0"/>
    </xf>
    <xf numFmtId="0" fontId="0" fillId="0" borderId="0" xfId="0" applyAlignment="1" applyProtection="1">
      <alignment horizontal="center" vertical="center"/>
      <protection locked="0"/>
    </xf>
    <xf numFmtId="0" fontId="0" fillId="3" borderId="16" xfId="0" applyFill="1" applyBorder="1" applyProtection="1">
      <protection locked="0"/>
    </xf>
    <xf numFmtId="0" fontId="0" fillId="3" borderId="24" xfId="0" applyFill="1" applyBorder="1" applyProtection="1">
      <protection locked="0"/>
    </xf>
    <xf numFmtId="0" fontId="0" fillId="0" borderId="24" xfId="0" applyBorder="1" applyAlignment="1" applyProtection="1">
      <alignment horizontal="right" vertical="center"/>
      <protection locked="0"/>
    </xf>
    <xf numFmtId="0" fontId="0" fillId="3" borderId="25" xfId="0" applyFill="1" applyBorder="1" applyAlignment="1" applyProtection="1">
      <alignment horizontal="center"/>
      <protection locked="0"/>
    </xf>
    <xf numFmtId="164" fontId="0" fillId="3" borderId="9" xfId="0" applyNumberFormat="1" applyFill="1" applyBorder="1" applyAlignment="1" applyProtection="1">
      <alignment horizontal="center" vertical="center"/>
      <protection locked="0"/>
    </xf>
    <xf numFmtId="0" fontId="0" fillId="0" borderId="16" xfId="0" applyBorder="1" applyAlignment="1" applyProtection="1">
      <alignment horizontal="center" vertical="center"/>
      <protection locked="0"/>
    </xf>
    <xf numFmtId="0" fontId="0" fillId="3" borderId="24" xfId="0" applyFill="1" applyBorder="1" applyAlignment="1" applyProtection="1">
      <alignment horizontal="center"/>
      <protection locked="0"/>
    </xf>
    <xf numFmtId="0" fontId="0" fillId="3" borderId="24" xfId="0" applyFill="1" applyBorder="1" applyAlignment="1" applyProtection="1">
      <alignment shrinkToFit="1"/>
      <protection locked="0"/>
    </xf>
    <xf numFmtId="0" fontId="0" fillId="3" borderId="25" xfId="0" applyFill="1" applyBorder="1" applyProtection="1">
      <protection locked="0"/>
    </xf>
    <xf numFmtId="0" fontId="6" fillId="2" borderId="27" xfId="0" applyFont="1" applyFill="1" applyBorder="1" applyProtection="1">
      <protection locked="0"/>
    </xf>
    <xf numFmtId="0" fontId="4" fillId="2" borderId="27" xfId="0" applyFont="1" applyFill="1" applyBorder="1" applyAlignment="1" applyProtection="1">
      <alignment horizontal="right"/>
      <protection locked="0"/>
    </xf>
    <xf numFmtId="164" fontId="4" fillId="2" borderId="27" xfId="0" applyNumberFormat="1" applyFont="1" applyFill="1" applyBorder="1" applyAlignment="1" applyProtection="1">
      <alignment horizontal="right" vertical="center"/>
      <protection locked="0"/>
    </xf>
    <xf numFmtId="164" fontId="4" fillId="2" borderId="27" xfId="0" applyNumberFormat="1" applyFont="1" applyFill="1" applyBorder="1" applyAlignment="1" applyProtection="1">
      <alignment horizontal="center" vertical="center"/>
      <protection locked="0"/>
    </xf>
    <xf numFmtId="164" fontId="6" fillId="2" borderId="27" xfId="0" applyNumberFormat="1" applyFont="1" applyFill="1" applyBorder="1" applyAlignment="1" applyProtection="1">
      <alignment horizontal="center" vertical="center"/>
      <protection locked="0"/>
    </xf>
    <xf numFmtId="0" fontId="6" fillId="2" borderId="27" xfId="0" applyFont="1" applyFill="1" applyBorder="1" applyAlignment="1" applyProtection="1">
      <alignment horizontal="center"/>
      <protection locked="0"/>
    </xf>
    <xf numFmtId="0" fontId="4" fillId="2" borderId="27" xfId="0" applyFont="1" applyFill="1" applyBorder="1" applyProtection="1">
      <protection locked="0"/>
    </xf>
    <xf numFmtId="0" fontId="4" fillId="2" borderId="28" xfId="0" applyFont="1" applyFill="1" applyBorder="1" applyAlignment="1" applyProtection="1">
      <alignment horizontal="center" vertical="center" shrinkToFit="1"/>
      <protection locked="0"/>
    </xf>
    <xf numFmtId="0" fontId="11" fillId="3" borderId="0" xfId="0" applyFont="1" applyFill="1" applyAlignment="1" applyProtection="1">
      <alignment horizontal="right"/>
      <protection locked="0"/>
    </xf>
    <xf numFmtId="164" fontId="0" fillId="3" borderId="0" xfId="0" applyNumberFormat="1" applyFill="1" applyProtection="1">
      <protection locked="0"/>
    </xf>
    <xf numFmtId="0" fontId="0" fillId="2" borderId="1" xfId="0" applyFill="1" applyBorder="1"/>
    <xf numFmtId="0" fontId="39" fillId="2" borderId="2" xfId="1" applyFont="1" applyFill="1" applyBorder="1" applyAlignment="1" applyProtection="1">
      <alignment vertical="center" shrinkToFit="1"/>
    </xf>
    <xf numFmtId="0" fontId="22" fillId="2" borderId="4" xfId="1" applyFont="1" applyFill="1" applyBorder="1" applyAlignment="1" applyProtection="1">
      <alignment vertical="center"/>
    </xf>
    <xf numFmtId="0" fontId="40" fillId="2" borderId="0" xfId="1" applyFont="1" applyFill="1" applyBorder="1" applyAlignment="1" applyProtection="1">
      <alignment vertical="center" shrinkToFit="1"/>
    </xf>
    <xf numFmtId="0" fontId="39" fillId="2" borderId="0" xfId="1" applyFont="1" applyFill="1" applyBorder="1" applyAlignment="1" applyProtection="1">
      <alignment vertical="center" shrinkToFit="1"/>
    </xf>
    <xf numFmtId="0" fontId="33" fillId="2" borderId="5" xfId="1" applyFont="1" applyFill="1" applyBorder="1" applyAlignment="1" applyProtection="1">
      <alignment vertical="center"/>
    </xf>
    <xf numFmtId="0" fontId="0" fillId="2" borderId="4" xfId="0" applyFill="1" applyBorder="1"/>
    <xf numFmtId="0" fontId="0" fillId="2" borderId="5" xfId="0" applyFill="1" applyBorder="1"/>
    <xf numFmtId="0" fontId="0" fillId="17" borderId="4" xfId="0" applyFill="1" applyBorder="1"/>
    <xf numFmtId="0" fontId="1" fillId="17" borderId="0" xfId="1" applyFill="1" applyBorder="1" applyAlignment="1" applyProtection="1">
      <alignment vertical="center"/>
    </xf>
    <xf numFmtId="0" fontId="9" fillId="17" borderId="0" xfId="0" applyFont="1" applyFill="1" applyAlignment="1">
      <alignment vertical="top" wrapText="1"/>
    </xf>
    <xf numFmtId="0" fontId="9" fillId="17" borderId="6" xfId="0" applyFont="1" applyFill="1" applyBorder="1" applyAlignment="1">
      <alignment horizontal="center" vertical="center" shrinkToFit="1"/>
    </xf>
    <xf numFmtId="0" fontId="21" fillId="17" borderId="7" xfId="0" applyFont="1" applyFill="1" applyBorder="1"/>
    <xf numFmtId="0" fontId="40" fillId="2" borderId="2" xfId="1" applyFont="1" applyFill="1" applyBorder="1" applyAlignment="1" applyProtection="1">
      <alignment vertical="center"/>
    </xf>
    <xf numFmtId="0" fontId="40" fillId="2" borderId="0" xfId="1" applyFont="1" applyFill="1" applyBorder="1" applyAlignment="1" applyProtection="1">
      <alignment vertical="center"/>
    </xf>
    <xf numFmtId="0" fontId="33" fillId="2" borderId="5" xfId="1" applyFont="1" applyFill="1" applyBorder="1" applyAlignment="1" applyProtection="1">
      <alignment horizontal="center" vertical="center"/>
    </xf>
    <xf numFmtId="0" fontId="32" fillId="17" borderId="0" xfId="0" applyFont="1" applyFill="1"/>
    <xf numFmtId="0" fontId="23" fillId="17" borderId="5" xfId="0" applyFont="1" applyFill="1" applyBorder="1"/>
    <xf numFmtId="0" fontId="9" fillId="17" borderId="0" xfId="0" applyFont="1" applyFill="1" applyAlignment="1">
      <alignment horizontal="right" vertical="top" wrapText="1"/>
    </xf>
    <xf numFmtId="0" fontId="23" fillId="17" borderId="0" xfId="0" applyFont="1" applyFill="1" applyAlignment="1">
      <alignment vertical="top" wrapText="1"/>
    </xf>
    <xf numFmtId="0" fontId="2" fillId="17" borderId="0" xfId="0" applyFont="1" applyFill="1" applyAlignment="1">
      <alignment vertical="center" wrapText="1"/>
    </xf>
    <xf numFmtId="0" fontId="21" fillId="17" borderId="0" xfId="0" applyFont="1" applyFill="1" applyAlignment="1">
      <alignment horizontal="left" vertical="top"/>
    </xf>
    <xf numFmtId="0" fontId="2" fillId="17" borderId="0" xfId="0" applyFont="1" applyFill="1" applyAlignment="1">
      <alignment vertical="top"/>
    </xf>
    <xf numFmtId="0" fontId="2" fillId="17" borderId="0" xfId="0" applyFont="1" applyFill="1" applyAlignment="1">
      <alignment horizontal="left" vertical="top"/>
    </xf>
    <xf numFmtId="0" fontId="9" fillId="17" borderId="0" xfId="0" applyFont="1" applyFill="1" applyAlignment="1">
      <alignment horizontal="left" vertical="top" wrapText="1"/>
    </xf>
    <xf numFmtId="0" fontId="4" fillId="2" borderId="0" xfId="0" quotePrefix="1" applyFont="1" applyFill="1" applyAlignment="1">
      <alignment horizontal="center" vertical="center"/>
    </xf>
    <xf numFmtId="0" fontId="53" fillId="5" borderId="21" xfId="0" applyFont="1" applyFill="1" applyBorder="1" applyAlignment="1">
      <alignment horizontal="center" vertical="center"/>
    </xf>
    <xf numFmtId="0" fontId="53" fillId="5" borderId="0" xfId="0" applyFont="1" applyFill="1" applyAlignment="1">
      <alignment horizontal="center" vertical="center"/>
    </xf>
    <xf numFmtId="14" fontId="0" fillId="0" borderId="0" xfId="0" applyNumberFormat="1" applyProtection="1">
      <protection locked="0"/>
    </xf>
    <xf numFmtId="0" fontId="7" fillId="0" borderId="0" xfId="0" applyFont="1" applyAlignment="1" applyProtection="1">
      <alignment horizontal="center" vertical="center"/>
      <protection locked="0"/>
    </xf>
    <xf numFmtId="0" fontId="30" fillId="16" borderId="0" xfId="0" applyFont="1" applyFill="1" applyAlignment="1">
      <alignment horizontal="left" vertical="center"/>
    </xf>
    <xf numFmtId="0" fontId="15" fillId="16" borderId="0" xfId="0" applyFont="1" applyFill="1" applyAlignment="1" applyProtection="1">
      <alignment horizontal="left" vertical="center"/>
      <protection locked="0"/>
    </xf>
    <xf numFmtId="0" fontId="30" fillId="3" borderId="0" xfId="0" applyFont="1" applyFill="1" applyAlignment="1" applyProtection="1">
      <alignment vertical="center"/>
      <protection locked="0"/>
    </xf>
    <xf numFmtId="0" fontId="30" fillId="6" borderId="0" xfId="0" applyFont="1" applyFill="1" applyAlignment="1" applyProtection="1">
      <alignment horizontal="left" vertical="center" wrapText="1" indent="1"/>
      <protection locked="0"/>
    </xf>
    <xf numFmtId="0" fontId="30" fillId="10" borderId="0" xfId="0" applyFont="1" applyFill="1" applyAlignment="1" applyProtection="1">
      <alignment horizontal="left" vertical="center" wrapText="1" indent="1"/>
      <protection locked="0"/>
    </xf>
    <xf numFmtId="0" fontId="30" fillId="11" borderId="0" xfId="0" applyFont="1" applyFill="1" applyAlignment="1" applyProtection="1">
      <alignment horizontal="left" vertical="center" wrapText="1" indent="1"/>
      <protection locked="0"/>
    </xf>
    <xf numFmtId="0" fontId="30" fillId="12" borderId="0" xfId="0" applyFont="1" applyFill="1" applyAlignment="1" applyProtection="1">
      <alignment horizontal="left" vertical="center" wrapText="1" indent="1"/>
      <protection locked="0"/>
    </xf>
    <xf numFmtId="0" fontId="53" fillId="23" borderId="0" xfId="0" applyFont="1" applyFill="1" applyAlignment="1" applyProtection="1">
      <alignment vertical="top"/>
      <protection locked="0"/>
    </xf>
    <xf numFmtId="2" fontId="0" fillId="3" borderId="0" xfId="0" applyNumberFormat="1" applyFill="1"/>
    <xf numFmtId="0" fontId="2" fillId="0" borderId="0" xfId="0" applyFont="1" applyAlignment="1">
      <alignment vertical="top"/>
    </xf>
    <xf numFmtId="0" fontId="21" fillId="0" borderId="0" xfId="0" applyFont="1" applyAlignment="1">
      <alignment vertical="top"/>
    </xf>
    <xf numFmtId="0" fontId="4" fillId="5" borderId="59" xfId="0" applyFont="1" applyFill="1" applyBorder="1" applyAlignment="1">
      <alignment horizontal="center" vertical="center"/>
    </xf>
    <xf numFmtId="0" fontId="4" fillId="0" borderId="0" xfId="0" applyFont="1" applyAlignment="1">
      <alignment horizontal="center" vertical="center"/>
    </xf>
    <xf numFmtId="0" fontId="4" fillId="20" borderId="0" xfId="0" applyFont="1" applyFill="1" applyAlignment="1">
      <alignment vertical="center"/>
    </xf>
    <xf numFmtId="0" fontId="4" fillId="20" borderId="17" xfId="0" applyFont="1" applyFill="1" applyBorder="1" applyAlignment="1">
      <alignment vertical="center"/>
    </xf>
    <xf numFmtId="0" fontId="17" fillId="20" borderId="0" xfId="0" applyFont="1" applyFill="1" applyAlignment="1">
      <alignment vertical="center"/>
    </xf>
    <xf numFmtId="0" fontId="28" fillId="20" borderId="0" xfId="0" applyFont="1" applyFill="1" applyAlignment="1">
      <alignment vertical="center" shrinkToFit="1"/>
    </xf>
    <xf numFmtId="0" fontId="54" fillId="20" borderId="0" xfId="0" applyFont="1" applyFill="1" applyAlignment="1">
      <alignment vertical="center"/>
    </xf>
    <xf numFmtId="0" fontId="9" fillId="4" borderId="58" xfId="0" applyFont="1" applyFill="1" applyBorder="1" applyAlignment="1">
      <alignment vertical="top" shrinkToFit="1"/>
    </xf>
    <xf numFmtId="0" fontId="4" fillId="20" borderId="58" xfId="0" quotePrefix="1" applyFont="1" applyFill="1" applyBorder="1" applyAlignment="1">
      <alignment vertical="top" shrinkToFit="1"/>
    </xf>
    <xf numFmtId="0" fontId="9" fillId="24" borderId="58" xfId="0" applyFont="1" applyFill="1" applyBorder="1" applyAlignment="1">
      <alignment vertical="top" shrinkToFit="1"/>
    </xf>
    <xf numFmtId="0" fontId="4" fillId="2" borderId="0" xfId="0" applyFont="1" applyFill="1" applyAlignment="1">
      <alignment vertical="center"/>
    </xf>
    <xf numFmtId="0" fontId="28" fillId="2" borderId="60" xfId="0" applyFont="1" applyFill="1" applyBorder="1" applyAlignment="1">
      <alignment vertical="center" wrapText="1" shrinkToFit="1"/>
    </xf>
    <xf numFmtId="0" fontId="28" fillId="2" borderId="61" xfId="0" applyFont="1" applyFill="1" applyBorder="1" applyAlignment="1">
      <alignment vertical="center" wrapText="1" shrinkToFit="1"/>
    </xf>
    <xf numFmtId="0" fontId="5" fillId="0" borderId="0" xfId="0" applyFont="1" applyAlignment="1" applyProtection="1">
      <alignment horizontal="center" vertical="center" shrinkToFit="1"/>
      <protection locked="0"/>
    </xf>
    <xf numFmtId="0" fontId="55" fillId="0" borderId="21" xfId="0" applyFont="1" applyBorder="1" applyAlignment="1">
      <alignment vertical="center"/>
    </xf>
    <xf numFmtId="0" fontId="8" fillId="4" borderId="0" xfId="0" applyFont="1" applyFill="1" applyAlignment="1">
      <alignment horizontal="left" vertical="center"/>
    </xf>
    <xf numFmtId="0" fontId="5" fillId="4" borderId="0" xfId="0" applyFont="1" applyFill="1" applyAlignment="1">
      <alignment horizontal="center"/>
    </xf>
    <xf numFmtId="0" fontId="56" fillId="0" borderId="0" xfId="0" applyFont="1" applyAlignment="1">
      <alignment shrinkToFit="1"/>
    </xf>
    <xf numFmtId="0" fontId="4" fillId="26" borderId="63" xfId="0" applyFont="1" applyFill="1" applyBorder="1" applyAlignment="1">
      <alignment horizontal="center" vertical="center"/>
    </xf>
    <xf numFmtId="0" fontId="4" fillId="26" borderId="65" xfId="0" applyFont="1" applyFill="1" applyBorder="1" applyAlignment="1">
      <alignment horizontal="center" vertical="center"/>
    </xf>
    <xf numFmtId="0" fontId="56" fillId="0" borderId="67" xfId="0" applyFont="1" applyBorder="1" applyAlignment="1">
      <alignment shrinkToFit="1"/>
    </xf>
    <xf numFmtId="0" fontId="56" fillId="25" borderId="0" xfId="0" applyFont="1" applyFill="1" applyAlignment="1">
      <alignment shrinkToFit="1"/>
    </xf>
    <xf numFmtId="0" fontId="56" fillId="25" borderId="67" xfId="0" applyFont="1" applyFill="1" applyBorder="1" applyAlignment="1">
      <alignment shrinkToFit="1"/>
    </xf>
    <xf numFmtId="0" fontId="4" fillId="26" borderId="64" xfId="0" applyFont="1" applyFill="1" applyBorder="1" applyAlignment="1">
      <alignment horizontal="left" vertical="center"/>
    </xf>
    <xf numFmtId="0" fontId="56" fillId="25" borderId="66" xfId="0" applyFont="1" applyFill="1" applyBorder="1" applyAlignment="1">
      <alignment horizontal="left" shrinkToFit="1"/>
    </xf>
    <xf numFmtId="0" fontId="56" fillId="0" borderId="66" xfId="0" applyFont="1" applyBorder="1" applyAlignment="1">
      <alignment horizontal="left" shrinkToFit="1"/>
    </xf>
    <xf numFmtId="0" fontId="56" fillId="25" borderId="68" xfId="0" applyFont="1" applyFill="1" applyBorder="1" applyAlignment="1">
      <alignment horizontal="left" shrinkToFit="1"/>
    </xf>
    <xf numFmtId="0" fontId="56" fillId="25" borderId="69" xfId="0" applyFont="1" applyFill="1" applyBorder="1" applyAlignment="1">
      <alignment shrinkToFit="1"/>
    </xf>
    <xf numFmtId="0" fontId="56" fillId="25" borderId="70" xfId="0" applyFont="1" applyFill="1" applyBorder="1" applyAlignment="1">
      <alignment shrinkToFit="1"/>
    </xf>
    <xf numFmtId="0" fontId="0" fillId="4" borderId="0" xfId="0" applyFill="1" applyAlignment="1">
      <alignment horizontal="left"/>
    </xf>
    <xf numFmtId="0" fontId="0" fillId="4" borderId="71" xfId="0" applyFill="1" applyBorder="1" applyAlignment="1" applyProtection="1">
      <alignment horizontal="left"/>
      <protection locked="0"/>
    </xf>
    <xf numFmtId="0" fontId="15" fillId="27" borderId="7" xfId="0" applyFont="1" applyFill="1" applyBorder="1" applyAlignment="1">
      <alignment horizontal="center" vertical="center" wrapText="1"/>
    </xf>
    <xf numFmtId="0" fontId="9" fillId="4" borderId="58" xfId="0" applyFont="1" applyFill="1" applyBorder="1" applyAlignment="1">
      <alignment horizontal="left" vertical="top" shrinkToFit="1"/>
    </xf>
    <xf numFmtId="0" fontId="8" fillId="4" borderId="0" xfId="0" applyFont="1" applyFill="1" applyAlignment="1">
      <alignment horizontal="left"/>
    </xf>
    <xf numFmtId="0" fontId="15" fillId="5" borderId="0" xfId="0" applyFont="1" applyFill="1" applyAlignment="1">
      <alignment horizontal="center" vertical="center"/>
    </xf>
    <xf numFmtId="0" fontId="15" fillId="5" borderId="0" xfId="0" applyFont="1" applyFill="1" applyAlignment="1">
      <alignment horizontal="left" vertical="center"/>
    </xf>
    <xf numFmtId="0" fontId="15" fillId="5" borderId="0" xfId="0" applyFont="1" applyFill="1" applyAlignment="1">
      <alignment horizontal="left" vertical="center" wrapText="1"/>
    </xf>
    <xf numFmtId="0" fontId="15" fillId="5" borderId="0" xfId="0" applyFont="1" applyFill="1" applyAlignment="1">
      <alignment horizontal="center" vertical="center" wrapText="1"/>
    </xf>
    <xf numFmtId="0" fontId="30" fillId="5" borderId="0" xfId="0" applyFont="1" applyFill="1" applyAlignment="1">
      <alignment horizontal="right" vertical="center"/>
    </xf>
    <xf numFmtId="0" fontId="30" fillId="5" borderId="0" xfId="0" applyFont="1" applyFill="1" applyAlignment="1">
      <alignment horizontal="left" vertical="center"/>
    </xf>
    <xf numFmtId="0" fontId="15" fillId="5" borderId="0" xfId="0" applyFont="1" applyFill="1" applyAlignment="1">
      <alignment horizontal="right" vertical="center"/>
    </xf>
    <xf numFmtId="0" fontId="2" fillId="5" borderId="0" xfId="0" applyFont="1" applyFill="1" applyAlignment="1">
      <alignment horizontal="center" vertical="center"/>
    </xf>
    <xf numFmtId="0" fontId="9" fillId="5" borderId="0" xfId="0" applyFont="1" applyFill="1" applyAlignment="1">
      <alignment horizontal="center" vertical="center"/>
    </xf>
    <xf numFmtId="0" fontId="30" fillId="5" borderId="0" xfId="0" applyFont="1" applyFill="1" applyAlignment="1">
      <alignment horizontal="left" vertical="center" wrapText="1"/>
    </xf>
    <xf numFmtId="0" fontId="9" fillId="5" borderId="0" xfId="0" applyFont="1" applyFill="1" applyAlignment="1">
      <alignment horizontal="center" vertical="center" wrapText="1"/>
    </xf>
    <xf numFmtId="0" fontId="2" fillId="5" borderId="0" xfId="0" applyFont="1" applyFill="1" applyAlignment="1">
      <alignment horizontal="left" vertical="center"/>
    </xf>
    <xf numFmtId="0" fontId="2" fillId="5" borderId="0" xfId="0" applyFont="1" applyFill="1" applyAlignment="1">
      <alignment horizontal="left" vertical="center" wrapText="1"/>
    </xf>
    <xf numFmtId="0" fontId="30" fillId="5" borderId="0" xfId="0" applyFont="1" applyFill="1" applyAlignment="1">
      <alignment horizontal="center" vertical="center"/>
    </xf>
    <xf numFmtId="0" fontId="15" fillId="5" borderId="0" xfId="0" applyFont="1" applyFill="1" applyAlignment="1">
      <alignment vertical="center" wrapText="1"/>
    </xf>
    <xf numFmtId="0" fontId="15" fillId="28" borderId="0" xfId="0" applyFont="1" applyFill="1" applyAlignment="1">
      <alignment horizontal="center" vertical="center"/>
    </xf>
    <xf numFmtId="0" fontId="15" fillId="28" borderId="0" xfId="0" applyFont="1" applyFill="1" applyAlignment="1">
      <alignment horizontal="left" vertical="center"/>
    </xf>
    <xf numFmtId="0" fontId="15" fillId="28" borderId="0" xfId="0" applyFont="1" applyFill="1" applyAlignment="1">
      <alignment horizontal="left" vertical="center" wrapText="1"/>
    </xf>
    <xf numFmtId="0" fontId="15" fillId="28" borderId="0" xfId="0" applyFont="1" applyFill="1" applyAlignment="1">
      <alignment horizontal="center" vertical="center" wrapText="1"/>
    </xf>
    <xf numFmtId="0" fontId="2" fillId="17" borderId="4" xfId="0" applyFont="1" applyFill="1" applyBorder="1" applyAlignment="1">
      <alignment vertical="top" shrinkToFit="1"/>
    </xf>
    <xf numFmtId="0" fontId="2" fillId="17" borderId="0" xfId="0" applyFont="1" applyFill="1" applyAlignment="1">
      <alignment vertical="top" shrinkToFit="1"/>
    </xf>
    <xf numFmtId="0" fontId="17" fillId="17" borderId="0" xfId="0" applyFont="1" applyFill="1" applyAlignment="1">
      <alignment vertical="center"/>
    </xf>
    <xf numFmtId="0" fontId="17" fillId="8" borderId="0" xfId="0" applyFont="1" applyFill="1" applyAlignment="1">
      <alignment horizontal="center" vertical="center" wrapText="1"/>
    </xf>
    <xf numFmtId="0" fontId="17" fillId="8" borderId="0" xfId="0" applyFont="1" applyFill="1" applyAlignment="1" applyProtection="1">
      <alignment horizontal="center" vertical="center" wrapText="1"/>
      <protection locked="0"/>
    </xf>
    <xf numFmtId="0" fontId="9" fillId="3" borderId="0" xfId="0" applyFont="1" applyFill="1"/>
    <xf numFmtId="0" fontId="15" fillId="0" borderId="0" xfId="0" applyFont="1" applyAlignment="1">
      <alignment horizontal="left" vertical="top" wrapText="1"/>
    </xf>
    <xf numFmtId="0" fontId="10" fillId="0" borderId="0" xfId="0" applyFont="1" applyAlignment="1">
      <alignment horizontal="right" vertical="top" wrapText="1"/>
    </xf>
    <xf numFmtId="165" fontId="2" fillId="17" borderId="0" xfId="0" applyNumberFormat="1" applyFont="1" applyFill="1" applyAlignment="1">
      <alignment vertical="top" shrinkToFit="1"/>
    </xf>
    <xf numFmtId="168" fontId="2" fillId="17" borderId="0" xfId="0" applyNumberFormat="1" applyFont="1" applyFill="1" applyAlignment="1">
      <alignment vertical="top" shrinkToFit="1"/>
    </xf>
    <xf numFmtId="3" fontId="15" fillId="8" borderId="7" xfId="0" applyNumberFormat="1" applyFont="1" applyFill="1" applyBorder="1" applyAlignment="1">
      <alignment horizontal="left" vertical="center" wrapText="1"/>
    </xf>
    <xf numFmtId="0" fontId="7" fillId="0" borderId="0" xfId="0" applyFont="1" applyAlignment="1">
      <alignment horizontal="right" vertical="top"/>
    </xf>
    <xf numFmtId="0" fontId="15" fillId="29" borderId="17" xfId="0" applyFont="1" applyFill="1" applyBorder="1" applyAlignment="1" applyProtection="1">
      <alignment horizontal="center" vertical="center" wrapText="1" shrinkToFit="1"/>
      <protection locked="0"/>
    </xf>
    <xf numFmtId="0" fontId="15" fillId="29" borderId="17" xfId="0" applyFont="1" applyFill="1" applyBorder="1" applyAlignment="1" applyProtection="1">
      <alignment horizontal="center" vertical="center" shrinkToFit="1"/>
      <protection locked="0"/>
    </xf>
    <xf numFmtId="0" fontId="15" fillId="29" borderId="0" xfId="0" applyFont="1" applyFill="1" applyAlignment="1" applyProtection="1">
      <alignment horizontal="center" vertical="center" shrinkToFit="1"/>
      <protection locked="0"/>
    </xf>
    <xf numFmtId="0" fontId="21" fillId="3" borderId="0" xfId="0" applyFont="1" applyFill="1" applyAlignment="1">
      <alignment horizontal="center" vertical="center"/>
    </xf>
    <xf numFmtId="0" fontId="21" fillId="29" borderId="0" xfId="0" applyFont="1" applyFill="1" applyAlignment="1" applyProtection="1">
      <alignment vertical="center" shrinkToFit="1"/>
      <protection locked="0"/>
    </xf>
    <xf numFmtId="0" fontId="21" fillId="3" borderId="0" xfId="0" applyFont="1" applyFill="1" applyAlignment="1">
      <alignment horizontal="center" vertical="center" wrapText="1"/>
    </xf>
    <xf numFmtId="0" fontId="21" fillId="3" borderId="0" xfId="0" applyFont="1" applyFill="1" applyAlignment="1">
      <alignment horizontal="center" vertical="center" shrinkToFit="1"/>
    </xf>
    <xf numFmtId="0" fontId="0" fillId="2" borderId="78" xfId="0" applyFill="1" applyBorder="1"/>
    <xf numFmtId="0" fontId="0" fillId="2" borderId="79" xfId="0" applyFill="1" applyBorder="1"/>
    <xf numFmtId="0" fontId="33" fillId="2" borderId="81" xfId="1" applyFont="1" applyFill="1" applyBorder="1" applyAlignment="1">
      <alignment vertical="center"/>
    </xf>
    <xf numFmtId="0" fontId="24" fillId="2" borderId="81" xfId="1" applyFont="1" applyFill="1" applyBorder="1" applyAlignment="1">
      <alignment vertical="center"/>
    </xf>
    <xf numFmtId="0" fontId="23" fillId="17" borderId="80" xfId="0" applyFont="1" applyFill="1" applyBorder="1"/>
    <xf numFmtId="0" fontId="23" fillId="17" borderId="81" xfId="0" applyFont="1" applyFill="1" applyBorder="1" applyAlignment="1">
      <alignment vertical="center"/>
    </xf>
    <xf numFmtId="0" fontId="9" fillId="17" borderId="81" xfId="0" applyFont="1" applyFill="1" applyBorder="1" applyAlignment="1">
      <alignment vertical="center"/>
    </xf>
    <xf numFmtId="0" fontId="14" fillId="17" borderId="80" xfId="0" applyFont="1" applyFill="1" applyBorder="1"/>
    <xf numFmtId="0" fontId="14" fillId="17" borderId="81" xfId="0" applyFont="1" applyFill="1" applyBorder="1" applyAlignment="1">
      <alignment vertical="center"/>
    </xf>
    <xf numFmtId="0" fontId="25" fillId="17" borderId="80" xfId="0" applyFont="1" applyFill="1" applyBorder="1" applyAlignment="1">
      <alignment horizontal="right" vertical="center"/>
    </xf>
    <xf numFmtId="0" fontId="32" fillId="17" borderId="81" xfId="0" applyFont="1" applyFill="1" applyBorder="1" applyAlignment="1">
      <alignment vertical="center"/>
    </xf>
    <xf numFmtId="0" fontId="9" fillId="17" borderId="80" xfId="0" applyFont="1" applyFill="1" applyBorder="1"/>
    <xf numFmtId="0" fontId="0" fillId="17" borderId="81" xfId="0" applyFill="1" applyBorder="1"/>
    <xf numFmtId="0" fontId="21" fillId="17" borderId="82" xfId="0" applyFont="1" applyFill="1" applyBorder="1" applyAlignment="1">
      <alignment horizontal="left" vertical="center"/>
    </xf>
    <xf numFmtId="0" fontId="21" fillId="17" borderId="83" xfId="0" applyFont="1" applyFill="1" applyBorder="1" applyAlignment="1">
      <alignment horizontal="left" vertical="center"/>
    </xf>
    <xf numFmtId="0" fontId="9" fillId="17" borderId="83" xfId="0" applyFont="1" applyFill="1" applyBorder="1" applyAlignment="1">
      <alignment vertical="center"/>
    </xf>
    <xf numFmtId="0" fontId="23" fillId="17" borderId="83" xfId="0" applyFont="1" applyFill="1" applyBorder="1" applyAlignment="1">
      <alignment vertical="center"/>
    </xf>
    <xf numFmtId="0" fontId="0" fillId="17" borderId="83" xfId="0" applyFill="1" applyBorder="1"/>
    <xf numFmtId="0" fontId="6" fillId="0" borderId="0" xfId="0" applyFont="1"/>
    <xf numFmtId="0" fontId="2" fillId="0" borderId="0" xfId="0" applyFont="1" applyAlignment="1">
      <alignment shrinkToFit="1"/>
    </xf>
    <xf numFmtId="0" fontId="2" fillId="0" borderId="0" xfId="0" applyFont="1" applyAlignment="1">
      <alignment horizontal="center"/>
    </xf>
    <xf numFmtId="0" fontId="2" fillId="0" borderId="0" xfId="0" applyFont="1" applyAlignment="1">
      <alignment horizontal="center" shrinkToFit="1"/>
    </xf>
    <xf numFmtId="0" fontId="10" fillId="3" borderId="0" xfId="0" applyFont="1" applyFill="1" applyAlignment="1">
      <alignment horizontal="center" shrinkToFit="1"/>
    </xf>
    <xf numFmtId="0" fontId="15" fillId="3" borderId="0" xfId="0" applyFont="1" applyFill="1" applyAlignment="1">
      <alignment horizontal="center" shrinkToFit="1"/>
    </xf>
    <xf numFmtId="0" fontId="6" fillId="0" borderId="0" xfId="0" applyFont="1" applyAlignment="1">
      <alignment horizontal="center" shrinkToFit="1"/>
    </xf>
    <xf numFmtId="165" fontId="2" fillId="17" borderId="0" xfId="0" applyNumberFormat="1" applyFont="1" applyFill="1" applyAlignment="1">
      <alignment horizontal="right" vertical="center" shrinkToFit="1"/>
    </xf>
    <xf numFmtId="0" fontId="59" fillId="16" borderId="0" xfId="0" applyFont="1" applyFill="1" applyAlignment="1">
      <alignment horizontal="left" vertical="center"/>
    </xf>
    <xf numFmtId="0" fontId="59" fillId="16" borderId="0" xfId="0" applyFont="1" applyFill="1" applyAlignment="1">
      <alignment horizontal="center" vertical="center"/>
    </xf>
    <xf numFmtId="0" fontId="60" fillId="3" borderId="0" xfId="0" applyFont="1" applyFill="1" applyAlignment="1" applyProtection="1">
      <alignment horizontal="left" vertical="center"/>
      <protection locked="0"/>
    </xf>
    <xf numFmtId="0" fontId="61" fillId="2" borderId="0" xfId="0" applyFont="1" applyFill="1" applyAlignment="1" applyProtection="1">
      <alignment horizontal="left" vertical="center" wrapText="1"/>
      <protection locked="0"/>
    </xf>
    <xf numFmtId="0" fontId="60" fillId="8" borderId="0" xfId="0" applyFont="1" applyFill="1" applyAlignment="1" applyProtection="1">
      <alignment horizontal="left" vertical="center" wrapText="1"/>
      <protection locked="0"/>
    </xf>
    <xf numFmtId="0" fontId="60" fillId="9" borderId="0" xfId="0" applyFont="1" applyFill="1" applyAlignment="1" applyProtection="1">
      <alignment horizontal="left" vertical="center" wrapText="1"/>
      <protection locked="0"/>
    </xf>
    <xf numFmtId="0" fontId="60" fillId="11" borderId="0" xfId="0" applyFont="1" applyFill="1" applyAlignment="1" applyProtection="1">
      <alignment horizontal="left" vertical="center" wrapText="1"/>
      <protection locked="0"/>
    </xf>
    <xf numFmtId="0" fontId="60" fillId="12" borderId="0" xfId="0" applyFont="1" applyFill="1" applyAlignment="1" applyProtection="1">
      <alignment horizontal="left" vertical="center" wrapText="1"/>
      <protection locked="0"/>
    </xf>
    <xf numFmtId="0" fontId="60" fillId="6" borderId="0" xfId="0" applyFont="1" applyFill="1" applyAlignment="1" applyProtection="1">
      <alignment horizontal="left" vertical="center"/>
      <protection locked="0"/>
    </xf>
    <xf numFmtId="0" fontId="60" fillId="8" borderId="0" xfId="0" applyFont="1" applyFill="1" applyAlignment="1" applyProtection="1">
      <alignment horizontal="left" vertical="center"/>
      <protection locked="0"/>
    </xf>
    <xf numFmtId="0" fontId="60" fillId="9" borderId="0" xfId="0" applyFont="1" applyFill="1" applyAlignment="1" applyProtection="1">
      <alignment horizontal="left" vertical="center"/>
      <protection locked="0"/>
    </xf>
    <xf numFmtId="0" fontId="60" fillId="10" borderId="0" xfId="0" applyFont="1" applyFill="1" applyAlignment="1" applyProtection="1">
      <alignment horizontal="left" vertical="center"/>
      <protection locked="0"/>
    </xf>
    <xf numFmtId="0" fontId="60" fillId="11" borderId="0" xfId="0" applyFont="1" applyFill="1" applyAlignment="1" applyProtection="1">
      <alignment horizontal="left" vertical="center"/>
      <protection locked="0"/>
    </xf>
    <xf numFmtId="0" fontId="60" fillId="12" borderId="0" xfId="0" applyFont="1" applyFill="1" applyAlignment="1" applyProtection="1">
      <alignment horizontal="left" vertical="center"/>
      <protection locked="0"/>
    </xf>
    <xf numFmtId="0" fontId="60" fillId="13" borderId="0" xfId="0" applyFont="1" applyFill="1" applyAlignment="1" applyProtection="1">
      <alignment horizontal="left" vertical="center"/>
      <protection locked="0"/>
    </xf>
    <xf numFmtId="0" fontId="60" fillId="14" borderId="0" xfId="0" applyFont="1" applyFill="1" applyAlignment="1" applyProtection="1">
      <alignment horizontal="left" vertical="center"/>
      <protection locked="0"/>
    </xf>
    <xf numFmtId="0" fontId="60" fillId="7" borderId="0" xfId="0" applyFont="1" applyFill="1" applyAlignment="1" applyProtection="1">
      <alignment horizontal="left" vertical="center"/>
      <protection locked="0"/>
    </xf>
    <xf numFmtId="0" fontId="60" fillId="15" borderId="0" xfId="0" applyFont="1" applyFill="1" applyAlignment="1" applyProtection="1">
      <alignment horizontal="left" vertical="center"/>
      <protection locked="0"/>
    </xf>
    <xf numFmtId="0" fontId="59" fillId="3" borderId="0" xfId="0" applyFont="1" applyFill="1" applyAlignment="1" applyProtection="1">
      <alignment horizontal="left" vertical="center"/>
      <protection locked="0"/>
    </xf>
    <xf numFmtId="0" fontId="60" fillId="6" borderId="0" xfId="0" applyFont="1" applyFill="1" applyAlignment="1" applyProtection="1">
      <alignment horizontal="left" vertical="center" wrapText="1"/>
      <protection locked="0"/>
    </xf>
    <xf numFmtId="0" fontId="60" fillId="10" borderId="0" xfId="0" applyFont="1" applyFill="1" applyAlignment="1" applyProtection="1">
      <alignment horizontal="left" vertical="center" wrapText="1"/>
      <protection locked="0"/>
    </xf>
    <xf numFmtId="0" fontId="62" fillId="2" borderId="0" xfId="0" applyFont="1" applyFill="1" applyAlignment="1" applyProtection="1">
      <alignment horizontal="left" vertical="center" wrapText="1"/>
      <protection locked="0"/>
    </xf>
    <xf numFmtId="0" fontId="58" fillId="0" borderId="74" xfId="0" applyFont="1" applyBorder="1" applyAlignment="1" applyProtection="1">
      <alignment horizontal="center" vertical="center"/>
      <protection locked="0"/>
    </xf>
    <xf numFmtId="165" fontId="2" fillId="17" borderId="0" xfId="0" applyNumberFormat="1" applyFont="1" applyFill="1" applyAlignment="1">
      <alignment horizontal="right" vertical="center"/>
    </xf>
    <xf numFmtId="0" fontId="14" fillId="17" borderId="0" xfId="0" applyFont="1" applyFill="1" applyAlignment="1">
      <alignment horizontal="right" vertical="center" shrinkToFit="1"/>
    </xf>
    <xf numFmtId="0" fontId="61" fillId="19" borderId="0" xfId="0" applyFont="1" applyFill="1" applyAlignment="1">
      <alignment horizontal="center" vertical="center"/>
    </xf>
    <xf numFmtId="0" fontId="59" fillId="19" borderId="0" xfId="0" applyFont="1" applyFill="1" applyAlignment="1">
      <alignment horizontal="center" vertical="center"/>
    </xf>
    <xf numFmtId="0" fontId="4" fillId="20" borderId="58" xfId="0" applyFont="1" applyFill="1" applyBorder="1" applyAlignment="1">
      <alignment vertical="top"/>
    </xf>
    <xf numFmtId="0" fontId="4" fillId="2" borderId="0" xfId="0" applyFont="1" applyFill="1" applyAlignment="1">
      <alignment vertical="top"/>
    </xf>
    <xf numFmtId="0" fontId="2" fillId="0" borderId="0" xfId="0" applyFont="1"/>
    <xf numFmtId="0" fontId="0" fillId="0" borderId="0" xfId="0" quotePrefix="1" applyProtection="1">
      <protection locked="0"/>
    </xf>
    <xf numFmtId="0" fontId="0" fillId="3" borderId="0" xfId="0" applyFill="1" applyAlignment="1">
      <alignment wrapText="1"/>
    </xf>
    <xf numFmtId="0" fontId="6" fillId="5" borderId="0" xfId="0" applyFont="1" applyFill="1" applyAlignment="1">
      <alignment horizontal="center" vertical="center" shrinkToFit="1"/>
    </xf>
    <xf numFmtId="0" fontId="6" fillId="5" borderId="0" xfId="0" applyFont="1" applyFill="1" applyAlignment="1">
      <alignment horizontal="center" vertical="top"/>
    </xf>
    <xf numFmtId="0" fontId="9" fillId="0" borderId="58" xfId="0" applyFont="1" applyBorder="1" applyAlignment="1">
      <alignment vertical="top" shrinkToFit="1"/>
    </xf>
    <xf numFmtId="0" fontId="9" fillId="0" borderId="58" xfId="0" applyFont="1" applyBorder="1" applyAlignment="1">
      <alignment vertical="top"/>
    </xf>
    <xf numFmtId="0" fontId="9" fillId="0" borderId="0" xfId="0" applyFont="1" applyAlignment="1" applyProtection="1">
      <alignment vertical="top" wrapText="1"/>
      <protection locked="0"/>
    </xf>
    <xf numFmtId="0" fontId="9" fillId="0" borderId="58" xfId="0" quotePrefix="1" applyFont="1" applyBorder="1" applyAlignment="1">
      <alignment vertical="top" shrinkToFit="1"/>
    </xf>
    <xf numFmtId="0" fontId="9" fillId="0" borderId="58" xfId="0" quotePrefix="1" applyFont="1" applyBorder="1" applyAlignment="1">
      <alignment horizontal="left" vertical="top" shrinkToFit="1"/>
    </xf>
    <xf numFmtId="0" fontId="9" fillId="0" borderId="58" xfId="0" quotePrefix="1" applyFont="1" applyBorder="1" applyAlignment="1">
      <alignment vertical="top"/>
    </xf>
    <xf numFmtId="0" fontId="9" fillId="0" borderId="58" xfId="0" applyFont="1" applyBorder="1" applyAlignment="1">
      <alignment horizontal="left" vertical="top" shrinkToFit="1"/>
    </xf>
    <xf numFmtId="0" fontId="9" fillId="0" borderId="0" xfId="0" quotePrefix="1" applyFont="1" applyAlignment="1" applyProtection="1">
      <alignment vertical="top" wrapText="1"/>
      <protection locked="0"/>
    </xf>
    <xf numFmtId="0" fontId="9" fillId="5" borderId="0" xfId="0" applyFont="1" applyFill="1" applyAlignment="1">
      <alignment horizontal="center" vertical="top"/>
    </xf>
    <xf numFmtId="0" fontId="9" fillId="0" borderId="58" xfId="0" applyFont="1" applyBorder="1" applyAlignment="1">
      <alignment vertical="top" wrapText="1"/>
    </xf>
    <xf numFmtId="0" fontId="0" fillId="0" borderId="77" xfId="0" applyBorder="1"/>
    <xf numFmtId="0" fontId="0" fillId="0" borderId="78" xfId="0" applyBorder="1"/>
    <xf numFmtId="0" fontId="0" fillId="0" borderId="79" xfId="0" applyBorder="1"/>
    <xf numFmtId="0" fontId="0" fillId="0" borderId="80" xfId="0" applyBorder="1"/>
    <xf numFmtId="0" fontId="0" fillId="0" borderId="81" xfId="0" applyBorder="1"/>
    <xf numFmtId="0" fontId="0" fillId="0" borderId="82" xfId="0" applyBorder="1"/>
    <xf numFmtId="0" fontId="0" fillId="0" borderId="83" xfId="0" applyBorder="1"/>
    <xf numFmtId="0" fontId="0" fillId="0" borderId="84" xfId="0" applyBorder="1"/>
    <xf numFmtId="0" fontId="4" fillId="20" borderId="58" xfId="0" applyFont="1" applyFill="1" applyBorder="1" applyAlignment="1">
      <alignment vertical="top" wrapText="1"/>
    </xf>
    <xf numFmtId="0" fontId="53" fillId="23" borderId="0" xfId="0" applyFont="1" applyFill="1" applyAlignment="1" applyProtection="1">
      <alignment vertical="top" wrapText="1"/>
      <protection locked="0"/>
    </xf>
    <xf numFmtId="0" fontId="4" fillId="5" borderId="87" xfId="0" applyFont="1" applyFill="1" applyBorder="1" applyAlignment="1">
      <alignment horizontal="center" vertical="center"/>
    </xf>
    <xf numFmtId="0" fontId="4" fillId="20" borderId="58" xfId="0" applyFont="1" applyFill="1" applyBorder="1" applyAlignment="1">
      <alignment horizontal="center" vertical="center"/>
    </xf>
    <xf numFmtId="0" fontId="9" fillId="0" borderId="58" xfId="0" applyFont="1" applyBorder="1" applyAlignment="1">
      <alignment horizontal="center" vertical="center"/>
    </xf>
    <xf numFmtId="0" fontId="7" fillId="0" borderId="0" xfId="0" applyFont="1" applyAlignment="1">
      <alignment horizontal="right" vertical="center"/>
    </xf>
    <xf numFmtId="0" fontId="9" fillId="0" borderId="17" xfId="0" applyFont="1" applyBorder="1" applyAlignment="1">
      <alignment vertical="center"/>
    </xf>
    <xf numFmtId="0" fontId="9" fillId="0" borderId="0" xfId="0" quotePrefix="1" applyFont="1" applyAlignment="1">
      <alignment vertical="center"/>
    </xf>
    <xf numFmtId="0" fontId="9" fillId="0" borderId="0" xfId="0" applyFont="1" applyAlignment="1" applyProtection="1">
      <alignment vertical="center" shrinkToFit="1"/>
      <protection locked="0"/>
    </xf>
    <xf numFmtId="0" fontId="9" fillId="0" borderId="0" xfId="0" applyFont="1" applyAlignment="1">
      <alignment vertical="center" shrinkToFit="1"/>
    </xf>
    <xf numFmtId="0" fontId="2" fillId="0" borderId="0" xfId="0" applyFont="1" applyAlignment="1" applyProtection="1">
      <alignment horizontal="right" vertical="center" shrinkToFit="1"/>
      <protection locked="0"/>
    </xf>
    <xf numFmtId="0" fontId="60" fillId="16" borderId="0" xfId="0" applyFont="1" applyFill="1" applyAlignment="1">
      <alignment horizontal="center" vertical="center"/>
    </xf>
    <xf numFmtId="0" fontId="62" fillId="2" borderId="0" xfId="0" applyFont="1" applyFill="1" applyAlignment="1" applyProtection="1">
      <alignment horizontal="center" vertical="center"/>
      <protection locked="0"/>
    </xf>
    <xf numFmtId="0" fontId="60" fillId="4" borderId="0" xfId="0" applyFont="1" applyFill="1" applyAlignment="1" applyProtection="1">
      <alignment horizontal="center" vertical="center"/>
      <protection locked="0"/>
    </xf>
    <xf numFmtId="14" fontId="0" fillId="4" borderId="71" xfId="0" applyNumberFormat="1" applyFill="1" applyBorder="1" applyAlignment="1" applyProtection="1">
      <alignment horizontal="left"/>
      <protection locked="0"/>
    </xf>
    <xf numFmtId="0" fontId="38" fillId="4" borderId="0" xfId="0" applyFont="1" applyFill="1" applyAlignment="1">
      <alignment horizontal="center" vertical="center"/>
    </xf>
    <xf numFmtId="0" fontId="7" fillId="0" borderId="0" xfId="0" quotePrefix="1" applyFont="1" applyAlignment="1">
      <alignment horizontal="left"/>
    </xf>
    <xf numFmtId="169" fontId="8" fillId="0" borderId="0" xfId="0" quotePrefix="1" applyNumberFormat="1" applyFont="1" applyAlignment="1">
      <alignment horizontal="left"/>
    </xf>
    <xf numFmtId="0" fontId="5" fillId="0" borderId="15" xfId="0" applyFont="1" applyBorder="1"/>
    <xf numFmtId="0" fontId="0" fillId="0" borderId="17" xfId="0" applyBorder="1"/>
    <xf numFmtId="0" fontId="5" fillId="0" borderId="17" xfId="0" applyFont="1" applyBorder="1"/>
    <xf numFmtId="0" fontId="0" fillId="0" borderId="16" xfId="0" applyBorder="1"/>
    <xf numFmtId="164" fontId="0" fillId="0" borderId="0" xfId="0" quotePrefix="1" applyNumberFormat="1" applyAlignment="1">
      <alignment horizontal="right"/>
    </xf>
    <xf numFmtId="0" fontId="15" fillId="3" borderId="0" xfId="0" applyFont="1" applyFill="1" applyAlignment="1" applyProtection="1">
      <alignment horizontal="left" vertical="center"/>
      <protection locked="0"/>
    </xf>
    <xf numFmtId="0" fontId="15" fillId="27" borderId="0" xfId="0" applyFont="1" applyFill="1" applyAlignment="1" applyProtection="1">
      <alignment horizontal="center" vertical="center" wrapText="1"/>
      <protection locked="0"/>
    </xf>
    <xf numFmtId="0" fontId="30" fillId="4" borderId="0" xfId="0" applyFont="1" applyFill="1" applyAlignment="1">
      <alignment horizontal="center" vertical="center"/>
    </xf>
    <xf numFmtId="0" fontId="29" fillId="2" borderId="0" xfId="0" applyFont="1" applyFill="1" applyAlignment="1" applyProtection="1">
      <alignment horizontal="center" vertical="center" shrinkToFit="1"/>
      <protection locked="0"/>
    </xf>
    <xf numFmtId="0" fontId="30" fillId="22" borderId="0" xfId="0" applyFont="1" applyFill="1" applyAlignment="1" applyProtection="1">
      <alignment horizontal="left" vertical="center" wrapText="1"/>
      <protection locked="0"/>
    </xf>
    <xf numFmtId="0" fontId="4" fillId="2" borderId="0" xfId="0" quotePrefix="1" applyFont="1" applyFill="1" applyAlignment="1" applyProtection="1">
      <alignment horizontal="center" vertical="center"/>
      <protection locked="0"/>
    </xf>
    <xf numFmtId="0" fontId="2" fillId="16" borderId="0" xfId="0" applyFont="1" applyFill="1" applyAlignment="1">
      <alignment horizontal="center" vertical="center"/>
    </xf>
    <xf numFmtId="0" fontId="29" fillId="2" borderId="0" xfId="0" applyFont="1" applyFill="1" applyAlignment="1">
      <alignment horizontal="center" vertical="center"/>
    </xf>
    <xf numFmtId="0" fontId="15" fillId="3" borderId="0" xfId="0" applyFont="1" applyFill="1" applyAlignment="1" applyProtection="1">
      <alignment vertical="center"/>
      <protection locked="0"/>
    </xf>
    <xf numFmtId="0" fontId="4" fillId="2" borderId="0" xfId="0" applyFont="1" applyFill="1" applyAlignment="1" applyProtection="1">
      <alignment vertical="center" wrapText="1"/>
      <protection locked="0"/>
    </xf>
    <xf numFmtId="0" fontId="9" fillId="6" borderId="0" xfId="0" applyFont="1" applyFill="1" applyAlignment="1" applyProtection="1">
      <alignment horizontal="left" vertical="center" wrapText="1"/>
      <protection locked="0"/>
    </xf>
    <xf numFmtId="0" fontId="9" fillId="8" borderId="0" xfId="0" applyFont="1" applyFill="1" applyAlignment="1" applyProtection="1">
      <alignment horizontal="left" vertical="center" wrapText="1"/>
      <protection locked="0"/>
    </xf>
    <xf numFmtId="0" fontId="9" fillId="13" borderId="0" xfId="0" applyFont="1" applyFill="1" applyAlignment="1" applyProtection="1">
      <alignment horizontal="left" vertical="center"/>
      <protection locked="0"/>
    </xf>
    <xf numFmtId="0" fontId="9" fillId="14" borderId="0" xfId="0" applyFont="1" applyFill="1" applyAlignment="1" applyProtection="1">
      <alignment horizontal="left" vertical="center"/>
      <protection locked="0"/>
    </xf>
    <xf numFmtId="0" fontId="9" fillId="7" borderId="0" xfId="0" applyFont="1" applyFill="1" applyAlignment="1" applyProtection="1">
      <alignment horizontal="left" vertical="center"/>
      <protection locked="0"/>
    </xf>
    <xf numFmtId="0" fontId="9" fillId="15" borderId="0" xfId="0" applyFont="1" applyFill="1" applyAlignment="1" applyProtection="1">
      <alignment horizontal="left" vertical="center"/>
      <protection locked="0"/>
    </xf>
    <xf numFmtId="0" fontId="30" fillId="22" borderId="0" xfId="0" applyFont="1" applyFill="1" applyAlignment="1" applyProtection="1">
      <alignment horizontal="center" vertical="center" wrapText="1"/>
      <protection locked="0"/>
    </xf>
    <xf numFmtId="0" fontId="30" fillId="0" borderId="0" xfId="0" applyFont="1" applyAlignment="1" applyProtection="1">
      <alignment horizontal="left" vertical="center"/>
      <protection locked="0"/>
    </xf>
    <xf numFmtId="0" fontId="15" fillId="0" borderId="0" xfId="0" applyFont="1" applyAlignment="1" applyProtection="1">
      <alignment horizontal="center" vertical="center"/>
      <protection locked="0"/>
    </xf>
    <xf numFmtId="0" fontId="15" fillId="0" borderId="0" xfId="0" applyFont="1" applyAlignment="1" applyProtection="1">
      <alignment horizontal="right" vertical="top" indent="1"/>
      <protection locked="0"/>
    </xf>
    <xf numFmtId="0" fontId="65" fillId="3" borderId="0" xfId="0" applyFont="1" applyFill="1" applyAlignment="1" applyProtection="1">
      <alignment horizontal="left" vertical="center"/>
      <protection locked="0"/>
    </xf>
    <xf numFmtId="0" fontId="66" fillId="2" borderId="0" xfId="0" applyFont="1" applyFill="1" applyAlignment="1" applyProtection="1">
      <alignment horizontal="left" vertical="center" wrapText="1"/>
      <protection locked="0"/>
    </xf>
    <xf numFmtId="0" fontId="65" fillId="6" borderId="0" xfId="0" applyFont="1" applyFill="1" applyAlignment="1" applyProtection="1">
      <alignment horizontal="left" vertical="center"/>
      <protection locked="0"/>
    </xf>
    <xf numFmtId="0" fontId="65" fillId="8" borderId="0" xfId="0" applyFont="1" applyFill="1" applyAlignment="1" applyProtection="1">
      <alignment horizontal="left" vertical="center"/>
      <protection locked="0"/>
    </xf>
    <xf numFmtId="0" fontId="65" fillId="9" borderId="0" xfId="0" applyFont="1" applyFill="1" applyAlignment="1" applyProtection="1">
      <alignment horizontal="left" vertical="center"/>
      <protection locked="0"/>
    </xf>
    <xf numFmtId="0" fontId="65" fillId="10" borderId="0" xfId="0" applyFont="1" applyFill="1" applyAlignment="1" applyProtection="1">
      <alignment horizontal="left" vertical="center"/>
      <protection locked="0"/>
    </xf>
    <xf numFmtId="0" fontId="65" fillId="11" borderId="0" xfId="0" applyFont="1" applyFill="1" applyAlignment="1" applyProtection="1">
      <alignment horizontal="left" vertical="center"/>
      <protection locked="0"/>
    </xf>
    <xf numFmtId="0" fontId="65" fillId="12" borderId="0" xfId="0" applyFont="1" applyFill="1" applyAlignment="1" applyProtection="1">
      <alignment horizontal="left" vertical="center"/>
      <protection locked="0"/>
    </xf>
    <xf numFmtId="0" fontId="65" fillId="13" borderId="0" xfId="0" applyFont="1" applyFill="1" applyAlignment="1" applyProtection="1">
      <alignment horizontal="left" vertical="center"/>
      <protection locked="0"/>
    </xf>
    <xf numFmtId="0" fontId="65" fillId="14" borderId="0" xfId="0" applyFont="1" applyFill="1" applyAlignment="1" applyProtection="1">
      <alignment horizontal="left" vertical="center"/>
      <protection locked="0"/>
    </xf>
    <xf numFmtId="0" fontId="65" fillId="7" borderId="0" xfId="0" applyFont="1" applyFill="1" applyAlignment="1" applyProtection="1">
      <alignment horizontal="left" vertical="center"/>
      <protection locked="0"/>
    </xf>
    <xf numFmtId="0" fontId="65" fillId="15" borderId="0" xfId="0" applyFont="1" applyFill="1" applyAlignment="1" applyProtection="1">
      <alignment horizontal="left" vertical="center"/>
      <protection locked="0"/>
    </xf>
    <xf numFmtId="0" fontId="0" fillId="0" borderId="0" xfId="0" applyAlignment="1">
      <alignment wrapText="1"/>
    </xf>
    <xf numFmtId="0" fontId="0" fillId="0" borderId="0" xfId="0" applyAlignment="1" applyProtection="1">
      <alignment wrapText="1"/>
      <protection locked="0"/>
    </xf>
    <xf numFmtId="0" fontId="4" fillId="2" borderId="0" xfId="0" applyFont="1" applyFill="1" applyAlignment="1" applyProtection="1">
      <alignment vertical="center" shrinkToFit="1"/>
      <protection locked="0"/>
    </xf>
    <xf numFmtId="0" fontId="9" fillId="0" borderId="0" xfId="0" applyFont="1" applyAlignment="1" applyProtection="1">
      <alignment vertical="top"/>
      <protection locked="0"/>
    </xf>
    <xf numFmtId="0" fontId="64" fillId="16" borderId="0" xfId="0" applyFont="1" applyFill="1" applyAlignment="1">
      <alignment horizontal="left" vertical="center"/>
    </xf>
    <xf numFmtId="0" fontId="64" fillId="16" borderId="0" xfId="0" applyFont="1" applyFill="1" applyAlignment="1">
      <alignment horizontal="center" vertical="center"/>
    </xf>
    <xf numFmtId="0" fontId="65" fillId="21" borderId="0" xfId="0" applyFont="1" applyFill="1" applyAlignment="1" applyProtection="1">
      <alignment horizontal="left" vertical="center" wrapText="1"/>
      <protection locked="0"/>
    </xf>
    <xf numFmtId="0" fontId="65" fillId="8" borderId="0" xfId="0" applyFont="1" applyFill="1" applyAlignment="1" applyProtection="1">
      <alignment horizontal="left" vertical="center" wrapText="1"/>
      <protection locked="0"/>
    </xf>
    <xf numFmtId="0" fontId="65" fillId="9" borderId="0" xfId="0" applyFont="1" applyFill="1" applyAlignment="1" applyProtection="1">
      <alignment horizontal="left" vertical="center" wrapText="1"/>
      <protection locked="0"/>
    </xf>
    <xf numFmtId="0" fontId="65" fillId="11" borderId="0" xfId="0" applyFont="1" applyFill="1" applyAlignment="1" applyProtection="1">
      <alignment horizontal="left" vertical="center" wrapText="1"/>
      <protection locked="0"/>
    </xf>
    <xf numFmtId="0" fontId="65" fillId="12" borderId="0" xfId="0" applyFont="1" applyFill="1" applyAlignment="1" applyProtection="1">
      <alignment horizontal="left" vertical="center" wrapText="1"/>
      <protection locked="0"/>
    </xf>
    <xf numFmtId="0" fontId="0" fillId="0" borderId="23" xfId="0" quotePrefix="1" applyBorder="1" applyAlignment="1" applyProtection="1">
      <alignment wrapText="1"/>
      <protection locked="0"/>
    </xf>
    <xf numFmtId="0" fontId="4" fillId="5" borderId="0" xfId="0" applyFont="1" applyFill="1" applyAlignment="1">
      <alignment horizontal="center" vertical="center"/>
    </xf>
    <xf numFmtId="0" fontId="4" fillId="2" borderId="0" xfId="0" applyFont="1" applyFill="1" applyAlignment="1" applyProtection="1">
      <alignment horizontal="center" vertical="center"/>
      <protection locked="0"/>
    </xf>
    <xf numFmtId="0" fontId="64" fillId="16" borderId="0" xfId="0" applyNumberFormat="1" applyFont="1" applyFill="1" applyAlignment="1" applyProtection="1">
      <alignment horizontal="left" vertical="center"/>
    </xf>
    <xf numFmtId="0" fontId="65" fillId="16" borderId="0" xfId="0" applyFont="1" applyFill="1" applyAlignment="1" applyProtection="1">
      <alignment horizontal="center" vertical="center"/>
    </xf>
    <xf numFmtId="0" fontId="67" fillId="2" borderId="0" xfId="0" applyFont="1" applyFill="1" applyAlignment="1" applyProtection="1">
      <alignment horizontal="center" vertical="center"/>
      <protection locked="0"/>
    </xf>
    <xf numFmtId="0" fontId="65" fillId="4" borderId="0" xfId="0" applyFont="1" applyFill="1" applyAlignment="1" applyProtection="1">
      <alignment horizontal="center" vertical="center"/>
      <protection locked="0"/>
    </xf>
    <xf numFmtId="0" fontId="0" fillId="0" borderId="0" xfId="0" applyAlignment="1"/>
    <xf numFmtId="0" fontId="11" fillId="0" borderId="0" xfId="0" applyFont="1" applyAlignment="1"/>
    <xf numFmtId="0" fontId="7" fillId="0" borderId="0" xfId="0" applyFont="1" applyAlignment="1"/>
    <xf numFmtId="0" fontId="6" fillId="5" borderId="0" xfId="0" applyFont="1" applyFill="1" applyAlignment="1"/>
    <xf numFmtId="0" fontId="47" fillId="0" borderId="0" xfId="0" applyFont="1" applyAlignment="1"/>
    <xf numFmtId="0" fontId="46" fillId="0" borderId="0" xfId="0" applyFont="1" applyAlignment="1"/>
    <xf numFmtId="0" fontId="0" fillId="2" borderId="0" xfId="0" applyFill="1" applyAlignment="1"/>
    <xf numFmtId="0" fontId="0" fillId="4" borderId="0" xfId="0" applyFill="1" applyAlignment="1"/>
    <xf numFmtId="0" fontId="5" fillId="0" borderId="0" xfId="0" applyFont="1" applyAlignment="1"/>
    <xf numFmtId="0" fontId="0" fillId="6" borderId="0" xfId="0" applyFill="1" applyAlignment="1"/>
    <xf numFmtId="0" fontId="5" fillId="0" borderId="18" xfId="0" applyFont="1" applyBorder="1" applyAlignment="1"/>
    <xf numFmtId="0" fontId="4" fillId="2" borderId="0" xfId="0" applyFont="1" applyFill="1" applyAlignment="1"/>
    <xf numFmtId="0" fontId="0" fillId="0" borderId="11" xfId="0" applyBorder="1" applyAlignment="1"/>
    <xf numFmtId="0" fontId="0" fillId="0" borderId="12" xfId="0" applyBorder="1" applyAlignment="1"/>
    <xf numFmtId="0" fontId="0" fillId="0" borderId="14" xfId="0" applyBorder="1" applyAlignment="1"/>
    <xf numFmtId="0" fontId="0" fillId="0" borderId="72" xfId="0" applyBorder="1" applyAlignment="1"/>
    <xf numFmtId="0" fontId="0" fillId="0" borderId="58" xfId="0" applyBorder="1" applyAlignment="1"/>
    <xf numFmtId="0" fontId="8" fillId="4" borderId="0" xfId="0" applyFont="1" applyFill="1" applyAlignment="1"/>
    <xf numFmtId="0" fontId="0" fillId="0" borderId="73" xfId="0" applyBorder="1" applyAlignment="1"/>
    <xf numFmtId="0" fontId="0" fillId="0" borderId="0" xfId="0" quotePrefix="1" applyAlignment="1"/>
    <xf numFmtId="0" fontId="67" fillId="2" borderId="0" xfId="0" applyNumberFormat="1" applyFont="1" applyFill="1" applyAlignment="1" applyProtection="1">
      <alignment horizontal="left" vertical="center" wrapText="1"/>
      <protection locked="0"/>
    </xf>
    <xf numFmtId="0" fontId="67" fillId="21" borderId="0" xfId="0" applyFont="1" applyFill="1" applyAlignment="1" applyProtection="1">
      <alignment horizontal="center" vertical="center" wrapText="1"/>
      <protection locked="0"/>
    </xf>
    <xf numFmtId="0" fontId="67" fillId="8" borderId="0" xfId="0" applyFont="1" applyFill="1" applyAlignment="1" applyProtection="1">
      <alignment horizontal="center" vertical="center" wrapText="1"/>
      <protection locked="0"/>
    </xf>
    <xf numFmtId="0" fontId="67" fillId="0" borderId="0" xfId="0" applyFont="1" applyFill="1" applyAlignment="1" applyProtection="1">
      <alignment vertical="center" wrapText="1"/>
      <protection locked="0"/>
    </xf>
    <xf numFmtId="0" fontId="15" fillId="16" borderId="0" xfId="0" applyNumberFormat="1" applyFont="1" applyFill="1" applyAlignment="1">
      <alignment horizontal="left" vertical="center"/>
    </xf>
    <xf numFmtId="0" fontId="15" fillId="16" borderId="0" xfId="0" applyNumberFormat="1" applyFont="1" applyFill="1" applyAlignment="1">
      <alignment horizontal="center" vertical="center"/>
    </xf>
    <xf numFmtId="0" fontId="15" fillId="6" borderId="0" xfId="0" applyNumberFormat="1" applyFont="1" applyFill="1" applyAlignment="1" applyProtection="1">
      <alignment horizontal="center" vertical="center" wrapText="1"/>
      <protection locked="0"/>
    </xf>
    <xf numFmtId="0" fontId="15" fillId="8" borderId="0" xfId="0" applyNumberFormat="1" applyFont="1" applyFill="1" applyAlignment="1" applyProtection="1">
      <alignment horizontal="center" vertical="center" wrapText="1"/>
      <protection locked="0"/>
    </xf>
    <xf numFmtId="0" fontId="15" fillId="9" borderId="0" xfId="0" applyNumberFormat="1" applyFont="1" applyFill="1" applyAlignment="1" applyProtection="1">
      <alignment horizontal="center" vertical="center" wrapText="1"/>
      <protection locked="0"/>
    </xf>
    <xf numFmtId="0" fontId="15" fillId="10" borderId="0" xfId="0" applyNumberFormat="1" applyFont="1" applyFill="1" applyAlignment="1" applyProtection="1">
      <alignment horizontal="center" vertical="center" wrapText="1"/>
      <protection locked="0"/>
    </xf>
    <xf numFmtId="0" fontId="15" fillId="11" borderId="0" xfId="0" applyNumberFormat="1" applyFont="1" applyFill="1" applyAlignment="1" applyProtection="1">
      <alignment horizontal="center" vertical="center" wrapText="1"/>
      <protection locked="0"/>
    </xf>
    <xf numFmtId="0" fontId="15" fillId="12" borderId="0" xfId="0" applyNumberFormat="1" applyFont="1" applyFill="1" applyAlignment="1" applyProtection="1">
      <alignment horizontal="center" vertical="center" wrapText="1"/>
      <protection locked="0"/>
    </xf>
    <xf numFmtId="0" fontId="0" fillId="0" borderId="0" xfId="0" applyFont="1" applyAlignment="1">
      <alignment horizontal="right" vertical="top" indent="1"/>
    </xf>
    <xf numFmtId="0" fontId="68" fillId="0" borderId="21" xfId="0" applyFont="1" applyBorder="1" applyAlignment="1">
      <alignment vertical="center"/>
    </xf>
    <xf numFmtId="0" fontId="68" fillId="0" borderId="15" xfId="0" applyFont="1" applyBorder="1" applyAlignment="1">
      <alignment vertical="center"/>
    </xf>
    <xf numFmtId="0" fontId="68" fillId="0" borderId="21" xfId="0" applyFont="1" applyBorder="1" applyAlignment="1">
      <alignment vertical="center" shrinkToFit="1"/>
    </xf>
    <xf numFmtId="0" fontId="10" fillId="3" borderId="39" xfId="0" applyFont="1" applyFill="1" applyBorder="1" applyAlignment="1">
      <alignment horizontal="left" vertical="center" wrapText="1"/>
    </xf>
    <xf numFmtId="0" fontId="10" fillId="3" borderId="34" xfId="0" applyFont="1" applyFill="1" applyBorder="1" applyAlignment="1">
      <alignment horizontal="left" vertical="center" wrapText="1"/>
    </xf>
    <xf numFmtId="0" fontId="10" fillId="3" borderId="35" xfId="0" applyFont="1" applyFill="1" applyBorder="1" applyAlignment="1">
      <alignment horizontal="left" vertical="center" wrapText="1"/>
    </xf>
    <xf numFmtId="0" fontId="41" fillId="2" borderId="2" xfId="1" applyFont="1" applyFill="1" applyBorder="1" applyAlignment="1" applyProtection="1">
      <alignment horizontal="center" vertical="center" shrinkToFit="1"/>
    </xf>
    <xf numFmtId="0" fontId="41" fillId="2" borderId="0" xfId="1" applyFont="1" applyFill="1" applyBorder="1" applyAlignment="1" applyProtection="1">
      <alignment horizontal="center" vertical="center" shrinkToFit="1"/>
    </xf>
    <xf numFmtId="0" fontId="0" fillId="17" borderId="0" xfId="0" applyFill="1" applyAlignment="1">
      <alignment horizontal="center"/>
    </xf>
    <xf numFmtId="0" fontId="42" fillId="0" borderId="0" xfId="0" applyFont="1" applyAlignment="1">
      <alignment horizontal="center" vertical="center"/>
    </xf>
    <xf numFmtId="0" fontId="2" fillId="17" borderId="0" xfId="0" applyFont="1" applyFill="1" applyAlignment="1">
      <alignment horizontal="center" vertical="center"/>
    </xf>
    <xf numFmtId="0" fontId="1" fillId="17" borderId="0" xfId="1" applyFill="1" applyBorder="1" applyAlignment="1" applyProtection="1">
      <alignment horizontal="center" vertical="center"/>
    </xf>
    <xf numFmtId="0" fontId="37" fillId="5" borderId="44" xfId="0" applyFont="1" applyFill="1" applyBorder="1" applyAlignment="1">
      <alignment horizontal="center" vertical="center" shrinkToFit="1"/>
    </xf>
    <xf numFmtId="0" fontId="37" fillId="5" borderId="0" xfId="0" applyFont="1" applyFill="1" applyAlignment="1">
      <alignment horizontal="center" vertical="center" shrinkToFit="1"/>
    </xf>
    <xf numFmtId="0" fontId="37" fillId="5" borderId="45" xfId="0" applyFont="1" applyFill="1" applyBorder="1" applyAlignment="1">
      <alignment horizontal="center" vertical="center" shrinkToFit="1"/>
    </xf>
    <xf numFmtId="0" fontId="37" fillId="5" borderId="75" xfId="0" applyFont="1" applyFill="1" applyBorder="1" applyAlignment="1">
      <alignment horizontal="center" vertical="center" wrapText="1"/>
    </xf>
    <xf numFmtId="0" fontId="37" fillId="5" borderId="5" xfId="0" applyFont="1" applyFill="1" applyBorder="1" applyAlignment="1">
      <alignment horizontal="center" vertical="center" wrapText="1"/>
    </xf>
    <xf numFmtId="0" fontId="37" fillId="5" borderId="76" xfId="0" applyFont="1" applyFill="1" applyBorder="1" applyAlignment="1">
      <alignment horizontal="center" vertical="center" wrapText="1"/>
    </xf>
    <xf numFmtId="0" fontId="4" fillId="5" borderId="75" xfId="0" applyFont="1" applyFill="1" applyBorder="1" applyAlignment="1">
      <alignment horizontal="center" vertical="center" wrapText="1"/>
    </xf>
    <xf numFmtId="0" fontId="4" fillId="5" borderId="5" xfId="0" applyFont="1" applyFill="1" applyBorder="1" applyAlignment="1">
      <alignment horizontal="center" vertical="center" wrapText="1"/>
    </xf>
    <xf numFmtId="0" fontId="4" fillId="5" borderId="76" xfId="0" applyFont="1" applyFill="1" applyBorder="1" applyAlignment="1">
      <alignment horizontal="center" vertical="center" wrapText="1"/>
    </xf>
    <xf numFmtId="0" fontId="33" fillId="5" borderId="5" xfId="0" applyFont="1" applyFill="1" applyBorder="1" applyAlignment="1">
      <alignment horizontal="center" vertical="center" wrapText="1"/>
    </xf>
    <xf numFmtId="0" fontId="33" fillId="5" borderId="76" xfId="0" applyFont="1" applyFill="1" applyBorder="1" applyAlignment="1">
      <alignment horizontal="center" vertical="center" wrapText="1"/>
    </xf>
    <xf numFmtId="0" fontId="33" fillId="5" borderId="0" xfId="1" applyFont="1" applyFill="1" applyBorder="1" applyAlignment="1" applyProtection="1">
      <alignment horizontal="center" vertical="center" shrinkToFit="1"/>
    </xf>
    <xf numFmtId="14" fontId="4" fillId="2" borderId="0" xfId="0" applyNumberFormat="1" applyFont="1" applyFill="1" applyAlignment="1">
      <alignment horizontal="center" vertical="center"/>
    </xf>
    <xf numFmtId="0" fontId="4" fillId="2" borderId="0" xfId="0" applyFont="1" applyFill="1" applyAlignment="1">
      <alignment horizontal="center" vertical="center"/>
    </xf>
    <xf numFmtId="0" fontId="57" fillId="17" borderId="0" xfId="0" applyFont="1" applyFill="1" applyAlignment="1">
      <alignment horizontal="justify" vertical="center" wrapText="1" shrinkToFit="1"/>
    </xf>
    <xf numFmtId="0" fontId="57" fillId="17" borderId="24" xfId="0" applyFont="1" applyFill="1" applyBorder="1" applyAlignment="1">
      <alignment horizontal="justify" vertical="center" wrapText="1" shrinkToFit="1"/>
    </xf>
    <xf numFmtId="0" fontId="35" fillId="18" borderId="0" xfId="0" applyFont="1" applyFill="1" applyAlignment="1">
      <alignment horizontal="center" vertical="center" wrapText="1"/>
    </xf>
    <xf numFmtId="0" fontId="4" fillId="5" borderId="0" xfId="0" applyFont="1" applyFill="1" applyAlignment="1">
      <alignment horizontal="center" vertical="center"/>
    </xf>
    <xf numFmtId="0" fontId="2" fillId="17" borderId="45" xfId="0" applyFont="1" applyFill="1" applyBorder="1" applyAlignment="1">
      <alignment horizontal="center" shrinkToFit="1"/>
    </xf>
    <xf numFmtId="20" fontId="49" fillId="5" borderId="75" xfId="0" applyNumberFormat="1" applyFont="1" applyFill="1" applyBorder="1" applyAlignment="1">
      <alignment horizontal="center" vertical="center" wrapText="1" shrinkToFit="1"/>
    </xf>
    <xf numFmtId="20" fontId="49" fillId="5" borderId="5" xfId="0" applyNumberFormat="1" applyFont="1" applyFill="1" applyBorder="1" applyAlignment="1">
      <alignment horizontal="center" vertical="center" wrapText="1" shrinkToFit="1"/>
    </xf>
    <xf numFmtId="0" fontId="49" fillId="5" borderId="85" xfId="0" applyFont="1" applyFill="1" applyBorder="1" applyAlignment="1">
      <alignment horizontal="center" vertical="center" wrapText="1"/>
    </xf>
    <xf numFmtId="0" fontId="49" fillId="5" borderId="5" xfId="0" applyFont="1" applyFill="1" applyBorder="1" applyAlignment="1">
      <alignment horizontal="center" vertical="center" wrapText="1"/>
    </xf>
    <xf numFmtId="0" fontId="49" fillId="5" borderId="86" xfId="0" applyFont="1" applyFill="1" applyBorder="1" applyAlignment="1">
      <alignment horizontal="center" vertical="center" wrapText="1"/>
    </xf>
    <xf numFmtId="0" fontId="48" fillId="17" borderId="0" xfId="0" applyFont="1" applyFill="1" applyAlignment="1">
      <alignment horizontal="right"/>
    </xf>
    <xf numFmtId="0" fontId="48" fillId="17" borderId="5" xfId="0" applyFont="1" applyFill="1" applyBorder="1" applyAlignment="1">
      <alignment horizontal="right"/>
    </xf>
    <xf numFmtId="0" fontId="48" fillId="17" borderId="7" xfId="0" applyFont="1" applyFill="1" applyBorder="1" applyAlignment="1">
      <alignment horizontal="right"/>
    </xf>
    <xf numFmtId="0" fontId="48" fillId="17" borderId="8" xfId="0" applyFont="1" applyFill="1" applyBorder="1" applyAlignment="1">
      <alignment horizontal="right"/>
    </xf>
    <xf numFmtId="0" fontId="57" fillId="17" borderId="0" xfId="0" applyFont="1" applyFill="1" applyAlignment="1">
      <alignment horizontal="left" vertical="top" wrapText="1"/>
    </xf>
    <xf numFmtId="0" fontId="3" fillId="4" borderId="0" xfId="0" applyFont="1" applyFill="1" applyAlignment="1">
      <alignment horizontal="center" vertical="center"/>
    </xf>
    <xf numFmtId="0" fontId="6" fillId="0" borderId="0" xfId="0" applyFont="1" applyAlignment="1">
      <alignment horizontal="center" vertical="top" wrapText="1"/>
    </xf>
    <xf numFmtId="17" fontId="9" fillId="0" borderId="0" xfId="0" quotePrefix="1" applyNumberFormat="1" applyFont="1" applyAlignment="1" applyProtection="1">
      <alignment horizontal="left" vertical="center" wrapText="1"/>
      <protection locked="0"/>
    </xf>
    <xf numFmtId="0" fontId="9" fillId="0" borderId="0" xfId="0" applyFont="1" applyAlignment="1" applyProtection="1">
      <alignment horizontal="left" vertical="center" wrapText="1"/>
      <protection locked="0"/>
    </xf>
    <xf numFmtId="165" fontId="2" fillId="17" borderId="4" xfId="0" applyNumberFormat="1" applyFont="1" applyFill="1" applyBorder="1" applyAlignment="1">
      <alignment horizontal="right" vertical="center" shrinkToFit="1"/>
    </xf>
    <xf numFmtId="165" fontId="2" fillId="17" borderId="0" xfId="0" applyNumberFormat="1" applyFont="1" applyFill="1" applyAlignment="1">
      <alignment horizontal="right" vertical="center" shrinkToFit="1"/>
    </xf>
    <xf numFmtId="165" fontId="2" fillId="17" borderId="50" xfId="0" applyNumberFormat="1" applyFont="1" applyFill="1" applyBorder="1" applyAlignment="1">
      <alignment horizontal="right" vertical="center" shrinkToFit="1"/>
    </xf>
    <xf numFmtId="0" fontId="9" fillId="3" borderId="54" xfId="0" applyFont="1" applyFill="1" applyBorder="1" applyAlignment="1" applyProtection="1">
      <alignment horizontal="left" vertical="center" wrapText="1"/>
      <protection locked="0"/>
    </xf>
    <xf numFmtId="0" fontId="9" fillId="3" borderId="55" xfId="0" applyFont="1" applyFill="1" applyBorder="1" applyAlignment="1" applyProtection="1">
      <alignment horizontal="left" vertical="center" wrapText="1"/>
      <protection locked="0"/>
    </xf>
    <xf numFmtId="0" fontId="9" fillId="3" borderId="56" xfId="0" applyFont="1" applyFill="1" applyBorder="1" applyAlignment="1" applyProtection="1">
      <alignment horizontal="left" vertical="center" wrapText="1"/>
      <protection locked="0"/>
    </xf>
    <xf numFmtId="0" fontId="31" fillId="5" borderId="0" xfId="0" applyFont="1" applyFill="1" applyAlignment="1">
      <alignment horizontal="left" vertical="center" indent="1" shrinkToFit="1"/>
    </xf>
    <xf numFmtId="0" fontId="28" fillId="5" borderId="61" xfId="0" applyFont="1" applyFill="1" applyBorder="1" applyAlignment="1">
      <alignment horizontal="center" vertical="center" wrapText="1" shrinkToFit="1"/>
    </xf>
    <xf numFmtId="0" fontId="28" fillId="5" borderId="62" xfId="0" applyFont="1" applyFill="1" applyBorder="1" applyAlignment="1">
      <alignment horizontal="center" vertical="center" wrapText="1" shrinkToFit="1"/>
    </xf>
    <xf numFmtId="0" fontId="9" fillId="0" borderId="54" xfId="0" applyFont="1" applyBorder="1" applyAlignment="1" applyProtection="1">
      <alignment horizontal="left" vertical="center" wrapText="1"/>
      <protection locked="0"/>
    </xf>
    <xf numFmtId="0" fontId="9" fillId="0" borderId="55" xfId="0" applyFont="1" applyBorder="1" applyAlignment="1" applyProtection="1">
      <alignment horizontal="left" vertical="center" wrapText="1"/>
      <protection locked="0"/>
    </xf>
    <xf numFmtId="0" fontId="9" fillId="0" borderId="56" xfId="0" applyFont="1" applyBorder="1" applyAlignment="1" applyProtection="1">
      <alignment horizontal="left" vertical="center" wrapText="1"/>
      <protection locked="0"/>
    </xf>
    <xf numFmtId="0" fontId="4" fillId="2" borderId="0" xfId="0" applyFont="1" applyFill="1" applyAlignment="1">
      <alignment horizontal="center" vertical="center" shrinkToFit="1"/>
    </xf>
    <xf numFmtId="0" fontId="33" fillId="5" borderId="0" xfId="1" applyFont="1" applyFill="1" applyBorder="1" applyAlignment="1" applyProtection="1">
      <alignment horizontal="center" vertical="center"/>
    </xf>
    <xf numFmtId="0" fontId="40" fillId="2" borderId="1" xfId="1" applyFont="1" applyFill="1" applyBorder="1" applyAlignment="1" applyProtection="1">
      <alignment horizontal="left" vertical="center" indent="1"/>
    </xf>
    <xf numFmtId="0" fontId="40" fillId="2" borderId="2" xfId="1" applyFont="1" applyFill="1" applyBorder="1" applyAlignment="1" applyProtection="1">
      <alignment horizontal="left" vertical="center" indent="1"/>
    </xf>
    <xf numFmtId="0" fontId="40" fillId="2" borderId="4" xfId="1" applyFont="1" applyFill="1" applyBorder="1" applyAlignment="1" applyProtection="1">
      <alignment horizontal="left" vertical="center" indent="1"/>
    </xf>
    <xf numFmtId="0" fontId="40" fillId="2" borderId="0" xfId="1" applyFont="1" applyFill="1" applyBorder="1" applyAlignment="1" applyProtection="1">
      <alignment horizontal="left" vertical="center" indent="1"/>
    </xf>
    <xf numFmtId="167" fontId="4" fillId="2" borderId="42" xfId="0" applyNumberFormat="1" applyFont="1" applyFill="1" applyBorder="1" applyAlignment="1">
      <alignment horizontal="center" vertical="center" shrinkToFit="1"/>
    </xf>
    <xf numFmtId="167" fontId="4" fillId="2" borderId="57" xfId="0" applyNumberFormat="1" applyFont="1" applyFill="1" applyBorder="1" applyAlignment="1">
      <alignment horizontal="center" vertical="center" shrinkToFit="1"/>
    </xf>
    <xf numFmtId="0" fontId="43" fillId="5" borderId="0" xfId="0" applyFont="1" applyFill="1" applyAlignment="1">
      <alignment horizontal="right" vertical="center" shrinkToFit="1"/>
    </xf>
    <xf numFmtId="0" fontId="17" fillId="5" borderId="0" xfId="0" applyFont="1" applyFill="1" applyAlignment="1">
      <alignment horizontal="right" vertical="center" wrapText="1"/>
    </xf>
    <xf numFmtId="0" fontId="21" fillId="17" borderId="0" xfId="0" applyFont="1" applyFill="1" applyAlignment="1">
      <alignment horizontal="right"/>
    </xf>
    <xf numFmtId="0" fontId="21" fillId="17" borderId="5" xfId="0" applyFont="1" applyFill="1" applyBorder="1" applyAlignment="1">
      <alignment horizontal="right"/>
    </xf>
    <xf numFmtId="0" fontId="21" fillId="17" borderId="7" xfId="0" applyFont="1" applyFill="1" applyBorder="1" applyAlignment="1">
      <alignment horizontal="right"/>
    </xf>
    <xf numFmtId="0" fontId="21" fillId="17" borderId="8" xfId="0" applyFont="1" applyFill="1" applyBorder="1" applyAlignment="1">
      <alignment horizontal="right"/>
    </xf>
    <xf numFmtId="0" fontId="4" fillId="2" borderId="0" xfId="0" applyFont="1" applyFill="1" applyAlignment="1" applyProtection="1">
      <alignment horizontal="center" vertical="center" shrinkToFit="1"/>
      <protection locked="0"/>
    </xf>
    <xf numFmtId="0" fontId="2" fillId="17" borderId="49" xfId="0" applyFont="1" applyFill="1" applyBorder="1" applyAlignment="1">
      <alignment horizontal="right" vertical="center" shrinkToFit="1"/>
    </xf>
    <xf numFmtId="0" fontId="2" fillId="17" borderId="0" xfId="0" applyFont="1" applyFill="1" applyAlignment="1">
      <alignment horizontal="right" vertical="center" shrinkToFit="1"/>
    </xf>
    <xf numFmtId="0" fontId="10" fillId="17" borderId="15" xfId="0" applyFont="1" applyFill="1" applyBorder="1" applyAlignment="1" applyProtection="1">
      <alignment horizontal="center" vertical="center" wrapText="1"/>
      <protection hidden="1"/>
    </xf>
    <xf numFmtId="0" fontId="10" fillId="17" borderId="21" xfId="0" applyFont="1" applyFill="1" applyBorder="1" applyAlignment="1" applyProtection="1">
      <alignment horizontal="center" vertical="center" wrapText="1"/>
      <protection hidden="1"/>
    </xf>
    <xf numFmtId="0" fontId="10" fillId="17" borderId="22" xfId="0" applyFont="1" applyFill="1" applyBorder="1" applyAlignment="1" applyProtection="1">
      <alignment horizontal="center" vertical="center" wrapText="1"/>
      <protection hidden="1"/>
    </xf>
    <xf numFmtId="0" fontId="10" fillId="17" borderId="17" xfId="0" applyFont="1" applyFill="1" applyBorder="1" applyAlignment="1" applyProtection="1">
      <alignment horizontal="center" vertical="center" wrapText="1"/>
      <protection hidden="1"/>
    </xf>
    <xf numFmtId="0" fontId="10" fillId="17" borderId="0" xfId="0" applyFont="1" applyFill="1" applyAlignment="1" applyProtection="1">
      <alignment horizontal="center" vertical="center" wrapText="1"/>
      <protection hidden="1"/>
    </xf>
    <xf numFmtId="0" fontId="10" fillId="17" borderId="23" xfId="0" applyFont="1" applyFill="1" applyBorder="1" applyAlignment="1" applyProtection="1">
      <alignment horizontal="center" vertical="center" wrapText="1"/>
      <protection hidden="1"/>
    </xf>
    <xf numFmtId="0" fontId="10" fillId="17" borderId="16" xfId="0" applyFont="1" applyFill="1" applyBorder="1" applyAlignment="1" applyProtection="1">
      <alignment horizontal="center" vertical="center" wrapText="1"/>
      <protection hidden="1"/>
    </xf>
    <xf numFmtId="0" fontId="10" fillId="17" borderId="24" xfId="0" applyFont="1" applyFill="1" applyBorder="1" applyAlignment="1" applyProtection="1">
      <alignment horizontal="center" vertical="center" wrapText="1"/>
      <protection hidden="1"/>
    </xf>
    <xf numFmtId="0" fontId="10" fillId="17" borderId="25" xfId="0" applyFont="1" applyFill="1" applyBorder="1" applyAlignment="1" applyProtection="1">
      <alignment horizontal="center" vertical="center" wrapText="1"/>
      <protection hidden="1"/>
    </xf>
    <xf numFmtId="0" fontId="9" fillId="0" borderId="0" xfId="1" applyFont="1" applyFill="1" applyBorder="1" applyAlignment="1" applyProtection="1">
      <alignment horizontal="left" vertical="center" wrapText="1"/>
      <protection locked="0"/>
    </xf>
    <xf numFmtId="0" fontId="2" fillId="3" borderId="0" xfId="0" applyFont="1" applyFill="1" applyAlignment="1" applyProtection="1">
      <alignment horizontal="left" vertical="center" wrapText="1" indent="1"/>
      <protection locked="0"/>
    </xf>
    <xf numFmtId="0" fontId="26" fillId="17" borderId="0" xfId="0" applyFont="1" applyFill="1" applyAlignment="1">
      <alignment horizontal="center" vertical="center" wrapText="1"/>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46" xfId="0" applyFont="1" applyFill="1" applyBorder="1" applyAlignment="1" applyProtection="1">
      <alignment horizontal="left" vertical="top" wrapText="1" shrinkToFit="1"/>
      <protection locked="0"/>
    </xf>
    <xf numFmtId="0" fontId="4" fillId="2" borderId="47" xfId="0" applyFont="1" applyFill="1" applyBorder="1" applyAlignment="1" applyProtection="1">
      <alignment horizontal="left" vertical="top" wrapText="1" shrinkToFit="1"/>
      <protection locked="0"/>
    </xf>
    <xf numFmtId="0" fontId="4" fillId="2" borderId="48" xfId="0" applyFont="1" applyFill="1" applyBorder="1" applyAlignment="1" applyProtection="1">
      <alignment horizontal="left" vertical="top" wrapText="1" shrinkToFit="1"/>
      <protection locked="0"/>
    </xf>
    <xf numFmtId="0" fontId="4" fillId="2" borderId="49" xfId="0" applyFont="1" applyFill="1" applyBorder="1" applyAlignment="1" applyProtection="1">
      <alignment horizontal="left" vertical="top" wrapText="1" shrinkToFit="1"/>
      <protection locked="0"/>
    </xf>
    <xf numFmtId="0" fontId="4" fillId="2" borderId="0" xfId="0" applyFont="1" applyFill="1" applyAlignment="1" applyProtection="1">
      <alignment horizontal="left" vertical="top" wrapText="1" shrinkToFit="1"/>
      <protection locked="0"/>
    </xf>
    <xf numFmtId="0" fontId="4" fillId="2" borderId="50" xfId="0" applyFont="1" applyFill="1" applyBorder="1" applyAlignment="1" applyProtection="1">
      <alignment horizontal="left" vertical="top" wrapText="1" shrinkToFit="1"/>
      <protection locked="0"/>
    </xf>
    <xf numFmtId="0" fontId="4" fillId="2" borderId="51"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2" fillId="17" borderId="24" xfId="0" applyFont="1" applyFill="1" applyBorder="1" applyAlignment="1">
      <alignment horizontal="center" shrinkToFit="1"/>
    </xf>
    <xf numFmtId="0" fontId="9" fillId="0" borderId="54" xfId="0" applyFont="1" applyBorder="1" applyAlignment="1" applyProtection="1">
      <alignment horizontal="left" vertical="center" indent="1" shrinkToFit="1"/>
      <protection locked="0"/>
    </xf>
    <xf numFmtId="0" fontId="9" fillId="0" borderId="55" xfId="0" applyFont="1" applyBorder="1" applyAlignment="1" applyProtection="1">
      <alignment horizontal="left" vertical="center" indent="1" shrinkToFit="1"/>
      <protection locked="0"/>
    </xf>
    <xf numFmtId="0" fontId="9" fillId="0" borderId="56" xfId="0" applyFont="1" applyBorder="1" applyAlignment="1" applyProtection="1">
      <alignment horizontal="left" vertical="center" indent="1" shrinkToFit="1"/>
      <protection locked="0"/>
    </xf>
    <xf numFmtId="0" fontId="9" fillId="0" borderId="54" xfId="0" applyFont="1" applyBorder="1" applyAlignment="1" applyProtection="1">
      <alignment horizontal="left" vertical="center" shrinkToFit="1"/>
      <protection locked="0"/>
    </xf>
    <xf numFmtId="0" fontId="9" fillId="0" borderId="55" xfId="0" applyFont="1" applyBorder="1" applyAlignment="1" applyProtection="1">
      <alignment horizontal="left" vertical="center" shrinkToFit="1"/>
      <protection locked="0"/>
    </xf>
    <xf numFmtId="0" fontId="9" fillId="0" borderId="56" xfId="0" applyFont="1" applyBorder="1" applyAlignment="1" applyProtection="1">
      <alignment horizontal="left" vertical="center" shrinkToFit="1"/>
      <protection locked="0"/>
    </xf>
    <xf numFmtId="0" fontId="0" fillId="0" borderId="50" xfId="0" applyBorder="1" applyAlignment="1">
      <alignment horizontal="right" vertical="center" shrinkToFit="1"/>
    </xf>
    <xf numFmtId="0" fontId="2" fillId="17" borderId="50" xfId="0" applyFont="1" applyFill="1" applyBorder="1" applyAlignment="1">
      <alignment horizontal="right" vertical="center" shrinkToFit="1"/>
    </xf>
    <xf numFmtId="0" fontId="28" fillId="5" borderId="38" xfId="1" applyFont="1" applyFill="1" applyBorder="1" applyAlignment="1">
      <alignment horizontal="center" vertical="center" wrapText="1" shrinkToFit="1"/>
    </xf>
    <xf numFmtId="0" fontId="28" fillId="5" borderId="36" xfId="1" applyFont="1" applyFill="1" applyBorder="1" applyAlignment="1">
      <alignment horizontal="center" vertical="center" wrapText="1" shrinkToFit="1"/>
    </xf>
    <xf numFmtId="0" fontId="9" fillId="0" borderId="0" xfId="0" applyFont="1" applyAlignment="1" applyProtection="1">
      <alignment horizontal="left" vertical="center" shrinkToFit="1"/>
      <protection locked="0"/>
    </xf>
    <xf numFmtId="0" fontId="2" fillId="16" borderId="0" xfId="0" applyFont="1" applyFill="1" applyAlignment="1">
      <alignment horizontal="left" vertical="center" indent="1" shrinkToFit="1"/>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wrapText="1" shrinkToFit="1"/>
    </xf>
    <xf numFmtId="0" fontId="4" fillId="5" borderId="0" xfId="1" applyFont="1" applyFill="1" applyBorder="1" applyAlignment="1">
      <alignment horizontal="center" vertical="center" shrinkToFit="1"/>
    </xf>
    <xf numFmtId="166" fontId="2" fillId="17" borderId="4" xfId="0" applyNumberFormat="1" applyFont="1" applyFill="1" applyBorder="1" applyAlignment="1">
      <alignment horizontal="right" vertical="center" shrinkToFit="1"/>
    </xf>
    <xf numFmtId="166" fontId="2" fillId="17" borderId="0" xfId="0" applyNumberFormat="1" applyFont="1" applyFill="1" applyAlignment="1">
      <alignment horizontal="right" vertical="center" shrinkToFit="1"/>
    </xf>
    <xf numFmtId="0" fontId="28" fillId="5" borderId="37" xfId="1" applyFont="1" applyFill="1" applyBorder="1" applyAlignment="1">
      <alignment horizontal="center" vertical="center" shrinkToFit="1"/>
    </xf>
    <xf numFmtId="0" fontId="4" fillId="2" borderId="54" xfId="0" applyFont="1" applyFill="1" applyBorder="1" applyAlignment="1" applyProtection="1">
      <alignment horizontal="left" vertical="center" shrinkToFit="1"/>
      <protection locked="0"/>
    </xf>
    <xf numFmtId="0" fontId="4" fillId="2" borderId="55" xfId="0" applyFont="1" applyFill="1" applyBorder="1" applyAlignment="1" applyProtection="1">
      <alignment horizontal="left" vertical="center" shrinkToFit="1"/>
      <protection locked="0"/>
    </xf>
    <xf numFmtId="0" fontId="4" fillId="2" borderId="56" xfId="0" applyFont="1" applyFill="1" applyBorder="1" applyAlignment="1" applyProtection="1">
      <alignment horizontal="left" vertical="center" shrinkToFit="1"/>
      <protection locked="0"/>
    </xf>
    <xf numFmtId="0" fontId="4" fillId="2" borderId="42" xfId="0" applyFont="1" applyFill="1" applyBorder="1" applyAlignment="1">
      <alignment horizontal="center" vertical="center" shrinkToFit="1"/>
    </xf>
    <xf numFmtId="0" fontId="4" fillId="2" borderId="57" xfId="0" applyFont="1" applyFill="1" applyBorder="1" applyAlignment="1">
      <alignment horizontal="center" vertical="center" shrinkToFit="1"/>
    </xf>
    <xf numFmtId="0" fontId="9" fillId="0" borderId="54" xfId="0" applyFont="1" applyBorder="1" applyAlignment="1" applyProtection="1">
      <alignment horizontal="center" vertical="center" shrinkToFit="1"/>
      <protection locked="0"/>
    </xf>
    <xf numFmtId="0" fontId="9" fillId="0" borderId="55" xfId="0" applyFont="1" applyBorder="1" applyAlignment="1" applyProtection="1">
      <alignment horizontal="center" vertical="center" shrinkToFit="1"/>
      <protection locked="0"/>
    </xf>
    <xf numFmtId="0" fontId="9" fillId="0" borderId="56" xfId="0" applyFont="1" applyBorder="1" applyAlignment="1" applyProtection="1">
      <alignment horizontal="center" vertical="center" shrinkToFit="1"/>
      <protection locked="0"/>
    </xf>
    <xf numFmtId="0" fontId="0" fillId="0" borderId="0" xfId="0" applyAlignment="1">
      <alignment horizontal="right" vertical="center" shrinkToFit="1"/>
    </xf>
    <xf numFmtId="0" fontId="23" fillId="17" borderId="0" xfId="0" applyFont="1" applyFill="1" applyAlignment="1">
      <alignment horizontal="center" vertical="center"/>
    </xf>
    <xf numFmtId="165" fontId="2" fillId="17" borderId="4" xfId="0" applyNumberFormat="1" applyFont="1" applyFill="1" applyBorder="1" applyAlignment="1">
      <alignment horizontal="right" vertical="top" shrinkToFit="1"/>
    </xf>
    <xf numFmtId="165" fontId="2" fillId="17" borderId="0" xfId="0" applyNumberFormat="1" applyFont="1" applyFill="1" applyAlignment="1">
      <alignment horizontal="right" vertical="top" shrinkToFit="1"/>
    </xf>
    <xf numFmtId="0" fontId="14" fillId="17" borderId="4" xfId="0" applyFont="1" applyFill="1" applyBorder="1" applyAlignment="1">
      <alignment horizontal="center"/>
    </xf>
    <xf numFmtId="0" fontId="14" fillId="17" borderId="0" xfId="0" applyFont="1" applyFill="1" applyAlignment="1">
      <alignment horizontal="center"/>
    </xf>
    <xf numFmtId="0" fontId="0" fillId="17" borderId="81" xfId="0" applyFill="1" applyBorder="1" applyAlignment="1">
      <alignment horizontal="center"/>
    </xf>
    <xf numFmtId="0" fontId="0" fillId="17" borderId="83" xfId="0" applyFill="1" applyBorder="1" applyAlignment="1">
      <alignment horizontal="center"/>
    </xf>
    <xf numFmtId="0" fontId="0" fillId="17" borderId="84" xfId="0" applyFill="1" applyBorder="1" applyAlignment="1">
      <alignment horizontal="center"/>
    </xf>
    <xf numFmtId="0" fontId="9" fillId="0" borderId="54" xfId="0" applyFont="1" applyBorder="1" applyAlignment="1" applyProtection="1">
      <alignment vertical="top"/>
      <protection locked="0"/>
    </xf>
    <xf numFmtId="0" fontId="9" fillId="0" borderId="55" xfId="0" applyFont="1" applyBorder="1" applyAlignment="1" applyProtection="1">
      <alignment vertical="top"/>
      <protection locked="0"/>
    </xf>
    <xf numFmtId="0" fontId="9" fillId="0" borderId="56" xfId="0" applyFont="1" applyBorder="1" applyAlignment="1" applyProtection="1">
      <alignment vertical="top"/>
      <protection locked="0"/>
    </xf>
    <xf numFmtId="0" fontId="4" fillId="2" borderId="54" xfId="0" applyFont="1" applyFill="1" applyBorder="1" applyAlignment="1" applyProtection="1">
      <alignment horizontal="left" vertical="center" wrapText="1" shrinkToFit="1"/>
      <protection locked="0"/>
    </xf>
    <xf numFmtId="0" fontId="4" fillId="2" borderId="55" xfId="0" applyFont="1" applyFill="1" applyBorder="1" applyAlignment="1" applyProtection="1">
      <alignment horizontal="left" vertical="center" wrapText="1" shrinkToFit="1"/>
      <protection locked="0"/>
    </xf>
    <xf numFmtId="0" fontId="4" fillId="2" borderId="56" xfId="0" applyFont="1" applyFill="1" applyBorder="1" applyAlignment="1" applyProtection="1">
      <alignment horizontal="left" vertical="center" wrapText="1" shrinkToFit="1"/>
      <protection locked="0"/>
    </xf>
    <xf numFmtId="0" fontId="9" fillId="0" borderId="54" xfId="0" applyFont="1" applyBorder="1" applyAlignment="1" applyProtection="1">
      <alignment horizontal="left" vertical="center" wrapText="1" shrinkToFit="1"/>
      <protection locked="0"/>
    </xf>
    <xf numFmtId="0" fontId="9" fillId="0" borderId="55" xfId="0" applyFont="1" applyBorder="1" applyAlignment="1" applyProtection="1">
      <alignment horizontal="left" vertical="center" wrapText="1" shrinkToFit="1"/>
      <protection locked="0"/>
    </xf>
    <xf numFmtId="0" fontId="9" fillId="0" borderId="56" xfId="0" applyFont="1" applyBorder="1" applyAlignment="1" applyProtection="1">
      <alignment horizontal="left" vertical="center" wrapText="1" shrinkToFit="1"/>
      <protection locked="0"/>
    </xf>
    <xf numFmtId="0" fontId="4" fillId="2" borderId="46" xfId="0" applyFont="1" applyFill="1" applyBorder="1" applyAlignment="1" applyProtection="1">
      <alignment vertical="top" wrapText="1" shrinkToFit="1"/>
      <protection locked="0"/>
    </xf>
    <xf numFmtId="0" fontId="4" fillId="2" borderId="47" xfId="0" applyFont="1" applyFill="1" applyBorder="1" applyAlignment="1" applyProtection="1">
      <alignment vertical="top" wrapText="1" shrinkToFit="1"/>
      <protection locked="0"/>
    </xf>
    <xf numFmtId="0" fontId="4" fillId="2" borderId="48" xfId="0" applyFont="1" applyFill="1" applyBorder="1" applyAlignment="1" applyProtection="1">
      <alignment vertical="top" wrapText="1" shrinkToFit="1"/>
      <protection locked="0"/>
    </xf>
    <xf numFmtId="0" fontId="4" fillId="2" borderId="49" xfId="0" applyFont="1" applyFill="1" applyBorder="1" applyAlignment="1" applyProtection="1">
      <alignment vertical="top" wrapText="1" shrinkToFit="1"/>
      <protection locked="0"/>
    </xf>
    <xf numFmtId="0" fontId="4" fillId="2" borderId="0" xfId="0" applyFont="1" applyFill="1" applyAlignment="1" applyProtection="1">
      <alignment vertical="top" wrapText="1" shrinkToFit="1"/>
      <protection locked="0"/>
    </xf>
    <xf numFmtId="0" fontId="4" fillId="2" borderId="50" xfId="0" applyFont="1" applyFill="1" applyBorder="1" applyAlignment="1" applyProtection="1">
      <alignment vertical="top" wrapText="1" shrinkToFit="1"/>
      <protection locked="0"/>
    </xf>
    <xf numFmtId="0" fontId="4" fillId="2" borderId="51"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0" fontId="9" fillId="0" borderId="54" xfId="0" applyFont="1" applyBorder="1" applyAlignment="1" applyProtection="1">
      <alignment vertical="center" shrinkToFit="1"/>
      <protection locked="0"/>
    </xf>
    <xf numFmtId="0" fontId="9" fillId="0" borderId="55" xfId="0" applyFont="1" applyBorder="1" applyAlignment="1" applyProtection="1">
      <alignment vertical="center" shrinkToFit="1"/>
      <protection locked="0"/>
    </xf>
    <xf numFmtId="0" fontId="9" fillId="0" borderId="56" xfId="0" applyFont="1" applyBorder="1" applyAlignment="1" applyProtection="1">
      <alignment vertical="center" shrinkToFit="1"/>
      <protection locked="0"/>
    </xf>
    <xf numFmtId="166" fontId="2" fillId="17" borderId="80" xfId="0" applyNumberFormat="1" applyFont="1" applyFill="1" applyBorder="1" applyAlignment="1">
      <alignment horizontal="right" vertical="center" shrinkToFit="1"/>
    </xf>
    <xf numFmtId="0" fontId="28" fillId="5" borderId="37" xfId="1" applyFont="1" applyFill="1" applyBorder="1" applyAlignment="1">
      <alignment horizontal="center" vertical="center" wrapText="1"/>
    </xf>
    <xf numFmtId="0" fontId="28" fillId="5" borderId="38" xfId="1" applyFont="1" applyFill="1" applyBorder="1" applyAlignment="1">
      <alignment horizontal="center" vertical="center"/>
    </xf>
    <xf numFmtId="0" fontId="28" fillId="5" borderId="37" xfId="1" applyFont="1" applyFill="1" applyBorder="1" applyAlignment="1">
      <alignment horizontal="center" vertical="center"/>
    </xf>
    <xf numFmtId="0" fontId="28" fillId="5" borderId="0" xfId="1" applyFont="1" applyFill="1" applyBorder="1" applyAlignment="1">
      <alignment horizontal="center" vertical="center" wrapText="1" shrinkToFit="1"/>
    </xf>
    <xf numFmtId="0" fontId="40" fillId="2" borderId="77" xfId="1" applyFont="1" applyFill="1" applyBorder="1" applyAlignment="1">
      <alignment horizontal="left" vertical="center" indent="1" shrinkToFit="1"/>
    </xf>
    <xf numFmtId="0" fontId="40" fillId="2" borderId="78" xfId="1" applyFont="1" applyFill="1" applyBorder="1" applyAlignment="1">
      <alignment horizontal="left" vertical="center" indent="1" shrinkToFit="1"/>
    </xf>
    <xf numFmtId="0" fontId="40" fillId="2" borderId="80" xfId="1" applyFont="1" applyFill="1" applyBorder="1" applyAlignment="1">
      <alignment horizontal="left" vertical="center" indent="1" shrinkToFit="1"/>
    </xf>
    <xf numFmtId="0" fontId="28" fillId="5" borderId="36" xfId="1" applyFont="1" applyFill="1" applyBorder="1" applyAlignment="1">
      <alignment horizontal="center" vertical="center" wrapText="1"/>
    </xf>
    <xf numFmtId="165" fontId="2" fillId="17" borderId="80" xfId="0" applyNumberFormat="1" applyFont="1" applyFill="1" applyBorder="1" applyAlignment="1">
      <alignment horizontal="right" vertical="center" shrinkToFit="1"/>
    </xf>
    <xf numFmtId="168" fontId="2" fillId="17" borderId="42" xfId="0" applyNumberFormat="1" applyFont="1" applyFill="1" applyBorder="1" applyAlignment="1">
      <alignment horizontal="right" vertical="center" shrinkToFit="1"/>
    </xf>
    <xf numFmtId="168" fontId="2" fillId="17" borderId="0" xfId="0" applyNumberFormat="1" applyFont="1" applyFill="1" applyAlignment="1">
      <alignment horizontal="right" vertical="center" shrinkToFit="1"/>
    </xf>
    <xf numFmtId="168" fontId="0" fillId="0" borderId="0" xfId="0" applyNumberFormat="1" applyAlignment="1">
      <alignment horizontal="right" vertical="center" shrinkToFit="1"/>
    </xf>
    <xf numFmtId="165" fontId="2" fillId="17" borderId="80" xfId="0" applyNumberFormat="1" applyFont="1" applyFill="1" applyBorder="1" applyAlignment="1">
      <alignment horizontal="right" vertical="top" shrinkToFit="1"/>
    </xf>
    <xf numFmtId="0" fontId="14" fillId="17" borderId="80" xfId="0" applyFont="1" applyFill="1" applyBorder="1" applyAlignment="1">
      <alignment horizontal="center"/>
    </xf>
    <xf numFmtId="168" fontId="2" fillId="17" borderId="50" xfId="0" applyNumberFormat="1" applyFont="1" applyFill="1" applyBorder="1" applyAlignment="1">
      <alignment horizontal="right" vertical="center" shrinkToFit="1"/>
    </xf>
    <xf numFmtId="0" fontId="23" fillId="17" borderId="50" xfId="0" applyFont="1" applyFill="1" applyBorder="1" applyAlignment="1">
      <alignment horizontal="left" vertical="center" wrapText="1"/>
    </xf>
    <xf numFmtId="0" fontId="4" fillId="5" borderId="50" xfId="0" applyFont="1" applyFill="1" applyBorder="1" applyAlignment="1">
      <alignment horizontal="center" vertical="center"/>
    </xf>
    <xf numFmtId="0" fontId="4" fillId="2" borderId="0" xfId="0" applyFont="1" applyFill="1" applyAlignment="1" applyProtection="1">
      <alignment horizontal="left" vertical="center" shrinkToFit="1"/>
      <protection locked="0"/>
    </xf>
    <xf numFmtId="0" fontId="4" fillId="2" borderId="46" xfId="0" applyFont="1" applyFill="1" applyBorder="1" applyAlignment="1" applyProtection="1">
      <alignment vertical="top" wrapText="1"/>
      <protection locked="0"/>
    </xf>
    <xf numFmtId="0" fontId="4" fillId="2" borderId="47" xfId="0" applyFont="1" applyFill="1" applyBorder="1" applyAlignment="1" applyProtection="1">
      <alignment vertical="top" wrapText="1"/>
      <protection locked="0"/>
    </xf>
    <xf numFmtId="0" fontId="4" fillId="2" borderId="48" xfId="0" applyFont="1" applyFill="1" applyBorder="1" applyAlignment="1" applyProtection="1">
      <alignment vertical="top" wrapText="1"/>
      <protection locked="0"/>
    </xf>
    <xf numFmtId="0" fontId="4" fillId="2" borderId="49" xfId="0" applyFont="1" applyFill="1" applyBorder="1" applyAlignment="1" applyProtection="1">
      <alignment vertical="top" wrapText="1"/>
      <protection locked="0"/>
    </xf>
    <xf numFmtId="0" fontId="4" fillId="2" borderId="0" xfId="0" applyFont="1" applyFill="1" applyAlignment="1" applyProtection="1">
      <alignment vertical="top" wrapText="1"/>
      <protection locked="0"/>
    </xf>
    <xf numFmtId="0" fontId="4" fillId="2" borderId="50" xfId="0" applyFont="1" applyFill="1" applyBorder="1" applyAlignment="1" applyProtection="1">
      <alignment vertical="top" wrapText="1"/>
      <protection locked="0"/>
    </xf>
    <xf numFmtId="0" fontId="4" fillId="2" borderId="51" xfId="0" applyFont="1" applyFill="1" applyBorder="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15" fillId="17" borderId="0" xfId="0" applyFont="1" applyFill="1" applyAlignment="1">
      <alignment horizontal="center" vertical="center"/>
    </xf>
    <xf numFmtId="0" fontId="44" fillId="17" borderId="0" xfId="0" applyFont="1" applyFill="1" applyAlignment="1">
      <alignment horizontal="center" vertical="center"/>
    </xf>
    <xf numFmtId="0" fontId="23" fillId="17" borderId="0" xfId="0" applyFont="1" applyFill="1" applyAlignment="1">
      <alignment vertical="center"/>
    </xf>
    <xf numFmtId="0" fontId="0" fillId="0" borderId="0" xfId="0" applyAlignment="1">
      <alignment vertical="center"/>
    </xf>
    <xf numFmtId="0" fontId="4" fillId="2" borderId="49" xfId="0" applyFont="1" applyFill="1" applyBorder="1" applyAlignment="1" applyProtection="1">
      <alignment horizontal="left" vertical="center" shrinkToFit="1"/>
      <protection locked="0"/>
    </xf>
    <xf numFmtId="0" fontId="9" fillId="0" borderId="49" xfId="0" applyFont="1" applyBorder="1" applyAlignment="1" applyProtection="1">
      <alignment horizontal="left" vertical="center" shrinkToFit="1"/>
      <protection locked="0"/>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0" fontId="19" fillId="17" borderId="0" xfId="0" applyFont="1" applyFill="1" applyAlignment="1">
      <alignment horizontal="center"/>
    </xf>
    <xf numFmtId="0" fontId="18" fillId="17" borderId="0" xfId="0" applyFont="1" applyFill="1" applyAlignment="1">
      <alignment horizontal="center"/>
    </xf>
    <xf numFmtId="0" fontId="4" fillId="2" borderId="54" xfId="0" quotePrefix="1" applyFont="1" applyFill="1" applyBorder="1" applyAlignment="1" applyProtection="1">
      <alignment horizontal="left" vertical="center" shrinkToFit="1"/>
      <protection locked="0"/>
    </xf>
    <xf numFmtId="1" fontId="9" fillId="0" borderId="54" xfId="0" applyNumberFormat="1" applyFont="1" applyBorder="1" applyAlignment="1" applyProtection="1">
      <alignment horizontal="left" vertical="center" shrinkToFit="1"/>
      <protection locked="0"/>
    </xf>
    <xf numFmtId="1" fontId="9" fillId="0" borderId="55" xfId="0" applyNumberFormat="1" applyFont="1" applyBorder="1" applyAlignment="1" applyProtection="1">
      <alignment horizontal="left" vertical="center" shrinkToFit="1"/>
      <protection locked="0"/>
    </xf>
    <xf numFmtId="1" fontId="9" fillId="0" borderId="56" xfId="0" applyNumberFormat="1" applyFont="1" applyBorder="1" applyAlignment="1" applyProtection="1">
      <alignment horizontal="left" vertical="center" shrinkToFit="1"/>
      <protection locked="0"/>
    </xf>
    <xf numFmtId="0" fontId="4" fillId="5" borderId="0" xfId="0" applyFont="1" applyFill="1" applyAlignment="1">
      <alignment horizontal="right" vertical="center"/>
    </xf>
    <xf numFmtId="0" fontId="20" fillId="2" borderId="46" xfId="0" applyFont="1" applyFill="1" applyBorder="1" applyAlignment="1" applyProtection="1">
      <alignment horizontal="left" vertical="top" wrapText="1" shrinkToFit="1"/>
      <protection locked="0"/>
    </xf>
    <xf numFmtId="0" fontId="20" fillId="2" borderId="47" xfId="0" applyFont="1" applyFill="1" applyBorder="1" applyAlignment="1" applyProtection="1">
      <alignment horizontal="left" vertical="top" wrapText="1" shrinkToFit="1"/>
      <protection locked="0"/>
    </xf>
    <xf numFmtId="0" fontId="20" fillId="2" borderId="48" xfId="0" applyFont="1" applyFill="1" applyBorder="1" applyAlignment="1" applyProtection="1">
      <alignment horizontal="left" vertical="top" wrapText="1" shrinkToFit="1"/>
      <protection locked="0"/>
    </xf>
    <xf numFmtId="0" fontId="20" fillId="2" borderId="49" xfId="0" applyFont="1" applyFill="1" applyBorder="1" applyAlignment="1" applyProtection="1">
      <alignment horizontal="left" vertical="top" wrapText="1" shrinkToFit="1"/>
      <protection locked="0"/>
    </xf>
    <xf numFmtId="0" fontId="20" fillId="2" borderId="0" xfId="0" applyFont="1" applyFill="1" applyAlignment="1" applyProtection="1">
      <alignment horizontal="left" vertical="top" wrapText="1" shrinkToFit="1"/>
      <protection locked="0"/>
    </xf>
    <xf numFmtId="0" fontId="20" fillId="2" borderId="50" xfId="0" applyFont="1" applyFill="1" applyBorder="1" applyAlignment="1" applyProtection="1">
      <alignment horizontal="left" vertical="top" wrapText="1" shrinkToFit="1"/>
      <protection locked="0"/>
    </xf>
    <xf numFmtId="0" fontId="20" fillId="2" borderId="51"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9" fillId="0" borderId="0" xfId="0" applyFont="1" applyAlignment="1" applyProtection="1">
      <alignment horizontal="center" vertical="center" wrapText="1" shrinkToFit="1"/>
      <protection locked="0"/>
    </xf>
    <xf numFmtId="0" fontId="9" fillId="0" borderId="5" xfId="0" applyFont="1" applyBorder="1" applyAlignment="1" applyProtection="1">
      <alignment horizontal="center" vertical="center" wrapText="1" shrinkToFit="1"/>
      <protection locked="0"/>
    </xf>
    <xf numFmtId="0" fontId="4" fillId="2" borderId="0" xfId="0" applyFont="1" applyFill="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Alignment="1" applyProtection="1">
      <alignment horizontal="left" vertical="center" indent="1" shrinkToFit="1"/>
      <protection locked="0"/>
    </xf>
    <xf numFmtId="0" fontId="9" fillId="0" borderId="4" xfId="0" applyFont="1" applyBorder="1" applyAlignment="1" applyProtection="1">
      <alignment horizontal="left" vertical="center" indent="1" shrinkToFit="1"/>
      <protection locked="0"/>
    </xf>
    <xf numFmtId="0" fontId="9" fillId="0" borderId="0" xfId="0" applyFont="1" applyAlignment="1" applyProtection="1">
      <alignment horizontal="left" vertical="center" indent="1" shrinkToFit="1"/>
      <protection locked="0"/>
    </xf>
    <xf numFmtId="0" fontId="19" fillId="17" borderId="0" xfId="0" applyFont="1" applyFill="1" applyAlignment="1">
      <alignment horizontal="center" shrinkToFit="1"/>
    </xf>
    <xf numFmtId="0" fontId="18" fillId="17" borderId="0" xfId="0" applyFont="1" applyFill="1" applyAlignment="1">
      <alignment horizontal="center" shrinkToFit="1"/>
    </xf>
    <xf numFmtId="0" fontId="9" fillId="0" borderId="46" xfId="0" applyFont="1" applyBorder="1" applyAlignment="1" applyProtection="1">
      <alignment horizontal="left" vertical="top" indent="1" shrinkToFit="1"/>
      <protection locked="0"/>
    </xf>
    <xf numFmtId="0" fontId="9" fillId="0" borderId="47" xfId="0" applyFont="1" applyBorder="1" applyAlignment="1" applyProtection="1">
      <alignment horizontal="left" vertical="top" indent="1" shrinkToFit="1"/>
      <protection locked="0"/>
    </xf>
    <xf numFmtId="0" fontId="9" fillId="0" borderId="48" xfId="0" applyFont="1" applyBorder="1" applyAlignment="1" applyProtection="1">
      <alignment horizontal="left" vertical="top" indent="1" shrinkToFit="1"/>
      <protection locked="0"/>
    </xf>
    <xf numFmtId="0" fontId="9" fillId="0" borderId="49" xfId="0" applyFont="1" applyBorder="1" applyAlignment="1" applyProtection="1">
      <alignment horizontal="left" vertical="top" indent="1" shrinkToFit="1"/>
      <protection locked="0"/>
    </xf>
    <xf numFmtId="0" fontId="9" fillId="0" borderId="0" xfId="0" applyFont="1" applyAlignment="1" applyProtection="1">
      <alignment horizontal="left" vertical="top" indent="1" shrinkToFit="1"/>
      <protection locked="0"/>
    </xf>
    <xf numFmtId="0" fontId="9" fillId="0" borderId="50" xfId="0" applyFont="1" applyBorder="1" applyAlignment="1" applyProtection="1">
      <alignment horizontal="left" vertical="top" indent="1" shrinkToFit="1"/>
      <protection locked="0"/>
    </xf>
    <xf numFmtId="0" fontId="9" fillId="0" borderId="51" xfId="0" applyFont="1" applyBorder="1" applyAlignment="1" applyProtection="1">
      <alignment horizontal="left" vertical="top" indent="1" shrinkToFit="1"/>
      <protection locked="0"/>
    </xf>
    <xf numFmtId="0" fontId="9" fillId="0" borderId="52" xfId="0" applyFont="1" applyBorder="1" applyAlignment="1" applyProtection="1">
      <alignment horizontal="left" vertical="top" indent="1" shrinkToFit="1"/>
      <protection locked="0"/>
    </xf>
    <xf numFmtId="0" fontId="9" fillId="0" borderId="53" xfId="0" applyFont="1" applyBorder="1" applyAlignment="1" applyProtection="1">
      <alignment horizontal="left" vertical="top" indent="1" shrinkToFit="1"/>
      <protection locked="0"/>
    </xf>
    <xf numFmtId="0" fontId="2" fillId="17" borderId="0" xfId="0" applyFont="1" applyFill="1" applyAlignment="1">
      <alignment horizontal="center" vertical="center" shrinkToFit="1"/>
    </xf>
    <xf numFmtId="0" fontId="0" fillId="0" borderId="0" xfId="0" applyAlignment="1">
      <alignment horizontal="right" vertical="top" shrinkToFit="1"/>
    </xf>
    <xf numFmtId="0" fontId="0" fillId="0" borderId="50" xfId="0" applyBorder="1" applyAlignment="1">
      <alignment horizontal="right" vertical="top" shrinkToFit="1"/>
    </xf>
    <xf numFmtId="0" fontId="4" fillId="2" borderId="0" xfId="0" applyFont="1" applyFill="1" applyAlignment="1" applyProtection="1">
      <alignment horizontal="left" vertical="center" indent="1"/>
      <protection locked="0"/>
    </xf>
    <xf numFmtId="0" fontId="2" fillId="17" borderId="0" xfId="0" applyFont="1" applyFill="1" applyAlignment="1">
      <alignment horizontal="left" vertical="center" shrinkToFit="1"/>
    </xf>
    <xf numFmtId="0" fontId="0" fillId="0" borderId="0" xfId="0" applyAlignment="1">
      <alignment horizontal="left" vertical="center" shrinkToFit="1"/>
    </xf>
    <xf numFmtId="0" fontId="4" fillId="2" borderId="0" xfId="0" applyFont="1" applyFill="1" applyAlignment="1" applyProtection="1">
      <alignment horizontal="center" vertical="center"/>
      <protection locked="0"/>
    </xf>
    <xf numFmtId="0" fontId="39" fillId="17" borderId="0" xfId="0" applyFont="1" applyFill="1" applyAlignment="1">
      <alignment horizontal="center" vertical="center" shrinkToFit="1"/>
    </xf>
    <xf numFmtId="0" fontId="39" fillId="17" borderId="50" xfId="0" applyFont="1" applyFill="1" applyBorder="1" applyAlignment="1">
      <alignment horizontal="center" vertical="center" shrinkToFit="1"/>
    </xf>
    <xf numFmtId="0" fontId="9" fillId="0" borderId="0" xfId="0" applyFont="1" applyAlignment="1" applyProtection="1">
      <alignment horizontal="left" vertical="center" wrapText="1" shrinkToFit="1"/>
      <protection locked="0"/>
    </xf>
    <xf numFmtId="0" fontId="2" fillId="17" borderId="0" xfId="0" applyFont="1" applyFill="1" applyAlignment="1">
      <alignment horizontal="center" vertical="center" wrapText="1"/>
    </xf>
    <xf numFmtId="0" fontId="0" fillId="0" borderId="0" xfId="0" applyAlignment="1">
      <alignment horizontal="center" vertical="center" wrapText="1"/>
    </xf>
    <xf numFmtId="0" fontId="17" fillId="5" borderId="0" xfId="0" applyFont="1" applyFill="1" applyAlignment="1">
      <alignment horizontal="center" vertical="center" wrapText="1" shrinkToFit="1"/>
    </xf>
    <xf numFmtId="0" fontId="4" fillId="2" borderId="46" xfId="0" quotePrefix="1" applyFont="1" applyFill="1" applyBorder="1" applyAlignment="1" applyProtection="1">
      <alignment horizontal="left" vertical="top" wrapText="1"/>
      <protection locked="0"/>
    </xf>
    <xf numFmtId="0" fontId="4" fillId="2" borderId="47" xfId="0" applyFont="1" applyFill="1" applyBorder="1" applyAlignment="1" applyProtection="1">
      <alignment horizontal="left" vertical="top" wrapText="1"/>
      <protection locked="0"/>
    </xf>
    <xf numFmtId="0" fontId="4" fillId="2" borderId="48" xfId="0" applyFont="1" applyFill="1" applyBorder="1" applyAlignment="1" applyProtection="1">
      <alignment horizontal="left" vertical="top" wrapText="1"/>
      <protection locked="0"/>
    </xf>
    <xf numFmtId="0" fontId="4" fillId="2" borderId="49" xfId="0" applyFont="1" applyFill="1" applyBorder="1" applyAlignment="1" applyProtection="1">
      <alignment horizontal="left" vertical="top" wrapText="1"/>
      <protection locked="0"/>
    </xf>
    <xf numFmtId="0" fontId="4" fillId="2" borderId="0" xfId="0" applyFont="1" applyFill="1" applyAlignment="1" applyProtection="1">
      <alignment horizontal="left" vertical="top" wrapText="1"/>
      <protection locked="0"/>
    </xf>
    <xf numFmtId="0" fontId="4" fillId="2" borderId="50" xfId="0" applyFont="1" applyFill="1" applyBorder="1" applyAlignment="1" applyProtection="1">
      <alignment horizontal="left" vertical="top" wrapText="1"/>
      <protection locked="0"/>
    </xf>
    <xf numFmtId="0" fontId="4" fillId="2" borderId="51" xfId="0" applyFont="1" applyFill="1" applyBorder="1" applyAlignment="1" applyProtection="1">
      <alignment horizontal="left" vertical="top" wrapText="1"/>
      <protection locked="0"/>
    </xf>
    <xf numFmtId="0" fontId="4" fillId="2" borderId="52" xfId="0" applyFont="1" applyFill="1" applyBorder="1" applyAlignment="1" applyProtection="1">
      <alignment horizontal="left" vertical="top" wrapText="1"/>
      <protection locked="0"/>
    </xf>
    <xf numFmtId="0" fontId="4" fillId="2" borderId="53" xfId="0" applyFont="1" applyFill="1" applyBorder="1" applyAlignment="1" applyProtection="1">
      <alignment horizontal="left" vertical="top" wrapText="1"/>
      <protection locked="0"/>
    </xf>
  </cellXfs>
  <cellStyles count="2">
    <cellStyle name="Hipervínculo" xfId="1" builtinId="8"/>
    <cellStyle name="Normal" xfId="0" builtinId="0"/>
  </cellStyles>
  <dxfs count="607">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strike val="0"/>
        <outline val="0"/>
        <shadow val="0"/>
        <u val="none"/>
        <vertAlign val="baseline"/>
        <sz val="9"/>
        <color rgb="FF005877"/>
        <name val="Calibri"/>
        <scheme val="minor"/>
      </font>
      <fill>
        <patternFill>
          <fgColor indexed="64"/>
          <bgColor rgb="FF005877"/>
        </patternFill>
      </fill>
      <protection locked="1" hidden="0"/>
    </dxf>
    <dxf>
      <font>
        <color rgb="FF9C0006"/>
      </font>
      <fill>
        <patternFill>
          <bgColor rgb="FFFFC7CE"/>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4.9989318521683403E-2"/>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0.14996795556505021"/>
        </patternFill>
      </fill>
    </dxf>
    <dxf>
      <font>
        <color theme="0"/>
      </font>
    </dxf>
    <dxf>
      <fill>
        <patternFill>
          <bgColor theme="0"/>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strike val="0"/>
        <outline val="0"/>
        <shadow val="0"/>
        <u val="none"/>
        <vertAlign val="baseline"/>
        <sz val="9"/>
        <color rgb="FF005877"/>
        <name val="Calibri"/>
        <scheme val="minor"/>
      </font>
      <fill>
        <patternFill patternType="solid">
          <fgColor indexed="64"/>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ont>
        <b/>
        <i val="0"/>
        <strike val="0"/>
        <outline val="0"/>
        <shadow val="0"/>
        <u val="none"/>
        <vertAlign val="baseline"/>
        <color rgb="FF005877"/>
        <name val="Calibri"/>
        <scheme val="minor"/>
      </font>
      <fill>
        <patternFill patternType="solid">
          <fgColor indexed="64"/>
          <bgColor rgb="FF005877"/>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outline val="0"/>
        <shadow val="0"/>
        <u val="none"/>
        <vertAlign val="baseline"/>
        <color rgb="FF005877"/>
        <name val="Calibri"/>
        <scheme val="minor"/>
      </font>
      <fill>
        <patternFill patternType="solid">
          <fgColor indexed="64"/>
          <bgColor rgb="FF005877"/>
        </patternFill>
      </fill>
      <protection locked="1" hidden="0"/>
    </dxf>
    <dxf>
      <font>
        <color rgb="FF9C0006"/>
      </font>
      <fill>
        <patternFill>
          <bgColor rgb="FFFFC7CE"/>
        </patternFill>
      </fill>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ont>
        <color theme="0"/>
      </font>
    </dxf>
    <dxf>
      <fill>
        <patternFill>
          <bgColor theme="0"/>
        </patternFill>
      </fill>
    </dxf>
    <dxf>
      <font>
        <color theme="0" tint="-0.14996795556505021"/>
      </font>
      <fill>
        <patternFill>
          <fgColor theme="0"/>
          <bgColor theme="0" tint="-0.14996795556505021"/>
        </patternFill>
      </fill>
    </dxf>
    <dxf>
      <font>
        <color rgb="FF9C0006"/>
      </font>
      <fill>
        <patternFill>
          <bgColor rgb="FFFFFF0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ont>
        <b/>
        <i val="0"/>
        <strike val="0"/>
        <outline val="0"/>
        <shadow val="0"/>
        <u val="none"/>
        <vertAlign val="baseline"/>
        <sz val="9"/>
        <color rgb="FF005877"/>
        <name val="Calibri"/>
        <scheme val="minor"/>
      </font>
      <fill>
        <patternFill patternType="solid">
          <fgColor indexed="64"/>
          <bgColor rgb="FF005877"/>
        </patternFill>
      </fill>
    </dxf>
    <dxf>
      <font>
        <color rgb="FF9C0006"/>
      </font>
      <fill>
        <patternFill>
          <bgColor rgb="FFFFC7CE"/>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ont>
        <color theme="0"/>
      </font>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strike val="0"/>
        <outline val="0"/>
        <shadow val="0"/>
        <u val="none"/>
        <vertAlign val="baseline"/>
        <sz val="9"/>
        <color rgb="FF005877"/>
        <name val="Calibri"/>
        <scheme val="minor"/>
      </font>
      <fill>
        <patternFill patternType="solid">
          <fgColor indexed="64"/>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9" tint="0.599963377788628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3999755851924192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outline val="0"/>
        <shadow val="0"/>
        <u val="none"/>
        <vertAlign val="baseline"/>
        <sz val="9"/>
        <color rgb="FF005877"/>
        <name val="Calibri"/>
        <scheme val="minor"/>
      </font>
      <fill>
        <patternFill patternType="solid">
          <fgColor indexed="64"/>
          <bgColor rgb="FF005877"/>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ont>
        <color rgb="FF9C0006"/>
      </font>
      <fill>
        <patternFill>
          <bgColor rgb="FFFFFF00"/>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protection locked="0" hidden="0"/>
    </dxf>
    <dxf>
      <font>
        <b/>
        <i val="0"/>
        <strike val="0"/>
        <outline val="0"/>
        <shadow val="0"/>
        <u val="none"/>
        <vertAlign val="baseline"/>
        <sz val="9"/>
        <color rgb="FF005877"/>
        <name val="Calibri"/>
        <scheme val="minor"/>
      </font>
      <fill>
        <patternFill patternType="solid">
          <fgColor rgb="FF005877"/>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ill>
        <patternFill>
          <bgColor theme="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ont>
        <color theme="0"/>
      </font>
    </dxf>
    <dxf>
      <font>
        <color theme="0"/>
      </font>
    </dxf>
    <dxf>
      <fill>
        <patternFill>
          <bgColor theme="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1"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general" vertical="top" textRotation="0" wrapText="1"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numFmt numFmtId="0" formatCode="General"/>
      <fill>
        <patternFill patternType="solid">
          <fgColor indexed="64"/>
          <bgColor rgb="FFD9D9D9"/>
        </patternFill>
      </fill>
      <alignment horizontal="general" vertical="top" textRotation="0" wrapText="1" indent="0" justifyLastLine="0" shrinkToFit="0" readingOrder="0"/>
      <border outline="0">
        <right style="medium">
          <color rgb="FFE87B00"/>
        </right>
      </border>
      <protection locked="0" hidden="0"/>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1"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1"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1"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1"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fill>
        <patternFill patternType="solid">
          <fgColor theme="0" tint="-0.14999847407452621"/>
          <bgColor rgb="FFFFFF00"/>
        </patternFill>
      </fill>
      <alignment horizontal="general" vertical="top" textRotation="0" wrapText="0" indent="0" justifyLastLine="0" shrinkToFit="1"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rgb="FFFFFF00"/>
        </patternFill>
      </fill>
      <alignment horizontal="general" vertical="top" textRotation="0" wrapText="0" indent="0" justifyLastLine="0" shrinkToFit="1"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indexed="64"/>
          <bgColor rgb="FF005877"/>
        </patternFill>
      </fill>
      <alignment horizontal="center" vertical="top"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1"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1"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style="medium">
          <color rgb="FF005877"/>
        </left>
        <right/>
        <top/>
        <bottom/>
      </border>
    </dxf>
    <dxf>
      <border>
        <top style="medium">
          <color rgb="FF005877"/>
        </top>
      </border>
    </dxf>
    <dxf>
      <alignment horizontal="general" vertical="center" textRotation="0" wrapText="0" indent="0" justifyLastLine="0" readingOrder="0"/>
    </dxf>
    <dxf>
      <border diagonalUp="0" diagonalDown="0">
        <left style="medium">
          <color rgb="FF005877"/>
        </left>
        <right style="medium">
          <color rgb="FF005877"/>
        </right>
        <top style="medium">
          <color rgb="FF005877"/>
        </top>
        <bottom style="medium">
          <color rgb="FF005877"/>
        </bottom>
      </border>
    </dxf>
    <dxf>
      <fill>
        <patternFill patternType="none">
          <fgColor indexed="64"/>
          <bgColor auto="1"/>
        </patternFill>
      </fill>
      <alignment horizontal="general" vertical="center" textRotation="0" wrapText="0" indent="0" justifyLastLine="0" readingOrder="0"/>
    </dxf>
    <dxf>
      <alignment horizontal="general" vertical="center" textRotation="0" wrapText="0" indent="0" justifyLastLine="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border>
        <top style="medium">
          <color rgb="FF005877"/>
        </top>
      </border>
    </dxf>
    <dxf>
      <alignment horizontal="general" textRotation="0" wrapText="0" indent="0" justifyLastLine="0" readingOrder="0"/>
    </dxf>
    <dxf>
      <border outline="0">
        <left style="medium">
          <color rgb="FF005877"/>
        </left>
        <right style="medium">
          <color rgb="FF005877"/>
        </right>
        <top style="medium">
          <color rgb="FF005877"/>
        </top>
        <bottom style="medium">
          <color rgb="FF005877"/>
        </bottom>
      </border>
    </dxf>
    <dxf>
      <alignment horizontal="general" textRotation="0" wrapText="0" indent="0" justifyLastLine="0" readingOrder="0"/>
    </dxf>
    <dxf>
      <alignment horizontal="general" textRotation="0" wrapText="0" indent="0" justifyLastLine="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tableStyleElement type="firstRowStripe" dxfId="606"/>
    </tableStyle>
    <tableStyle name="Estilo de tabla 2" pivot="0" count="1">
      <tableStyleElement type="firstColumnStripe" dxfId="605"/>
    </tableStyle>
    <tableStyle name="Tabla_UCA" pivot="0" count="8">
      <tableStyleElement type="wholeTable" dxfId="604"/>
      <tableStyleElement type="headerRow" dxfId="603"/>
      <tableStyleElement type="totalRow" dxfId="602"/>
      <tableStyleElement type="firstColumn" dxfId="601"/>
      <tableStyleElement type="lastColumn" dxfId="600"/>
      <tableStyleElement type="firstRowStripe" dxfId="599"/>
      <tableStyleElement type="firstColumnStripe" dxfId="598"/>
      <tableStyleElement type="lastTotalCell" dxfId="597"/>
    </tableStyle>
  </tableStyles>
  <colors>
    <mruColors>
      <color rgb="FF005877"/>
      <color rgb="FFFFFFFF"/>
      <color rgb="FF0058C7"/>
      <color rgb="FFE87B00"/>
      <color rgb="FFFF00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Drop" dropStyle="combo" dx="37" fmlaLink="$B$46" fmlaRange="$D$38:$D$45" sel="1"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fmlaLink="$Y$40" lockText="1" noThreeD="1"/>
</file>

<file path=xl/ctrlProps/ctrlProp5.xml><?xml version="1.0" encoding="utf-8"?>
<formControlPr xmlns="http://schemas.microsoft.com/office/spreadsheetml/2009/9/main" objectType="Spin" dx="22" fmlaLink="$G$37" max="9999" min="1" page="10" val="101"/>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1"/>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1"/>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1"/>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1"/>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CheckBox" fmlaLink="$O$37" lockText="1" noThreeD="1"/>
</file>

<file path=xl/ctrlProps/ctrlProp30.xml><?xml version="1.0" encoding="utf-8"?>
<formControlPr xmlns="http://schemas.microsoft.com/office/spreadsheetml/2009/9/main" objectType="Spin" dx="22" fmlaLink="'Datos EN'!A4" inc="10" max="9999" min="1" page="10" val="701"/>
</file>

<file path=xl/ctrlProps/ctrlProp31.xml><?xml version="1.0" encoding="utf-8"?>
<formControlPr xmlns="http://schemas.microsoft.com/office/spreadsheetml/2009/9/main" objectType="Spin" dx="22" fmlaLink="'Datos EN'!A4" inc="100" max="9999" min="1" page="10" val="701"/>
</file>

<file path=xl/ctrlProps/ctrlProp32.xml><?xml version="1.0" encoding="utf-8"?>
<formControlPr xmlns="http://schemas.microsoft.com/office/spreadsheetml/2009/9/main" objectType="Spin" dx="22" fmlaLink="$G$37" max="9999" min="1" page="10" val="701"/>
</file>

<file path=xl/ctrlProps/ctrlProp33.xml><?xml version="1.0" encoding="utf-8"?>
<formControlPr xmlns="http://schemas.microsoft.com/office/spreadsheetml/2009/9/main" objectType="CheckBox" checked="Checked" fmlaLink="$M$37" lockText="1" noThreeD="1"/>
</file>

<file path=xl/ctrlProps/ctrlProp34.xml><?xml version="1.0" encoding="utf-8"?>
<formControlPr xmlns="http://schemas.microsoft.com/office/spreadsheetml/2009/9/main" objectType="Spin" dx="22" fmlaLink="'Datos CL'!A4" inc="10" max="9999" min="1" page="10" val="801"/>
</file>

<file path=xl/ctrlProps/ctrlProp35.xml><?xml version="1.0" encoding="utf-8"?>
<formControlPr xmlns="http://schemas.microsoft.com/office/spreadsheetml/2009/9/main" objectType="Spin" dx="22" fmlaLink="'Datos CL'!A4" inc="100" max="9999" min="1" page="10" val="801"/>
</file>

<file path=xl/ctrlProps/ctrlProp36.xml><?xml version="1.0" encoding="utf-8"?>
<formControlPr xmlns="http://schemas.microsoft.com/office/spreadsheetml/2009/9/main" objectType="Spin" dx="22" fmlaLink="$G$37" max="9999" min="1" page="10" val="801"/>
</file>

<file path=xl/ctrlProps/ctrlProp37.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gif"/><Relationship Id="rId1" Type="http://schemas.openxmlformats.org/officeDocument/2006/relationships/image" Target="../media/image1.gif"/><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17" Type="http://schemas.openxmlformats.org/officeDocument/2006/relationships/image" Target="../media/image12.jpeg"/><Relationship Id="rId2" Type="http://schemas.openxmlformats.org/officeDocument/2006/relationships/image" Target="../media/image8.png"/><Relationship Id="rId16" Type="http://schemas.openxmlformats.org/officeDocument/2006/relationships/image" Target="../media/image11.png"/><Relationship Id="rId1" Type="http://schemas.openxmlformats.org/officeDocument/2006/relationships/image" Target="../media/image7.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5" Type="http://schemas.openxmlformats.org/officeDocument/2006/relationships/image" Target="../media/image10.png"/><Relationship Id="rId10" Type="http://schemas.openxmlformats.org/officeDocument/2006/relationships/hyperlink" Target="https://youtu.be/lsvDzn_vG3E" TargetMode="External"/><Relationship Id="rId4" Type="http://schemas.openxmlformats.org/officeDocument/2006/relationships/image" Target="../media/image9.jpeg"/><Relationship Id="rId9" Type="http://schemas.openxmlformats.org/officeDocument/2006/relationships/hyperlink" Target="https://youtu.be/8nqjb_huelg" TargetMode="External"/><Relationship Id="rId14" Type="http://schemas.openxmlformats.org/officeDocument/2006/relationships/hyperlink" Target="http://www.gnu.org/licenses/agpl-3.0.html"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14.png"/><Relationship Id="rId7" Type="http://schemas.openxmlformats.org/officeDocument/2006/relationships/image" Target="../media/image17.png"/><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16.png"/><Relationship Id="rId5" Type="http://schemas.openxmlformats.org/officeDocument/2006/relationships/image" Target="../media/image15.jpeg"/><Relationship Id="rId10" Type="http://schemas.openxmlformats.org/officeDocument/2006/relationships/image" Target="../media/image18.gif"/><Relationship Id="rId4" Type="http://schemas.openxmlformats.org/officeDocument/2006/relationships/hyperlink" Target="https://www.youtube.com/playlist?app=desktop&amp;list=PLBy0dKFd_LuIN21tTezMcUen28a--ebab" TargetMode="External"/><Relationship Id="rId9" Type="http://schemas.openxmlformats.org/officeDocument/2006/relationships/image" Target="../media/image12.jpeg"/></Relationships>
</file>

<file path=xl/drawings/_rels/drawing4.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0.png"/><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19.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23.jpeg"/><Relationship Id="rId7" Type="http://schemas.openxmlformats.org/officeDocument/2006/relationships/image" Target="../media/image24.png"/><Relationship Id="rId2" Type="http://schemas.openxmlformats.org/officeDocument/2006/relationships/hyperlink" Target="https://www.uca.es/" TargetMode="External"/><Relationship Id="rId1" Type="http://schemas.openxmlformats.org/officeDocument/2006/relationships/image" Target="../media/image22.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6.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hyperlink" Target="http://projects.ael.uni-tuebingen.de/quiz/htmlarea/index.php" TargetMode="External"/><Relationship Id="rId7" Type="http://schemas.openxmlformats.org/officeDocument/2006/relationships/image" Target="../media/image20.png"/><Relationship Id="rId2" Type="http://schemas.openxmlformats.org/officeDocument/2006/relationships/image" Target="../media/image15.jpeg"/><Relationship Id="rId1" Type="http://schemas.openxmlformats.org/officeDocument/2006/relationships/hyperlink" Target="https://www.youtube.com/playlist?app=desktop&amp;list=PLBy0dKFd_LuIN21tTezMcUen28a--ebab" TargetMode="External"/><Relationship Id="rId6" Type="http://schemas.openxmlformats.org/officeDocument/2006/relationships/image" Target="../media/image19.png"/><Relationship Id="rId5" Type="http://schemas.openxmlformats.org/officeDocument/2006/relationships/image" Target="../media/image14.png"/><Relationship Id="rId4" Type="http://schemas.openxmlformats.org/officeDocument/2006/relationships/image" Target="../media/image13.png"/></Relationships>
</file>

<file path=xl/drawings/_rels/drawing7.xml.rels><?xml version="1.0" encoding="UTF-8" standalone="yes"?>
<Relationships xmlns="http://schemas.openxmlformats.org/package/2006/relationships"><Relationship Id="rId3" Type="http://schemas.openxmlformats.org/officeDocument/2006/relationships/image" Target="../media/image23.jpeg"/><Relationship Id="rId7" Type="http://schemas.openxmlformats.org/officeDocument/2006/relationships/image" Target="../media/image24.png"/><Relationship Id="rId2" Type="http://schemas.openxmlformats.org/officeDocument/2006/relationships/hyperlink" Target="https://www.uca.es/" TargetMode="External"/><Relationship Id="rId1" Type="http://schemas.openxmlformats.org/officeDocument/2006/relationships/image" Target="../media/image22.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8.xml.rels><?xml version="1.0" encoding="UTF-8" standalone="yes"?>
<Relationships xmlns="http://schemas.openxmlformats.org/package/2006/relationships"><Relationship Id="rId8" Type="http://schemas.openxmlformats.org/officeDocument/2006/relationships/image" Target="../media/image15.jpeg"/><Relationship Id="rId3" Type="http://schemas.openxmlformats.org/officeDocument/2006/relationships/image" Target="../media/image14.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3.gif"/><Relationship Id="rId5" Type="http://schemas.openxmlformats.org/officeDocument/2006/relationships/image" Target="../media/image20.png"/><Relationship Id="rId4" Type="http://schemas.openxmlformats.org/officeDocument/2006/relationships/image" Target="../media/image19.png"/></Relationships>
</file>

<file path=xl/drawings/_rels/drawing9.xml.rels><?xml version="1.0" encoding="UTF-8" standalone="yes"?>
<Relationships xmlns="http://schemas.openxmlformats.org/package/2006/relationships"><Relationship Id="rId3" Type="http://schemas.openxmlformats.org/officeDocument/2006/relationships/image" Target="../media/image23.jpeg"/><Relationship Id="rId7" Type="http://schemas.openxmlformats.org/officeDocument/2006/relationships/image" Target="../media/image24.png"/><Relationship Id="rId2" Type="http://schemas.openxmlformats.org/officeDocument/2006/relationships/hyperlink" Target="https://www.uca.es/" TargetMode="External"/><Relationship Id="rId1" Type="http://schemas.openxmlformats.org/officeDocument/2006/relationships/image" Target="../media/image22.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0.xml.rels><?xml version="1.0" encoding="UTF-8" standalone="yes"?>
<Relationships xmlns="http://schemas.openxmlformats.org/package/2006/relationships"><Relationship Id="rId8" Type="http://schemas.openxmlformats.org/officeDocument/2006/relationships/image" Target="../media/image15.jpeg"/><Relationship Id="rId3" Type="http://schemas.openxmlformats.org/officeDocument/2006/relationships/image" Target="../media/image14.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3.gif"/><Relationship Id="rId5" Type="http://schemas.openxmlformats.org/officeDocument/2006/relationships/image" Target="../media/image20.png"/><Relationship Id="rId4" Type="http://schemas.openxmlformats.org/officeDocument/2006/relationships/image" Target="../media/image19.png"/></Relationships>
</file>

<file path=xl/drawings/_rels/drawing11.xml.rels><?xml version="1.0" encoding="UTF-8" standalone="yes"?>
<Relationships xmlns="http://schemas.openxmlformats.org/package/2006/relationships"><Relationship Id="rId3" Type="http://schemas.openxmlformats.org/officeDocument/2006/relationships/image" Target="../media/image23.jpeg"/><Relationship Id="rId7" Type="http://schemas.openxmlformats.org/officeDocument/2006/relationships/image" Target="../media/image24.png"/><Relationship Id="rId2" Type="http://schemas.openxmlformats.org/officeDocument/2006/relationships/hyperlink" Target="https://www.uca.es/" TargetMode="External"/><Relationship Id="rId1" Type="http://schemas.openxmlformats.org/officeDocument/2006/relationships/image" Target="../media/image22.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8" Type="http://schemas.openxmlformats.org/officeDocument/2006/relationships/image" Target="../media/image15.jpeg"/><Relationship Id="rId3" Type="http://schemas.openxmlformats.org/officeDocument/2006/relationships/image" Target="../media/image14.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3.gif"/><Relationship Id="rId5" Type="http://schemas.openxmlformats.org/officeDocument/2006/relationships/image" Target="../media/image20.png"/><Relationship Id="rId4" Type="http://schemas.openxmlformats.org/officeDocument/2006/relationships/image" Target="../media/image19.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3.jpeg"/><Relationship Id="rId7" Type="http://schemas.openxmlformats.org/officeDocument/2006/relationships/image" Target="../media/image24.png"/><Relationship Id="rId2" Type="http://schemas.openxmlformats.org/officeDocument/2006/relationships/hyperlink" Target="https://www.uca.es/" TargetMode="External"/><Relationship Id="rId1" Type="http://schemas.openxmlformats.org/officeDocument/2006/relationships/image" Target="../media/image22.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4.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0.png"/><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19.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23.jpeg"/><Relationship Id="rId7" Type="http://schemas.openxmlformats.org/officeDocument/2006/relationships/image" Target="../media/image24.png"/><Relationship Id="rId2" Type="http://schemas.openxmlformats.org/officeDocument/2006/relationships/hyperlink" Target="https://www.uca.es/" TargetMode="External"/><Relationship Id="rId1" Type="http://schemas.openxmlformats.org/officeDocument/2006/relationships/image" Target="../media/image22.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6.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0.png"/><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19.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23.jpeg"/><Relationship Id="rId7" Type="http://schemas.openxmlformats.org/officeDocument/2006/relationships/image" Target="../media/image24.png"/><Relationship Id="rId2" Type="http://schemas.openxmlformats.org/officeDocument/2006/relationships/hyperlink" Target="https://www.uca.es/" TargetMode="External"/><Relationship Id="rId1" Type="http://schemas.openxmlformats.org/officeDocument/2006/relationships/image" Target="../media/image22.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8.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0.png"/><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19.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25.jpeg"/><Relationship Id="rId7" Type="http://schemas.openxmlformats.org/officeDocument/2006/relationships/image" Target="../media/image24.png"/><Relationship Id="rId2" Type="http://schemas.openxmlformats.org/officeDocument/2006/relationships/hyperlink" Target="https://www.uca.es/" TargetMode="External"/><Relationship Id="rId1" Type="http://schemas.openxmlformats.org/officeDocument/2006/relationships/image" Target="../media/image22.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6.png"/></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5738</xdr:rowOff>
    </xdr:from>
    <xdr:to>
      <xdr:col>3</xdr:col>
      <xdr:colOff>4320000</xdr:colOff>
      <xdr:row>1</xdr:row>
      <xdr:rowOff>363394</xdr:rowOff>
    </xdr:to>
    <xdr:sp macro="[0]!Traducir_Diccionario_Personalizar" textlink="">
      <xdr:nvSpPr>
        <xdr:cNvPr id="30" name="LINK DICCIONARIO">
          <a:extLst>
            <a:ext uri="{FF2B5EF4-FFF2-40B4-BE49-F238E27FC236}">
              <a16:creationId xmlns:a16="http://schemas.microsoft.com/office/drawing/2014/main" id="{00000000-0008-0000-0000-00001E000000}"/>
            </a:ext>
          </a:extLst>
        </xdr:cNvPr>
        <xdr:cNvSpPr/>
      </xdr:nvSpPr>
      <xdr:spPr>
        <a:xfrm>
          <a:off x="0" y="384443"/>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a:extLst>
            <a:ext uri="{FF2B5EF4-FFF2-40B4-BE49-F238E27FC236}">
              <a16:creationId xmlns:a16="http://schemas.microsoft.com/office/drawing/2014/main" id="{00000000-0008-0000-0000-00001F000000}"/>
            </a:ext>
          </a:extLst>
        </xdr:cNvPr>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45692</xdr:colOff>
      <xdr:row>0</xdr:row>
      <xdr:rowOff>64534</xdr:rowOff>
    </xdr:from>
    <xdr:to>
      <xdr:col>4</xdr:col>
      <xdr:colOff>717162</xdr:colOff>
      <xdr:row>1</xdr:row>
      <xdr:rowOff>306682</xdr:rowOff>
    </xdr:to>
    <xdr:grpSp>
      <xdr:nvGrpSpPr>
        <xdr:cNvPr id="2" name="G IMAGENES">
          <a:extLst>
            <a:ext uri="{FF2B5EF4-FFF2-40B4-BE49-F238E27FC236}">
              <a16:creationId xmlns:a16="http://schemas.microsoft.com/office/drawing/2014/main" id="{00000000-0008-0000-0000-000002000000}"/>
            </a:ext>
          </a:extLst>
        </xdr:cNvPr>
        <xdr:cNvGrpSpPr/>
      </xdr:nvGrpSpPr>
      <xdr:grpSpPr>
        <a:xfrm>
          <a:off x="4551209" y="64534"/>
          <a:ext cx="671470" cy="584792"/>
          <a:chOff x="4551209" y="64534"/>
          <a:chExt cx="671470" cy="584792"/>
        </a:xfrm>
      </xdr:grpSpPr>
      <xdr:pic macro="[0]!Graba_Archivo">
        <xdr:nvPicPr>
          <xdr:cNvPr id="11" name="Disquete">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4561055" y="64534"/>
            <a:ext cx="276225" cy="258913"/>
          </a:xfrm>
          <a:prstGeom prst="rect">
            <a:avLst/>
          </a:prstGeom>
        </xdr:spPr>
      </xdr:pic>
      <xdr:pic macro="[0]!Ir_INICIO">
        <xdr:nvPicPr>
          <xdr:cNvPr id="12" name="Casita_INICIO">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2"/>
          <a:stretch>
            <a:fillRect/>
          </a:stretch>
        </xdr:blipFill>
        <xdr:spPr>
          <a:xfrm>
            <a:off x="4551209" y="354120"/>
            <a:ext cx="295275" cy="263728"/>
          </a:xfrm>
          <a:prstGeom prst="rect">
            <a:avLst/>
          </a:prstGeom>
        </xdr:spPr>
      </xdr:pic>
      <xdr:pic macro="[0]!Z_Celda">
        <xdr:nvPicPr>
          <xdr:cNvPr id="9" name="ZOOM">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stretch>
            <a:fillRect/>
          </a:stretch>
        </xdr:blipFill>
        <xdr:spPr>
          <a:xfrm>
            <a:off x="4930125" y="359857"/>
            <a:ext cx="292554" cy="289469"/>
          </a:xfrm>
          <a:prstGeom prst="rect">
            <a:avLst/>
          </a:prstGeom>
        </xdr:spPr>
      </xdr:pic>
    </xdr:grpSp>
    <xdr:clientData/>
  </xdr:twoCellAnchor>
  <xdr:twoCellAnchor>
    <xdr:from>
      <xdr:col>3</xdr:col>
      <xdr:colOff>28282</xdr:colOff>
      <xdr:row>0</xdr:row>
      <xdr:rowOff>43951</xdr:rowOff>
    </xdr:from>
    <xdr:to>
      <xdr:col>3</xdr:col>
      <xdr:colOff>4699064</xdr:colOff>
      <xdr:row>1</xdr:row>
      <xdr:rowOff>281484</xdr:rowOff>
    </xdr:to>
    <xdr:grpSp>
      <xdr:nvGrpSpPr>
        <xdr:cNvPr id="27" name="MOODLE-FTP">
          <a:extLst>
            <a:ext uri="{FF2B5EF4-FFF2-40B4-BE49-F238E27FC236}">
              <a16:creationId xmlns:a16="http://schemas.microsoft.com/office/drawing/2014/main" id="{00000000-0008-0000-0000-00001B000000}"/>
            </a:ext>
          </a:extLst>
        </xdr:cNvPr>
        <xdr:cNvGrpSpPr/>
      </xdr:nvGrpSpPr>
      <xdr:grpSpPr>
        <a:xfrm>
          <a:off x="28282" y="43951"/>
          <a:ext cx="4472662" cy="580177"/>
          <a:chOff x="2502" y="68746"/>
          <a:chExt cx="4565932" cy="619194"/>
        </a:xfrm>
      </xdr:grpSpPr>
      <xdr:pic macro="[0]!IR_DICCIONARIO">
        <xdr:nvPicPr>
          <xdr:cNvPr id="28" name="FTP">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951878" y="68746"/>
            <a:ext cx="616556" cy="61919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29" name="MOODLE">
            <a:extLst>
              <a:ext uri="{FF2B5EF4-FFF2-40B4-BE49-F238E27FC236}">
                <a16:creationId xmlns:a16="http://schemas.microsoft.com/office/drawing/2014/main" id="{00000000-0008-0000-0000-00001D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8403" t="8301" r="8171" b="7941"/>
          <a:stretch/>
        </xdr:blipFill>
        <xdr:spPr>
          <a:xfrm>
            <a:off x="2502" y="70521"/>
            <a:ext cx="623421" cy="61541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4</xdr:col>
      <xdr:colOff>404040</xdr:colOff>
      <xdr:row>0</xdr:row>
      <xdr:rowOff>50540</xdr:rowOff>
    </xdr:from>
    <xdr:to>
      <xdr:col>4</xdr:col>
      <xdr:colOff>693618</xdr:colOff>
      <xdr:row>0</xdr:row>
      <xdr:rowOff>340118</xdr:rowOff>
    </xdr:to>
    <xdr:pic macro="[0]!Borrar_Diccionario">
      <xdr:nvPicPr>
        <xdr:cNvPr id="3" name="ZOOM">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xdr:blipFill>
      <xdr:spPr>
        <a:xfrm>
          <a:off x="5127180" y="50540"/>
          <a:ext cx="289578" cy="28957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231204</xdr:colOff>
      <xdr:row>6</xdr:row>
      <xdr:rowOff>218661</xdr:rowOff>
    </xdr:from>
    <xdr:to>
      <xdr:col>22</xdr:col>
      <xdr:colOff>199205</xdr:colOff>
      <xdr:row>33</xdr:row>
      <xdr:rowOff>86139</xdr:rowOff>
    </xdr:to>
    <xdr:grpSp>
      <xdr:nvGrpSpPr>
        <xdr:cNvPr id="9" name="G IMAGENES">
          <a:extLst>
            <a:ext uri="{FF2B5EF4-FFF2-40B4-BE49-F238E27FC236}">
              <a16:creationId xmlns:a16="http://schemas.microsoft.com/office/drawing/2014/main" id="{00000000-0008-0000-0100-000009000000}"/>
            </a:ext>
          </a:extLst>
        </xdr:cNvPr>
        <xdr:cNvGrpSpPr/>
      </xdr:nvGrpSpPr>
      <xdr:grpSpPr>
        <a:xfrm>
          <a:off x="2693488" y="1031840"/>
          <a:ext cx="6154986" cy="4155150"/>
          <a:chOff x="2420793" y="714375"/>
          <a:chExt cx="6672749" cy="3879775"/>
        </a:xfrm>
      </xdr:grpSpPr>
      <xdr:pic>
        <xdr:nvPicPr>
          <xdr:cNvPr id="2" name="Moodle">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srcRect l="-14323" r="-1"/>
          <a:stretch/>
        </xdr:blipFill>
        <xdr:spPr>
          <a:xfrm>
            <a:off x="2420793" y="714375"/>
            <a:ext cx="1010263" cy="754181"/>
          </a:xfrm>
          <a:prstGeom prst="rect">
            <a:avLst/>
          </a:prstGeom>
        </xdr:spPr>
      </xdr:pic>
      <xdr:pic>
        <xdr:nvPicPr>
          <xdr:cNvPr id="3" name="FTP">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2"/>
          <a:srcRect l="-13960" r="-2"/>
          <a:stretch/>
        </xdr:blipFill>
        <xdr:spPr>
          <a:xfrm>
            <a:off x="6229350" y="714375"/>
            <a:ext cx="973724" cy="774028"/>
          </a:xfrm>
          <a:prstGeom prst="rect">
            <a:avLst/>
          </a:prstGeom>
        </xdr:spPr>
      </xdr:pic>
      <xdr:pic>
        <xdr:nvPicPr>
          <xdr:cNvPr id="4" name="UCA">
            <a:hlinkClick xmlns:r="http://schemas.openxmlformats.org/officeDocument/2006/relationships" r:id="rId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217339" y="3953383"/>
            <a:ext cx="1876203" cy="640767"/>
          </a:xfrm>
          <a:prstGeom prst="rect">
            <a:avLst/>
          </a:prstGeom>
          <a:ln w="25400">
            <a:solidFill>
              <a:srgbClr val="E87B00"/>
            </a:solidFill>
          </a:ln>
        </xdr:spPr>
      </xdr:pic>
    </xdr:grpSp>
    <xdr:clientData/>
  </xdr:twoCellAnchor>
  <xdr:twoCellAnchor>
    <xdr:from>
      <xdr:col>18</xdr:col>
      <xdr:colOff>383741</xdr:colOff>
      <xdr:row>1</xdr:row>
      <xdr:rowOff>0</xdr:rowOff>
    </xdr:from>
    <xdr:to>
      <xdr:col>22</xdr:col>
      <xdr:colOff>375229</xdr:colOff>
      <xdr:row>9</xdr:row>
      <xdr:rowOff>64943</xdr:rowOff>
    </xdr:to>
    <xdr:grpSp>
      <xdr:nvGrpSpPr>
        <xdr:cNvPr id="11" name="G MENU">
          <a:extLst>
            <a:ext uri="{FF2B5EF4-FFF2-40B4-BE49-F238E27FC236}">
              <a16:creationId xmlns:a16="http://schemas.microsoft.com/office/drawing/2014/main" id="{00000000-0008-0000-0100-00000B000000}"/>
            </a:ext>
          </a:extLst>
        </xdr:cNvPr>
        <xdr:cNvGrpSpPr/>
      </xdr:nvGrpSpPr>
      <xdr:grpSpPr>
        <a:xfrm>
          <a:off x="7486263" y="17060"/>
          <a:ext cx="1538235" cy="1435405"/>
          <a:chOff x="7372350" y="28575"/>
          <a:chExt cx="1518229" cy="1217468"/>
        </a:xfrm>
      </xdr:grpSpPr>
      <xdr:sp macro="" textlink="">
        <xdr:nvSpPr>
          <xdr:cNvPr id="5" name="CANAL YOUTUBE">
            <a:hlinkClick xmlns:r="http://schemas.openxmlformats.org/officeDocument/2006/relationships" r:id="rId5" tooltip="Canal / Channel YouTube"/>
            <a:extLst>
              <a:ext uri="{FF2B5EF4-FFF2-40B4-BE49-F238E27FC236}">
                <a16:creationId xmlns:a16="http://schemas.microsoft.com/office/drawing/2014/main" id="{00000000-0008-0000-0100-000005000000}"/>
              </a:ext>
            </a:extLst>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6" name="DATOS GENERALES">
            <a:extLst>
              <a:ext uri="{FF2B5EF4-FFF2-40B4-BE49-F238E27FC236}">
                <a16:creationId xmlns:a16="http://schemas.microsoft.com/office/drawing/2014/main" id="{00000000-0008-0000-0100-000006000000}"/>
              </a:ext>
            </a:extLst>
          </xdr:cNvPr>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nlaces_Docs_Google" textlink="">
        <xdr:nvSpPr>
          <xdr:cNvPr id="7" name="INDICE">
            <a:extLst>
              <a:ext uri="{FF2B5EF4-FFF2-40B4-BE49-F238E27FC236}">
                <a16:creationId xmlns:a16="http://schemas.microsoft.com/office/drawing/2014/main" id="{00000000-0008-0000-0100-000007000000}"/>
              </a:ext>
            </a:extLst>
          </xdr:cNvPr>
          <xdr:cNvSpPr/>
        </xdr:nvSpPr>
        <xdr:spPr>
          <a:xfrm>
            <a:off x="7372350" y="453699"/>
            <a:ext cx="1518229" cy="2745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12</xdr:row>
      <xdr:rowOff>0</xdr:rowOff>
    </xdr:from>
    <xdr:to>
      <xdr:col>0</xdr:col>
      <xdr:colOff>699943</xdr:colOff>
      <xdr:row>14</xdr:row>
      <xdr:rowOff>165966</xdr:rowOff>
    </xdr:to>
    <xdr:sp macro="[0]!IR_DICCIONARIO" textlink="">
      <xdr:nvSpPr>
        <xdr:cNvPr id="8" name="Cualquier Idioma">
          <a:extLst>
            <a:ext uri="{FF2B5EF4-FFF2-40B4-BE49-F238E27FC236}">
              <a16:creationId xmlns:a16="http://schemas.microsoft.com/office/drawing/2014/main" id="{00000000-0008-0000-0100-000008000000}"/>
            </a:ext>
          </a:extLst>
        </xdr:cNvPr>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341552</xdr:colOff>
      <xdr:row>25</xdr:row>
      <xdr:rowOff>0</xdr:rowOff>
    </xdr:from>
    <xdr:to>
      <xdr:col>15</xdr:col>
      <xdr:colOff>223210</xdr:colOff>
      <xdr:row>31</xdr:row>
      <xdr:rowOff>119270</xdr:rowOff>
    </xdr:to>
    <xdr:grpSp>
      <xdr:nvGrpSpPr>
        <xdr:cNvPr id="20" name="ENLACES YOUTUBE">
          <a:extLst>
            <a:ext uri="{FF2B5EF4-FFF2-40B4-BE49-F238E27FC236}">
              <a16:creationId xmlns:a16="http://schemas.microsoft.com/office/drawing/2014/main" id="{00000000-0008-0000-0100-000014000000}"/>
            </a:ext>
          </a:extLst>
        </xdr:cNvPr>
        <xdr:cNvGrpSpPr/>
      </xdr:nvGrpSpPr>
      <xdr:grpSpPr>
        <a:xfrm>
          <a:off x="1257089" y="3804313"/>
          <a:ext cx="4908584" cy="1091673"/>
          <a:chOff x="1277216" y="3355398"/>
          <a:chExt cx="4875067" cy="1097436"/>
        </a:xfrm>
      </xdr:grpSpPr>
      <xdr:sp macro="" textlink="">
        <xdr:nvSpPr>
          <xdr:cNvPr id="12" name="Cloze">
            <a:hlinkClick xmlns:r="http://schemas.openxmlformats.org/officeDocument/2006/relationships" r:id="rId6" tooltip="CLOZE"/>
            <a:extLst>
              <a:ext uri="{FF2B5EF4-FFF2-40B4-BE49-F238E27FC236}">
                <a16:creationId xmlns:a16="http://schemas.microsoft.com/office/drawing/2014/main" id="{00000000-0008-0000-0100-00000C000000}"/>
              </a:ext>
            </a:extLst>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a:extLst>
              <a:ext uri="{FF2B5EF4-FFF2-40B4-BE49-F238E27FC236}">
                <a16:creationId xmlns:a16="http://schemas.microsoft.com/office/drawing/2014/main" id="{00000000-0008-0000-0100-000012000000}"/>
              </a:ext>
            </a:extLst>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a:extLst>
              <a:ext uri="{FF2B5EF4-FFF2-40B4-BE49-F238E27FC236}">
                <a16:creationId xmlns:a16="http://schemas.microsoft.com/office/drawing/2014/main" id="{00000000-0008-0000-0100-000010000000}"/>
              </a:ext>
            </a:extLst>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a:extLst>
              <a:ext uri="{FF2B5EF4-FFF2-40B4-BE49-F238E27FC236}">
                <a16:creationId xmlns:a16="http://schemas.microsoft.com/office/drawing/2014/main" id="{00000000-0008-0000-0100-000013000000}"/>
              </a:ext>
            </a:extLst>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a:extLst>
              <a:ext uri="{FF2B5EF4-FFF2-40B4-BE49-F238E27FC236}">
                <a16:creationId xmlns:a16="http://schemas.microsoft.com/office/drawing/2014/main" id="{00000000-0008-0000-0100-000011000000}"/>
              </a:ext>
            </a:extLst>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a:extLst>
              <a:ext uri="{FF2B5EF4-FFF2-40B4-BE49-F238E27FC236}">
                <a16:creationId xmlns:a16="http://schemas.microsoft.com/office/drawing/2014/main" id="{00000000-0008-0000-0100-00000F000000}"/>
              </a:ext>
            </a:extLst>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a:extLst>
              <a:ext uri="{FF2B5EF4-FFF2-40B4-BE49-F238E27FC236}">
                <a16:creationId xmlns:a16="http://schemas.microsoft.com/office/drawing/2014/main" id="{00000000-0008-0000-0100-00000E000000}"/>
              </a:ext>
            </a:extLst>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a:extLst>
              <a:ext uri="{FF2B5EF4-FFF2-40B4-BE49-F238E27FC236}">
                <a16:creationId xmlns:a16="http://schemas.microsoft.com/office/drawing/2014/main" id="{00000000-0008-0000-0100-00000A000000}"/>
              </a:ext>
            </a:extLst>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17</xdr:col>
      <xdr:colOff>383741</xdr:colOff>
      <xdr:row>26</xdr:row>
      <xdr:rowOff>104578</xdr:rowOff>
    </xdr:from>
    <xdr:to>
      <xdr:col>20</xdr:col>
      <xdr:colOff>89083</xdr:colOff>
      <xdr:row>27</xdr:row>
      <xdr:rowOff>233270</xdr:rowOff>
    </xdr:to>
    <xdr:pic>
      <xdr:nvPicPr>
        <xdr:cNvPr id="23" name="LICENCIA" descr="http://www.gnu.org/graphics/agplv3-with-text-162x68.png">
          <a:hlinkClick xmlns:r="http://schemas.openxmlformats.org/officeDocument/2006/relationships" r:id="rId14"/>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68492" y="4235727"/>
          <a:ext cx="931548" cy="3582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68526</xdr:colOff>
      <xdr:row>1</xdr:row>
      <xdr:rowOff>56194</xdr:rowOff>
    </xdr:from>
    <xdr:to>
      <xdr:col>18</xdr:col>
      <xdr:colOff>346671</xdr:colOff>
      <xdr:row>1</xdr:row>
      <xdr:rowOff>306350</xdr:rowOff>
    </xdr:to>
    <xdr:pic macro="[0]!Graba_Archivo">
      <xdr:nvPicPr>
        <xdr:cNvPr id="30" name="Disquete">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6"/>
        <a:stretch>
          <a:fillRect/>
        </a:stretch>
      </xdr:blipFill>
      <xdr:spPr>
        <a:xfrm>
          <a:off x="7501210" y="82418"/>
          <a:ext cx="278145" cy="273016"/>
        </a:xfrm>
        <a:prstGeom prst="rect">
          <a:avLst/>
        </a:prstGeom>
      </xdr:spPr>
    </xdr:pic>
    <xdr:clientData/>
  </xdr:twoCellAnchor>
  <xdr:twoCellAnchor editAs="oneCell">
    <xdr:from>
      <xdr:col>17</xdr:col>
      <xdr:colOff>122715</xdr:colOff>
      <xdr:row>1</xdr:row>
      <xdr:rowOff>59940</xdr:rowOff>
    </xdr:from>
    <xdr:to>
      <xdr:col>18</xdr:col>
      <xdr:colOff>21029</xdr:colOff>
      <xdr:row>1</xdr:row>
      <xdr:rowOff>307983</xdr:rowOff>
    </xdr:to>
    <xdr:pic macro="[0]!Guarda_Cierra_Archivo">
      <xdr:nvPicPr>
        <xdr:cNvPr id="24" name="CERRAR">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7150797" y="86164"/>
          <a:ext cx="302916" cy="270903"/>
        </a:xfrm>
        <a:prstGeom prst="rect">
          <a:avLst/>
        </a:prstGeom>
      </xdr:spPr>
    </xdr:pic>
    <xdr:clientData/>
  </xdr:twoCellAnchor>
  <xdr:twoCellAnchor>
    <xdr:from>
      <xdr:col>0</xdr:col>
      <xdr:colOff>29969</xdr:colOff>
      <xdr:row>8</xdr:row>
      <xdr:rowOff>249704</xdr:rowOff>
    </xdr:from>
    <xdr:to>
      <xdr:col>0</xdr:col>
      <xdr:colOff>729912</xdr:colOff>
      <xdr:row>12</xdr:row>
      <xdr:rowOff>841</xdr:rowOff>
    </xdr:to>
    <xdr:sp macro="[0]!Elegir_Idioma" textlink="">
      <xdr:nvSpPr>
        <xdr:cNvPr id="13" name="Cualquier Idioma">
          <a:extLst>
            <a:ext uri="{FF2B5EF4-FFF2-40B4-BE49-F238E27FC236}">
              <a16:creationId xmlns:a16="http://schemas.microsoft.com/office/drawing/2014/main" id="{00000000-0008-0000-0100-00000D000000}"/>
            </a:ext>
          </a:extLst>
        </xdr:cNvPr>
        <xdr:cNvSpPr/>
      </xdr:nvSpPr>
      <xdr:spPr>
        <a:xfrm>
          <a:off x="29969" y="1396076"/>
          <a:ext cx="699943" cy="40299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20</xdr:col>
      <xdr:colOff>0</xdr:colOff>
      <xdr:row>1</xdr:row>
      <xdr:rowOff>0</xdr:rowOff>
    </xdr:from>
    <xdr:to>
      <xdr:col>22</xdr:col>
      <xdr:colOff>381927</xdr:colOff>
      <xdr:row>2</xdr:row>
      <xdr:rowOff>0</xdr:rowOff>
    </xdr:to>
    <xdr:sp macro="[0]!Ir_INICIO" textlink="">
      <xdr:nvSpPr>
        <xdr:cNvPr id="5" name="INICIO">
          <a:extLst>
            <a:ext uri="{FF2B5EF4-FFF2-40B4-BE49-F238E27FC236}">
              <a16:creationId xmlns:a16="http://schemas.microsoft.com/office/drawing/2014/main" id="{00000000-0008-0000-0200-000005000000}"/>
            </a:ext>
          </a:extLst>
        </xdr:cNvPr>
        <xdr:cNvSpPr/>
      </xdr:nvSpPr>
      <xdr:spPr>
        <a:xfrm>
          <a:off x="7877908" y="23446"/>
          <a:ext cx="1155650" cy="31066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0</xdr:colOff>
      <xdr:row>4</xdr:row>
      <xdr:rowOff>43042</xdr:rowOff>
    </xdr:from>
    <xdr:to>
      <xdr:col>22</xdr:col>
      <xdr:colOff>373015</xdr:colOff>
      <xdr:row>34</xdr:row>
      <xdr:rowOff>185853</xdr:rowOff>
    </xdr:to>
    <xdr:grpSp>
      <xdr:nvGrpSpPr>
        <xdr:cNvPr id="28" name="G IMAGENES">
          <a:extLst>
            <a:ext uri="{FF2B5EF4-FFF2-40B4-BE49-F238E27FC236}">
              <a16:creationId xmlns:a16="http://schemas.microsoft.com/office/drawing/2014/main" id="{00000000-0008-0000-0200-00001C000000}"/>
            </a:ext>
          </a:extLst>
        </xdr:cNvPr>
        <xdr:cNvGrpSpPr/>
      </xdr:nvGrpSpPr>
      <xdr:grpSpPr>
        <a:xfrm>
          <a:off x="375313" y="532087"/>
          <a:ext cx="8106747" cy="5004826"/>
          <a:chOff x="894522" y="468258"/>
          <a:chExt cx="7991711" cy="4130815"/>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t="-12653" r="-103525" b="-4465"/>
          <a:stretch/>
        </xdr:blipFill>
        <xdr:spPr>
          <a:xfrm>
            <a:off x="894888" y="1260924"/>
            <a:ext cx="732744" cy="395450"/>
          </a:xfrm>
          <a:prstGeom prst="rect">
            <a:avLst/>
          </a:prstGeom>
        </xdr:spPr>
      </xdr:pic>
      <xdr:pic macro="[0]!MENU_AYUDA">
        <xdr:nvPicPr>
          <xdr:cNvPr id="33" name="FTP">
            <a:extLst>
              <a:ext uri="{FF2B5EF4-FFF2-40B4-BE49-F238E27FC236}">
                <a16:creationId xmlns:a16="http://schemas.microsoft.com/office/drawing/2014/main" id="{00000000-0008-0000-0200-000021000000}"/>
              </a:ext>
            </a:extLst>
          </xdr:cNvPr>
          <xdr:cNvPicPr>
            <a:picLocks noChangeAspect="1"/>
          </xdr:cNvPicPr>
        </xdr:nvPicPr>
        <xdr:blipFill rotWithShape="1">
          <a:blip xmlns:r="http://schemas.openxmlformats.org/officeDocument/2006/relationships" r:embed="rId3"/>
          <a:srcRect l="8903" r="-34835" b="9685"/>
          <a:stretch/>
        </xdr:blipFill>
        <xdr:spPr>
          <a:xfrm>
            <a:off x="894522" y="468258"/>
            <a:ext cx="721243" cy="450292"/>
          </a:xfrm>
          <a:prstGeom prst="rect">
            <a:avLst/>
          </a:prstGeom>
        </xdr:spPr>
      </xdr:pic>
      <xdr:pic>
        <xdr:nvPicPr>
          <xdr:cNvPr id="34" name="UCA">
            <a:hlinkClick xmlns:r="http://schemas.openxmlformats.org/officeDocument/2006/relationships" r:id="rId4"/>
            <a:extLst>
              <a:ext uri="{FF2B5EF4-FFF2-40B4-BE49-F238E27FC236}">
                <a16:creationId xmlns:a16="http://schemas.microsoft.com/office/drawing/2014/main" id="{00000000-0008-0000-0200-00002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09871" y="3934239"/>
            <a:ext cx="1876362" cy="664834"/>
          </a:xfrm>
          <a:prstGeom prst="rect">
            <a:avLst/>
          </a:prstGeom>
          <a:ln w="25400">
            <a:solidFill>
              <a:srgbClr val="E87B00"/>
            </a:solidFill>
          </a:ln>
        </xdr:spPr>
      </xdr:pic>
    </xdr:grpSp>
    <xdr:clientData/>
  </xdr:twoCellAnchor>
  <xdr:twoCellAnchor>
    <xdr:from>
      <xdr:col>18</xdr:col>
      <xdr:colOff>0</xdr:colOff>
      <xdr:row>15</xdr:row>
      <xdr:rowOff>71597</xdr:rowOff>
    </xdr:from>
    <xdr:to>
      <xdr:col>22</xdr:col>
      <xdr:colOff>327104</xdr:colOff>
      <xdr:row>29</xdr:row>
      <xdr:rowOff>9403</xdr:rowOff>
    </xdr:to>
    <xdr:grpSp>
      <xdr:nvGrpSpPr>
        <xdr:cNvPr id="3" name="G Menu PRINCIPAL">
          <a:extLst>
            <a:ext uri="{FF2B5EF4-FFF2-40B4-BE49-F238E27FC236}">
              <a16:creationId xmlns:a16="http://schemas.microsoft.com/office/drawing/2014/main" id="{00000000-0008-0000-0200-000003000000}"/>
            </a:ext>
          </a:extLst>
        </xdr:cNvPr>
        <xdr:cNvGrpSpPr/>
      </xdr:nvGrpSpPr>
      <xdr:grpSpPr>
        <a:xfrm>
          <a:off x="6562299" y="2431522"/>
          <a:ext cx="1873850" cy="2206747"/>
          <a:chOff x="6990522" y="2057235"/>
          <a:chExt cx="1851104" cy="1811864"/>
        </a:xfrm>
      </xdr:grpSpPr>
      <xdr:sp macro="[0]!IR_FORMULARIO" textlink="">
        <xdr:nvSpPr>
          <xdr:cNvPr id="6" name="FORMULARIO">
            <a:extLst>
              <a:ext uri="{FF2B5EF4-FFF2-40B4-BE49-F238E27FC236}">
                <a16:creationId xmlns:a16="http://schemas.microsoft.com/office/drawing/2014/main" id="{00000000-0008-0000-0200-000006000000}"/>
              </a:ext>
            </a:extLst>
          </xdr:cNvPr>
          <xdr:cNvSpPr/>
        </xdr:nvSpPr>
        <xdr:spPr>
          <a:xfrm>
            <a:off x="6990522" y="2057235"/>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 name="BANCO DE PREGUNTAS">
            <a:extLst>
              <a:ext uri="{FF2B5EF4-FFF2-40B4-BE49-F238E27FC236}">
                <a16:creationId xmlns:a16="http://schemas.microsoft.com/office/drawing/2014/main" id="{00000000-0008-0000-0200-000007000000}"/>
              </a:ext>
            </a:extLst>
          </xdr:cNvPr>
          <xdr:cNvSpPr/>
        </xdr:nvSpPr>
        <xdr:spPr>
          <a:xfrm>
            <a:off x="6990522" y="2327413"/>
            <a:ext cx="18511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8" name="IMPORTAR EXCEL">
            <a:extLst>
              <a:ext uri="{FF2B5EF4-FFF2-40B4-BE49-F238E27FC236}">
                <a16:creationId xmlns:a16="http://schemas.microsoft.com/office/drawing/2014/main" id="{00000000-0008-0000-0200-000008000000}"/>
              </a:ext>
            </a:extLst>
          </xdr:cNvPr>
          <xdr:cNvSpPr/>
        </xdr:nvSpPr>
        <xdr:spPr>
          <a:xfrm>
            <a:off x="6990522" y="2609022"/>
            <a:ext cx="18511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9" name="EXPORTAR EXCEL">
            <a:extLst>
              <a:ext uri="{FF2B5EF4-FFF2-40B4-BE49-F238E27FC236}">
                <a16:creationId xmlns:a16="http://schemas.microsoft.com/office/drawing/2014/main" id="{00000000-0008-0000-0200-000009000000}"/>
              </a:ext>
            </a:extLst>
          </xdr:cNvPr>
          <xdr:cNvSpPr/>
        </xdr:nvSpPr>
        <xdr:spPr>
          <a:xfrm>
            <a:off x="6990522" y="2868627"/>
            <a:ext cx="18511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10" name="EXPORTAR MOODLE">
            <a:extLst>
              <a:ext uri="{FF2B5EF4-FFF2-40B4-BE49-F238E27FC236}">
                <a16:creationId xmlns:a16="http://schemas.microsoft.com/office/drawing/2014/main" id="{00000000-0008-0000-0200-00000A000000}"/>
              </a:ext>
            </a:extLst>
          </xdr:cNvPr>
          <xdr:cNvSpPr/>
        </xdr:nvSpPr>
        <xdr:spPr>
          <a:xfrm>
            <a:off x="6990522" y="3128839"/>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11" name="EXPORTAR TEXTO">
            <a:extLst>
              <a:ext uri="{FF2B5EF4-FFF2-40B4-BE49-F238E27FC236}">
                <a16:creationId xmlns:a16="http://schemas.microsoft.com/office/drawing/2014/main" id="{00000000-0008-0000-0200-00000B000000}"/>
              </a:ext>
            </a:extLst>
          </xdr:cNvPr>
          <xdr:cNvSpPr/>
        </xdr:nvSpPr>
        <xdr:spPr>
          <a:xfrm>
            <a:off x="6990522" y="3404152"/>
            <a:ext cx="18511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JUEGO" textlink="">
        <xdr:nvSpPr>
          <xdr:cNvPr id="12" name="EXPORTAR JUEGO">
            <a:extLst>
              <a:ext uri="{FF2B5EF4-FFF2-40B4-BE49-F238E27FC236}">
                <a16:creationId xmlns:a16="http://schemas.microsoft.com/office/drawing/2014/main" id="{00000000-0008-0000-0200-00000C000000}"/>
              </a:ext>
            </a:extLst>
          </xdr:cNvPr>
          <xdr:cNvSpPr/>
        </xdr:nvSpPr>
        <xdr:spPr>
          <a:xfrm>
            <a:off x="6990522" y="3669196"/>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12</xdr:col>
      <xdr:colOff>0</xdr:colOff>
      <xdr:row>26</xdr:row>
      <xdr:rowOff>0</xdr:rowOff>
    </xdr:from>
    <xdr:to>
      <xdr:col>16</xdr:col>
      <xdr:colOff>345108</xdr:colOff>
      <xdr:row>29</xdr:row>
      <xdr:rowOff>14432</xdr:rowOff>
    </xdr:to>
    <xdr:sp macro="[0]!Datos_Iniciales_Actualizar" textlink="">
      <xdr:nvSpPr>
        <xdr:cNvPr id="29" name="AJUSTAR N_ EXPORTAR">
          <a:extLst>
            <a:ext uri="{FF2B5EF4-FFF2-40B4-BE49-F238E27FC236}">
              <a16:creationId xmlns:a16="http://schemas.microsoft.com/office/drawing/2014/main" id="{00000000-0008-0000-0200-00001D000000}"/>
            </a:ext>
          </a:extLst>
        </xdr:cNvPr>
        <xdr:cNvSpPr/>
      </xdr:nvSpPr>
      <xdr:spPr>
        <a:xfrm>
          <a:off x="4783015" y="3405554"/>
          <a:ext cx="1892555" cy="4774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9</xdr:col>
          <xdr:colOff>373380</xdr:colOff>
          <xdr:row>4</xdr:row>
          <xdr:rowOff>0</xdr:rowOff>
        </xdr:from>
        <xdr:to>
          <xdr:col>15</xdr:col>
          <xdr:colOff>0</xdr:colOff>
          <xdr:row>4</xdr:row>
          <xdr:rowOff>243840</xdr:rowOff>
        </xdr:to>
        <xdr:sp macro="" textlink="">
          <xdr:nvSpPr>
            <xdr:cNvPr id="2051" name="Caja Tipos de Preguntas"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24</xdr:row>
      <xdr:rowOff>0</xdr:rowOff>
    </xdr:from>
    <xdr:to>
      <xdr:col>11</xdr:col>
      <xdr:colOff>38100</xdr:colOff>
      <xdr:row>25</xdr:row>
      <xdr:rowOff>10872</xdr:rowOff>
    </xdr:to>
    <xdr:grpSp>
      <xdr:nvGrpSpPr>
        <xdr:cNvPr id="38" name="G Pregunta Inicial">
          <a:extLst>
            <a:ext uri="{FF2B5EF4-FFF2-40B4-BE49-F238E27FC236}">
              <a16:creationId xmlns:a16="http://schemas.microsoft.com/office/drawing/2014/main" id="{00000000-0008-0000-0200-000026000000}"/>
            </a:ext>
          </a:extLst>
        </xdr:cNvPr>
        <xdr:cNvGrpSpPr/>
      </xdr:nvGrpSpPr>
      <xdr:grpSpPr>
        <a:xfrm>
          <a:off x="3468806" y="3730388"/>
          <a:ext cx="424785" cy="261081"/>
          <a:chOff x="3949212" y="3134450"/>
          <a:chExt cx="419045" cy="201380"/>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4282518" y="3134450"/>
                <a:ext cx="85739" cy="197094"/>
              </a:xfrm>
              <a:prstGeom prst="rect">
                <a:avLst/>
              </a:prstGeom>
              <a:noFill/>
              <a:ln w="9525">
                <a:miter lim="800000"/>
                <a:headEnd/>
                <a:tailEnd/>
              </a:ln>
            </xdr:spPr>
          </xdr:sp>
        </mc:Choice>
        <mc:Fallback/>
      </mc:AlternateContent>
      <xdr:sp macro="[0]!Cambio_N_F_DATOS_GENERALES" textlink="">
        <xdr:nvSpPr>
          <xdr:cNvPr id="39" name="N_Final">
            <a:extLst>
              <a:ext uri="{FF2B5EF4-FFF2-40B4-BE49-F238E27FC236}">
                <a16:creationId xmlns:a16="http://schemas.microsoft.com/office/drawing/2014/main" id="{00000000-0008-0000-0200-000027000000}"/>
              </a:ext>
            </a:extLst>
          </xdr:cNvPr>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9</xdr:col>
      <xdr:colOff>405983</xdr:colOff>
      <xdr:row>22</xdr:row>
      <xdr:rowOff>0</xdr:rowOff>
    </xdr:from>
    <xdr:to>
      <xdr:col>11</xdr:col>
      <xdr:colOff>38100</xdr:colOff>
      <xdr:row>23</xdr:row>
      <xdr:rowOff>10873</xdr:rowOff>
    </xdr:to>
    <xdr:grpSp>
      <xdr:nvGrpSpPr>
        <xdr:cNvPr id="40" name="G Pregunta Final">
          <a:extLst>
            <a:ext uri="{FF2B5EF4-FFF2-40B4-BE49-F238E27FC236}">
              <a16:creationId xmlns:a16="http://schemas.microsoft.com/office/drawing/2014/main" id="{00000000-0008-0000-0200-000028000000}"/>
            </a:ext>
          </a:extLst>
        </xdr:cNvPr>
        <xdr:cNvGrpSpPr/>
      </xdr:nvGrpSpPr>
      <xdr:grpSpPr>
        <a:xfrm>
          <a:off x="3472862" y="3406253"/>
          <a:ext cx="420725" cy="261075"/>
          <a:chOff x="3949212" y="2870686"/>
          <a:chExt cx="419205" cy="201375"/>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4282676" y="2870686"/>
                <a:ext cx="85741" cy="197113"/>
              </a:xfrm>
              <a:prstGeom prst="rect">
                <a:avLst/>
              </a:prstGeom>
              <a:noFill/>
              <a:ln w="9525">
                <a:miter lim="800000"/>
                <a:headEnd/>
                <a:tailEnd/>
              </a:ln>
            </xdr:spPr>
          </xdr:sp>
        </mc:Choice>
        <mc:Fallback/>
      </mc:AlternateContent>
      <xdr:sp macro="[0]!Cambio_N_I_DATOS_GENERALES" textlink="">
        <xdr:nvSpPr>
          <xdr:cNvPr id="42" name="N_Inicial">
            <a:extLst>
              <a:ext uri="{FF2B5EF4-FFF2-40B4-BE49-F238E27FC236}">
                <a16:creationId xmlns:a16="http://schemas.microsoft.com/office/drawing/2014/main" id="{00000000-0008-0000-0200-00002A000000}"/>
              </a:ext>
            </a:extLst>
          </xdr:cNvPr>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22</xdr:col>
          <xdr:colOff>45720</xdr:colOff>
          <xdr:row>14</xdr:row>
          <xdr:rowOff>7620</xdr:rowOff>
        </xdr:from>
        <xdr:to>
          <xdr:col>22</xdr:col>
          <xdr:colOff>297180</xdr:colOff>
          <xdr:row>15</xdr:row>
          <xdr:rowOff>22860</xdr:rowOff>
        </xdr:to>
        <xdr:sp macro="" textlink="">
          <xdr:nvSpPr>
            <xdr:cNvPr id="2060" name="Box CENTRAR"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19</xdr:col>
      <xdr:colOff>58614</xdr:colOff>
      <xdr:row>1</xdr:row>
      <xdr:rowOff>69453</xdr:rowOff>
    </xdr:from>
    <xdr:to>
      <xdr:col>19</xdr:col>
      <xdr:colOff>353686</xdr:colOff>
      <xdr:row>1</xdr:row>
      <xdr:rowOff>323069</xdr:rowOff>
    </xdr:to>
    <xdr:pic macro="[0]!Ir_INICIO">
      <xdr:nvPicPr>
        <xdr:cNvPr id="53" name="Casa_F_Naranja">
          <a:extLst>
            <a:ext uri="{FF2B5EF4-FFF2-40B4-BE49-F238E27FC236}">
              <a16:creationId xmlns:a16="http://schemas.microsoft.com/office/drawing/2014/main" id="{00000000-0008-0000-0200-000035000000}"/>
            </a:ext>
          </a:extLst>
        </xdr:cNvPr>
        <xdr:cNvPicPr>
          <a:picLocks noChangeAspect="1"/>
        </xdr:cNvPicPr>
      </xdr:nvPicPr>
      <xdr:blipFill>
        <a:blip xmlns:r="http://schemas.openxmlformats.org/officeDocument/2006/relationships" r:embed="rId6"/>
        <a:stretch>
          <a:fillRect/>
        </a:stretch>
      </xdr:blipFill>
      <xdr:spPr>
        <a:xfrm>
          <a:off x="7366857" y="89143"/>
          <a:ext cx="295072" cy="253616"/>
        </a:xfrm>
        <a:prstGeom prst="rect">
          <a:avLst/>
        </a:prstGeom>
      </xdr:spPr>
    </xdr:pic>
    <xdr:clientData/>
  </xdr:twoCellAnchor>
  <xdr:twoCellAnchor>
    <xdr:from>
      <xdr:col>16</xdr:col>
      <xdr:colOff>369336</xdr:colOff>
      <xdr:row>1</xdr:row>
      <xdr:rowOff>2472</xdr:rowOff>
    </xdr:from>
    <xdr:to>
      <xdr:col>18</xdr:col>
      <xdr:colOff>360524</xdr:colOff>
      <xdr:row>2</xdr:row>
      <xdr:rowOff>14362</xdr:rowOff>
    </xdr:to>
    <xdr:pic macro="[0]!Almacenar_Formulas">
      <xdr:nvPicPr>
        <xdr:cNvPr id="49" name="ALMACENAR FORMULAS">
          <a:extLst>
            <a:ext uri="{FF2B5EF4-FFF2-40B4-BE49-F238E27FC236}">
              <a16:creationId xmlns:a16="http://schemas.microsoft.com/office/drawing/2014/main" id="{00000000-0008-0000-0200-000031000000}"/>
            </a:ext>
          </a:extLst>
        </xdr:cNvPr>
        <xdr:cNvPicPr>
          <a:picLocks noChangeAspect="1"/>
        </xdr:cNvPicPr>
      </xdr:nvPicPr>
      <xdr:blipFill>
        <a:blip xmlns:r="http://schemas.openxmlformats.org/officeDocument/2006/relationships" r:embed="rId7"/>
        <a:stretch>
          <a:fillRect/>
        </a:stretch>
      </xdr:blipFill>
      <xdr:spPr>
        <a:xfrm>
          <a:off x="6699798" y="25918"/>
          <a:ext cx="768530" cy="323850"/>
        </a:xfrm>
        <a:prstGeom prst="rect">
          <a:avLst/>
        </a:prstGeom>
      </xdr:spPr>
    </xdr:pic>
    <xdr:clientData/>
  </xdr:twoCellAnchor>
  <xdr:twoCellAnchor>
    <xdr:from>
      <xdr:col>16</xdr:col>
      <xdr:colOff>10292</xdr:colOff>
      <xdr:row>1</xdr:row>
      <xdr:rowOff>60425</xdr:rowOff>
    </xdr:from>
    <xdr:to>
      <xdr:col>16</xdr:col>
      <xdr:colOff>288437</xdr:colOff>
      <xdr:row>1</xdr:row>
      <xdr:rowOff>333441</xdr:rowOff>
    </xdr:to>
    <xdr:pic macro="[0]!Graba_Archivo">
      <xdr:nvPicPr>
        <xdr:cNvPr id="54" name="Disquete">
          <a:extLst>
            <a:ext uri="{FF2B5EF4-FFF2-40B4-BE49-F238E27FC236}">
              <a16:creationId xmlns:a16="http://schemas.microsoft.com/office/drawing/2014/main" id="{00000000-0008-0000-0200-000036000000}"/>
            </a:ext>
          </a:extLst>
        </xdr:cNvPr>
        <xdr:cNvPicPr>
          <a:picLocks noChangeAspect="1"/>
        </xdr:cNvPicPr>
      </xdr:nvPicPr>
      <xdr:blipFill>
        <a:blip xmlns:r="http://schemas.openxmlformats.org/officeDocument/2006/relationships" r:embed="rId8"/>
        <a:stretch>
          <a:fillRect/>
        </a:stretch>
      </xdr:blipFill>
      <xdr:spPr>
        <a:xfrm>
          <a:off x="6097759" y="80115"/>
          <a:ext cx="278145" cy="273016"/>
        </a:xfrm>
        <a:prstGeom prst="rect">
          <a:avLst/>
        </a:prstGeom>
      </xdr:spPr>
    </xdr:pic>
    <xdr:clientData/>
  </xdr:twoCellAnchor>
  <xdr:twoCellAnchor>
    <xdr:from>
      <xdr:col>15</xdr:col>
      <xdr:colOff>53355</xdr:colOff>
      <xdr:row>1</xdr:row>
      <xdr:rowOff>62033</xdr:rowOff>
    </xdr:from>
    <xdr:to>
      <xdr:col>15</xdr:col>
      <xdr:colOff>333965</xdr:colOff>
      <xdr:row>1</xdr:row>
      <xdr:rowOff>332936</xdr:rowOff>
    </xdr:to>
    <xdr:pic macro="[0]!Guarda_Cierra_Archivo">
      <xdr:nvPicPr>
        <xdr:cNvPr id="45" name="CERRAR">
          <a:extLst>
            <a:ext uri="{FF2B5EF4-FFF2-40B4-BE49-F238E27FC236}">
              <a16:creationId xmlns:a16="http://schemas.microsoft.com/office/drawing/2014/main" id="{00000000-0008-0000-0200-00002D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733898" y="81723"/>
          <a:ext cx="280610" cy="270903"/>
        </a:xfrm>
        <a:prstGeom prst="rect">
          <a:avLst/>
        </a:prstGeom>
      </xdr:spPr>
    </xdr:pic>
    <xdr:clientData/>
  </xdr:twoCellAnchor>
  <xdr:twoCellAnchor>
    <xdr:from>
      <xdr:col>14</xdr:col>
      <xdr:colOff>116007</xdr:colOff>
      <xdr:row>1</xdr:row>
      <xdr:rowOff>68294</xdr:rowOff>
    </xdr:from>
    <xdr:to>
      <xdr:col>14</xdr:col>
      <xdr:colOff>377215</xdr:colOff>
      <xdr:row>1</xdr:row>
      <xdr:rowOff>323461</xdr:rowOff>
    </xdr:to>
    <xdr:pic macro="[0]!Z_Celda">
      <xdr:nvPicPr>
        <xdr:cNvPr id="35" name="ZOOM">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10"/>
        <a:stretch>
          <a:fillRect/>
        </a:stretch>
      </xdr:blipFill>
      <xdr:spPr>
        <a:xfrm rot="5400000" flipH="1" flipV="1">
          <a:off x="5392645" y="84964"/>
          <a:ext cx="255167" cy="261208"/>
        </a:xfrm>
        <a:prstGeom prst="rect">
          <a:avLst/>
        </a:prstGeom>
      </xdr:spPr>
    </xdr:pic>
    <xdr:clientData/>
  </xdr:twoCellAnchor>
  <xdr:twoCellAnchor editAs="oneCell">
    <xdr:from>
      <xdr:col>27</xdr:col>
      <xdr:colOff>6145</xdr:colOff>
      <xdr:row>0</xdr:row>
      <xdr:rowOff>12291</xdr:rowOff>
    </xdr:from>
    <xdr:to>
      <xdr:col>28</xdr:col>
      <xdr:colOff>0</xdr:colOff>
      <xdr:row>1</xdr:row>
      <xdr:rowOff>172065</xdr:rowOff>
    </xdr:to>
    <xdr:sp macro="[0]!Celdas_Formulas_Activar_Desactivar" textlink="$A$2">
      <xdr:nvSpPr>
        <xdr:cNvPr id="55" name="INICIO">
          <a:extLst>
            <a:ext uri="{FF2B5EF4-FFF2-40B4-BE49-F238E27FC236}">
              <a16:creationId xmlns:a16="http://schemas.microsoft.com/office/drawing/2014/main" id="{00000000-0008-0000-0200-000037000000}"/>
            </a:ext>
          </a:extLst>
        </xdr:cNvPr>
        <xdr:cNvSpPr/>
      </xdr:nvSpPr>
      <xdr:spPr>
        <a:xfrm>
          <a:off x="8734017" y="12291"/>
          <a:ext cx="183004" cy="181391"/>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100" b="1" i="0" u="none" strike="noStrike">
              <a:solidFill>
                <a:schemeClr val="bg1"/>
              </a:solidFill>
              <a:latin typeface="Calibri"/>
              <a:cs typeface="Calibri"/>
            </a:rPr>
            <a:pPr algn="ctr"/>
            <a:t>✔</a:t>
          </a:fld>
          <a:endParaRPr lang="es-ES" sz="1100">
            <a:solidFill>
              <a:schemeClr val="bg1"/>
            </a:solidFill>
          </a:endParaRPr>
        </a:p>
      </xdr:txBody>
    </xdr:sp>
    <xdr:clientData/>
  </xdr:twoCellAnchor>
  <xdr:twoCellAnchor>
    <xdr:from>
      <xdr:col>24</xdr:col>
      <xdr:colOff>49160</xdr:colOff>
      <xdr:row>1</xdr:row>
      <xdr:rowOff>24580</xdr:rowOff>
    </xdr:from>
    <xdr:to>
      <xdr:col>24</xdr:col>
      <xdr:colOff>677676</xdr:colOff>
      <xdr:row>1</xdr:row>
      <xdr:rowOff>287484</xdr:rowOff>
    </xdr:to>
    <xdr:sp macro="[0]!Limpiar_Datos_Variables" textlink="" fLocksText="0">
      <xdr:nvSpPr>
        <xdr:cNvPr id="56" name="BORRAR VARIABLES">
          <a:extLst>
            <a:ext uri="{FF2B5EF4-FFF2-40B4-BE49-F238E27FC236}">
              <a16:creationId xmlns:a16="http://schemas.microsoft.com/office/drawing/2014/main" id="{00000000-0008-0000-0200-000038000000}"/>
            </a:ext>
          </a:extLst>
        </xdr:cNvPr>
        <xdr:cNvSpPr/>
      </xdr:nvSpPr>
      <xdr:spPr>
        <a:xfrm>
          <a:off x="8738418" y="49161"/>
          <a:ext cx="628516" cy="262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oAutofit/>
        </a:bodyPr>
        <a:lstStyle/>
        <a:p>
          <a:pPr algn="l"/>
          <a:endParaRPr lang="es-E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24</xdr:col>
      <xdr:colOff>59873</xdr:colOff>
      <xdr:row>1</xdr:row>
      <xdr:rowOff>21772</xdr:rowOff>
    </xdr:from>
    <xdr:to>
      <xdr:col>24</xdr:col>
      <xdr:colOff>702130</xdr:colOff>
      <xdr:row>1</xdr:row>
      <xdr:rowOff>288472</xdr:rowOff>
    </xdr:to>
    <xdr:sp macro="[0]!Limpiar_Datos_Variables" textlink="">
      <xdr:nvSpPr>
        <xdr:cNvPr id="19" name="BORRAR VARIABLES">
          <a:extLst>
            <a:ext uri="{FF2B5EF4-FFF2-40B4-BE49-F238E27FC236}">
              <a16:creationId xmlns:a16="http://schemas.microsoft.com/office/drawing/2014/main" id="{00000000-0008-0000-0300-000013000000}"/>
            </a:ext>
          </a:extLst>
        </xdr:cNvPr>
        <xdr:cNvSpPr/>
      </xdr:nvSpPr>
      <xdr:spPr>
        <a:xfrm>
          <a:off x="8545287" y="43543"/>
          <a:ext cx="642257" cy="2667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6" name="G Menu SUPERIOR">
          <a:extLst>
            <a:ext uri="{FF2B5EF4-FFF2-40B4-BE49-F238E27FC236}">
              <a16:creationId xmlns:a16="http://schemas.microsoft.com/office/drawing/2014/main" id="{00000000-0008-0000-0300-00001A000000}"/>
            </a:ext>
          </a:extLst>
        </xdr:cNvPr>
        <xdr:cNvGrpSpPr/>
      </xdr:nvGrpSpPr>
      <xdr:grpSpPr>
        <a:xfrm>
          <a:off x="3855493" y="17060"/>
          <a:ext cx="4585322" cy="398060"/>
          <a:chOff x="4330212" y="29308"/>
          <a:chExt cx="4522770" cy="344366"/>
        </a:xfrm>
      </xdr:grpSpPr>
      <xdr:sp macro="[0]!IR_DATOS_GENERALES" textlink="">
        <xdr:nvSpPr>
          <xdr:cNvPr id="20" name="DATOS GENERALES">
            <a:extLst>
              <a:ext uri="{FF2B5EF4-FFF2-40B4-BE49-F238E27FC236}">
                <a16:creationId xmlns:a16="http://schemas.microsoft.com/office/drawing/2014/main" id="{00000000-0008-0000-0300-000014000000}"/>
              </a:ext>
            </a:extLst>
          </xdr:cNvPr>
          <xdr:cNvSpPr/>
        </xdr:nvSpPr>
        <xdr:spPr>
          <a:xfrm>
            <a:off x="433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300-000015000000}"/>
              </a:ext>
            </a:extLst>
          </xdr:cNvPr>
          <xdr:cNvSpPr/>
        </xdr:nvSpPr>
        <xdr:spPr>
          <a:xfrm>
            <a:off x="5092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300-000016000000}"/>
              </a:ext>
            </a:extLst>
          </xdr:cNvPr>
          <xdr:cNvSpPr/>
        </xdr:nvSpPr>
        <xdr:spPr>
          <a:xfrm>
            <a:off x="5854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300-000017000000}"/>
              </a:ext>
            </a:extLst>
          </xdr:cNvPr>
          <xdr:cNvSpPr/>
        </xdr:nvSpPr>
        <xdr:spPr>
          <a:xfrm>
            <a:off x="6616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300-000018000000}"/>
              </a:ext>
            </a:extLst>
          </xdr:cNvPr>
          <xdr:cNvSpPr/>
        </xdr:nvSpPr>
        <xdr:spPr>
          <a:xfrm>
            <a:off x="7378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300-000019000000}"/>
              </a:ext>
            </a:extLst>
          </xdr:cNvPr>
          <xdr:cNvSpPr/>
        </xdr:nvSpPr>
        <xdr:spPr>
          <a:xfrm>
            <a:off x="814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304800</xdr:colOff>
      <xdr:row>5</xdr:row>
      <xdr:rowOff>22225</xdr:rowOff>
    </xdr:to>
    <xdr:grpSp>
      <xdr:nvGrpSpPr>
        <xdr:cNvPr id="34" name="G Pregunta">
          <a:extLst>
            <a:ext uri="{FF2B5EF4-FFF2-40B4-BE49-F238E27FC236}">
              <a16:creationId xmlns:a16="http://schemas.microsoft.com/office/drawing/2014/main" id="{00000000-0008-0000-0300-000022000000}"/>
            </a:ext>
          </a:extLst>
        </xdr:cNvPr>
        <xdr:cNvGrpSpPr/>
      </xdr:nvGrpSpPr>
      <xdr:grpSpPr>
        <a:xfrm>
          <a:off x="3855493" y="489045"/>
          <a:ext cx="691490" cy="272434"/>
          <a:chOff x="4336761" y="451520"/>
          <a:chExt cx="687259" cy="209838"/>
        </a:xfrm>
      </xdr:grpSpPr>
      <xdr:sp macro="[0]!Elegir_Pregunta" textlink="">
        <xdr:nvSpPr>
          <xdr:cNvPr id="37" name="Pregunta">
            <a:extLst>
              <a:ext uri="{FF2B5EF4-FFF2-40B4-BE49-F238E27FC236}">
                <a16:creationId xmlns:a16="http://schemas.microsoft.com/office/drawing/2014/main" id="{00000000-0008-0000-0300-000025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4717760" y="451520"/>
                <a:ext cx="87169" cy="2098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4785892" y="464134"/>
                <a:ext cx="238128"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a:extLst>
            <a:ext uri="{FF2B5EF4-FFF2-40B4-BE49-F238E27FC236}">
              <a16:creationId xmlns:a16="http://schemas.microsoft.com/office/drawing/2014/main" id="{00000000-0008-0000-0300-000028000000}"/>
            </a:ext>
          </a:extLst>
        </xdr:cNvPr>
        <xdr:cNvGrpSpPr/>
      </xdr:nvGrpSpPr>
      <xdr:grpSpPr>
        <a:xfrm>
          <a:off x="2308746" y="489045"/>
          <a:ext cx="500987" cy="272434"/>
          <a:chOff x="2806989" y="441902"/>
          <a:chExt cx="496733" cy="209839"/>
        </a:xfrm>
      </xdr:grpSpPr>
      <xdr:sp macro="[0]!Elegir_N_Inicial" textlink="">
        <xdr:nvSpPr>
          <xdr:cNvPr id="43" name="NADA">
            <a:extLst>
              <a:ext uri="{FF2B5EF4-FFF2-40B4-BE49-F238E27FC236}">
                <a16:creationId xmlns:a16="http://schemas.microsoft.com/office/drawing/2014/main" id="{00000000-0008-0000-0300-00002B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3130838"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3217999" y="441902"/>
                <a:ext cx="85723" cy="209839"/>
              </a:xfrm>
              <a:prstGeom prst="rect">
                <a:avLst/>
              </a:prstGeom>
              <a:noFill/>
              <a:ln w="9525">
                <a:miter lim="800000"/>
                <a:headEnd/>
                <a:tailEnd/>
              </a:ln>
            </xdr:spPr>
          </xdr:sp>
        </mc:Choice>
        <mc:Fallback/>
      </mc:AlternateContent>
    </xdr:grpSp>
    <xdr:clientData/>
  </xdr:twoCellAnchor>
  <xdr:twoCellAnchor>
    <xdr:from>
      <xdr:col>0</xdr:col>
      <xdr:colOff>197338</xdr:colOff>
      <xdr:row>7</xdr:row>
      <xdr:rowOff>3878</xdr:rowOff>
    </xdr:from>
    <xdr:to>
      <xdr:col>22</xdr:col>
      <xdr:colOff>381438</xdr:colOff>
      <xdr:row>35</xdr:row>
      <xdr:rowOff>16572</xdr:rowOff>
    </xdr:to>
    <xdr:grpSp>
      <xdr:nvGrpSpPr>
        <xdr:cNvPr id="29" name="G IMAGENES">
          <a:extLst>
            <a:ext uri="{FF2B5EF4-FFF2-40B4-BE49-F238E27FC236}">
              <a16:creationId xmlns:a16="http://schemas.microsoft.com/office/drawing/2014/main" id="{00000000-0008-0000-0300-00001D000000}"/>
            </a:ext>
          </a:extLst>
        </xdr:cNvPr>
        <xdr:cNvGrpSpPr/>
      </xdr:nvGrpSpPr>
      <xdr:grpSpPr>
        <a:xfrm>
          <a:off x="189718" y="1067266"/>
          <a:ext cx="8300765" cy="4550575"/>
          <a:chOff x="718038" y="235290"/>
          <a:chExt cx="8351238" cy="4404419"/>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18038" y="878534"/>
            <a:ext cx="2108082" cy="343414"/>
          </a:xfrm>
          <a:prstGeom prst="rect">
            <a:avLst/>
          </a:prstGeom>
        </xdr:spPr>
      </xdr:pic>
      <xdr:pic macro="[0]!MENU_AYUDA">
        <xdr:nvPicPr>
          <xdr:cNvPr id="3" name="FTP">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3"/>
          <a:srcRect l="8903" r="-34835" b="9685"/>
          <a:stretch/>
        </xdr:blipFill>
        <xdr:spPr>
          <a:xfrm>
            <a:off x="908690" y="4041423"/>
            <a:ext cx="736057" cy="521552"/>
          </a:xfrm>
          <a:prstGeom prst="rect">
            <a:avLst/>
          </a:prstGeom>
        </xdr:spPr>
      </xdr:pic>
      <xdr:pic>
        <xdr:nvPicPr>
          <xdr:cNvPr id="31" name="UCA">
            <a:hlinkClick xmlns:r="http://schemas.openxmlformats.org/officeDocument/2006/relationships" r:id="rId4"/>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48483" y="3899397"/>
            <a:ext cx="1920793" cy="740312"/>
          </a:xfrm>
          <a:prstGeom prst="rect">
            <a:avLst/>
          </a:prstGeom>
          <a:ln w="25400">
            <a:solidFill>
              <a:srgbClr val="E87B00"/>
            </a:solidFill>
          </a:ln>
        </xdr:spPr>
      </xdr:pic>
      <xdr:pic macro="[0]!Ir_INICIO">
        <xdr:nvPicPr>
          <xdr:cNvPr id="39" name="Casa_F_Gris" descr="HOME" title="HOME">
            <a:extLst>
              <a:ext uri="{FF2B5EF4-FFF2-40B4-BE49-F238E27FC236}">
                <a16:creationId xmlns:a16="http://schemas.microsoft.com/office/drawing/2014/main" id="{00000000-0008-0000-0300-000027000000}"/>
              </a:ext>
            </a:extLst>
          </xdr:cNvPr>
          <xdr:cNvPicPr>
            <a:picLocks noChangeAspect="1"/>
          </xdr:cNvPicPr>
        </xdr:nvPicPr>
        <xdr:blipFill>
          <a:blip xmlns:r="http://schemas.openxmlformats.org/officeDocument/2006/relationships" r:embed="rId6"/>
          <a:stretch>
            <a:fillRect/>
          </a:stretch>
        </xdr:blipFill>
        <xdr:spPr>
          <a:xfrm>
            <a:off x="869358" y="588395"/>
            <a:ext cx="297991" cy="251715"/>
          </a:xfrm>
          <a:prstGeom prst="rect">
            <a:avLst/>
          </a:prstGeom>
        </xdr:spPr>
      </xdr:pic>
      <xdr:pic macro="[0]!Graba_Archivo">
        <xdr:nvPicPr>
          <xdr:cNvPr id="41" name="Disquete">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7"/>
          <a:stretch>
            <a:fillRect/>
          </a:stretch>
        </xdr:blipFill>
        <xdr:spPr>
          <a:xfrm>
            <a:off x="882279" y="235290"/>
            <a:ext cx="283706" cy="264886"/>
          </a:xfrm>
          <a:prstGeom prst="rect">
            <a:avLst/>
          </a:prstGeom>
        </xdr:spPr>
      </xdr:pic>
      <xdr:pic macro="[0]!Z_Celda">
        <xdr:nvPicPr>
          <xdr:cNvPr id="45" name="ZOOM">
            <a:extLst>
              <a:ext uri="{FF2B5EF4-FFF2-40B4-BE49-F238E27FC236}">
                <a16:creationId xmlns:a16="http://schemas.microsoft.com/office/drawing/2014/main" id="{00000000-0008-0000-0300-00002D000000}"/>
              </a:ext>
            </a:extLst>
          </xdr:cNvPr>
          <xdr:cNvPicPr>
            <a:picLocks noChangeAspect="1"/>
          </xdr:cNvPicPr>
        </xdr:nvPicPr>
        <xdr:blipFill>
          <a:blip xmlns:r="http://schemas.openxmlformats.org/officeDocument/2006/relationships" r:embed="rId8"/>
          <a:stretch>
            <a:fillRect/>
          </a:stretch>
        </xdr:blipFill>
        <xdr:spPr>
          <a:xfrm>
            <a:off x="1739325" y="4138026"/>
            <a:ext cx="476515" cy="459082"/>
          </a:xfrm>
          <a:prstGeom prst="rect">
            <a:avLst/>
          </a:prstGeom>
        </xdr:spPr>
      </xdr:pic>
    </xdr:grpSp>
    <xdr:clientData/>
  </xdr:twoCellAnchor>
  <xdr:twoCellAnchor editAs="oneCell">
    <xdr:from>
      <xdr:col>27</xdr:col>
      <xdr:colOff>0</xdr:colOff>
      <xdr:row>0</xdr:row>
      <xdr:rowOff>11372</xdr:rowOff>
    </xdr:from>
    <xdr:to>
      <xdr:col>27</xdr:col>
      <xdr:colOff>180000</xdr:colOff>
      <xdr:row>1</xdr:row>
      <xdr:rowOff>168626</xdr:rowOff>
    </xdr:to>
    <xdr:sp macro="[0]!Celdas_Formulas_Activar_Desactivar" textlink="$A$2">
      <xdr:nvSpPr>
        <xdr:cNvPr id="48" name="VARIABLES">
          <a:extLst>
            <a:ext uri="{FF2B5EF4-FFF2-40B4-BE49-F238E27FC236}">
              <a16:creationId xmlns:a16="http://schemas.microsoft.com/office/drawing/2014/main" id="{00000000-0008-0000-0300-000030000000}"/>
            </a:ext>
          </a:extLst>
        </xdr:cNvPr>
        <xdr:cNvSpPr/>
      </xdr:nvSpPr>
      <xdr:spPr>
        <a:xfrm>
          <a:off x="10332493" y="11372"/>
          <a:ext cx="180000" cy="18000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2931</xdr:colOff>
      <xdr:row>0</xdr:row>
      <xdr:rowOff>0</xdr:rowOff>
    </xdr:from>
    <xdr:to>
      <xdr:col>7</xdr:col>
      <xdr:colOff>16484</xdr:colOff>
      <xdr:row>1</xdr:row>
      <xdr:rowOff>65844</xdr:rowOff>
    </xdr:to>
    <xdr:grpSp>
      <xdr:nvGrpSpPr>
        <xdr:cNvPr id="40" name="G FTP_MOODLE">
          <a:extLst>
            <a:ext uri="{FF2B5EF4-FFF2-40B4-BE49-F238E27FC236}">
              <a16:creationId xmlns:a16="http://schemas.microsoft.com/office/drawing/2014/main" id="{00000000-0008-0000-0400-000028000000}"/>
            </a:ext>
          </a:extLst>
        </xdr:cNvPr>
        <xdr:cNvGrpSpPr/>
      </xdr:nvGrpSpPr>
      <xdr:grpSpPr>
        <a:xfrm>
          <a:off x="2920302" y="0"/>
          <a:ext cx="3061553" cy="566587"/>
          <a:chOff x="2844102" y="0"/>
          <a:chExt cx="2974468" cy="572030"/>
        </a:xfrm>
      </xdr:grpSpPr>
      <xdr:pic>
        <xdr:nvPicPr>
          <xdr:cNvPr id="9" name="FTP-MOODLE">
            <a:extLst>
              <a:ext uri="{FF2B5EF4-FFF2-40B4-BE49-F238E27FC236}">
                <a16:creationId xmlns:a16="http://schemas.microsoft.com/office/drawing/2014/main" id="{00000000-0008-0000-0400-000009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38" name="LINEA H">
            <a:extLst>
              <a:ext uri="{FF2B5EF4-FFF2-40B4-BE49-F238E27FC236}">
                <a16:creationId xmlns:a16="http://schemas.microsoft.com/office/drawing/2014/main" id="{00000000-0008-0000-0400-000026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a:extLst>
              <a:ext uri="{FF2B5EF4-FFF2-40B4-BE49-F238E27FC236}">
                <a16:creationId xmlns:a16="http://schemas.microsoft.com/office/drawing/2014/main" id="{00000000-0008-0000-0400-000027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a:extLst>
            <a:ext uri="{FF2B5EF4-FFF2-40B4-BE49-F238E27FC236}">
              <a16:creationId xmlns:a16="http://schemas.microsoft.com/office/drawing/2014/main" id="{00000000-0008-0000-0400-000029000000}"/>
            </a:ext>
          </a:extLst>
        </xdr:cNvPr>
        <xdr:cNvGrpSpPr/>
      </xdr:nvGrpSpPr>
      <xdr:grpSpPr>
        <a:xfrm>
          <a:off x="2139972" y="0"/>
          <a:ext cx="829950" cy="496777"/>
          <a:chOff x="2090986" y="0"/>
          <a:chExt cx="802736" cy="496777"/>
        </a:xfrm>
      </xdr:grpSpPr>
      <xdr:cxnSp macro="">
        <xdr:nvCxnSpPr>
          <xdr:cNvPr id="35" name="LINEA">
            <a:extLst>
              <a:ext uri="{FF2B5EF4-FFF2-40B4-BE49-F238E27FC236}">
                <a16:creationId xmlns:a16="http://schemas.microsoft.com/office/drawing/2014/main" id="{00000000-0008-0000-0400-000023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a:extLst>
              <a:ext uri="{FF2B5EF4-FFF2-40B4-BE49-F238E27FC236}">
                <a16:creationId xmlns:a16="http://schemas.microsoft.com/office/drawing/2014/main" id="{00000000-0008-0000-0400-000024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a:extLst>
              <a:ext uri="{FF2B5EF4-FFF2-40B4-BE49-F238E27FC236}">
                <a16:creationId xmlns:a16="http://schemas.microsoft.com/office/drawing/2014/main" id="{00000000-0008-0000-0400-000025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a:extLst>
            <a:ext uri="{FF2B5EF4-FFF2-40B4-BE49-F238E27FC236}">
              <a16:creationId xmlns:a16="http://schemas.microsoft.com/office/drawing/2014/main" id="{00000000-0008-0000-0400-000005000000}"/>
            </a:ext>
          </a:extLst>
        </xdr:cNvPr>
        <xdr:cNvGrpSpPr/>
      </xdr:nvGrpSpPr>
      <xdr:grpSpPr>
        <a:xfrm>
          <a:off x="2917371" y="19938"/>
          <a:ext cx="1930621" cy="472644"/>
          <a:chOff x="2837089" y="19938"/>
          <a:chExt cx="1930621" cy="472644"/>
        </a:xfrm>
      </xdr:grpSpPr>
      <xdr:sp macro="[0]!INSERTAR_PREGUNTA" textlink="">
        <xdr:nvSpPr>
          <xdr:cNvPr id="13" name="INSERTAR">
            <a:extLst>
              <a:ext uri="{FF2B5EF4-FFF2-40B4-BE49-F238E27FC236}">
                <a16:creationId xmlns:a16="http://schemas.microsoft.com/office/drawing/2014/main" id="{00000000-0008-0000-0400-00000D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a:extLst>
              <a:ext uri="{FF2B5EF4-FFF2-40B4-BE49-F238E27FC236}">
                <a16:creationId xmlns:a16="http://schemas.microsoft.com/office/drawing/2014/main" id="{00000000-0008-0000-0400-00000F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2945948</xdr:colOff>
      <xdr:row>1</xdr:row>
      <xdr:rowOff>621846</xdr:rowOff>
    </xdr:to>
    <xdr:grpSp>
      <xdr:nvGrpSpPr>
        <xdr:cNvPr id="6" name="G IMAGENES">
          <a:extLst>
            <a:ext uri="{FF2B5EF4-FFF2-40B4-BE49-F238E27FC236}">
              <a16:creationId xmlns:a16="http://schemas.microsoft.com/office/drawing/2014/main" id="{00000000-0008-0000-0400-000006000000}"/>
            </a:ext>
          </a:extLst>
        </xdr:cNvPr>
        <xdr:cNvGrpSpPr/>
      </xdr:nvGrpSpPr>
      <xdr:grpSpPr>
        <a:xfrm>
          <a:off x="0" y="0"/>
          <a:ext cx="5863319" cy="1122589"/>
          <a:chOff x="0" y="0"/>
          <a:chExt cx="5863319" cy="1122589"/>
        </a:xfrm>
      </xdr:grpSpPr>
      <xdr:pic>
        <xdr:nvPicPr>
          <xdr:cNvPr id="8" name="UCA">
            <a:hlinkClick xmlns:r="http://schemas.openxmlformats.org/officeDocument/2006/relationships" r:id="rId2"/>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6" name="Casa_F_Naranja">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4"/>
          <a:stretch>
            <a:fillRect/>
          </a:stretch>
        </xdr:blipFill>
        <xdr:spPr>
          <a:xfrm>
            <a:off x="5523139" y="541565"/>
            <a:ext cx="295072" cy="253616"/>
          </a:xfrm>
          <a:prstGeom prst="rect">
            <a:avLst/>
          </a:prstGeom>
        </xdr:spPr>
      </xdr:pic>
      <xdr:pic macro="[0]!Graba_Archivo">
        <xdr:nvPicPr>
          <xdr:cNvPr id="17" name="Disquete">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5"/>
          <a:stretch>
            <a:fillRect/>
          </a:stretch>
        </xdr:blipFill>
        <xdr:spPr>
          <a:xfrm>
            <a:off x="5216978" y="521153"/>
            <a:ext cx="278145" cy="273016"/>
          </a:xfrm>
          <a:prstGeom prst="rect">
            <a:avLst/>
          </a:prstGeom>
        </xdr:spPr>
      </xdr:pic>
      <xdr:pic macro="[0]!Z_Celda">
        <xdr:nvPicPr>
          <xdr:cNvPr id="18" name="Zoom">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6"/>
          <a:stretch>
            <a:fillRect/>
          </a:stretch>
        </xdr:blipFill>
        <xdr:spPr>
          <a:xfrm>
            <a:off x="5570765" y="834119"/>
            <a:ext cx="292554" cy="288109"/>
          </a:xfrm>
          <a:prstGeom prst="rect">
            <a:avLst/>
          </a:prstGeom>
        </xdr:spPr>
      </xdr:pic>
      <xdr:grpSp>
        <xdr:nvGrpSpPr>
          <xdr:cNvPr id="4" name="Ordenar">
            <a:extLst>
              <a:ext uri="{FF2B5EF4-FFF2-40B4-BE49-F238E27FC236}">
                <a16:creationId xmlns:a16="http://schemas.microsoft.com/office/drawing/2014/main" id="{00000000-0008-0000-0400-000004000000}"/>
              </a:ext>
            </a:extLst>
          </xdr:cNvPr>
          <xdr:cNvGrpSpPr/>
        </xdr:nvGrpSpPr>
        <xdr:grpSpPr>
          <a:xfrm>
            <a:off x="5210175" y="827314"/>
            <a:ext cx="295275" cy="295275"/>
            <a:chOff x="5129893" y="830035"/>
            <a:chExt cx="295275" cy="295275"/>
          </a:xfrm>
        </xdr:grpSpPr>
        <xdr:pic>
          <xdr:nvPicPr>
            <xdr:cNvPr id="19" name="A-Z">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 name="Ascendente">
              <a:extLst>
                <a:ext uri="{FF2B5EF4-FFF2-40B4-BE49-F238E27FC236}">
                  <a16:creationId xmlns:a16="http://schemas.microsoft.com/office/drawing/2014/main" id="{00000000-0008-0000-0400-000003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20" name="Descendente">
              <a:extLst>
                <a:ext uri="{FF2B5EF4-FFF2-40B4-BE49-F238E27FC236}">
                  <a16:creationId xmlns:a16="http://schemas.microsoft.com/office/drawing/2014/main" id="{00000000-0008-0000-0400-000014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6.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63659</xdr:colOff>
      <xdr:row>3</xdr:row>
      <xdr:rowOff>1</xdr:rowOff>
    </xdr:to>
    <xdr:sp macro="[0]!Limpiar_Datos_Variables" textlink="">
      <xdr:nvSpPr>
        <xdr:cNvPr id="19" name="BORRAR VARIABLES">
          <a:extLst>
            <a:ext uri="{FF2B5EF4-FFF2-40B4-BE49-F238E27FC236}">
              <a16:creationId xmlns:a16="http://schemas.microsoft.com/office/drawing/2014/main" id="{00000000-0008-0000-0500-000013000000}"/>
            </a:ext>
          </a:extLst>
        </xdr:cNvPr>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44939</xdr:colOff>
      <xdr:row>0</xdr:row>
      <xdr:rowOff>20456</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500-00001C000000}"/>
            </a:ext>
          </a:extLst>
        </xdr:cNvPr>
        <xdr:cNvGrpSpPr/>
      </xdr:nvGrpSpPr>
      <xdr:grpSpPr>
        <a:xfrm>
          <a:off x="3938183" y="20456"/>
          <a:ext cx="4583486" cy="414974"/>
          <a:chOff x="4324350" y="28575"/>
          <a:chExt cx="4522770" cy="342901"/>
        </a:xfrm>
      </xdr:grpSpPr>
      <xdr:sp macro="[0]!IR_DATOS_GENERALES" textlink="">
        <xdr:nvSpPr>
          <xdr:cNvPr id="20" name="DATOS GENERALES">
            <a:extLst>
              <a:ext uri="{FF2B5EF4-FFF2-40B4-BE49-F238E27FC236}">
                <a16:creationId xmlns:a16="http://schemas.microsoft.com/office/drawing/2014/main" id="{00000000-0008-0000-0500-000014000000}"/>
              </a:ext>
            </a:extLst>
          </xdr:cNvPr>
          <xdr:cNvSpPr/>
        </xdr:nvSpPr>
        <xdr:spPr>
          <a:xfrm>
            <a:off x="432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500-000015000000}"/>
              </a:ext>
            </a:extLst>
          </xdr:cNvPr>
          <xdr:cNvSpPr/>
        </xdr:nvSpPr>
        <xdr:spPr>
          <a:xfrm>
            <a:off x="5086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500-000016000000}"/>
              </a:ext>
            </a:extLst>
          </xdr:cNvPr>
          <xdr:cNvSpPr/>
        </xdr:nvSpPr>
        <xdr:spPr>
          <a:xfrm>
            <a:off x="5848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500-000017000000}"/>
              </a:ext>
            </a:extLst>
          </xdr:cNvPr>
          <xdr:cNvSpPr/>
        </xdr:nvSpPr>
        <xdr:spPr>
          <a:xfrm>
            <a:off x="6610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500-000018000000}"/>
              </a:ext>
            </a:extLst>
          </xdr:cNvPr>
          <xdr:cNvSpPr/>
        </xdr:nvSpPr>
        <xdr:spPr>
          <a:xfrm>
            <a:off x="7372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500-000019000000}"/>
              </a:ext>
            </a:extLst>
          </xdr:cNvPr>
          <xdr:cNvSpPr/>
        </xdr:nvSpPr>
        <xdr:spPr>
          <a:xfrm>
            <a:off x="813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6950</xdr:colOff>
      <xdr:row>3</xdr:row>
      <xdr:rowOff>66675</xdr:rowOff>
    </xdr:from>
    <xdr:to>
      <xdr:col>12</xdr:col>
      <xdr:colOff>323850</xdr:colOff>
      <xdr:row>5</xdr:row>
      <xdr:rowOff>9525</xdr:rowOff>
    </xdr:to>
    <xdr:grpSp>
      <xdr:nvGrpSpPr>
        <xdr:cNvPr id="26" name="G Pregunta">
          <a:extLst>
            <a:ext uri="{FF2B5EF4-FFF2-40B4-BE49-F238E27FC236}">
              <a16:creationId xmlns:a16="http://schemas.microsoft.com/office/drawing/2014/main" id="{00000000-0008-0000-0500-00001A000000}"/>
            </a:ext>
          </a:extLst>
        </xdr:cNvPr>
        <xdr:cNvGrpSpPr/>
      </xdr:nvGrpSpPr>
      <xdr:grpSpPr>
        <a:xfrm>
          <a:off x="3900195" y="502110"/>
          <a:ext cx="707489" cy="269422"/>
          <a:chOff x="4336761" y="441955"/>
          <a:chExt cx="706277" cy="209838"/>
        </a:xfrm>
      </xdr:grpSpPr>
      <xdr:sp macro="[0]!Elegir_Pregunta" textlink="">
        <xdr:nvSpPr>
          <xdr:cNvPr id="32" name="Pregunta">
            <a:extLst>
              <a:ext uri="{FF2B5EF4-FFF2-40B4-BE49-F238E27FC236}">
                <a16:creationId xmlns:a16="http://schemas.microsoft.com/office/drawing/2014/main" id="{00000000-0008-0000-0500-000020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4728729" y="441955"/>
                <a:ext cx="85724" cy="2098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4804897" y="454602"/>
                <a:ext cx="238141"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1042</xdr:colOff>
      <xdr:row>3</xdr:row>
      <xdr:rowOff>69021</xdr:rowOff>
    </xdr:from>
    <xdr:to>
      <xdr:col>8</xdr:col>
      <xdr:colOff>138473</xdr:colOff>
      <xdr:row>5</xdr:row>
      <xdr:rowOff>15828</xdr:rowOff>
    </xdr:to>
    <xdr:grpSp>
      <xdr:nvGrpSpPr>
        <xdr:cNvPr id="27" name="G Pregunta Inicial">
          <a:extLst>
            <a:ext uri="{FF2B5EF4-FFF2-40B4-BE49-F238E27FC236}">
              <a16:creationId xmlns:a16="http://schemas.microsoft.com/office/drawing/2014/main" id="{00000000-0008-0000-0500-00001B000000}"/>
            </a:ext>
          </a:extLst>
        </xdr:cNvPr>
        <xdr:cNvGrpSpPr/>
      </xdr:nvGrpSpPr>
      <xdr:grpSpPr>
        <a:xfrm>
          <a:off x="2331866" y="504450"/>
          <a:ext cx="528036" cy="273378"/>
          <a:chOff x="2806989" y="432377"/>
          <a:chExt cx="506215" cy="209839"/>
        </a:xfrm>
      </xdr:grpSpPr>
      <xdr:sp macro="" textlink="">
        <xdr:nvSpPr>
          <xdr:cNvPr id="34" name="NADA">
            <a:extLst>
              <a:ext uri="{FF2B5EF4-FFF2-40B4-BE49-F238E27FC236}">
                <a16:creationId xmlns:a16="http://schemas.microsoft.com/office/drawing/2014/main" id="{00000000-0008-0000-0500-000022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3227467" y="432377"/>
                <a:ext cx="85737" cy="209839"/>
              </a:xfrm>
              <a:prstGeom prst="rect">
                <a:avLst/>
              </a:prstGeom>
              <a:noFill/>
              <a:ln w="9525">
                <a:miter lim="800000"/>
                <a:headEnd/>
                <a:tailEnd/>
              </a:ln>
            </xdr:spPr>
          </xdr:sp>
        </mc:Choice>
        <mc:Fallback/>
      </mc:AlternateContent>
    </xdr:grpSp>
    <xdr:clientData/>
  </xdr:twoCellAnchor>
  <xdr:twoCellAnchor>
    <xdr:from>
      <xdr:col>18</xdr:col>
      <xdr:colOff>35366</xdr:colOff>
      <xdr:row>30</xdr:row>
      <xdr:rowOff>193863</xdr:rowOff>
    </xdr:from>
    <xdr:to>
      <xdr:col>22</xdr:col>
      <xdr:colOff>373476</xdr:colOff>
      <xdr:row>35</xdr:row>
      <xdr:rowOff>46440</xdr:rowOff>
    </xdr:to>
    <xdr:pic>
      <xdr:nvPicPr>
        <xdr:cNvPr id="31" name="UCA">
          <a:hlinkClick xmlns:r="http://schemas.openxmlformats.org/officeDocument/2006/relationships" r:id="rId1"/>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43216" y="4965265"/>
          <a:ext cx="1968141" cy="762546"/>
        </a:xfrm>
        <a:prstGeom prst="rect">
          <a:avLst/>
        </a:prstGeom>
        <a:ln w="25400">
          <a:solidFill>
            <a:srgbClr val="E87B00"/>
          </a:solidFill>
        </a:ln>
      </xdr:spPr>
    </xdr:pic>
    <xdr:clientData/>
  </xdr:twoCellAnchor>
  <xdr:twoCellAnchor>
    <xdr:from>
      <xdr:col>1</xdr:col>
      <xdr:colOff>56255</xdr:colOff>
      <xdr:row>7</xdr:row>
      <xdr:rowOff>19778</xdr:rowOff>
    </xdr:from>
    <xdr:to>
      <xdr:col>7</xdr:col>
      <xdr:colOff>5606</xdr:colOff>
      <xdr:row>34</xdr:row>
      <xdr:rowOff>185651</xdr:rowOff>
    </xdr:to>
    <xdr:grpSp>
      <xdr:nvGrpSpPr>
        <xdr:cNvPr id="17" name="Grupo 16">
          <a:extLst>
            <a:ext uri="{FF2B5EF4-FFF2-40B4-BE49-F238E27FC236}">
              <a16:creationId xmlns:a16="http://schemas.microsoft.com/office/drawing/2014/main" id="{00000000-0008-0000-0500-000011000000}"/>
            </a:ext>
          </a:extLst>
        </xdr:cNvPr>
        <xdr:cNvGrpSpPr/>
      </xdr:nvGrpSpPr>
      <xdr:grpSpPr>
        <a:xfrm>
          <a:off x="248356" y="1108349"/>
          <a:ext cx="2088074" cy="4488142"/>
          <a:chOff x="828483" y="221300"/>
          <a:chExt cx="2076814" cy="4382932"/>
        </a:xfrm>
      </xdr:grpSpPr>
      <xdr:pic>
        <xdr:nvPicPr>
          <xdr:cNvPr id="2" name="MOODLE">
            <a:hlinkClick xmlns:r="http://schemas.openxmlformats.org/officeDocument/2006/relationships" r:id="rId3"/>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4"/>
          <a:srcRect l="-29988" t="2" r="-446380" b="5496"/>
          <a:stretch/>
        </xdr:blipFill>
        <xdr:spPr>
          <a:xfrm>
            <a:off x="828483" y="870614"/>
            <a:ext cx="2076814" cy="349772"/>
          </a:xfrm>
          <a:prstGeom prst="rect">
            <a:avLst/>
          </a:prstGeom>
        </xdr:spPr>
      </xdr:pic>
      <xdr:pic macro="[0]!MENU_AYUDA">
        <xdr:nvPicPr>
          <xdr:cNvPr id="3" name="FTP">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5"/>
          <a:srcRect l="8903" r="-34835" b="9685"/>
          <a:stretch/>
        </xdr:blipFill>
        <xdr:spPr>
          <a:xfrm>
            <a:off x="963446" y="4075933"/>
            <a:ext cx="721804" cy="528299"/>
          </a:xfrm>
          <a:prstGeom prst="rect">
            <a:avLst/>
          </a:prstGeom>
        </xdr:spPr>
      </xdr:pic>
      <xdr:pic macro="[0]!Ir_INICIO">
        <xdr:nvPicPr>
          <xdr:cNvPr id="39" name="Casa_F_Gris" descr="HOME" title="HOME">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6"/>
          <a:stretch>
            <a:fillRect/>
          </a:stretch>
        </xdr:blipFill>
        <xdr:spPr>
          <a:xfrm>
            <a:off x="954428" y="570998"/>
            <a:ext cx="291902" cy="258532"/>
          </a:xfrm>
          <a:prstGeom prst="rect">
            <a:avLst/>
          </a:prstGeom>
        </xdr:spPr>
      </xdr:pic>
      <xdr:pic macro="[0]!Graba_Archivo">
        <xdr:nvPicPr>
          <xdr:cNvPr id="40" name="Disquete">
            <a:extLst>
              <a:ext uri="{FF2B5EF4-FFF2-40B4-BE49-F238E27FC236}">
                <a16:creationId xmlns:a16="http://schemas.microsoft.com/office/drawing/2014/main" id="{00000000-0008-0000-0500-000028000000}"/>
              </a:ext>
            </a:extLst>
          </xdr:cNvPr>
          <xdr:cNvPicPr>
            <a:picLocks noChangeAspect="1"/>
          </xdr:cNvPicPr>
        </xdr:nvPicPr>
        <xdr:blipFill>
          <a:blip xmlns:r="http://schemas.openxmlformats.org/officeDocument/2006/relationships" r:embed="rId7"/>
          <a:stretch>
            <a:fillRect/>
          </a:stretch>
        </xdr:blipFill>
        <xdr:spPr>
          <a:xfrm>
            <a:off x="962096" y="221300"/>
            <a:ext cx="277756" cy="266588"/>
          </a:xfrm>
          <a:prstGeom prst="rect">
            <a:avLst/>
          </a:prstGeom>
        </xdr:spPr>
      </xdr:pic>
      <xdr:pic macro="[0]!Z_Celda">
        <xdr:nvPicPr>
          <xdr:cNvPr id="43" name="ZOOM">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8"/>
          <a:stretch>
            <a:fillRect/>
          </a:stretch>
        </xdr:blipFill>
        <xdr:spPr>
          <a:xfrm>
            <a:off x="1781356" y="4123263"/>
            <a:ext cx="473052" cy="460715"/>
          </a:xfrm>
          <a:prstGeom prst="rect">
            <a:avLst/>
          </a:prstGeom>
        </xdr:spPr>
      </xdr:pic>
    </xdr:grpSp>
    <xdr:clientData/>
  </xdr:twoCellAnchor>
  <xdr:twoCellAnchor editAs="oneCell">
    <xdr:from>
      <xdr:col>27</xdr:col>
      <xdr:colOff>11013</xdr:colOff>
      <xdr:row>0</xdr:row>
      <xdr:rowOff>5685</xdr:rowOff>
    </xdr:from>
    <xdr:to>
      <xdr:col>28</xdr:col>
      <xdr:colOff>0</xdr:colOff>
      <xdr:row>1</xdr:row>
      <xdr:rowOff>162939</xdr:rowOff>
    </xdr:to>
    <xdr:sp macro="[0]!Celdas_Formulas_Activar_Desactivar" textlink="$A$2">
      <xdr:nvSpPr>
        <xdr:cNvPr id="51" name="VARIABLES">
          <a:extLst>
            <a:ext uri="{FF2B5EF4-FFF2-40B4-BE49-F238E27FC236}">
              <a16:creationId xmlns:a16="http://schemas.microsoft.com/office/drawing/2014/main" id="{00000000-0008-0000-0500-000033000000}"/>
            </a:ext>
          </a:extLst>
        </xdr:cNvPr>
        <xdr:cNvSpPr/>
      </xdr:nvSpPr>
      <xdr:spPr>
        <a:xfrm>
          <a:off x="10337819" y="5685"/>
          <a:ext cx="180000" cy="18000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14915</xdr:colOff>
      <xdr:row>1</xdr:row>
      <xdr:rowOff>68566</xdr:rowOff>
    </xdr:to>
    <xdr:grpSp>
      <xdr:nvGrpSpPr>
        <xdr:cNvPr id="36" name="G FTP_MOODLE">
          <a:extLst>
            <a:ext uri="{FF2B5EF4-FFF2-40B4-BE49-F238E27FC236}">
              <a16:creationId xmlns:a16="http://schemas.microsoft.com/office/drawing/2014/main" id="{00000000-0008-0000-0600-000024000000}"/>
            </a:ext>
          </a:extLst>
        </xdr:cNvPr>
        <xdr:cNvGrpSpPr/>
      </xdr:nvGrpSpPr>
      <xdr:grpSpPr>
        <a:xfrm>
          <a:off x="2759529" y="0"/>
          <a:ext cx="3062915" cy="569309"/>
          <a:chOff x="2844102" y="0"/>
          <a:chExt cx="2974468" cy="572030"/>
        </a:xfrm>
      </xdr:grpSpPr>
      <xdr:pic>
        <xdr:nvPicPr>
          <xdr:cNvPr id="37" name="FTP-MOODLE">
            <a:extLst>
              <a:ext uri="{FF2B5EF4-FFF2-40B4-BE49-F238E27FC236}">
                <a16:creationId xmlns:a16="http://schemas.microsoft.com/office/drawing/2014/main" id="{00000000-0008-0000-0600-000025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38" name="LINEA H">
            <a:extLst>
              <a:ext uri="{FF2B5EF4-FFF2-40B4-BE49-F238E27FC236}">
                <a16:creationId xmlns:a16="http://schemas.microsoft.com/office/drawing/2014/main" id="{00000000-0008-0000-0600-000026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a:extLst>
              <a:ext uri="{FF2B5EF4-FFF2-40B4-BE49-F238E27FC236}">
                <a16:creationId xmlns:a16="http://schemas.microsoft.com/office/drawing/2014/main" id="{00000000-0008-0000-0600-000027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a:extLst>
            <a:ext uri="{FF2B5EF4-FFF2-40B4-BE49-F238E27FC236}">
              <a16:creationId xmlns:a16="http://schemas.microsoft.com/office/drawing/2014/main" id="{00000000-0008-0000-0600-000015000000}"/>
            </a:ext>
          </a:extLst>
        </xdr:cNvPr>
        <xdr:cNvGrpSpPr/>
      </xdr:nvGrpSpPr>
      <xdr:grpSpPr>
        <a:xfrm>
          <a:off x="2035629" y="0"/>
          <a:ext cx="819064" cy="496777"/>
          <a:chOff x="2090986" y="0"/>
          <a:chExt cx="802736" cy="496777"/>
        </a:xfrm>
      </xdr:grpSpPr>
      <xdr:cxnSp macro="">
        <xdr:nvCxnSpPr>
          <xdr:cNvPr id="22" name="LINEA">
            <a:extLst>
              <a:ext uri="{FF2B5EF4-FFF2-40B4-BE49-F238E27FC236}">
                <a16:creationId xmlns:a16="http://schemas.microsoft.com/office/drawing/2014/main" id="{00000000-0008-0000-0600-000016000000}"/>
              </a:ext>
            </a:extLst>
          </xdr:cNvPr>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a:extLst>
              <a:ext uri="{FF2B5EF4-FFF2-40B4-BE49-F238E27FC236}">
                <a16:creationId xmlns:a16="http://schemas.microsoft.com/office/drawing/2014/main" id="{00000000-0008-0000-0600-000017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a:extLst>
              <a:ext uri="{FF2B5EF4-FFF2-40B4-BE49-F238E27FC236}">
                <a16:creationId xmlns:a16="http://schemas.microsoft.com/office/drawing/2014/main" id="{00000000-0008-0000-0600-000018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a:extLst>
            <a:ext uri="{FF2B5EF4-FFF2-40B4-BE49-F238E27FC236}">
              <a16:creationId xmlns:a16="http://schemas.microsoft.com/office/drawing/2014/main" id="{00000000-0008-0000-0600-000021000000}"/>
            </a:ext>
          </a:extLst>
        </xdr:cNvPr>
        <xdr:cNvGrpSpPr/>
      </xdr:nvGrpSpPr>
      <xdr:grpSpPr>
        <a:xfrm>
          <a:off x="2759529" y="0"/>
          <a:ext cx="1930621" cy="472644"/>
          <a:chOff x="2837089" y="19938"/>
          <a:chExt cx="1930621" cy="472644"/>
        </a:xfrm>
      </xdr:grpSpPr>
      <xdr:sp macro="[0]!INSERTAR_PREGUNTA" textlink="">
        <xdr:nvSpPr>
          <xdr:cNvPr id="34" name="INSERTAR">
            <a:extLst>
              <a:ext uri="{FF2B5EF4-FFF2-40B4-BE49-F238E27FC236}">
                <a16:creationId xmlns:a16="http://schemas.microsoft.com/office/drawing/2014/main" id="{00000000-0008-0000-0600-000022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a:extLst>
              <a:ext uri="{FF2B5EF4-FFF2-40B4-BE49-F238E27FC236}">
                <a16:creationId xmlns:a16="http://schemas.microsoft.com/office/drawing/2014/main" id="{00000000-0008-0000-0600-000023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2932340</xdr:colOff>
      <xdr:row>2</xdr:row>
      <xdr:rowOff>0</xdr:rowOff>
    </xdr:to>
    <xdr:grpSp>
      <xdr:nvGrpSpPr>
        <xdr:cNvPr id="2" name="G IMAGENES">
          <a:extLst>
            <a:ext uri="{FF2B5EF4-FFF2-40B4-BE49-F238E27FC236}">
              <a16:creationId xmlns:a16="http://schemas.microsoft.com/office/drawing/2014/main" id="{00000000-0008-0000-0600-000002000000}"/>
            </a:ext>
          </a:extLst>
        </xdr:cNvPr>
        <xdr:cNvGrpSpPr/>
      </xdr:nvGrpSpPr>
      <xdr:grpSpPr>
        <a:xfrm>
          <a:off x="0" y="0"/>
          <a:ext cx="5691869" cy="1132114"/>
          <a:chOff x="0" y="0"/>
          <a:chExt cx="5691869" cy="1132114"/>
        </a:xfrm>
      </xdr:grpSpPr>
      <xdr:pic>
        <xdr:nvPicPr>
          <xdr:cNvPr id="8" name="UCA">
            <a:hlinkClick xmlns:r="http://schemas.openxmlformats.org/officeDocument/2006/relationships" r:id="rId2"/>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7866" cy="321878"/>
          </a:xfrm>
          <a:prstGeom prst="rect">
            <a:avLst/>
          </a:prstGeom>
          <a:ln w="12700">
            <a:solidFill>
              <a:srgbClr val="E87B00"/>
            </a:solidFill>
          </a:ln>
        </xdr:spPr>
      </xdr:pic>
      <xdr:pic macro="[0]!Ir_INICIO">
        <xdr:nvPicPr>
          <xdr:cNvPr id="15" name="Casa_F_Naranja">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a:stretch>
            <a:fillRect/>
          </a:stretch>
        </xdr:blipFill>
        <xdr:spPr>
          <a:xfrm>
            <a:off x="5372100" y="548368"/>
            <a:ext cx="295072" cy="253616"/>
          </a:xfrm>
          <a:prstGeom prst="rect">
            <a:avLst/>
          </a:prstGeom>
        </xdr:spPr>
      </xdr:pic>
      <xdr:pic macro="[0]!Graba_Archivo">
        <xdr:nvPicPr>
          <xdr:cNvPr id="16" name="Disquete">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5"/>
          <a:stretch>
            <a:fillRect/>
          </a:stretch>
        </xdr:blipFill>
        <xdr:spPr>
          <a:xfrm>
            <a:off x="5045529" y="534761"/>
            <a:ext cx="278145" cy="273016"/>
          </a:xfrm>
          <a:prstGeom prst="rect">
            <a:avLst/>
          </a:prstGeom>
        </xdr:spPr>
      </xdr:pic>
      <xdr:pic macro="[0]!Z_Celda">
        <xdr:nvPicPr>
          <xdr:cNvPr id="17" name="ZOOM">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6"/>
          <a:stretch>
            <a:fillRect/>
          </a:stretch>
        </xdr:blipFill>
        <xdr:spPr>
          <a:xfrm>
            <a:off x="5399315" y="827315"/>
            <a:ext cx="292554" cy="288109"/>
          </a:xfrm>
          <a:prstGeom prst="rect">
            <a:avLst/>
          </a:prstGeom>
        </xdr:spPr>
      </xdr:pic>
      <xdr:grpSp>
        <xdr:nvGrpSpPr>
          <xdr:cNvPr id="18" name="Ordenar">
            <a:extLst>
              <a:ext uri="{FF2B5EF4-FFF2-40B4-BE49-F238E27FC236}">
                <a16:creationId xmlns:a16="http://schemas.microsoft.com/office/drawing/2014/main" id="{00000000-0008-0000-0600-000012000000}"/>
              </a:ext>
            </a:extLst>
          </xdr:cNvPr>
          <xdr:cNvGrpSpPr/>
        </xdr:nvGrpSpPr>
        <xdr:grpSpPr>
          <a:xfrm>
            <a:off x="5045529" y="840071"/>
            <a:ext cx="295275" cy="292043"/>
            <a:chOff x="5129893" y="830035"/>
            <a:chExt cx="295275" cy="295275"/>
          </a:xfrm>
        </xdr:grpSpPr>
        <xdr:pic>
          <xdr:nvPicPr>
            <xdr:cNvPr id="19" name="A-Z">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0" name="Ascendente">
              <a:extLst>
                <a:ext uri="{FF2B5EF4-FFF2-40B4-BE49-F238E27FC236}">
                  <a16:creationId xmlns:a16="http://schemas.microsoft.com/office/drawing/2014/main" id="{00000000-0008-0000-0600-000014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25" name="Descendente">
              <a:extLst>
                <a:ext uri="{FF2B5EF4-FFF2-40B4-BE49-F238E27FC236}">
                  <a16:creationId xmlns:a16="http://schemas.microsoft.com/office/drawing/2014/main" id="{00000000-0008-0000-0600-000019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700-00001C000000}"/>
            </a:ext>
          </a:extLst>
        </xdr:cNvPr>
        <xdr:cNvGrpSpPr/>
      </xdr:nvGrpSpPr>
      <xdr:grpSpPr>
        <a:xfrm>
          <a:off x="3893244" y="25613"/>
          <a:ext cx="4628425" cy="409817"/>
          <a:chOff x="4308574" y="29766"/>
          <a:chExt cx="4506399" cy="342305"/>
        </a:xfrm>
      </xdr:grpSpPr>
      <xdr:sp macro="[0]!IR_DATOS_GENERALES" textlink="">
        <xdr:nvSpPr>
          <xdr:cNvPr id="20" name="DATOS GENERALES">
            <a:extLst>
              <a:ext uri="{FF2B5EF4-FFF2-40B4-BE49-F238E27FC236}">
                <a16:creationId xmlns:a16="http://schemas.microsoft.com/office/drawing/2014/main" id="{00000000-0008-0000-0700-000014000000}"/>
              </a:ext>
            </a:extLst>
          </xdr:cNvPr>
          <xdr:cNvSpPr/>
        </xdr:nvSpPr>
        <xdr:spPr>
          <a:xfrm>
            <a:off x="4308574"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700-000015000000}"/>
              </a:ext>
            </a:extLst>
          </xdr:cNvPr>
          <xdr:cNvSpPr/>
        </xdr:nvSpPr>
        <xdr:spPr>
          <a:xfrm>
            <a:off x="5067598"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700-000016000000}"/>
              </a:ext>
            </a:extLst>
          </xdr:cNvPr>
          <xdr:cNvSpPr/>
        </xdr:nvSpPr>
        <xdr:spPr>
          <a:xfrm>
            <a:off x="582662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700-000017000000}"/>
              </a:ext>
            </a:extLst>
          </xdr:cNvPr>
          <xdr:cNvSpPr/>
        </xdr:nvSpPr>
        <xdr:spPr>
          <a:xfrm>
            <a:off x="6585645"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700-000018000000}"/>
              </a:ext>
            </a:extLst>
          </xdr:cNvPr>
          <xdr:cNvSpPr/>
        </xdr:nvSpPr>
        <xdr:spPr>
          <a:xfrm>
            <a:off x="7344668"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700-000019000000}"/>
              </a:ext>
            </a:extLst>
          </xdr:cNvPr>
          <xdr:cNvSpPr/>
        </xdr:nvSpPr>
        <xdr:spPr>
          <a:xfrm>
            <a:off x="810369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26" name="G Pregunta">
          <a:extLst>
            <a:ext uri="{FF2B5EF4-FFF2-40B4-BE49-F238E27FC236}">
              <a16:creationId xmlns:a16="http://schemas.microsoft.com/office/drawing/2014/main" id="{00000000-0008-0000-0700-00001A000000}"/>
            </a:ext>
          </a:extLst>
        </xdr:cNvPr>
        <xdr:cNvGrpSpPr/>
      </xdr:nvGrpSpPr>
      <xdr:grpSpPr>
        <a:xfrm>
          <a:off x="3893238" y="512269"/>
          <a:ext cx="714450" cy="268781"/>
          <a:chOff x="4336761" y="454602"/>
          <a:chExt cx="706232" cy="206664"/>
        </a:xfrm>
      </xdr:grpSpPr>
      <xdr:sp macro="[0]!Elegir_Pregunta" textlink="">
        <xdr:nvSpPr>
          <xdr:cNvPr id="32" name="Pregunta">
            <a:extLst>
              <a:ext uri="{FF2B5EF4-FFF2-40B4-BE49-F238E27FC236}">
                <a16:creationId xmlns:a16="http://schemas.microsoft.com/office/drawing/2014/main" id="{00000000-0008-0000-0700-000020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4719204" y="454602"/>
                <a:ext cx="85724"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 uri="{FF2B5EF4-FFF2-40B4-BE49-F238E27FC236}">
                    <a16:creationId xmlns:a16="http://schemas.microsoft.com/office/drawing/2014/main" id="{00000000-0008-0000-0700-0000041C0000}"/>
                  </a:ext>
                </a:extLst>
              </xdr:cNvPr>
              <xdr:cNvSpPr/>
            </xdr:nvSpPr>
            <xdr:spPr bwMode="auto">
              <a:xfrm>
                <a:off x="4804870" y="464127"/>
                <a:ext cx="238123"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700-00001B000000}"/>
            </a:ext>
          </a:extLst>
        </xdr:cNvPr>
        <xdr:cNvGrpSpPr/>
      </xdr:nvGrpSpPr>
      <xdr:grpSpPr>
        <a:xfrm>
          <a:off x="2330825" y="502104"/>
          <a:ext cx="504903" cy="269421"/>
          <a:chOff x="2806989" y="441902"/>
          <a:chExt cx="496725" cy="209839"/>
        </a:xfrm>
      </xdr:grpSpPr>
      <xdr:sp macro="" textlink="">
        <xdr:nvSpPr>
          <xdr:cNvPr id="35" name="NADA">
            <a:extLst>
              <a:ext uri="{FF2B5EF4-FFF2-40B4-BE49-F238E27FC236}">
                <a16:creationId xmlns:a16="http://schemas.microsoft.com/office/drawing/2014/main" id="{00000000-0008-0000-0700-000023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3217994" y="441902"/>
                <a:ext cx="85720" cy="209839"/>
              </a:xfrm>
              <a:prstGeom prst="rect">
                <a:avLst/>
              </a:prstGeom>
              <a:noFill/>
              <a:ln w="9525">
                <a:miter lim="800000"/>
                <a:headEnd/>
                <a:tailEnd/>
              </a:ln>
            </xdr:spPr>
          </xdr:sp>
        </mc:Choice>
        <mc:Fallback/>
      </mc:AlternateContent>
    </xdr:grpSp>
    <xdr:clientData/>
  </xdr:twoCellAnchor>
  <xdr:twoCellAnchor>
    <xdr:from>
      <xdr:col>1</xdr:col>
      <xdr:colOff>87041</xdr:colOff>
      <xdr:row>6</xdr:row>
      <xdr:rowOff>203517</xdr:rowOff>
    </xdr:from>
    <xdr:to>
      <xdr:col>7</xdr:col>
      <xdr:colOff>201770</xdr:colOff>
      <xdr:row>34</xdr:row>
      <xdr:rowOff>217781</xdr:rowOff>
    </xdr:to>
    <xdr:grpSp>
      <xdr:nvGrpSpPr>
        <xdr:cNvPr id="7168" name="G IMAGENES">
          <a:extLst>
            <a:ext uri="{FF2B5EF4-FFF2-40B4-BE49-F238E27FC236}">
              <a16:creationId xmlns:a16="http://schemas.microsoft.com/office/drawing/2014/main" id="{00000000-0008-0000-0700-0000001C0000}"/>
            </a:ext>
          </a:extLst>
        </xdr:cNvPr>
        <xdr:cNvGrpSpPr/>
      </xdr:nvGrpSpPr>
      <xdr:grpSpPr>
        <a:xfrm>
          <a:off x="279142" y="1042357"/>
          <a:ext cx="2253452" cy="4586264"/>
          <a:chOff x="-44202" y="445580"/>
          <a:chExt cx="2265585" cy="4155166"/>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44202" y="1085746"/>
            <a:ext cx="2265585" cy="340035"/>
          </a:xfrm>
          <a:prstGeom prst="rect">
            <a:avLst/>
          </a:prstGeom>
        </xdr:spPr>
      </xdr:pic>
      <xdr:pic macro="[0]!MENU_AYUDA">
        <xdr:nvPicPr>
          <xdr:cNvPr id="3" name="FTP">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3"/>
          <a:srcRect l="8903" r="-34835" b="9685"/>
          <a:stretch/>
        </xdr:blipFill>
        <xdr:spPr>
          <a:xfrm>
            <a:off x="53356" y="4070110"/>
            <a:ext cx="790328" cy="530636"/>
          </a:xfrm>
          <a:prstGeom prst="rect">
            <a:avLst/>
          </a:prstGeom>
        </xdr:spPr>
      </xdr:pic>
      <xdr:pic macro="[0]!Ir_INICIO">
        <xdr:nvPicPr>
          <xdr:cNvPr id="39" name="Casa_F_Gris" descr="HOME" title="HOME">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4"/>
          <a:stretch>
            <a:fillRect/>
          </a:stretch>
        </xdr:blipFill>
        <xdr:spPr>
          <a:xfrm>
            <a:off x="85938" y="804603"/>
            <a:ext cx="321899" cy="251924"/>
          </a:xfrm>
          <a:prstGeom prst="rect">
            <a:avLst/>
          </a:prstGeom>
        </xdr:spPr>
      </xdr:pic>
      <xdr:pic macro="[0]!Graba_Archivo">
        <xdr:nvPicPr>
          <xdr:cNvPr id="40" name="Disquete">
            <a:extLst>
              <a:ext uri="{FF2B5EF4-FFF2-40B4-BE49-F238E27FC236}">
                <a16:creationId xmlns:a16="http://schemas.microsoft.com/office/drawing/2014/main" id="{00000000-0008-0000-0700-000028000000}"/>
              </a:ext>
            </a:extLst>
          </xdr:cNvPr>
          <xdr:cNvPicPr>
            <a:picLocks noChangeAspect="1"/>
          </xdr:cNvPicPr>
        </xdr:nvPicPr>
        <xdr:blipFill>
          <a:blip xmlns:r="http://schemas.openxmlformats.org/officeDocument/2006/relationships" r:embed="rId5"/>
          <a:stretch>
            <a:fillRect/>
          </a:stretch>
        </xdr:blipFill>
        <xdr:spPr>
          <a:xfrm>
            <a:off x="99948" y="445580"/>
            <a:ext cx="306408" cy="270198"/>
          </a:xfrm>
          <a:prstGeom prst="rect">
            <a:avLst/>
          </a:prstGeom>
        </xdr:spPr>
      </xdr:pic>
      <xdr:pic macro="[0]!Z_Celda">
        <xdr:nvPicPr>
          <xdr:cNvPr id="41" name="ZOOM">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6"/>
          <a:stretch>
            <a:fillRect/>
          </a:stretch>
        </xdr:blipFill>
        <xdr:spPr>
          <a:xfrm>
            <a:off x="902584" y="4123067"/>
            <a:ext cx="517891" cy="462472"/>
          </a:xfrm>
          <a:prstGeom prst="rect">
            <a:avLst/>
          </a:prstGeom>
        </xdr:spPr>
      </xdr:pic>
    </xdr:grpSp>
    <xdr:clientData/>
  </xdr:twoCellAnchor>
  <xdr:twoCellAnchor>
    <xdr:from>
      <xdr:col>17</xdr:col>
      <xdr:colOff>243043</xdr:colOff>
      <xdr:row>30</xdr:row>
      <xdr:rowOff>52917</xdr:rowOff>
    </xdr:from>
    <xdr:to>
      <xdr:col>22</xdr:col>
      <xdr:colOff>378096</xdr:colOff>
      <xdr:row>35</xdr:row>
      <xdr:rowOff>2457</xdr:rowOff>
    </xdr:to>
    <xdr:pic>
      <xdr:nvPicPr>
        <xdr:cNvPr id="34" name="UCA">
          <a:hlinkClick xmlns:r="http://schemas.openxmlformats.org/officeDocument/2006/relationships" r:id="rId7"/>
          <a:extLst>
            <a:ext uri="{FF2B5EF4-FFF2-40B4-BE49-F238E27FC236}">
              <a16:creationId xmlns:a16="http://schemas.microsoft.com/office/drawing/2014/main" id="{00000000-0008-0000-0700-000022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739581" y="4847981"/>
          <a:ext cx="2170310" cy="861335"/>
        </a:xfrm>
        <a:prstGeom prst="rect">
          <a:avLst/>
        </a:prstGeom>
        <a:ln w="25400">
          <a:solidFill>
            <a:srgbClr val="E87B00"/>
          </a:solidFill>
        </a:ln>
      </xdr:spPr>
    </xdr:pic>
    <xdr:clientData/>
  </xdr:twoCellAnchor>
  <xdr:twoCellAnchor>
    <xdr:from>
      <xdr:col>24</xdr:col>
      <xdr:colOff>21772</xdr:colOff>
      <xdr:row>1</xdr:row>
      <xdr:rowOff>27215</xdr:rowOff>
    </xdr:from>
    <xdr:to>
      <xdr:col>24</xdr:col>
      <xdr:colOff>718457</xdr:colOff>
      <xdr:row>1</xdr:row>
      <xdr:rowOff>277587</xdr:rowOff>
    </xdr:to>
    <xdr:sp macro="[0]!Limpiar_Datos_Variables" textlink="">
      <xdr:nvSpPr>
        <xdr:cNvPr id="42" name="BORRAR VARIABLES">
          <a:extLst>
            <a:ext uri="{FF2B5EF4-FFF2-40B4-BE49-F238E27FC236}">
              <a16:creationId xmlns:a16="http://schemas.microsoft.com/office/drawing/2014/main" id="{00000000-0008-0000-0700-00002A000000}"/>
            </a:ext>
          </a:extLst>
        </xdr:cNvPr>
        <xdr:cNvSpPr/>
      </xdr:nvSpPr>
      <xdr:spPr>
        <a:xfrm>
          <a:off x="8507186" y="48986"/>
          <a:ext cx="696685" cy="2503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27</xdr:col>
      <xdr:colOff>0</xdr:colOff>
      <xdr:row>0</xdr:row>
      <xdr:rowOff>5685</xdr:rowOff>
    </xdr:from>
    <xdr:to>
      <xdr:col>27</xdr:col>
      <xdr:colOff>178209</xdr:colOff>
      <xdr:row>1</xdr:row>
      <xdr:rowOff>162939</xdr:rowOff>
    </xdr:to>
    <xdr:sp macro="[0]!Celdas_Formulas_Activar_Desactivar" textlink="$A$2">
      <xdr:nvSpPr>
        <xdr:cNvPr id="45" name="VARIABLES">
          <a:extLst>
            <a:ext uri="{FF2B5EF4-FFF2-40B4-BE49-F238E27FC236}">
              <a16:creationId xmlns:a16="http://schemas.microsoft.com/office/drawing/2014/main" id="{00000000-0008-0000-0700-00002D000000}"/>
            </a:ext>
          </a:extLst>
        </xdr:cNvPr>
        <xdr:cNvSpPr/>
      </xdr:nvSpPr>
      <xdr:spPr>
        <a:xfrm>
          <a:off x="10326806" y="5685"/>
          <a:ext cx="178209" cy="18000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68566</xdr:rowOff>
    </xdr:to>
    <xdr:grpSp>
      <xdr:nvGrpSpPr>
        <xdr:cNvPr id="23" name="G FTP_MOODLE">
          <a:extLst>
            <a:ext uri="{FF2B5EF4-FFF2-40B4-BE49-F238E27FC236}">
              <a16:creationId xmlns:a16="http://schemas.microsoft.com/office/drawing/2014/main" id="{00000000-0008-0000-0800-000017000000}"/>
            </a:ext>
          </a:extLst>
        </xdr:cNvPr>
        <xdr:cNvGrpSpPr/>
      </xdr:nvGrpSpPr>
      <xdr:grpSpPr>
        <a:xfrm>
          <a:off x="1442357" y="0"/>
          <a:ext cx="2974468" cy="569309"/>
          <a:chOff x="2844102" y="0"/>
          <a:chExt cx="2974468" cy="572030"/>
        </a:xfrm>
      </xdr:grpSpPr>
      <xdr:pic>
        <xdr:nvPicPr>
          <xdr:cNvPr id="24" name="FTP-MOODLE">
            <a:extLst>
              <a:ext uri="{FF2B5EF4-FFF2-40B4-BE49-F238E27FC236}">
                <a16:creationId xmlns:a16="http://schemas.microsoft.com/office/drawing/2014/main" id="{00000000-0008-0000-08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8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8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a:extLst>
            <a:ext uri="{FF2B5EF4-FFF2-40B4-BE49-F238E27FC236}">
              <a16:creationId xmlns:a16="http://schemas.microsoft.com/office/drawing/2014/main" id="{00000000-0008-0000-0800-00000A000000}"/>
            </a:ext>
          </a:extLst>
        </xdr:cNvPr>
        <xdr:cNvGrpSpPr/>
      </xdr:nvGrpSpPr>
      <xdr:grpSpPr>
        <a:xfrm>
          <a:off x="664029" y="0"/>
          <a:ext cx="825867" cy="496777"/>
          <a:chOff x="2090986" y="0"/>
          <a:chExt cx="802736" cy="496777"/>
        </a:xfrm>
      </xdr:grpSpPr>
      <xdr:cxnSp macro="">
        <xdr:nvCxnSpPr>
          <xdr:cNvPr id="17" name="LINEA">
            <a:extLst>
              <a:ext uri="{FF2B5EF4-FFF2-40B4-BE49-F238E27FC236}">
                <a16:creationId xmlns:a16="http://schemas.microsoft.com/office/drawing/2014/main" id="{00000000-0008-0000-0800-000011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8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8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800-000014000000}"/>
            </a:ext>
          </a:extLst>
        </xdr:cNvPr>
        <xdr:cNvGrpSpPr/>
      </xdr:nvGrpSpPr>
      <xdr:grpSpPr>
        <a:xfrm>
          <a:off x="1442357"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8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8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4348843</xdr:colOff>
      <xdr:row>1</xdr:row>
      <xdr:rowOff>624659</xdr:rowOff>
    </xdr:to>
    <xdr:grpSp>
      <xdr:nvGrpSpPr>
        <xdr:cNvPr id="2" name="G IMAGENES">
          <a:extLst>
            <a:ext uri="{FF2B5EF4-FFF2-40B4-BE49-F238E27FC236}">
              <a16:creationId xmlns:a16="http://schemas.microsoft.com/office/drawing/2014/main" id="{00000000-0008-0000-0800-000002000000}"/>
            </a:ext>
          </a:extLst>
        </xdr:cNvPr>
        <xdr:cNvGrpSpPr/>
      </xdr:nvGrpSpPr>
      <xdr:grpSpPr>
        <a:xfrm>
          <a:off x="0" y="0"/>
          <a:ext cx="5791200" cy="1125402"/>
          <a:chOff x="0" y="0"/>
          <a:chExt cx="5791200" cy="1125402"/>
        </a:xfrm>
      </xdr:grpSpPr>
      <xdr:pic>
        <xdr:nvPicPr>
          <xdr:cNvPr id="8" name="UCA">
            <a:hlinkClick xmlns:r="http://schemas.openxmlformats.org/officeDocument/2006/relationships" r:id="rId2"/>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embed="rId4"/>
          <a:stretch>
            <a:fillRect/>
          </a:stretch>
        </xdr:blipFill>
        <xdr:spPr>
          <a:xfrm>
            <a:off x="5429250" y="527957"/>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800-00000F000000}"/>
              </a:ext>
            </a:extLst>
          </xdr:cNvPr>
          <xdr:cNvPicPr>
            <a:picLocks noChangeAspect="1"/>
          </xdr:cNvPicPr>
        </xdr:nvPicPr>
        <xdr:blipFill>
          <a:blip xmlns:r="http://schemas.openxmlformats.org/officeDocument/2006/relationships" r:embed="rId5"/>
          <a:stretch>
            <a:fillRect/>
          </a:stretch>
        </xdr:blipFill>
        <xdr:spPr>
          <a:xfrm>
            <a:off x="5102678" y="521154"/>
            <a:ext cx="278145" cy="273016"/>
          </a:xfrm>
          <a:prstGeom prst="rect">
            <a:avLst/>
          </a:prstGeom>
        </xdr:spPr>
      </xdr:pic>
      <xdr:pic macro="[0]!Z_Celda">
        <xdr:nvPicPr>
          <xdr:cNvPr id="16" name="ZOOM">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6"/>
          <a:stretch>
            <a:fillRect/>
          </a:stretch>
        </xdr:blipFill>
        <xdr:spPr>
          <a:xfrm>
            <a:off x="5455557" y="837293"/>
            <a:ext cx="335643" cy="288109"/>
          </a:xfrm>
          <a:prstGeom prst="rect">
            <a:avLst/>
          </a:prstGeom>
        </xdr:spPr>
      </xdr:pic>
      <xdr:grpSp>
        <xdr:nvGrpSpPr>
          <xdr:cNvPr id="27" name="Ordenar">
            <a:extLst>
              <a:ext uri="{FF2B5EF4-FFF2-40B4-BE49-F238E27FC236}">
                <a16:creationId xmlns:a16="http://schemas.microsoft.com/office/drawing/2014/main" id="{00000000-0008-0000-0800-00001B000000}"/>
              </a:ext>
            </a:extLst>
          </xdr:cNvPr>
          <xdr:cNvGrpSpPr/>
        </xdr:nvGrpSpPr>
        <xdr:grpSpPr>
          <a:xfrm>
            <a:off x="5102678" y="827314"/>
            <a:ext cx="295275" cy="295275"/>
            <a:chOff x="5129893" y="830035"/>
            <a:chExt cx="295275" cy="295275"/>
          </a:xfrm>
        </xdr:grpSpPr>
        <xdr:pic>
          <xdr:nvPicPr>
            <xdr:cNvPr id="28" name="A-Z">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8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8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0.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9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4137</xdr:rowOff>
    </xdr:to>
    <xdr:grpSp>
      <xdr:nvGrpSpPr>
        <xdr:cNvPr id="29" name="G Menu SUPERIOR">
          <a:extLst>
            <a:ext uri="{FF2B5EF4-FFF2-40B4-BE49-F238E27FC236}">
              <a16:creationId xmlns:a16="http://schemas.microsoft.com/office/drawing/2014/main" id="{00000000-0008-0000-0900-00001D000000}"/>
            </a:ext>
          </a:extLst>
        </xdr:cNvPr>
        <xdr:cNvGrpSpPr/>
      </xdr:nvGrpSpPr>
      <xdr:grpSpPr>
        <a:xfrm>
          <a:off x="3893244" y="25613"/>
          <a:ext cx="4628425" cy="413953"/>
          <a:chOff x="4338394" y="27810"/>
          <a:chExt cx="4538066" cy="344812"/>
        </a:xfrm>
      </xdr:grpSpPr>
      <xdr:sp macro="[0]!IR_DATOS_GENERALES" textlink="">
        <xdr:nvSpPr>
          <xdr:cNvPr id="20" name="DATOS GENERALES">
            <a:extLst>
              <a:ext uri="{FF2B5EF4-FFF2-40B4-BE49-F238E27FC236}">
                <a16:creationId xmlns:a16="http://schemas.microsoft.com/office/drawing/2014/main" id="{00000000-0008-0000-0900-000014000000}"/>
              </a:ext>
            </a:extLst>
          </xdr:cNvPr>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900-000015000000}"/>
              </a:ext>
            </a:extLst>
          </xdr:cNvPr>
          <xdr:cNvSpPr/>
        </xdr:nvSpPr>
        <xdr:spPr>
          <a:xfrm>
            <a:off x="5103175"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900-000016000000}"/>
              </a:ext>
            </a:extLst>
          </xdr:cNvPr>
          <xdr:cNvSpPr/>
        </xdr:nvSpPr>
        <xdr:spPr>
          <a:xfrm>
            <a:off x="5867956"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900-000017000000}"/>
              </a:ext>
            </a:extLst>
          </xdr:cNvPr>
          <xdr:cNvSpPr/>
        </xdr:nvSpPr>
        <xdr:spPr>
          <a:xfrm>
            <a:off x="6632737"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900-000018000000}"/>
              </a:ext>
            </a:extLst>
          </xdr:cNvPr>
          <xdr:cNvSpPr/>
        </xdr:nvSpPr>
        <xdr:spPr>
          <a:xfrm>
            <a:off x="7397518"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900-000019000000}"/>
              </a:ext>
            </a:extLst>
          </xdr:cNvPr>
          <xdr:cNvSpPr/>
        </xdr:nvSpPr>
        <xdr:spPr>
          <a:xfrm>
            <a:off x="8162299"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a:extLst>
            <a:ext uri="{FF2B5EF4-FFF2-40B4-BE49-F238E27FC236}">
              <a16:creationId xmlns:a16="http://schemas.microsoft.com/office/drawing/2014/main" id="{00000000-0008-0000-0900-00001A000000}"/>
            </a:ext>
          </a:extLst>
        </xdr:cNvPr>
        <xdr:cNvGrpSpPr/>
      </xdr:nvGrpSpPr>
      <xdr:grpSpPr>
        <a:xfrm>
          <a:off x="3880730" y="502104"/>
          <a:ext cx="726969" cy="269421"/>
          <a:chOff x="4297156" y="437373"/>
          <a:chExt cx="702033" cy="204604"/>
        </a:xfrm>
      </xdr:grpSpPr>
      <xdr:sp macro="[0]!Elegir_Pregunta" textlink="">
        <xdr:nvSpPr>
          <xdr:cNvPr id="32" name="Pregunta">
            <a:extLst>
              <a:ext uri="{FF2B5EF4-FFF2-40B4-BE49-F238E27FC236}">
                <a16:creationId xmlns:a16="http://schemas.microsoft.com/office/drawing/2014/main" id="{00000000-0008-0000-0900-000020000000}"/>
              </a:ext>
            </a:extLst>
          </xdr:cNvPr>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4659106" y="437373"/>
                <a:ext cx="82817" cy="20460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4761016" y="447021"/>
                <a:ext cx="238173"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a:extLst>
            <a:ext uri="{FF2B5EF4-FFF2-40B4-BE49-F238E27FC236}">
              <a16:creationId xmlns:a16="http://schemas.microsoft.com/office/drawing/2014/main" id="{00000000-0008-0000-0900-00001B000000}"/>
            </a:ext>
          </a:extLst>
        </xdr:cNvPr>
        <xdr:cNvGrpSpPr/>
      </xdr:nvGrpSpPr>
      <xdr:grpSpPr>
        <a:xfrm>
          <a:off x="2330825" y="512269"/>
          <a:ext cx="543004" cy="268781"/>
          <a:chOff x="2784790" y="443531"/>
          <a:chExt cx="530547" cy="208095"/>
        </a:xfrm>
      </xdr:grpSpPr>
      <xdr:sp macro="" textlink="">
        <xdr:nvSpPr>
          <xdr:cNvPr id="34" name="NADA">
            <a:extLst>
              <a:ext uri="{FF2B5EF4-FFF2-40B4-BE49-F238E27FC236}">
                <a16:creationId xmlns:a16="http://schemas.microsoft.com/office/drawing/2014/main" id="{00000000-0008-0000-0900-000022000000}"/>
              </a:ext>
            </a:extLst>
          </xdr:cNvPr>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3229611" y="447021"/>
                <a:ext cx="85726" cy="204605"/>
              </a:xfrm>
              <a:prstGeom prst="rect">
                <a:avLst/>
              </a:prstGeom>
              <a:noFill/>
              <a:ln w="9525">
                <a:miter lim="800000"/>
                <a:headEnd/>
                <a:tailEnd/>
              </a:ln>
            </xdr:spPr>
          </xdr:sp>
        </mc:Choice>
        <mc:Fallback/>
      </mc:AlternateContent>
    </xdr:grpSp>
    <xdr:clientData/>
  </xdr:twoCellAnchor>
  <xdr:twoCellAnchor>
    <xdr:from>
      <xdr:col>1</xdr:col>
      <xdr:colOff>5392</xdr:colOff>
      <xdr:row>6</xdr:row>
      <xdr:rowOff>189121</xdr:rowOff>
    </xdr:from>
    <xdr:to>
      <xdr:col>7</xdr:col>
      <xdr:colOff>63217</xdr:colOff>
      <xdr:row>34</xdr:row>
      <xdr:rowOff>228090</xdr:rowOff>
    </xdr:to>
    <xdr:grpSp>
      <xdr:nvGrpSpPr>
        <xdr:cNvPr id="31" name="G IMAGENES">
          <a:extLst>
            <a:ext uri="{FF2B5EF4-FFF2-40B4-BE49-F238E27FC236}">
              <a16:creationId xmlns:a16="http://schemas.microsoft.com/office/drawing/2014/main" id="{00000000-0008-0000-0900-00001F000000}"/>
            </a:ext>
          </a:extLst>
        </xdr:cNvPr>
        <xdr:cNvGrpSpPr/>
      </xdr:nvGrpSpPr>
      <xdr:grpSpPr>
        <a:xfrm>
          <a:off x="197493" y="1027961"/>
          <a:ext cx="2196548" cy="4610969"/>
          <a:chOff x="0" y="485878"/>
          <a:chExt cx="2105725" cy="4112884"/>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0" y="1132509"/>
            <a:ext cx="2105725" cy="336863"/>
          </a:xfrm>
          <a:prstGeom prst="rect">
            <a:avLst/>
          </a:prstGeom>
        </xdr:spPr>
      </xdr:pic>
      <xdr:pic macro="[0]!MENU_AYUDA">
        <xdr:nvPicPr>
          <xdr:cNvPr id="3" name="FTP">
            <a:extLst>
              <a:ext uri="{FF2B5EF4-FFF2-40B4-BE49-F238E27FC236}">
                <a16:creationId xmlns:a16="http://schemas.microsoft.com/office/drawing/2014/main" id="{00000000-0008-0000-0900-000003000000}"/>
              </a:ext>
            </a:extLst>
          </xdr:cNvPr>
          <xdr:cNvPicPr>
            <a:picLocks noChangeAspect="1"/>
          </xdr:cNvPicPr>
        </xdr:nvPicPr>
        <xdr:blipFill rotWithShape="1">
          <a:blip xmlns:r="http://schemas.openxmlformats.org/officeDocument/2006/relationships" r:embed="rId3"/>
          <a:srcRect l="8903" r="-34835" b="9685"/>
          <a:stretch/>
        </xdr:blipFill>
        <xdr:spPr>
          <a:xfrm>
            <a:off x="182651" y="4078441"/>
            <a:ext cx="730166" cy="520321"/>
          </a:xfrm>
          <a:prstGeom prst="rect">
            <a:avLst/>
          </a:prstGeom>
        </xdr:spPr>
      </xdr:pic>
      <xdr:pic macro="[0]!Ir_INICIO">
        <xdr:nvPicPr>
          <xdr:cNvPr id="40" name="Casa_F_Gris" descr="HOME" title="HOME">
            <a:extLst>
              <a:ext uri="{FF2B5EF4-FFF2-40B4-BE49-F238E27FC236}">
                <a16:creationId xmlns:a16="http://schemas.microsoft.com/office/drawing/2014/main" id="{00000000-0008-0000-0900-000028000000}"/>
              </a:ext>
            </a:extLst>
          </xdr:cNvPr>
          <xdr:cNvPicPr>
            <a:picLocks noChangeAspect="1"/>
          </xdr:cNvPicPr>
        </xdr:nvPicPr>
        <xdr:blipFill>
          <a:blip xmlns:r="http://schemas.openxmlformats.org/officeDocument/2006/relationships" r:embed="rId4"/>
          <a:stretch>
            <a:fillRect/>
          </a:stretch>
        </xdr:blipFill>
        <xdr:spPr>
          <a:xfrm>
            <a:off x="145237" y="845097"/>
            <a:ext cx="295125" cy="262638"/>
          </a:xfrm>
          <a:prstGeom prst="rect">
            <a:avLst/>
          </a:prstGeom>
        </xdr:spPr>
      </xdr:pic>
      <xdr:pic macro="[0]!Graba_Archivo">
        <xdr:nvPicPr>
          <xdr:cNvPr id="41" name="Disquete">
            <a:extLst>
              <a:ext uri="{FF2B5EF4-FFF2-40B4-BE49-F238E27FC236}">
                <a16:creationId xmlns:a16="http://schemas.microsoft.com/office/drawing/2014/main" id="{00000000-0008-0000-0900-000029000000}"/>
              </a:ext>
            </a:extLst>
          </xdr:cNvPr>
          <xdr:cNvPicPr>
            <a:picLocks noChangeAspect="1"/>
          </xdr:cNvPicPr>
        </xdr:nvPicPr>
        <xdr:blipFill>
          <a:blip xmlns:r="http://schemas.openxmlformats.org/officeDocument/2006/relationships" r:embed="rId5"/>
          <a:stretch>
            <a:fillRect/>
          </a:stretch>
        </xdr:blipFill>
        <xdr:spPr>
          <a:xfrm>
            <a:off x="158090" y="485878"/>
            <a:ext cx="280915" cy="270719"/>
          </a:xfrm>
          <a:prstGeom prst="rect">
            <a:avLst/>
          </a:prstGeom>
        </xdr:spPr>
      </xdr:pic>
      <xdr:pic macro="[0]!Z_Celda">
        <xdr:nvPicPr>
          <xdr:cNvPr id="42" name="ZOOM">
            <a:extLst>
              <a:ext uri="{FF2B5EF4-FFF2-40B4-BE49-F238E27FC236}">
                <a16:creationId xmlns:a16="http://schemas.microsoft.com/office/drawing/2014/main" id="{00000000-0008-0000-0900-00002A000000}"/>
              </a:ext>
            </a:extLst>
          </xdr:cNvPr>
          <xdr:cNvPicPr>
            <a:picLocks noChangeAspect="1"/>
          </xdr:cNvPicPr>
        </xdr:nvPicPr>
        <xdr:blipFill>
          <a:blip xmlns:r="http://schemas.openxmlformats.org/officeDocument/2006/relationships" r:embed="rId6"/>
          <a:stretch>
            <a:fillRect/>
          </a:stretch>
        </xdr:blipFill>
        <xdr:spPr>
          <a:xfrm>
            <a:off x="1021142" y="4123059"/>
            <a:ext cx="476369" cy="462671"/>
          </a:xfrm>
          <a:prstGeom prst="rect">
            <a:avLst/>
          </a:prstGeom>
        </xdr:spPr>
      </xdr:pic>
    </xdr:grpSp>
    <xdr:clientData/>
  </xdr:twoCellAnchor>
  <xdr:twoCellAnchor>
    <xdr:from>
      <xdr:col>17</xdr:col>
      <xdr:colOff>382975</xdr:colOff>
      <xdr:row>30</xdr:row>
      <xdr:rowOff>105833</xdr:rowOff>
    </xdr:from>
    <xdr:to>
      <xdr:col>22</xdr:col>
      <xdr:colOff>358134</xdr:colOff>
      <xdr:row>35</xdr:row>
      <xdr:rowOff>28698</xdr:rowOff>
    </xdr:to>
    <xdr:pic>
      <xdr:nvPicPr>
        <xdr:cNvPr id="30" name="UCA">
          <a:hlinkClick xmlns:r="http://schemas.openxmlformats.org/officeDocument/2006/relationships" r:id="rId7"/>
          <a:extLst>
            <a:ext uri="{FF2B5EF4-FFF2-40B4-BE49-F238E27FC236}">
              <a16:creationId xmlns:a16="http://schemas.microsoft.com/office/drawing/2014/main" id="{00000000-0008-0000-0900-00001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843410" y="4928151"/>
          <a:ext cx="1999797" cy="838555"/>
        </a:xfrm>
        <a:prstGeom prst="rect">
          <a:avLst/>
        </a:prstGeom>
        <a:ln w="25400">
          <a:solidFill>
            <a:srgbClr val="E87B00"/>
          </a:solidFill>
        </a:ln>
      </xdr:spPr>
    </xdr:pic>
    <xdr:clientData/>
  </xdr:twoCellAnchor>
  <xdr:twoCellAnchor editAs="oneCell">
    <xdr:from>
      <xdr:col>27</xdr:col>
      <xdr:colOff>0</xdr:colOff>
      <xdr:row>0</xdr:row>
      <xdr:rowOff>5685</xdr:rowOff>
    </xdr:from>
    <xdr:to>
      <xdr:col>27</xdr:col>
      <xdr:colOff>178209</xdr:colOff>
      <xdr:row>1</xdr:row>
      <xdr:rowOff>165229</xdr:rowOff>
    </xdr:to>
    <xdr:sp macro="[0]!Celdas_Formulas_Activar_Desactivar" textlink="$A$2">
      <xdr:nvSpPr>
        <xdr:cNvPr id="45" name="VARIABLES">
          <a:extLst>
            <a:ext uri="{FF2B5EF4-FFF2-40B4-BE49-F238E27FC236}">
              <a16:creationId xmlns:a16="http://schemas.microsoft.com/office/drawing/2014/main" id="{00000000-0008-0000-0900-00002D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66220</xdr:rowOff>
    </xdr:to>
    <xdr:grpSp>
      <xdr:nvGrpSpPr>
        <xdr:cNvPr id="23" name="G FTP_MOODLE">
          <a:extLst>
            <a:ext uri="{FF2B5EF4-FFF2-40B4-BE49-F238E27FC236}">
              <a16:creationId xmlns:a16="http://schemas.microsoft.com/office/drawing/2014/main" id="{00000000-0008-0000-0A00-000017000000}"/>
            </a:ext>
          </a:extLst>
        </xdr:cNvPr>
        <xdr:cNvGrpSpPr/>
      </xdr:nvGrpSpPr>
      <xdr:grpSpPr>
        <a:xfrm>
          <a:off x="1709057" y="0"/>
          <a:ext cx="2974468" cy="566963"/>
          <a:chOff x="2844102" y="0"/>
          <a:chExt cx="2974468" cy="572030"/>
        </a:xfrm>
      </xdr:grpSpPr>
      <xdr:pic>
        <xdr:nvPicPr>
          <xdr:cNvPr id="24" name="FTP-MOODLE">
            <a:extLst>
              <a:ext uri="{FF2B5EF4-FFF2-40B4-BE49-F238E27FC236}">
                <a16:creationId xmlns:a16="http://schemas.microsoft.com/office/drawing/2014/main" id="{00000000-0008-0000-0A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A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A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a:extLst>
            <a:ext uri="{FF2B5EF4-FFF2-40B4-BE49-F238E27FC236}">
              <a16:creationId xmlns:a16="http://schemas.microsoft.com/office/drawing/2014/main" id="{00000000-0008-0000-0A00-00000B000000}"/>
            </a:ext>
          </a:extLst>
        </xdr:cNvPr>
        <xdr:cNvGrpSpPr/>
      </xdr:nvGrpSpPr>
      <xdr:grpSpPr>
        <a:xfrm>
          <a:off x="985157" y="0"/>
          <a:ext cx="823757" cy="496777"/>
          <a:chOff x="2090986" y="0"/>
          <a:chExt cx="802736" cy="496777"/>
        </a:xfrm>
      </xdr:grpSpPr>
      <xdr:cxnSp macro="">
        <xdr:nvCxnSpPr>
          <xdr:cNvPr id="17" name="LINEA">
            <a:extLst>
              <a:ext uri="{FF2B5EF4-FFF2-40B4-BE49-F238E27FC236}">
                <a16:creationId xmlns:a16="http://schemas.microsoft.com/office/drawing/2014/main" id="{00000000-0008-0000-0A00-000011000000}"/>
              </a:ext>
            </a:extLst>
          </xdr:cNvPr>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A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A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A00-000014000000}"/>
            </a:ext>
          </a:extLst>
        </xdr:cNvPr>
        <xdr:cNvGrpSpPr/>
      </xdr:nvGrpSpPr>
      <xdr:grpSpPr>
        <a:xfrm>
          <a:off x="1709057"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A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A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3943804</xdr:colOff>
      <xdr:row>1</xdr:row>
      <xdr:rowOff>621846</xdr:rowOff>
    </xdr:to>
    <xdr:grpSp>
      <xdr:nvGrpSpPr>
        <xdr:cNvPr id="2" name="G IMAGENES">
          <a:extLst>
            <a:ext uri="{FF2B5EF4-FFF2-40B4-BE49-F238E27FC236}">
              <a16:creationId xmlns:a16="http://schemas.microsoft.com/office/drawing/2014/main" id="{00000000-0008-0000-0A00-000002000000}"/>
            </a:ext>
          </a:extLst>
        </xdr:cNvPr>
        <xdr:cNvGrpSpPr/>
      </xdr:nvGrpSpPr>
      <xdr:grpSpPr>
        <a:xfrm>
          <a:off x="0" y="0"/>
          <a:ext cx="5652861" cy="1122589"/>
          <a:chOff x="0" y="0"/>
          <a:chExt cx="5652861" cy="1122589"/>
        </a:xfrm>
      </xdr:grpSpPr>
      <xdr:pic>
        <xdr:nvPicPr>
          <xdr:cNvPr id="9" name="UCA">
            <a:hlinkClick xmlns:r="http://schemas.openxmlformats.org/officeDocument/2006/relationships" r:id="rId2"/>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7866"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A00-00000E000000}"/>
              </a:ext>
            </a:extLst>
          </xdr:cNvPr>
          <xdr:cNvPicPr>
            <a:picLocks noChangeAspect="1"/>
          </xdr:cNvPicPr>
        </xdr:nvPicPr>
        <xdr:blipFill>
          <a:blip xmlns:r="http://schemas.openxmlformats.org/officeDocument/2006/relationships" r:embed="rId4"/>
          <a:stretch>
            <a:fillRect/>
          </a:stretch>
        </xdr:blipFill>
        <xdr:spPr>
          <a:xfrm>
            <a:off x="5342165" y="527958"/>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A00-00000F000000}"/>
              </a:ext>
            </a:extLst>
          </xdr:cNvPr>
          <xdr:cNvPicPr>
            <a:picLocks noChangeAspect="1"/>
          </xdr:cNvPicPr>
        </xdr:nvPicPr>
        <xdr:blipFill>
          <a:blip xmlns:r="http://schemas.openxmlformats.org/officeDocument/2006/relationships" r:embed="rId5"/>
          <a:stretch>
            <a:fillRect/>
          </a:stretch>
        </xdr:blipFill>
        <xdr:spPr>
          <a:xfrm>
            <a:off x="5022396" y="521154"/>
            <a:ext cx="278145" cy="273016"/>
          </a:xfrm>
          <a:prstGeom prst="rect">
            <a:avLst/>
          </a:prstGeom>
        </xdr:spPr>
      </xdr:pic>
      <xdr:pic macro="[0]!Z_Celda">
        <xdr:nvPicPr>
          <xdr:cNvPr id="16" name="ZOOM">
            <a:extLst>
              <a:ext uri="{FF2B5EF4-FFF2-40B4-BE49-F238E27FC236}">
                <a16:creationId xmlns:a16="http://schemas.microsoft.com/office/drawing/2014/main" id="{00000000-0008-0000-0A00-000010000000}"/>
              </a:ext>
            </a:extLst>
          </xdr:cNvPr>
          <xdr:cNvPicPr>
            <a:picLocks noChangeAspect="1"/>
          </xdr:cNvPicPr>
        </xdr:nvPicPr>
        <xdr:blipFill>
          <a:blip xmlns:r="http://schemas.openxmlformats.org/officeDocument/2006/relationships" r:embed="rId6"/>
          <a:stretch>
            <a:fillRect/>
          </a:stretch>
        </xdr:blipFill>
        <xdr:spPr>
          <a:xfrm>
            <a:off x="5360307" y="818243"/>
            <a:ext cx="292554" cy="288109"/>
          </a:xfrm>
          <a:prstGeom prst="rect">
            <a:avLst/>
          </a:prstGeom>
        </xdr:spPr>
      </xdr:pic>
      <xdr:grpSp>
        <xdr:nvGrpSpPr>
          <xdr:cNvPr id="27" name="Ordenar">
            <a:extLst>
              <a:ext uri="{FF2B5EF4-FFF2-40B4-BE49-F238E27FC236}">
                <a16:creationId xmlns:a16="http://schemas.microsoft.com/office/drawing/2014/main" id="{00000000-0008-0000-0A00-00001B000000}"/>
              </a:ext>
            </a:extLst>
          </xdr:cNvPr>
          <xdr:cNvGrpSpPr/>
        </xdr:nvGrpSpPr>
        <xdr:grpSpPr>
          <a:xfrm>
            <a:off x="5015593" y="827314"/>
            <a:ext cx="295275" cy="295275"/>
            <a:chOff x="5129893" y="830035"/>
            <a:chExt cx="295275" cy="295275"/>
          </a:xfrm>
        </xdr:grpSpPr>
        <xdr:pic>
          <xdr:nvPicPr>
            <xdr:cNvPr id="28" name="A-Z">
              <a:extLst>
                <a:ext uri="{FF2B5EF4-FFF2-40B4-BE49-F238E27FC236}">
                  <a16:creationId xmlns:a16="http://schemas.microsoft.com/office/drawing/2014/main" id="{00000000-0008-0000-0A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A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A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B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B00-00001C000000}"/>
            </a:ext>
          </a:extLst>
        </xdr:cNvPr>
        <xdr:cNvGrpSpPr/>
      </xdr:nvGrpSpPr>
      <xdr:grpSpPr>
        <a:xfrm>
          <a:off x="3893244" y="25613"/>
          <a:ext cx="4628425" cy="409817"/>
          <a:chOff x="4338394" y="27810"/>
          <a:chExt cx="4538066" cy="340676"/>
        </a:xfrm>
      </xdr:grpSpPr>
      <xdr:sp macro="[0]!IR_DATOS_GENERALES" textlink="">
        <xdr:nvSpPr>
          <xdr:cNvPr id="20" name="DATOS GENERALES">
            <a:extLst>
              <a:ext uri="{FF2B5EF4-FFF2-40B4-BE49-F238E27FC236}">
                <a16:creationId xmlns:a16="http://schemas.microsoft.com/office/drawing/2014/main" id="{00000000-0008-0000-0B00-000014000000}"/>
              </a:ext>
            </a:extLst>
          </xdr:cNvPr>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B00-000015000000}"/>
              </a:ext>
            </a:extLst>
          </xdr:cNvPr>
          <xdr:cNvSpPr/>
        </xdr:nvSpPr>
        <xdr:spPr>
          <a:xfrm>
            <a:off x="5103175"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B00-000016000000}"/>
              </a:ext>
            </a:extLst>
          </xdr:cNvPr>
          <xdr:cNvSpPr/>
        </xdr:nvSpPr>
        <xdr:spPr>
          <a:xfrm>
            <a:off x="5867956"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B00-000017000000}"/>
              </a:ext>
            </a:extLst>
          </xdr:cNvPr>
          <xdr:cNvSpPr/>
        </xdr:nvSpPr>
        <xdr:spPr>
          <a:xfrm>
            <a:off x="6632737"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B00-000018000000}"/>
              </a:ext>
            </a:extLst>
          </xdr:cNvPr>
          <xdr:cNvSpPr/>
        </xdr:nvSpPr>
        <xdr:spPr>
          <a:xfrm>
            <a:off x="7397518"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B00-000019000000}"/>
              </a:ext>
            </a:extLst>
          </xdr:cNvPr>
          <xdr:cNvSpPr/>
        </xdr:nvSpPr>
        <xdr:spPr>
          <a:xfrm>
            <a:off x="8162299"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314325</xdr:colOff>
      <xdr:row>5</xdr:row>
      <xdr:rowOff>19050</xdr:rowOff>
    </xdr:to>
    <xdr:grpSp>
      <xdr:nvGrpSpPr>
        <xdr:cNvPr id="26" name="G Pregunta">
          <a:extLst>
            <a:ext uri="{FF2B5EF4-FFF2-40B4-BE49-F238E27FC236}">
              <a16:creationId xmlns:a16="http://schemas.microsoft.com/office/drawing/2014/main" id="{00000000-0008-0000-0B00-00001A000000}"/>
            </a:ext>
          </a:extLst>
        </xdr:cNvPr>
        <xdr:cNvGrpSpPr/>
      </xdr:nvGrpSpPr>
      <xdr:grpSpPr>
        <a:xfrm>
          <a:off x="3893250" y="512271"/>
          <a:ext cx="704939" cy="268781"/>
          <a:chOff x="4330212" y="446884"/>
          <a:chExt cx="695270" cy="209551"/>
        </a:xfrm>
      </xdr:grpSpPr>
      <xdr:sp macro="[0]!Elegir_Pregunta" textlink="">
        <xdr:nvSpPr>
          <xdr:cNvPr id="32" name="Pregunta">
            <a:extLst>
              <a:ext uri="{FF2B5EF4-FFF2-40B4-BE49-F238E27FC236}">
                <a16:creationId xmlns:a16="http://schemas.microsoft.com/office/drawing/2014/main" id="{00000000-0008-0000-0B00-000020000000}"/>
              </a:ext>
            </a:extLst>
          </xdr:cNvPr>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 uri="{FF2B5EF4-FFF2-40B4-BE49-F238E27FC236}">
                    <a16:creationId xmlns:a16="http://schemas.microsoft.com/office/drawing/2014/main" id="{00000000-0008-0000-0B00-000003480000}"/>
                  </a:ext>
                </a:extLst>
              </xdr:cNvPr>
              <xdr:cNvSpPr/>
            </xdr:nvSpPr>
            <xdr:spPr bwMode="auto">
              <a:xfrm>
                <a:off x="4701687" y="446884"/>
                <a:ext cx="85725" cy="209551"/>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 uri="{FF2B5EF4-FFF2-40B4-BE49-F238E27FC236}">
                    <a16:creationId xmlns:a16="http://schemas.microsoft.com/office/drawing/2014/main" id="{00000000-0008-0000-0B00-000004480000}"/>
                  </a:ext>
                </a:extLst>
              </xdr:cNvPr>
              <xdr:cNvSpPr/>
            </xdr:nvSpPr>
            <xdr:spPr bwMode="auto">
              <a:xfrm>
                <a:off x="4787379" y="446942"/>
                <a:ext cx="238103"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B00-00001B000000}"/>
            </a:ext>
          </a:extLst>
        </xdr:cNvPr>
        <xdr:cNvGrpSpPr/>
      </xdr:nvGrpSpPr>
      <xdr:grpSpPr>
        <a:xfrm>
          <a:off x="2330824" y="502104"/>
          <a:ext cx="504910" cy="269421"/>
          <a:chOff x="2806212" y="440348"/>
          <a:chExt cx="495296" cy="206619"/>
        </a:xfrm>
      </xdr:grpSpPr>
      <xdr:sp macro="" textlink="">
        <xdr:nvSpPr>
          <xdr:cNvPr id="34" name="NADA">
            <a:extLst>
              <a:ext uri="{FF2B5EF4-FFF2-40B4-BE49-F238E27FC236}">
                <a16:creationId xmlns:a16="http://schemas.microsoft.com/office/drawing/2014/main" id="{00000000-0008-0000-0B00-000022000000}"/>
              </a:ext>
            </a:extLst>
          </xdr:cNvPr>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 uri="{FF2B5EF4-FFF2-40B4-BE49-F238E27FC236}">
                    <a16:creationId xmlns:a16="http://schemas.microsoft.com/office/drawing/2014/main" id="{00000000-0008-0000-0B00-000002480000}"/>
                  </a:ext>
                </a:extLst>
              </xdr:cNvPr>
              <xdr:cNvSpPr/>
            </xdr:nvSpPr>
            <xdr:spPr bwMode="auto">
              <a:xfrm>
                <a:off x="3215782" y="440348"/>
                <a:ext cx="85726" cy="206619"/>
              </a:xfrm>
              <a:prstGeom prst="rect">
                <a:avLst/>
              </a:prstGeom>
              <a:noFill/>
              <a:ln w="9525">
                <a:miter lim="800000"/>
                <a:headEnd/>
                <a:tailEnd/>
              </a:ln>
            </xdr:spPr>
          </xdr:sp>
        </mc:Choice>
        <mc:Fallback/>
      </mc:AlternateContent>
    </xdr:grpSp>
    <xdr:clientData/>
  </xdr:twoCellAnchor>
  <xdr:twoCellAnchor>
    <xdr:from>
      <xdr:col>1</xdr:col>
      <xdr:colOff>88434</xdr:colOff>
      <xdr:row>7</xdr:row>
      <xdr:rowOff>30236</xdr:rowOff>
    </xdr:from>
    <xdr:to>
      <xdr:col>7</xdr:col>
      <xdr:colOff>79423</xdr:colOff>
      <xdr:row>34</xdr:row>
      <xdr:rowOff>186530</xdr:rowOff>
    </xdr:to>
    <xdr:grpSp>
      <xdr:nvGrpSpPr>
        <xdr:cNvPr id="29" name="G IMAGENES">
          <a:extLst>
            <a:ext uri="{FF2B5EF4-FFF2-40B4-BE49-F238E27FC236}">
              <a16:creationId xmlns:a16="http://schemas.microsoft.com/office/drawing/2014/main" id="{00000000-0008-0000-0B00-00001D000000}"/>
            </a:ext>
          </a:extLst>
        </xdr:cNvPr>
        <xdr:cNvGrpSpPr/>
      </xdr:nvGrpSpPr>
      <xdr:grpSpPr>
        <a:xfrm>
          <a:off x="280535" y="1118807"/>
          <a:ext cx="2129712" cy="4478563"/>
          <a:chOff x="727606" y="337745"/>
          <a:chExt cx="2107005" cy="4315229"/>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27606" y="979702"/>
            <a:ext cx="2107005" cy="344247"/>
          </a:xfrm>
          <a:prstGeom prst="rect">
            <a:avLst/>
          </a:prstGeom>
        </xdr:spPr>
      </xdr:pic>
      <xdr:pic macro="[0]!MENU_AYUDA">
        <xdr:nvPicPr>
          <xdr:cNvPr id="3" name="FTP">
            <a:extLst>
              <a:ext uri="{FF2B5EF4-FFF2-40B4-BE49-F238E27FC236}">
                <a16:creationId xmlns:a16="http://schemas.microsoft.com/office/drawing/2014/main" id="{00000000-0008-0000-0B00-000003000000}"/>
              </a:ext>
            </a:extLst>
          </xdr:cNvPr>
          <xdr:cNvPicPr>
            <a:picLocks noChangeAspect="1"/>
          </xdr:cNvPicPr>
        </xdr:nvPicPr>
        <xdr:blipFill rotWithShape="1">
          <a:blip xmlns:r="http://schemas.openxmlformats.org/officeDocument/2006/relationships" r:embed="rId3"/>
          <a:srcRect l="8903" r="-34835" b="9685"/>
          <a:stretch/>
        </xdr:blipFill>
        <xdr:spPr>
          <a:xfrm>
            <a:off x="834072" y="4134439"/>
            <a:ext cx="730610" cy="518535"/>
          </a:xfrm>
          <a:prstGeom prst="rect">
            <a:avLst/>
          </a:prstGeom>
        </xdr:spPr>
      </xdr:pic>
      <xdr:pic macro="[0]!Ir_INICIO">
        <xdr:nvPicPr>
          <xdr:cNvPr id="40" name="Casa_F_Gris" descr="HOME" title="HOME">
            <a:extLst>
              <a:ext uri="{FF2B5EF4-FFF2-40B4-BE49-F238E27FC236}">
                <a16:creationId xmlns:a16="http://schemas.microsoft.com/office/drawing/2014/main" id="{00000000-0008-0000-0B00-000028000000}"/>
              </a:ext>
            </a:extLst>
          </xdr:cNvPr>
          <xdr:cNvPicPr>
            <a:picLocks noChangeAspect="1"/>
          </xdr:cNvPicPr>
        </xdr:nvPicPr>
        <xdr:blipFill>
          <a:blip xmlns:r="http://schemas.openxmlformats.org/officeDocument/2006/relationships" r:embed="rId4"/>
          <a:stretch>
            <a:fillRect/>
          </a:stretch>
        </xdr:blipFill>
        <xdr:spPr>
          <a:xfrm>
            <a:off x="844172" y="698944"/>
            <a:ext cx="294984" cy="259379"/>
          </a:xfrm>
          <a:prstGeom prst="rect">
            <a:avLst/>
          </a:prstGeom>
        </xdr:spPr>
      </xdr:pic>
      <xdr:pic macro="[0]!Graba_Archivo">
        <xdr:nvPicPr>
          <xdr:cNvPr id="41" name="Disquete">
            <a:extLst>
              <a:ext uri="{FF2B5EF4-FFF2-40B4-BE49-F238E27FC236}">
                <a16:creationId xmlns:a16="http://schemas.microsoft.com/office/drawing/2014/main" id="{00000000-0008-0000-0B00-000029000000}"/>
              </a:ext>
            </a:extLst>
          </xdr:cNvPr>
          <xdr:cNvPicPr>
            <a:picLocks noChangeAspect="1"/>
          </xdr:cNvPicPr>
        </xdr:nvPicPr>
        <xdr:blipFill>
          <a:blip xmlns:r="http://schemas.openxmlformats.org/officeDocument/2006/relationships" r:embed="rId5"/>
          <a:stretch>
            <a:fillRect/>
          </a:stretch>
        </xdr:blipFill>
        <xdr:spPr>
          <a:xfrm>
            <a:off x="857027" y="337745"/>
            <a:ext cx="280772" cy="272729"/>
          </a:xfrm>
          <a:prstGeom prst="rect">
            <a:avLst/>
          </a:prstGeom>
        </xdr:spPr>
      </xdr:pic>
      <xdr:pic macro="[0]!Z_Celda">
        <xdr:nvPicPr>
          <xdr:cNvPr id="42" name="ZOOM">
            <a:extLst>
              <a:ext uri="{FF2B5EF4-FFF2-40B4-BE49-F238E27FC236}">
                <a16:creationId xmlns:a16="http://schemas.microsoft.com/office/drawing/2014/main" id="{00000000-0008-0000-0B00-00002A000000}"/>
              </a:ext>
            </a:extLst>
          </xdr:cNvPr>
          <xdr:cNvPicPr>
            <a:picLocks noChangeAspect="1"/>
          </xdr:cNvPicPr>
        </xdr:nvPicPr>
        <xdr:blipFill>
          <a:blip xmlns:r="http://schemas.openxmlformats.org/officeDocument/2006/relationships" r:embed="rId6"/>
          <a:stretch>
            <a:fillRect/>
          </a:stretch>
        </xdr:blipFill>
        <xdr:spPr>
          <a:xfrm>
            <a:off x="1640157" y="4177079"/>
            <a:ext cx="473075" cy="464066"/>
          </a:xfrm>
          <a:prstGeom prst="rect">
            <a:avLst/>
          </a:prstGeom>
        </xdr:spPr>
      </xdr:pic>
    </xdr:grpSp>
    <xdr:clientData/>
  </xdr:twoCellAnchor>
  <xdr:twoCellAnchor>
    <xdr:from>
      <xdr:col>17</xdr:col>
      <xdr:colOff>383911</xdr:colOff>
      <xdr:row>30</xdr:row>
      <xdr:rowOff>124732</xdr:rowOff>
    </xdr:from>
    <xdr:to>
      <xdr:col>22</xdr:col>
      <xdr:colOff>358134</xdr:colOff>
      <xdr:row>35</xdr:row>
      <xdr:rowOff>16568</xdr:rowOff>
    </xdr:to>
    <xdr:pic>
      <xdr:nvPicPr>
        <xdr:cNvPr id="30" name="UCA">
          <a:hlinkClick xmlns:r="http://schemas.openxmlformats.org/officeDocument/2006/relationships" r:id="rId7"/>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896440" y="4909911"/>
          <a:ext cx="2015295" cy="802758"/>
        </a:xfrm>
        <a:prstGeom prst="rect">
          <a:avLst/>
        </a:prstGeom>
        <a:ln w="25400">
          <a:solidFill>
            <a:srgbClr val="E87B00"/>
          </a:solidFill>
        </a:ln>
      </xdr:spPr>
    </xdr:pic>
    <xdr:clientData/>
  </xdr:twoCellAnchor>
  <xdr:twoCellAnchor editAs="oneCell">
    <xdr:from>
      <xdr:col>27</xdr:col>
      <xdr:colOff>0</xdr:colOff>
      <xdr:row>0</xdr:row>
      <xdr:rowOff>5685</xdr:rowOff>
    </xdr:from>
    <xdr:to>
      <xdr:col>27</xdr:col>
      <xdr:colOff>178209</xdr:colOff>
      <xdr:row>1</xdr:row>
      <xdr:rowOff>165229</xdr:rowOff>
    </xdr:to>
    <xdr:sp macro="[0]!Celdas_Formulas_Activar_Desactivar" textlink="$A$2">
      <xdr:nvSpPr>
        <xdr:cNvPr id="44" name="VARIABLES">
          <a:extLst>
            <a:ext uri="{FF2B5EF4-FFF2-40B4-BE49-F238E27FC236}">
              <a16:creationId xmlns:a16="http://schemas.microsoft.com/office/drawing/2014/main" id="{00000000-0008-0000-0B00-00002C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66014</xdr:rowOff>
    </xdr:to>
    <xdr:grpSp>
      <xdr:nvGrpSpPr>
        <xdr:cNvPr id="23" name="G FTP_MOODLE">
          <a:extLst>
            <a:ext uri="{FF2B5EF4-FFF2-40B4-BE49-F238E27FC236}">
              <a16:creationId xmlns:a16="http://schemas.microsoft.com/office/drawing/2014/main" id="{00000000-0008-0000-0C00-000017000000}"/>
            </a:ext>
          </a:extLst>
        </xdr:cNvPr>
        <xdr:cNvGrpSpPr/>
      </xdr:nvGrpSpPr>
      <xdr:grpSpPr>
        <a:xfrm>
          <a:off x="2095500" y="0"/>
          <a:ext cx="2974468" cy="566757"/>
          <a:chOff x="2844102" y="0"/>
          <a:chExt cx="2974468" cy="572030"/>
        </a:xfrm>
      </xdr:grpSpPr>
      <xdr:pic>
        <xdr:nvPicPr>
          <xdr:cNvPr id="24" name="FTP-MOODLE">
            <a:extLst>
              <a:ext uri="{FF2B5EF4-FFF2-40B4-BE49-F238E27FC236}">
                <a16:creationId xmlns:a16="http://schemas.microsoft.com/office/drawing/2014/main" id="{00000000-0008-0000-0C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C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C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a:extLst>
            <a:ext uri="{FF2B5EF4-FFF2-40B4-BE49-F238E27FC236}">
              <a16:creationId xmlns:a16="http://schemas.microsoft.com/office/drawing/2014/main" id="{00000000-0008-0000-0C00-00000A000000}"/>
            </a:ext>
          </a:extLst>
        </xdr:cNvPr>
        <xdr:cNvGrpSpPr/>
      </xdr:nvGrpSpPr>
      <xdr:grpSpPr>
        <a:xfrm>
          <a:off x="1387929" y="0"/>
          <a:ext cx="825698" cy="496777"/>
          <a:chOff x="2090986" y="0"/>
          <a:chExt cx="802736" cy="496777"/>
        </a:xfrm>
      </xdr:grpSpPr>
      <xdr:cxnSp macro="">
        <xdr:nvCxnSpPr>
          <xdr:cNvPr id="17" name="LINEA">
            <a:extLst>
              <a:ext uri="{FF2B5EF4-FFF2-40B4-BE49-F238E27FC236}">
                <a16:creationId xmlns:a16="http://schemas.microsoft.com/office/drawing/2014/main" id="{00000000-0008-0000-0C00-000011000000}"/>
              </a:ext>
            </a:extLst>
          </xdr:cNvPr>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C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C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C00-000014000000}"/>
            </a:ext>
          </a:extLst>
        </xdr:cNvPr>
        <xdr:cNvGrpSpPr/>
      </xdr:nvGrpSpPr>
      <xdr:grpSpPr>
        <a:xfrm>
          <a:off x="2095500"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C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C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3639004</xdr:colOff>
      <xdr:row>1</xdr:row>
      <xdr:rowOff>621847</xdr:rowOff>
    </xdr:to>
    <xdr:grpSp>
      <xdr:nvGrpSpPr>
        <xdr:cNvPr id="2" name="G IMAGENES">
          <a:extLst>
            <a:ext uri="{FF2B5EF4-FFF2-40B4-BE49-F238E27FC236}">
              <a16:creationId xmlns:a16="http://schemas.microsoft.com/office/drawing/2014/main" id="{00000000-0008-0000-0C00-000002000000}"/>
            </a:ext>
          </a:extLst>
        </xdr:cNvPr>
        <xdr:cNvGrpSpPr/>
      </xdr:nvGrpSpPr>
      <xdr:grpSpPr>
        <a:xfrm>
          <a:off x="0" y="0"/>
          <a:ext cx="5734504" cy="1122590"/>
          <a:chOff x="0" y="0"/>
          <a:chExt cx="5734504" cy="1122590"/>
        </a:xfrm>
      </xdr:grpSpPr>
      <xdr:pic>
        <xdr:nvPicPr>
          <xdr:cNvPr id="8" name="UCA">
            <a:hlinkClick xmlns:r="http://schemas.openxmlformats.org/officeDocument/2006/relationships" r:id="rId2"/>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C00-00000E000000}"/>
              </a:ext>
            </a:extLst>
          </xdr:cNvPr>
          <xdr:cNvPicPr>
            <a:picLocks noChangeAspect="1"/>
          </xdr:cNvPicPr>
        </xdr:nvPicPr>
        <xdr:blipFill>
          <a:blip xmlns:r="http://schemas.openxmlformats.org/officeDocument/2006/relationships" r:embed="rId4"/>
          <a:stretch>
            <a:fillRect/>
          </a:stretch>
        </xdr:blipFill>
        <xdr:spPr>
          <a:xfrm>
            <a:off x="5422447" y="534761"/>
            <a:ext cx="295072" cy="253616"/>
          </a:xfrm>
          <a:prstGeom prst="rect">
            <a:avLst/>
          </a:prstGeom>
        </xdr:spPr>
      </xdr:pic>
      <xdr:pic macro="[0]!Graba_Archivo">
        <xdr:nvPicPr>
          <xdr:cNvPr id="16" name="Disquete">
            <a:extLst>
              <a:ext uri="{FF2B5EF4-FFF2-40B4-BE49-F238E27FC236}">
                <a16:creationId xmlns:a16="http://schemas.microsoft.com/office/drawing/2014/main" id="{00000000-0008-0000-0C00-000010000000}"/>
              </a:ext>
            </a:extLst>
          </xdr:cNvPr>
          <xdr:cNvPicPr>
            <a:picLocks noChangeAspect="1"/>
          </xdr:cNvPicPr>
        </xdr:nvPicPr>
        <xdr:blipFill>
          <a:blip xmlns:r="http://schemas.openxmlformats.org/officeDocument/2006/relationships" r:embed="rId5"/>
          <a:stretch>
            <a:fillRect/>
          </a:stretch>
        </xdr:blipFill>
        <xdr:spPr>
          <a:xfrm>
            <a:off x="5102679" y="521154"/>
            <a:ext cx="278145" cy="273016"/>
          </a:xfrm>
          <a:prstGeom prst="rect">
            <a:avLst/>
          </a:prstGeom>
        </xdr:spPr>
      </xdr:pic>
      <xdr:pic macro="[0]!Z_Celda">
        <xdr:nvPicPr>
          <xdr:cNvPr id="27" name="ZOOM">
            <a:extLst>
              <a:ext uri="{FF2B5EF4-FFF2-40B4-BE49-F238E27FC236}">
                <a16:creationId xmlns:a16="http://schemas.microsoft.com/office/drawing/2014/main" id="{00000000-0008-0000-0C00-00001B000000}"/>
              </a:ext>
            </a:extLst>
          </xdr:cNvPr>
          <xdr:cNvPicPr>
            <a:picLocks noChangeAspect="1"/>
          </xdr:cNvPicPr>
        </xdr:nvPicPr>
        <xdr:blipFill>
          <a:blip xmlns:r="http://schemas.openxmlformats.org/officeDocument/2006/relationships" r:embed="rId6"/>
          <a:stretch>
            <a:fillRect/>
          </a:stretch>
        </xdr:blipFill>
        <xdr:spPr>
          <a:xfrm>
            <a:off x="5441950" y="824593"/>
            <a:ext cx="292554" cy="288109"/>
          </a:xfrm>
          <a:prstGeom prst="rect">
            <a:avLst/>
          </a:prstGeom>
        </xdr:spPr>
      </xdr:pic>
      <xdr:grpSp>
        <xdr:nvGrpSpPr>
          <xdr:cNvPr id="28" name="Ordenar">
            <a:extLst>
              <a:ext uri="{FF2B5EF4-FFF2-40B4-BE49-F238E27FC236}">
                <a16:creationId xmlns:a16="http://schemas.microsoft.com/office/drawing/2014/main" id="{00000000-0008-0000-0C00-00001C000000}"/>
              </a:ext>
            </a:extLst>
          </xdr:cNvPr>
          <xdr:cNvGrpSpPr/>
        </xdr:nvGrpSpPr>
        <xdr:grpSpPr>
          <a:xfrm>
            <a:off x="5095875" y="827315"/>
            <a:ext cx="295275" cy="295275"/>
            <a:chOff x="5129893" y="830035"/>
            <a:chExt cx="295275" cy="295275"/>
          </a:xfrm>
        </xdr:grpSpPr>
        <xdr:pic>
          <xdr:nvPicPr>
            <xdr:cNvPr id="29" name="A-Z">
              <a:extLst>
                <a:ext uri="{FF2B5EF4-FFF2-40B4-BE49-F238E27FC236}">
                  <a16:creationId xmlns:a16="http://schemas.microsoft.com/office/drawing/2014/main" id="{00000000-0008-0000-0C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0" name="Ascendente">
              <a:extLst>
                <a:ext uri="{FF2B5EF4-FFF2-40B4-BE49-F238E27FC236}">
                  <a16:creationId xmlns:a16="http://schemas.microsoft.com/office/drawing/2014/main" id="{00000000-0008-0000-0C00-00001E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1" name="Descendente">
              <a:extLst>
                <a:ext uri="{FF2B5EF4-FFF2-40B4-BE49-F238E27FC236}">
                  <a16:creationId xmlns:a16="http://schemas.microsoft.com/office/drawing/2014/main" id="{00000000-0008-0000-0C00-00001F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4.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D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0</xdr:row>
      <xdr:rowOff>7869</xdr:rowOff>
    </xdr:from>
    <xdr:to>
      <xdr:col>22</xdr:col>
      <xdr:colOff>331770</xdr:colOff>
      <xdr:row>3</xdr:row>
      <xdr:rowOff>16981</xdr:rowOff>
    </xdr:to>
    <xdr:grpSp>
      <xdr:nvGrpSpPr>
        <xdr:cNvPr id="28" name="G Menu SUPERIOR">
          <a:extLst>
            <a:ext uri="{FF2B5EF4-FFF2-40B4-BE49-F238E27FC236}">
              <a16:creationId xmlns:a16="http://schemas.microsoft.com/office/drawing/2014/main" id="{00000000-0008-0000-0D00-00001C000000}"/>
            </a:ext>
          </a:extLst>
        </xdr:cNvPr>
        <xdr:cNvGrpSpPr/>
      </xdr:nvGrpSpPr>
      <xdr:grpSpPr>
        <a:xfrm>
          <a:off x="3893244" y="7869"/>
          <a:ext cx="4628425" cy="444541"/>
          <a:chOff x="4330212" y="7869"/>
          <a:chExt cx="4522770" cy="382785"/>
        </a:xfrm>
      </xdr:grpSpPr>
      <xdr:sp macro="[0]!IR_DATOS_GENERALES" textlink="">
        <xdr:nvSpPr>
          <xdr:cNvPr id="20" name="DATOS GENERALES">
            <a:extLst>
              <a:ext uri="{FF2B5EF4-FFF2-40B4-BE49-F238E27FC236}">
                <a16:creationId xmlns:a16="http://schemas.microsoft.com/office/drawing/2014/main" id="{00000000-0008-0000-0D00-000014000000}"/>
              </a:ext>
            </a:extLst>
          </xdr:cNvPr>
          <xdr:cNvSpPr/>
        </xdr:nvSpPr>
        <xdr:spPr>
          <a:xfrm>
            <a:off x="4330212" y="7869"/>
            <a:ext cx="712770" cy="38278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D00-000015000000}"/>
              </a:ext>
            </a:extLst>
          </xdr:cNvPr>
          <xdr:cNvSpPr/>
        </xdr:nvSpPr>
        <xdr:spPr>
          <a:xfrm>
            <a:off x="5092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D00-000016000000}"/>
              </a:ext>
            </a:extLst>
          </xdr:cNvPr>
          <xdr:cNvSpPr/>
        </xdr:nvSpPr>
        <xdr:spPr>
          <a:xfrm>
            <a:off x="5854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D00-000017000000}"/>
              </a:ext>
            </a:extLst>
          </xdr:cNvPr>
          <xdr:cNvSpPr/>
        </xdr:nvSpPr>
        <xdr:spPr>
          <a:xfrm>
            <a:off x="6616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D00-000018000000}"/>
              </a:ext>
            </a:extLst>
          </xdr:cNvPr>
          <xdr:cNvSpPr/>
        </xdr:nvSpPr>
        <xdr:spPr>
          <a:xfrm>
            <a:off x="7378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D00-000019000000}"/>
              </a:ext>
            </a:extLst>
          </xdr:cNvPr>
          <xdr:cNvSpPr/>
        </xdr:nvSpPr>
        <xdr:spPr>
          <a:xfrm>
            <a:off x="8140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a:extLst>
            <a:ext uri="{FF2B5EF4-FFF2-40B4-BE49-F238E27FC236}">
              <a16:creationId xmlns:a16="http://schemas.microsoft.com/office/drawing/2014/main" id="{00000000-0008-0000-0D00-00001A000000}"/>
            </a:ext>
          </a:extLst>
        </xdr:cNvPr>
        <xdr:cNvGrpSpPr/>
      </xdr:nvGrpSpPr>
      <xdr:grpSpPr>
        <a:xfrm>
          <a:off x="3893243" y="511025"/>
          <a:ext cx="714470" cy="270026"/>
          <a:chOff x="4301369" y="453291"/>
          <a:chExt cx="701738" cy="208037"/>
        </a:xfrm>
      </xdr:grpSpPr>
      <xdr:sp macro="[0]!Elegir_Pregunta" textlink="">
        <xdr:nvSpPr>
          <xdr:cNvPr id="32" name="Pregunta">
            <a:extLst>
              <a:ext uri="{FF2B5EF4-FFF2-40B4-BE49-F238E27FC236}">
                <a16:creationId xmlns:a16="http://schemas.microsoft.com/office/drawing/2014/main" id="{00000000-0008-0000-0D00-000020000000}"/>
              </a:ext>
            </a:extLst>
          </xdr:cNvPr>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 uri="{FF2B5EF4-FFF2-40B4-BE49-F238E27FC236}">
                    <a16:creationId xmlns:a16="http://schemas.microsoft.com/office/drawing/2014/main" id="{00000000-0008-0000-0D00-000003700000}"/>
                  </a:ext>
                </a:extLst>
              </xdr:cNvPr>
              <xdr:cNvSpPr/>
            </xdr:nvSpPr>
            <xdr:spPr bwMode="auto">
              <a:xfrm>
                <a:off x="4679345" y="453291"/>
                <a:ext cx="85725" cy="208037"/>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 uri="{FF2B5EF4-FFF2-40B4-BE49-F238E27FC236}">
                    <a16:creationId xmlns:a16="http://schemas.microsoft.com/office/drawing/2014/main" id="{00000000-0008-0000-0D00-000004700000}"/>
                  </a:ext>
                </a:extLst>
              </xdr:cNvPr>
              <xdr:cNvSpPr/>
            </xdr:nvSpPr>
            <xdr:spPr bwMode="auto">
              <a:xfrm>
                <a:off x="4764989" y="453571"/>
                <a:ext cx="238118"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D00-00001B000000}"/>
            </a:ext>
          </a:extLst>
        </xdr:cNvPr>
        <xdr:cNvGrpSpPr/>
      </xdr:nvGrpSpPr>
      <xdr:grpSpPr>
        <a:xfrm>
          <a:off x="2330825" y="502104"/>
          <a:ext cx="504899" cy="269421"/>
          <a:chOff x="2789464" y="444651"/>
          <a:chExt cx="492224" cy="207434"/>
        </a:xfrm>
      </xdr:grpSpPr>
      <xdr:sp macro="" textlink="">
        <xdr:nvSpPr>
          <xdr:cNvPr id="34" name="NADA">
            <a:extLst>
              <a:ext uri="{FF2B5EF4-FFF2-40B4-BE49-F238E27FC236}">
                <a16:creationId xmlns:a16="http://schemas.microsoft.com/office/drawing/2014/main" id="{00000000-0008-0000-0D00-000022000000}"/>
              </a:ext>
            </a:extLst>
          </xdr:cNvPr>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 uri="{FF2B5EF4-FFF2-40B4-BE49-F238E27FC236}">
                    <a16:creationId xmlns:a16="http://schemas.microsoft.com/office/drawing/2014/main" id="{00000000-0008-0000-0D00-000001700000}"/>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 uri="{FF2B5EF4-FFF2-40B4-BE49-F238E27FC236}">
                    <a16:creationId xmlns:a16="http://schemas.microsoft.com/office/drawing/2014/main" id="{00000000-0008-0000-0D00-000002700000}"/>
                  </a:ext>
                </a:extLst>
              </xdr:cNvPr>
              <xdr:cNvSpPr/>
            </xdr:nvSpPr>
            <xdr:spPr bwMode="auto">
              <a:xfrm>
                <a:off x="3195978" y="444651"/>
                <a:ext cx="85710" cy="207434"/>
              </a:xfrm>
              <a:prstGeom prst="rect">
                <a:avLst/>
              </a:prstGeom>
              <a:noFill/>
              <a:ln w="9525">
                <a:miter lim="800000"/>
                <a:headEnd/>
                <a:tailEnd/>
              </a:ln>
            </xdr:spPr>
          </xdr:sp>
        </mc:Choice>
        <mc:Fallback/>
      </mc:AlternateContent>
    </xdr:grpSp>
    <xdr:clientData/>
  </xdr:twoCellAnchor>
  <xdr:twoCellAnchor>
    <xdr:from>
      <xdr:col>1</xdr:col>
      <xdr:colOff>27250</xdr:colOff>
      <xdr:row>6</xdr:row>
      <xdr:rowOff>251712</xdr:rowOff>
    </xdr:from>
    <xdr:to>
      <xdr:col>22</xdr:col>
      <xdr:colOff>361914</xdr:colOff>
      <xdr:row>35</xdr:row>
      <xdr:rowOff>8108</xdr:rowOff>
    </xdr:to>
    <xdr:grpSp>
      <xdr:nvGrpSpPr>
        <xdr:cNvPr id="28672" name="G IMAGENES">
          <a:extLst>
            <a:ext uri="{FF2B5EF4-FFF2-40B4-BE49-F238E27FC236}">
              <a16:creationId xmlns:a16="http://schemas.microsoft.com/office/drawing/2014/main" id="{00000000-0008-0000-0D00-000000700000}"/>
            </a:ext>
          </a:extLst>
        </xdr:cNvPr>
        <xdr:cNvGrpSpPr/>
      </xdr:nvGrpSpPr>
      <xdr:grpSpPr>
        <a:xfrm>
          <a:off x="219351" y="1090552"/>
          <a:ext cx="8332462" cy="4578127"/>
          <a:chOff x="743329" y="281310"/>
          <a:chExt cx="8303651" cy="4356862"/>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43329" y="927580"/>
            <a:ext cx="2123588" cy="340546"/>
          </a:xfrm>
          <a:prstGeom prst="rect">
            <a:avLst/>
          </a:prstGeom>
        </xdr:spPr>
      </xdr:pic>
      <xdr:pic macro="[0]!MENU_AYUDA">
        <xdr:nvPicPr>
          <xdr:cNvPr id="3" name="FTP">
            <a:extLst>
              <a:ext uri="{FF2B5EF4-FFF2-40B4-BE49-F238E27FC236}">
                <a16:creationId xmlns:a16="http://schemas.microsoft.com/office/drawing/2014/main" id="{00000000-0008-0000-0D00-000003000000}"/>
              </a:ext>
            </a:extLst>
          </xdr:cNvPr>
          <xdr:cNvPicPr>
            <a:picLocks noChangeAspect="1"/>
          </xdr:cNvPicPr>
        </xdr:nvPicPr>
        <xdr:blipFill rotWithShape="1">
          <a:blip xmlns:r="http://schemas.openxmlformats.org/officeDocument/2006/relationships" r:embed="rId3"/>
          <a:srcRect l="8903" r="-34835" b="9685"/>
          <a:stretch/>
        </xdr:blipFill>
        <xdr:spPr>
          <a:xfrm>
            <a:off x="904974" y="4067418"/>
            <a:ext cx="736057" cy="521425"/>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0D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30392" y="3899139"/>
            <a:ext cx="1916588" cy="739033"/>
          </a:xfrm>
          <a:prstGeom prst="rect">
            <a:avLst/>
          </a:prstGeom>
          <a:ln w="25400">
            <a:solidFill>
              <a:srgbClr val="E87B00"/>
            </a:solidFill>
          </a:ln>
        </xdr:spPr>
      </xdr:pic>
      <xdr:pic macro="[0]!Ir_INICIO">
        <xdr:nvPicPr>
          <xdr:cNvPr id="40" name="Casa_F_Gris" descr="HOME" title="HOME">
            <a:extLst>
              <a:ext uri="{FF2B5EF4-FFF2-40B4-BE49-F238E27FC236}">
                <a16:creationId xmlns:a16="http://schemas.microsoft.com/office/drawing/2014/main" id="{00000000-0008-0000-0D00-000028000000}"/>
              </a:ext>
            </a:extLst>
          </xdr:cNvPr>
          <xdr:cNvPicPr>
            <a:picLocks noChangeAspect="1"/>
          </xdr:cNvPicPr>
        </xdr:nvPicPr>
        <xdr:blipFill>
          <a:blip xmlns:r="http://schemas.openxmlformats.org/officeDocument/2006/relationships" r:embed="rId6"/>
          <a:stretch>
            <a:fillRect/>
          </a:stretch>
        </xdr:blipFill>
        <xdr:spPr>
          <a:xfrm>
            <a:off x="899478" y="638274"/>
            <a:ext cx="293752" cy="260676"/>
          </a:xfrm>
          <a:prstGeom prst="rect">
            <a:avLst/>
          </a:prstGeom>
        </xdr:spPr>
      </xdr:pic>
      <xdr:pic macro="[0]!Graba_Archivo">
        <xdr:nvPicPr>
          <xdr:cNvPr id="41" name="Disquete">
            <a:extLst>
              <a:ext uri="{FF2B5EF4-FFF2-40B4-BE49-F238E27FC236}">
                <a16:creationId xmlns:a16="http://schemas.microsoft.com/office/drawing/2014/main" id="{00000000-0008-0000-0D00-000029000000}"/>
              </a:ext>
            </a:extLst>
          </xdr:cNvPr>
          <xdr:cNvPicPr>
            <a:picLocks noChangeAspect="1"/>
          </xdr:cNvPicPr>
        </xdr:nvPicPr>
        <xdr:blipFill>
          <a:blip xmlns:r="http://schemas.openxmlformats.org/officeDocument/2006/relationships" r:embed="rId7"/>
          <a:stretch>
            <a:fillRect/>
          </a:stretch>
        </xdr:blipFill>
        <xdr:spPr>
          <a:xfrm>
            <a:off x="912399" y="281310"/>
            <a:ext cx="279467" cy="268731"/>
          </a:xfrm>
          <a:prstGeom prst="rect">
            <a:avLst/>
          </a:prstGeom>
        </xdr:spPr>
      </xdr:pic>
      <xdr:pic macro="[0]!Z_Celda">
        <xdr:nvPicPr>
          <xdr:cNvPr id="42" name="ZOOM">
            <a:extLst>
              <a:ext uri="{FF2B5EF4-FFF2-40B4-BE49-F238E27FC236}">
                <a16:creationId xmlns:a16="http://schemas.microsoft.com/office/drawing/2014/main" id="{00000000-0008-0000-0D00-00002A000000}"/>
              </a:ext>
            </a:extLst>
          </xdr:cNvPr>
          <xdr:cNvPicPr>
            <a:picLocks noChangeAspect="1"/>
          </xdr:cNvPicPr>
        </xdr:nvPicPr>
        <xdr:blipFill>
          <a:blip xmlns:r="http://schemas.openxmlformats.org/officeDocument/2006/relationships" r:embed="rId8"/>
          <a:stretch>
            <a:fillRect/>
          </a:stretch>
        </xdr:blipFill>
        <xdr:spPr>
          <a:xfrm>
            <a:off x="1728261" y="4123263"/>
            <a:ext cx="478881" cy="461226"/>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22</xdr:col>
          <xdr:colOff>83820</xdr:colOff>
          <xdr:row>8</xdr:row>
          <xdr:rowOff>30480</xdr:rowOff>
        </xdr:from>
        <xdr:to>
          <xdr:col>22</xdr:col>
          <xdr:colOff>327660</xdr:colOff>
          <xdr:row>8</xdr:row>
          <xdr:rowOff>220980</xdr:rowOff>
        </xdr:to>
        <xdr:sp macro="" textlink="">
          <xdr:nvSpPr>
            <xdr:cNvPr id="28729" name="Box PREGUNTAS" hidden="1">
              <a:extLst>
                <a:ext uri="{63B3BB69-23CF-44E3-9099-C40C66FF867C}">
                  <a14:compatExt spid="_x0000_s28729"/>
                </a:ext>
                <a:ext uri="{FF2B5EF4-FFF2-40B4-BE49-F238E27FC236}">
                  <a16:creationId xmlns:a16="http://schemas.microsoft.com/office/drawing/2014/main" id="{00000000-0008-0000-0D00-00003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27</xdr:col>
      <xdr:colOff>0</xdr:colOff>
      <xdr:row>0</xdr:row>
      <xdr:rowOff>5685</xdr:rowOff>
    </xdr:from>
    <xdr:to>
      <xdr:col>27</xdr:col>
      <xdr:colOff>178209</xdr:colOff>
      <xdr:row>1</xdr:row>
      <xdr:rowOff>165229</xdr:rowOff>
    </xdr:to>
    <xdr:sp macro="[0]!Celdas_Formulas_Activar_Desactivar" textlink="$A$2">
      <xdr:nvSpPr>
        <xdr:cNvPr id="44" name="VARIABLES">
          <a:extLst>
            <a:ext uri="{FF2B5EF4-FFF2-40B4-BE49-F238E27FC236}">
              <a16:creationId xmlns:a16="http://schemas.microsoft.com/office/drawing/2014/main" id="{00000000-0008-0000-0D00-00002C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66014</xdr:rowOff>
    </xdr:to>
    <xdr:grpSp>
      <xdr:nvGrpSpPr>
        <xdr:cNvPr id="23" name="G FTP_MOODLE">
          <a:extLst>
            <a:ext uri="{FF2B5EF4-FFF2-40B4-BE49-F238E27FC236}">
              <a16:creationId xmlns:a16="http://schemas.microsoft.com/office/drawing/2014/main" id="{00000000-0008-0000-0E00-000017000000}"/>
            </a:ext>
          </a:extLst>
        </xdr:cNvPr>
        <xdr:cNvGrpSpPr/>
      </xdr:nvGrpSpPr>
      <xdr:grpSpPr>
        <a:xfrm>
          <a:off x="1725386" y="0"/>
          <a:ext cx="2974468" cy="566757"/>
          <a:chOff x="2844102" y="0"/>
          <a:chExt cx="2974468" cy="572030"/>
        </a:xfrm>
      </xdr:grpSpPr>
      <xdr:pic>
        <xdr:nvPicPr>
          <xdr:cNvPr id="24" name="FTP-MOODLE">
            <a:extLst>
              <a:ext uri="{FF2B5EF4-FFF2-40B4-BE49-F238E27FC236}">
                <a16:creationId xmlns:a16="http://schemas.microsoft.com/office/drawing/2014/main" id="{00000000-0008-0000-0E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E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E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338667</xdr:colOff>
      <xdr:row>0</xdr:row>
      <xdr:rowOff>6048</xdr:rowOff>
    </xdr:from>
    <xdr:to>
      <xdr:col>6</xdr:col>
      <xdr:colOff>102881</xdr:colOff>
      <xdr:row>0</xdr:row>
      <xdr:rowOff>502825</xdr:rowOff>
    </xdr:to>
    <xdr:grpSp>
      <xdr:nvGrpSpPr>
        <xdr:cNvPr id="10" name="Ir a">
          <a:extLst>
            <a:ext uri="{FF2B5EF4-FFF2-40B4-BE49-F238E27FC236}">
              <a16:creationId xmlns:a16="http://schemas.microsoft.com/office/drawing/2014/main" id="{00000000-0008-0000-0E00-00000A000000}"/>
            </a:ext>
          </a:extLst>
        </xdr:cNvPr>
        <xdr:cNvGrpSpPr/>
      </xdr:nvGrpSpPr>
      <xdr:grpSpPr>
        <a:xfrm>
          <a:off x="1002696" y="6048"/>
          <a:ext cx="825571" cy="496777"/>
          <a:chOff x="2090986" y="0"/>
          <a:chExt cx="802736" cy="496777"/>
        </a:xfrm>
      </xdr:grpSpPr>
      <xdr:cxnSp macro="">
        <xdr:nvCxnSpPr>
          <xdr:cNvPr id="17" name="LINEA">
            <a:extLst>
              <a:ext uri="{FF2B5EF4-FFF2-40B4-BE49-F238E27FC236}">
                <a16:creationId xmlns:a16="http://schemas.microsoft.com/office/drawing/2014/main" id="{00000000-0008-0000-0E00-000011000000}"/>
              </a:ext>
            </a:extLst>
          </xdr:cNvPr>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E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E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E00-000014000000}"/>
            </a:ext>
          </a:extLst>
        </xdr:cNvPr>
        <xdr:cNvGrpSpPr/>
      </xdr:nvGrpSpPr>
      <xdr:grpSpPr>
        <a:xfrm>
          <a:off x="1725386"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E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E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4132286</xdr:colOff>
      <xdr:row>1</xdr:row>
      <xdr:rowOff>615043</xdr:rowOff>
    </xdr:to>
    <xdr:grpSp>
      <xdr:nvGrpSpPr>
        <xdr:cNvPr id="2" name="Grupo 1">
          <a:extLst>
            <a:ext uri="{FF2B5EF4-FFF2-40B4-BE49-F238E27FC236}">
              <a16:creationId xmlns:a16="http://schemas.microsoft.com/office/drawing/2014/main" id="{00000000-0008-0000-0E00-000002000000}"/>
            </a:ext>
          </a:extLst>
        </xdr:cNvPr>
        <xdr:cNvGrpSpPr/>
      </xdr:nvGrpSpPr>
      <xdr:grpSpPr>
        <a:xfrm>
          <a:off x="0" y="0"/>
          <a:ext cx="5857672" cy="1115786"/>
          <a:chOff x="0" y="0"/>
          <a:chExt cx="5857672" cy="1115786"/>
        </a:xfrm>
      </xdr:grpSpPr>
      <xdr:pic>
        <xdr:nvPicPr>
          <xdr:cNvPr id="8" name="UCA">
            <a:hlinkClick xmlns:r="http://schemas.openxmlformats.org/officeDocument/2006/relationships" r:id="rId2"/>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E00-00000E000000}"/>
              </a:ext>
            </a:extLst>
          </xdr:cNvPr>
          <xdr:cNvPicPr>
            <a:picLocks noChangeAspect="1"/>
          </xdr:cNvPicPr>
        </xdr:nvPicPr>
        <xdr:blipFill>
          <a:blip xmlns:r="http://schemas.openxmlformats.org/officeDocument/2006/relationships" r:embed="rId4"/>
          <a:stretch>
            <a:fillRect/>
          </a:stretch>
        </xdr:blipFill>
        <xdr:spPr>
          <a:xfrm>
            <a:off x="5562600" y="527957"/>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E00-00000F000000}"/>
              </a:ext>
            </a:extLst>
          </xdr:cNvPr>
          <xdr:cNvPicPr>
            <a:picLocks noChangeAspect="1"/>
          </xdr:cNvPicPr>
        </xdr:nvPicPr>
        <xdr:blipFill>
          <a:blip xmlns:r="http://schemas.openxmlformats.org/officeDocument/2006/relationships" r:embed="rId5"/>
          <a:stretch>
            <a:fillRect/>
          </a:stretch>
        </xdr:blipFill>
        <xdr:spPr>
          <a:xfrm>
            <a:off x="5222422" y="521154"/>
            <a:ext cx="278145" cy="273016"/>
          </a:xfrm>
          <a:prstGeom prst="rect">
            <a:avLst/>
          </a:prstGeom>
        </xdr:spPr>
      </xdr:pic>
      <xdr:pic macro="[0]!Z_Celda">
        <xdr:nvPicPr>
          <xdr:cNvPr id="16" name="ZOOM">
            <a:extLst>
              <a:ext uri="{FF2B5EF4-FFF2-40B4-BE49-F238E27FC236}">
                <a16:creationId xmlns:a16="http://schemas.microsoft.com/office/drawing/2014/main" id="{00000000-0008-0000-0E00-000010000000}"/>
              </a:ext>
            </a:extLst>
          </xdr:cNvPr>
          <xdr:cNvPicPr>
            <a:picLocks noChangeAspect="1"/>
          </xdr:cNvPicPr>
        </xdr:nvPicPr>
        <xdr:blipFill>
          <a:blip xmlns:r="http://schemas.openxmlformats.org/officeDocument/2006/relationships" r:embed="rId6"/>
          <a:stretch>
            <a:fillRect/>
          </a:stretch>
        </xdr:blipFill>
        <xdr:spPr>
          <a:xfrm>
            <a:off x="5562600" y="827315"/>
            <a:ext cx="292554" cy="288109"/>
          </a:xfrm>
          <a:prstGeom prst="rect">
            <a:avLst/>
          </a:prstGeom>
        </xdr:spPr>
      </xdr:pic>
      <xdr:grpSp>
        <xdr:nvGrpSpPr>
          <xdr:cNvPr id="27" name="Ordenar">
            <a:extLst>
              <a:ext uri="{FF2B5EF4-FFF2-40B4-BE49-F238E27FC236}">
                <a16:creationId xmlns:a16="http://schemas.microsoft.com/office/drawing/2014/main" id="{00000000-0008-0000-0E00-00001B000000}"/>
              </a:ext>
            </a:extLst>
          </xdr:cNvPr>
          <xdr:cNvGrpSpPr/>
        </xdr:nvGrpSpPr>
        <xdr:grpSpPr>
          <a:xfrm>
            <a:off x="5222421" y="820511"/>
            <a:ext cx="295275" cy="295275"/>
            <a:chOff x="5129893" y="830035"/>
            <a:chExt cx="295275" cy="295275"/>
          </a:xfrm>
        </xdr:grpSpPr>
        <xdr:pic>
          <xdr:nvPicPr>
            <xdr:cNvPr id="28" name="A-Z">
              <a:extLst>
                <a:ext uri="{FF2B5EF4-FFF2-40B4-BE49-F238E27FC236}">
                  <a16:creationId xmlns:a16="http://schemas.microsoft.com/office/drawing/2014/main" id="{00000000-0008-0000-0E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E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E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6.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F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F00-00001C000000}"/>
            </a:ext>
          </a:extLst>
        </xdr:cNvPr>
        <xdr:cNvGrpSpPr/>
      </xdr:nvGrpSpPr>
      <xdr:grpSpPr>
        <a:xfrm>
          <a:off x="3847377" y="12595"/>
          <a:ext cx="4633385" cy="396745"/>
          <a:chOff x="4344496" y="27410"/>
          <a:chExt cx="4552921" cy="342627"/>
        </a:xfrm>
      </xdr:grpSpPr>
      <xdr:sp macro="[0]!IR_DATOS_GENERALES" textlink="">
        <xdr:nvSpPr>
          <xdr:cNvPr id="20" name="DATOS GENERALES">
            <a:extLst>
              <a:ext uri="{FF2B5EF4-FFF2-40B4-BE49-F238E27FC236}">
                <a16:creationId xmlns:a16="http://schemas.microsoft.com/office/drawing/2014/main" id="{00000000-0008-0000-0F00-000014000000}"/>
              </a:ext>
            </a:extLst>
          </xdr:cNvPr>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F00-000015000000}"/>
              </a:ext>
            </a:extLst>
          </xdr:cNvPr>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F00-000016000000}"/>
              </a:ext>
            </a:extLst>
          </xdr:cNvPr>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F00-000017000000}"/>
              </a:ext>
            </a:extLst>
          </xdr:cNvPr>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F00-000018000000}"/>
              </a:ext>
            </a:extLst>
          </xdr:cNvPr>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F00-000019000000}"/>
              </a:ext>
            </a:extLst>
          </xdr:cNvPr>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26" name="G Pregunta">
          <a:extLst>
            <a:ext uri="{FF2B5EF4-FFF2-40B4-BE49-F238E27FC236}">
              <a16:creationId xmlns:a16="http://schemas.microsoft.com/office/drawing/2014/main" id="{00000000-0008-0000-0F00-00001A000000}"/>
            </a:ext>
          </a:extLst>
        </xdr:cNvPr>
        <xdr:cNvGrpSpPr/>
      </xdr:nvGrpSpPr>
      <xdr:grpSpPr>
        <a:xfrm>
          <a:off x="3854082" y="484909"/>
          <a:ext cx="714310" cy="270951"/>
          <a:chOff x="4325056" y="451556"/>
          <a:chExt cx="704896" cy="209550"/>
        </a:xfrm>
      </xdr:grpSpPr>
      <xdr:sp macro="[0]!Elegir_Pregunta" textlink="">
        <xdr:nvSpPr>
          <xdr:cNvPr id="32" name="Pregunta">
            <a:extLst>
              <a:ext uri="{FF2B5EF4-FFF2-40B4-BE49-F238E27FC236}">
                <a16:creationId xmlns:a16="http://schemas.microsoft.com/office/drawing/2014/main" id="{00000000-0008-0000-0F00-000020000000}"/>
              </a:ext>
            </a:extLst>
          </xdr:cNvPr>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 uri="{FF2B5EF4-FFF2-40B4-BE49-F238E27FC236}">
                    <a16:creationId xmlns:a16="http://schemas.microsoft.com/office/drawing/2014/main" id="{00000000-0008-0000-0F00-000003800000}"/>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 uri="{FF2B5EF4-FFF2-40B4-BE49-F238E27FC236}">
                    <a16:creationId xmlns:a16="http://schemas.microsoft.com/office/drawing/2014/main" id="{00000000-0008-0000-0F00-000004800000}"/>
                  </a:ext>
                </a:extLst>
              </xdr:cNvPr>
              <xdr:cNvSpPr/>
            </xdr:nvSpPr>
            <xdr:spPr bwMode="auto">
              <a:xfrm>
                <a:off x="4791822" y="461081"/>
                <a:ext cx="238130"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F00-00001B000000}"/>
            </a:ext>
          </a:extLst>
        </xdr:cNvPr>
        <xdr:cNvGrpSpPr/>
      </xdr:nvGrpSpPr>
      <xdr:grpSpPr>
        <a:xfrm>
          <a:off x="2292299" y="476014"/>
          <a:ext cx="504733" cy="270321"/>
          <a:chOff x="2801056" y="440619"/>
          <a:chExt cx="495258" cy="210962"/>
        </a:xfrm>
      </xdr:grpSpPr>
      <xdr:sp macro="" textlink="">
        <xdr:nvSpPr>
          <xdr:cNvPr id="34" name="NADA">
            <a:extLst>
              <a:ext uri="{FF2B5EF4-FFF2-40B4-BE49-F238E27FC236}">
                <a16:creationId xmlns:a16="http://schemas.microsoft.com/office/drawing/2014/main" id="{00000000-0008-0000-0F00-000022000000}"/>
              </a:ext>
            </a:extLst>
          </xdr:cNvPr>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3210599" y="440619"/>
                <a:ext cx="85715" cy="210962"/>
              </a:xfrm>
              <a:prstGeom prst="rect">
                <a:avLst/>
              </a:prstGeom>
              <a:noFill/>
              <a:ln w="9525">
                <a:miter lim="800000"/>
                <a:headEnd/>
                <a:tailEnd/>
              </a:ln>
            </xdr:spPr>
          </xdr:sp>
        </mc:Choice>
        <mc:Fallback/>
      </mc:AlternateContent>
    </xdr:grpSp>
    <xdr:clientData/>
  </xdr:twoCellAnchor>
  <xdr:twoCellAnchor>
    <xdr:from>
      <xdr:col>1</xdr:col>
      <xdr:colOff>35640</xdr:colOff>
      <xdr:row>7</xdr:row>
      <xdr:rowOff>21566</xdr:rowOff>
    </xdr:from>
    <xdr:to>
      <xdr:col>22</xdr:col>
      <xdr:colOff>358134</xdr:colOff>
      <xdr:row>34</xdr:row>
      <xdr:rowOff>243833</xdr:rowOff>
    </xdr:to>
    <xdr:grpSp>
      <xdr:nvGrpSpPr>
        <xdr:cNvPr id="33" name="G IMAGENES">
          <a:extLst>
            <a:ext uri="{FF2B5EF4-FFF2-40B4-BE49-F238E27FC236}">
              <a16:creationId xmlns:a16="http://schemas.microsoft.com/office/drawing/2014/main" id="{00000000-0008-0000-0F00-000021000000}"/>
            </a:ext>
          </a:extLst>
        </xdr:cNvPr>
        <xdr:cNvGrpSpPr/>
      </xdr:nvGrpSpPr>
      <xdr:grpSpPr>
        <a:xfrm>
          <a:off x="224566" y="1085847"/>
          <a:ext cx="8282560" cy="4554961"/>
          <a:chOff x="764895" y="263299"/>
          <a:chExt cx="8251400" cy="4361068"/>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64895" y="902750"/>
            <a:ext cx="2105573" cy="342658"/>
          </a:xfrm>
          <a:prstGeom prst="rect">
            <a:avLst/>
          </a:prstGeom>
        </xdr:spPr>
      </xdr:pic>
      <xdr:pic macro="[0]!MENU_AYUDA">
        <xdr:nvPicPr>
          <xdr:cNvPr id="3" name="FTP">
            <a:extLst>
              <a:ext uri="{FF2B5EF4-FFF2-40B4-BE49-F238E27FC236}">
                <a16:creationId xmlns:a16="http://schemas.microsoft.com/office/drawing/2014/main" id="{00000000-0008-0000-0F00-000003000000}"/>
              </a:ext>
            </a:extLst>
          </xdr:cNvPr>
          <xdr:cNvPicPr>
            <a:picLocks noChangeAspect="1"/>
          </xdr:cNvPicPr>
        </xdr:nvPicPr>
        <xdr:blipFill rotWithShape="1">
          <a:blip xmlns:r="http://schemas.openxmlformats.org/officeDocument/2006/relationships" r:embed="rId3"/>
          <a:srcRect l="8903" r="-34835" b="9685"/>
          <a:stretch/>
        </xdr:blipFill>
        <xdr:spPr>
          <a:xfrm>
            <a:off x="911083" y="4080624"/>
            <a:ext cx="730496" cy="521263"/>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0F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10326" y="3884541"/>
            <a:ext cx="1905969" cy="739826"/>
          </a:xfrm>
          <a:prstGeom prst="rect">
            <a:avLst/>
          </a:prstGeom>
          <a:ln w="25400">
            <a:solidFill>
              <a:srgbClr val="E87B00"/>
            </a:solidFill>
          </a:ln>
        </xdr:spPr>
      </xdr:pic>
      <xdr:pic macro="[0]!Ir_INICIO">
        <xdr:nvPicPr>
          <xdr:cNvPr id="41" name="Casa_F_Gris" descr="HOME" title="HOME">
            <a:extLst>
              <a:ext uri="{FF2B5EF4-FFF2-40B4-BE49-F238E27FC236}">
                <a16:creationId xmlns:a16="http://schemas.microsoft.com/office/drawing/2014/main" id="{00000000-0008-0000-0F00-000029000000}"/>
              </a:ext>
            </a:extLst>
          </xdr:cNvPr>
          <xdr:cNvPicPr>
            <a:picLocks noChangeAspect="1"/>
          </xdr:cNvPicPr>
        </xdr:nvPicPr>
        <xdr:blipFill>
          <a:blip xmlns:r="http://schemas.openxmlformats.org/officeDocument/2006/relationships" r:embed="rId6"/>
          <a:stretch>
            <a:fillRect/>
          </a:stretch>
        </xdr:blipFill>
        <xdr:spPr>
          <a:xfrm>
            <a:off x="900964" y="617764"/>
            <a:ext cx="273095" cy="211264"/>
          </a:xfrm>
          <a:prstGeom prst="rect">
            <a:avLst/>
          </a:prstGeom>
        </xdr:spPr>
      </xdr:pic>
      <xdr:pic macro="[0]!Graba_Archivo">
        <xdr:nvPicPr>
          <xdr:cNvPr id="42" name="Disquete">
            <a:extLst>
              <a:ext uri="{FF2B5EF4-FFF2-40B4-BE49-F238E27FC236}">
                <a16:creationId xmlns:a16="http://schemas.microsoft.com/office/drawing/2014/main" id="{00000000-0008-0000-0F00-00002A000000}"/>
              </a:ext>
            </a:extLst>
          </xdr:cNvPr>
          <xdr:cNvPicPr>
            <a:picLocks noChangeAspect="1"/>
          </xdr:cNvPicPr>
        </xdr:nvPicPr>
        <xdr:blipFill>
          <a:blip xmlns:r="http://schemas.openxmlformats.org/officeDocument/2006/relationships" r:embed="rId7"/>
          <a:stretch>
            <a:fillRect/>
          </a:stretch>
        </xdr:blipFill>
        <xdr:spPr>
          <a:xfrm>
            <a:off x="913884" y="263299"/>
            <a:ext cx="244516" cy="211702"/>
          </a:xfrm>
          <a:prstGeom prst="rect">
            <a:avLst/>
          </a:prstGeom>
        </xdr:spPr>
      </xdr:pic>
      <xdr:pic macro="[0]!Z_Celda">
        <xdr:nvPicPr>
          <xdr:cNvPr id="40" name="ZOOM">
            <a:extLst>
              <a:ext uri="{FF2B5EF4-FFF2-40B4-BE49-F238E27FC236}">
                <a16:creationId xmlns:a16="http://schemas.microsoft.com/office/drawing/2014/main" id="{00000000-0008-0000-0F00-000028000000}"/>
              </a:ext>
            </a:extLst>
          </xdr:cNvPr>
          <xdr:cNvPicPr>
            <a:picLocks noChangeAspect="1"/>
          </xdr:cNvPicPr>
        </xdr:nvPicPr>
        <xdr:blipFill>
          <a:blip xmlns:r="http://schemas.openxmlformats.org/officeDocument/2006/relationships" r:embed="rId8"/>
          <a:stretch>
            <a:fillRect/>
          </a:stretch>
        </xdr:blipFill>
        <xdr:spPr>
          <a:xfrm>
            <a:off x="1702480" y="4159588"/>
            <a:ext cx="478880" cy="386998"/>
          </a:xfrm>
          <a:prstGeom prst="rect">
            <a:avLst/>
          </a:prstGeom>
        </xdr:spPr>
      </xdr:pic>
    </xdr:grpSp>
    <xdr:clientData/>
  </xdr:twoCellAnchor>
  <xdr:twoCellAnchor editAs="oneCell">
    <xdr:from>
      <xdr:col>27</xdr:col>
      <xdr:colOff>0</xdr:colOff>
      <xdr:row>0</xdr:row>
      <xdr:rowOff>5685</xdr:rowOff>
    </xdr:from>
    <xdr:to>
      <xdr:col>27</xdr:col>
      <xdr:colOff>178209</xdr:colOff>
      <xdr:row>1</xdr:row>
      <xdr:rowOff>165229</xdr:rowOff>
    </xdr:to>
    <xdr:sp macro="[0]!Celdas_Formulas_Activar_Desactivar" textlink="$A$2">
      <xdr:nvSpPr>
        <xdr:cNvPr id="44" name="VARIABLES">
          <a:extLst>
            <a:ext uri="{FF2B5EF4-FFF2-40B4-BE49-F238E27FC236}">
              <a16:creationId xmlns:a16="http://schemas.microsoft.com/office/drawing/2014/main" id="{00000000-0008-0000-0F00-00002C000000}"/>
            </a:ext>
          </a:extLst>
        </xdr:cNvPr>
        <xdr:cNvSpPr/>
      </xdr:nvSpPr>
      <xdr:spPr>
        <a:xfrm>
          <a:off x="10298373"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66472</xdr:rowOff>
    </xdr:to>
    <xdr:grpSp>
      <xdr:nvGrpSpPr>
        <xdr:cNvPr id="23" name="G FTP_MOODLE">
          <a:extLst>
            <a:ext uri="{FF2B5EF4-FFF2-40B4-BE49-F238E27FC236}">
              <a16:creationId xmlns:a16="http://schemas.microsoft.com/office/drawing/2014/main" id="{00000000-0008-0000-1000-000017000000}"/>
            </a:ext>
          </a:extLst>
        </xdr:cNvPr>
        <xdr:cNvGrpSpPr/>
      </xdr:nvGrpSpPr>
      <xdr:grpSpPr>
        <a:xfrm>
          <a:off x="1442357" y="0"/>
          <a:ext cx="2974468" cy="567215"/>
          <a:chOff x="2844102" y="0"/>
          <a:chExt cx="2974468" cy="572030"/>
        </a:xfrm>
      </xdr:grpSpPr>
      <xdr:pic>
        <xdr:nvPicPr>
          <xdr:cNvPr id="24" name="FTP-MOODLE">
            <a:extLst>
              <a:ext uri="{FF2B5EF4-FFF2-40B4-BE49-F238E27FC236}">
                <a16:creationId xmlns:a16="http://schemas.microsoft.com/office/drawing/2014/main" id="{00000000-0008-0000-10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10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10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a:extLst>
            <a:ext uri="{FF2B5EF4-FFF2-40B4-BE49-F238E27FC236}">
              <a16:creationId xmlns:a16="http://schemas.microsoft.com/office/drawing/2014/main" id="{00000000-0008-0000-1000-00000B000000}"/>
            </a:ext>
          </a:extLst>
        </xdr:cNvPr>
        <xdr:cNvGrpSpPr/>
      </xdr:nvGrpSpPr>
      <xdr:grpSpPr>
        <a:xfrm>
          <a:off x="664029" y="0"/>
          <a:ext cx="826391" cy="496777"/>
          <a:chOff x="2090986" y="0"/>
          <a:chExt cx="802736" cy="496777"/>
        </a:xfrm>
      </xdr:grpSpPr>
      <xdr:cxnSp macro="">
        <xdr:nvCxnSpPr>
          <xdr:cNvPr id="17" name="LINEA">
            <a:extLst>
              <a:ext uri="{FF2B5EF4-FFF2-40B4-BE49-F238E27FC236}">
                <a16:creationId xmlns:a16="http://schemas.microsoft.com/office/drawing/2014/main" id="{00000000-0008-0000-1000-000011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10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10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1000-000014000000}"/>
            </a:ext>
          </a:extLst>
        </xdr:cNvPr>
        <xdr:cNvGrpSpPr/>
      </xdr:nvGrpSpPr>
      <xdr:grpSpPr>
        <a:xfrm>
          <a:off x="1442357"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10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10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4280354</xdr:colOff>
      <xdr:row>1</xdr:row>
      <xdr:rowOff>621847</xdr:rowOff>
    </xdr:to>
    <xdr:grpSp>
      <xdr:nvGrpSpPr>
        <xdr:cNvPr id="2" name="G IMAGENES">
          <a:extLst>
            <a:ext uri="{FF2B5EF4-FFF2-40B4-BE49-F238E27FC236}">
              <a16:creationId xmlns:a16="http://schemas.microsoft.com/office/drawing/2014/main" id="{00000000-0008-0000-1000-000002000000}"/>
            </a:ext>
          </a:extLst>
        </xdr:cNvPr>
        <xdr:cNvGrpSpPr/>
      </xdr:nvGrpSpPr>
      <xdr:grpSpPr>
        <a:xfrm>
          <a:off x="0" y="0"/>
          <a:ext cx="5722711" cy="1122590"/>
          <a:chOff x="0" y="0"/>
          <a:chExt cx="5722711" cy="1122590"/>
        </a:xfrm>
      </xdr:grpSpPr>
      <xdr:pic>
        <xdr:nvPicPr>
          <xdr:cNvPr id="9" name="UCA">
            <a:hlinkClick xmlns:r="http://schemas.openxmlformats.org/officeDocument/2006/relationships" r:id="rId2"/>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4"/>
          <a:stretch>
            <a:fillRect/>
          </a:stretch>
        </xdr:blipFill>
        <xdr:spPr>
          <a:xfrm>
            <a:off x="5422446" y="534761"/>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5"/>
          <a:stretch>
            <a:fillRect/>
          </a:stretch>
        </xdr:blipFill>
        <xdr:spPr>
          <a:xfrm>
            <a:off x="5095875" y="521154"/>
            <a:ext cx="278145" cy="273016"/>
          </a:xfrm>
          <a:prstGeom prst="rect">
            <a:avLst/>
          </a:prstGeom>
        </xdr:spPr>
      </xdr:pic>
      <xdr:pic macro="[0]!Z_Celda">
        <xdr:nvPicPr>
          <xdr:cNvPr id="16" name="ZOOM">
            <a:extLst>
              <a:ext uri="{FF2B5EF4-FFF2-40B4-BE49-F238E27FC236}">
                <a16:creationId xmlns:a16="http://schemas.microsoft.com/office/drawing/2014/main" id="{00000000-0008-0000-1000-000010000000}"/>
              </a:ext>
            </a:extLst>
          </xdr:cNvPr>
          <xdr:cNvPicPr>
            <a:picLocks noChangeAspect="1"/>
          </xdr:cNvPicPr>
        </xdr:nvPicPr>
        <xdr:blipFill>
          <a:blip xmlns:r="http://schemas.openxmlformats.org/officeDocument/2006/relationships" r:embed="rId6"/>
          <a:stretch>
            <a:fillRect/>
          </a:stretch>
        </xdr:blipFill>
        <xdr:spPr>
          <a:xfrm>
            <a:off x="5430157" y="824593"/>
            <a:ext cx="292554" cy="288109"/>
          </a:xfrm>
          <a:prstGeom prst="rect">
            <a:avLst/>
          </a:prstGeom>
        </xdr:spPr>
      </xdr:pic>
      <xdr:grpSp>
        <xdr:nvGrpSpPr>
          <xdr:cNvPr id="27" name="Ordenar">
            <a:extLst>
              <a:ext uri="{FF2B5EF4-FFF2-40B4-BE49-F238E27FC236}">
                <a16:creationId xmlns:a16="http://schemas.microsoft.com/office/drawing/2014/main" id="{00000000-0008-0000-1000-00001B000000}"/>
              </a:ext>
            </a:extLst>
          </xdr:cNvPr>
          <xdr:cNvGrpSpPr/>
        </xdr:nvGrpSpPr>
        <xdr:grpSpPr>
          <a:xfrm>
            <a:off x="5095875" y="827315"/>
            <a:ext cx="295275" cy="295275"/>
            <a:chOff x="5129893" y="830035"/>
            <a:chExt cx="295275" cy="295275"/>
          </a:xfrm>
        </xdr:grpSpPr>
        <xdr:pic>
          <xdr:nvPicPr>
            <xdr:cNvPr id="28" name="A-Z">
              <a:extLst>
                <a:ext uri="{FF2B5EF4-FFF2-40B4-BE49-F238E27FC236}">
                  <a16:creationId xmlns:a16="http://schemas.microsoft.com/office/drawing/2014/main" id="{00000000-0008-0000-10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10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10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8.xml><?xml version="1.0" encoding="utf-8"?>
<xdr:wsDr xmlns:xdr="http://schemas.openxmlformats.org/drawingml/2006/spreadsheetDrawing" xmlns:a="http://schemas.openxmlformats.org/drawingml/2006/main">
  <xdr:twoCellAnchor>
    <xdr:from>
      <xdr:col>10</xdr:col>
      <xdr:colOff>383741</xdr:colOff>
      <xdr:row>1</xdr:row>
      <xdr:rowOff>0</xdr:rowOff>
    </xdr:from>
    <xdr:to>
      <xdr:col>22</xdr:col>
      <xdr:colOff>331770</xdr:colOff>
      <xdr:row>3</xdr:row>
      <xdr:rowOff>1</xdr:rowOff>
    </xdr:to>
    <xdr:grpSp>
      <xdr:nvGrpSpPr>
        <xdr:cNvPr id="26" name="G Menu SUPERIOR">
          <a:extLst>
            <a:ext uri="{FF2B5EF4-FFF2-40B4-BE49-F238E27FC236}">
              <a16:creationId xmlns:a16="http://schemas.microsoft.com/office/drawing/2014/main" id="{00000000-0008-0000-1100-00001A000000}"/>
            </a:ext>
          </a:extLst>
        </xdr:cNvPr>
        <xdr:cNvGrpSpPr/>
      </xdr:nvGrpSpPr>
      <xdr:grpSpPr>
        <a:xfrm>
          <a:off x="3886380" y="25613"/>
          <a:ext cx="4635289" cy="409817"/>
          <a:chOff x="4344496" y="27410"/>
          <a:chExt cx="4552921" cy="342627"/>
        </a:xfrm>
      </xdr:grpSpPr>
      <xdr:sp macro="[0]!IR_DATOS_GENERALES" textlink="">
        <xdr:nvSpPr>
          <xdr:cNvPr id="20" name="DATOS GENERALES">
            <a:extLst>
              <a:ext uri="{FF2B5EF4-FFF2-40B4-BE49-F238E27FC236}">
                <a16:creationId xmlns:a16="http://schemas.microsoft.com/office/drawing/2014/main" id="{00000000-0008-0000-1100-000014000000}"/>
              </a:ext>
            </a:extLst>
          </xdr:cNvPr>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1100-000015000000}"/>
              </a:ext>
            </a:extLst>
          </xdr:cNvPr>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1100-000016000000}"/>
              </a:ext>
            </a:extLst>
          </xdr:cNvPr>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1100-000017000000}"/>
              </a:ext>
            </a:extLst>
          </xdr:cNvPr>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1100-000018000000}"/>
              </a:ext>
            </a:extLst>
          </xdr:cNvPr>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ÓRMULAS">
            <a:extLst>
              <a:ext uri="{FF2B5EF4-FFF2-40B4-BE49-F238E27FC236}">
                <a16:creationId xmlns:a16="http://schemas.microsoft.com/office/drawing/2014/main" id="{00000000-0008-0000-1100-000019000000}"/>
              </a:ext>
            </a:extLst>
          </xdr:cNvPr>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183444</xdr:colOff>
      <xdr:row>16</xdr:row>
      <xdr:rowOff>0</xdr:rowOff>
    </xdr:from>
    <xdr:to>
      <xdr:col>6</xdr:col>
      <xdr:colOff>324554</xdr:colOff>
      <xdr:row>28</xdr:row>
      <xdr:rowOff>169334</xdr:rowOff>
    </xdr:to>
    <xdr:grpSp>
      <xdr:nvGrpSpPr>
        <xdr:cNvPr id="31" name="CLOZE INFO">
          <a:extLst>
            <a:ext uri="{FF2B5EF4-FFF2-40B4-BE49-F238E27FC236}">
              <a16:creationId xmlns:a16="http://schemas.microsoft.com/office/drawing/2014/main" id="{00000000-0008-0000-1100-00001F000000}"/>
            </a:ext>
          </a:extLst>
        </xdr:cNvPr>
        <xdr:cNvGrpSpPr/>
      </xdr:nvGrpSpPr>
      <xdr:grpSpPr>
        <a:xfrm>
          <a:off x="375545" y="2471697"/>
          <a:ext cx="1889227" cy="2128763"/>
          <a:chOff x="914759" y="2025181"/>
          <a:chExt cx="1879902" cy="1764932"/>
        </a:xfrm>
      </xdr:grpSpPr>
      <xdr:sp macro="[0]!Codigos_CLOZE" textlink="">
        <xdr:nvSpPr>
          <xdr:cNvPr id="40" name="INFO CLOZE">
            <a:extLst>
              <a:ext uri="{FF2B5EF4-FFF2-40B4-BE49-F238E27FC236}">
                <a16:creationId xmlns:a16="http://schemas.microsoft.com/office/drawing/2014/main" id="{00000000-0008-0000-1100-000028000000}"/>
              </a:ext>
            </a:extLst>
          </xdr:cNvPr>
          <xdr:cNvSpPr/>
        </xdr:nvSpPr>
        <xdr:spPr>
          <a:xfrm>
            <a:off x="914759" y="2025181"/>
            <a:ext cx="1879902" cy="194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OM" textlink="">
        <xdr:nvSpPr>
          <xdr:cNvPr id="39" name="INFO OP">
            <a:extLst>
              <a:ext uri="{FF2B5EF4-FFF2-40B4-BE49-F238E27FC236}">
                <a16:creationId xmlns:a16="http://schemas.microsoft.com/office/drawing/2014/main" id="{00000000-0008-0000-1100-000027000000}"/>
              </a:ext>
            </a:extLst>
          </xdr:cNvPr>
          <xdr:cNvSpPr/>
        </xdr:nvSpPr>
        <xdr:spPr>
          <a:xfrm>
            <a:off x="1692765" y="2291114"/>
            <a:ext cx="755558" cy="42821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RC" textlink="">
        <xdr:nvSpPr>
          <xdr:cNvPr id="41" name="INFO RC">
            <a:extLst>
              <a:ext uri="{FF2B5EF4-FFF2-40B4-BE49-F238E27FC236}">
                <a16:creationId xmlns:a16="http://schemas.microsoft.com/office/drawing/2014/main" id="{00000000-0008-0000-1100-000029000000}"/>
              </a:ext>
            </a:extLst>
          </xdr:cNvPr>
          <xdr:cNvSpPr/>
        </xdr:nvSpPr>
        <xdr:spPr>
          <a:xfrm>
            <a:off x="1692765" y="2822980"/>
            <a:ext cx="755558" cy="4352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NUM" textlink="">
        <xdr:nvSpPr>
          <xdr:cNvPr id="42" name="INFO NUM">
            <a:extLst>
              <a:ext uri="{FF2B5EF4-FFF2-40B4-BE49-F238E27FC236}">
                <a16:creationId xmlns:a16="http://schemas.microsoft.com/office/drawing/2014/main" id="{00000000-0008-0000-1100-00002A000000}"/>
              </a:ext>
            </a:extLst>
          </xdr:cNvPr>
          <xdr:cNvSpPr/>
        </xdr:nvSpPr>
        <xdr:spPr>
          <a:xfrm>
            <a:off x="1692765" y="3354846"/>
            <a:ext cx="755558" cy="4352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38" name="G Pregunta">
          <a:extLst>
            <a:ext uri="{FF2B5EF4-FFF2-40B4-BE49-F238E27FC236}">
              <a16:creationId xmlns:a16="http://schemas.microsoft.com/office/drawing/2014/main" id="{00000000-0008-0000-1100-000026000000}"/>
            </a:ext>
          </a:extLst>
        </xdr:cNvPr>
        <xdr:cNvGrpSpPr/>
      </xdr:nvGrpSpPr>
      <xdr:grpSpPr>
        <a:xfrm>
          <a:off x="3893244" y="512269"/>
          <a:ext cx="714450" cy="268781"/>
          <a:chOff x="4330212" y="446942"/>
          <a:chExt cx="704814" cy="209557"/>
        </a:xfrm>
      </xdr:grpSpPr>
      <xdr:sp macro="[0]!Elegir_Pregunta" textlink="">
        <xdr:nvSpPr>
          <xdr:cNvPr id="43" name="Pregunta">
            <a:extLst>
              <a:ext uri="{FF2B5EF4-FFF2-40B4-BE49-F238E27FC236}">
                <a16:creationId xmlns:a16="http://schemas.microsoft.com/office/drawing/2014/main" id="{00000000-0008-0000-1100-00002B000000}"/>
              </a:ext>
            </a:extLst>
          </xdr:cNvPr>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 uri="{FF2B5EF4-FFF2-40B4-BE49-F238E27FC236}">
                    <a16:creationId xmlns:a16="http://schemas.microsoft.com/office/drawing/2014/main" id="{00000000-0008-0000-1100-000006000100}"/>
                  </a:ext>
                </a:extLst>
              </xdr:cNvPr>
              <xdr:cNvSpPr/>
            </xdr:nvSpPr>
            <xdr:spPr bwMode="auto">
              <a:xfrm>
                <a:off x="4711212" y="446953"/>
                <a:ext cx="85725" cy="209546"/>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 uri="{FF2B5EF4-FFF2-40B4-BE49-F238E27FC236}">
                    <a16:creationId xmlns:a16="http://schemas.microsoft.com/office/drawing/2014/main" id="{00000000-0008-0000-1100-000007000100}"/>
                  </a:ext>
                </a:extLst>
              </xdr:cNvPr>
              <xdr:cNvSpPr/>
            </xdr:nvSpPr>
            <xdr:spPr bwMode="auto">
              <a:xfrm>
                <a:off x="4796855" y="456466"/>
                <a:ext cx="238171"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1100-00001B000000}"/>
            </a:ext>
          </a:extLst>
        </xdr:cNvPr>
        <xdr:cNvGrpSpPr/>
      </xdr:nvGrpSpPr>
      <xdr:grpSpPr>
        <a:xfrm>
          <a:off x="2330825" y="502104"/>
          <a:ext cx="504897" cy="269421"/>
          <a:chOff x="2806212" y="440348"/>
          <a:chExt cx="495172" cy="206619"/>
        </a:xfrm>
      </xdr:grpSpPr>
      <xdr:sp macro="" textlink="">
        <xdr:nvSpPr>
          <xdr:cNvPr id="44" name="NADA">
            <a:extLst>
              <a:ext uri="{FF2B5EF4-FFF2-40B4-BE49-F238E27FC236}">
                <a16:creationId xmlns:a16="http://schemas.microsoft.com/office/drawing/2014/main" id="{00000000-0008-0000-1100-00002C000000}"/>
              </a:ext>
            </a:extLst>
          </xdr:cNvPr>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 uri="{FF2B5EF4-FFF2-40B4-BE49-F238E27FC236}">
                    <a16:creationId xmlns:a16="http://schemas.microsoft.com/office/drawing/2014/main" id="{00000000-0008-0000-1100-000001000100}"/>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 uri="{FF2B5EF4-FFF2-40B4-BE49-F238E27FC236}">
                    <a16:creationId xmlns:a16="http://schemas.microsoft.com/office/drawing/2014/main" id="{00000000-0008-0000-1100-000002000100}"/>
                  </a:ext>
                </a:extLst>
              </xdr:cNvPr>
              <xdr:cNvSpPr/>
            </xdr:nvSpPr>
            <xdr:spPr bwMode="auto">
              <a:xfrm>
                <a:off x="3215666" y="440348"/>
                <a:ext cx="85718" cy="206619"/>
              </a:xfrm>
              <a:prstGeom prst="rect">
                <a:avLst/>
              </a:prstGeom>
              <a:noFill/>
              <a:ln w="9525">
                <a:miter lim="800000"/>
                <a:headEnd/>
                <a:tailEnd/>
              </a:ln>
            </xdr:spPr>
          </xdr:sp>
        </mc:Choice>
        <mc:Fallback/>
      </mc:AlternateContent>
    </xdr:grpSp>
    <xdr:clientData/>
  </xdr:twoCellAnchor>
  <xdr:twoCellAnchor>
    <xdr:from>
      <xdr:col>1</xdr:col>
      <xdr:colOff>25239</xdr:colOff>
      <xdr:row>6</xdr:row>
      <xdr:rowOff>210061</xdr:rowOff>
    </xdr:from>
    <xdr:to>
      <xdr:col>22</xdr:col>
      <xdr:colOff>363704</xdr:colOff>
      <xdr:row>35</xdr:row>
      <xdr:rowOff>14628</xdr:rowOff>
    </xdr:to>
    <xdr:grpSp>
      <xdr:nvGrpSpPr>
        <xdr:cNvPr id="29" name="G IMAGENES">
          <a:extLst>
            <a:ext uri="{FF2B5EF4-FFF2-40B4-BE49-F238E27FC236}">
              <a16:creationId xmlns:a16="http://schemas.microsoft.com/office/drawing/2014/main" id="{00000000-0008-0000-1100-00001D000000}"/>
            </a:ext>
          </a:extLst>
        </xdr:cNvPr>
        <xdr:cNvGrpSpPr/>
      </xdr:nvGrpSpPr>
      <xdr:grpSpPr>
        <a:xfrm>
          <a:off x="217340" y="1048901"/>
          <a:ext cx="8336263" cy="4626298"/>
          <a:chOff x="752655" y="449546"/>
          <a:chExt cx="8294325" cy="4200740"/>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52655" y="1080909"/>
            <a:ext cx="2112465" cy="347290"/>
          </a:xfrm>
          <a:prstGeom prst="rect">
            <a:avLst/>
          </a:prstGeom>
        </xdr:spPr>
      </xdr:pic>
      <xdr:pic macro="[0]!MENU_AYUDA">
        <xdr:nvPicPr>
          <xdr:cNvPr id="3" name="FTP">
            <a:extLst>
              <a:ext uri="{FF2B5EF4-FFF2-40B4-BE49-F238E27FC236}">
                <a16:creationId xmlns:a16="http://schemas.microsoft.com/office/drawing/2014/main" id="{00000000-0008-0000-1100-000003000000}"/>
              </a:ext>
            </a:extLst>
          </xdr:cNvPr>
          <xdr:cNvPicPr>
            <a:picLocks noChangeAspect="1"/>
          </xdr:cNvPicPr>
        </xdr:nvPicPr>
        <xdr:blipFill rotWithShape="1">
          <a:blip xmlns:r="http://schemas.openxmlformats.org/officeDocument/2006/relationships" r:embed="rId3"/>
          <a:srcRect l="8903" r="-34835" b="9685"/>
          <a:stretch/>
        </xdr:blipFill>
        <xdr:spPr>
          <a:xfrm>
            <a:off x="915423" y="4075933"/>
            <a:ext cx="728914" cy="528299"/>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11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38282" y="3903046"/>
            <a:ext cx="1908698" cy="747240"/>
          </a:xfrm>
          <a:prstGeom prst="rect">
            <a:avLst/>
          </a:prstGeom>
          <a:ln w="25400">
            <a:solidFill>
              <a:srgbClr val="E87B00"/>
            </a:solidFill>
          </a:ln>
        </xdr:spPr>
      </xdr:pic>
      <xdr:pic macro="[0]!Ir_INICIO">
        <xdr:nvPicPr>
          <xdr:cNvPr id="46" name="Casa_F_Gris" descr="HOME" title="HOME">
            <a:extLst>
              <a:ext uri="{FF2B5EF4-FFF2-40B4-BE49-F238E27FC236}">
                <a16:creationId xmlns:a16="http://schemas.microsoft.com/office/drawing/2014/main" id="{00000000-0008-0000-1100-00002E000000}"/>
              </a:ext>
            </a:extLst>
          </xdr:cNvPr>
          <xdr:cNvPicPr>
            <a:picLocks noChangeAspect="1"/>
          </xdr:cNvPicPr>
        </xdr:nvPicPr>
        <xdr:blipFill>
          <a:blip xmlns:r="http://schemas.openxmlformats.org/officeDocument/2006/relationships" r:embed="rId6"/>
          <a:stretch>
            <a:fillRect/>
          </a:stretch>
        </xdr:blipFill>
        <xdr:spPr>
          <a:xfrm>
            <a:off x="883796" y="800170"/>
            <a:ext cx="299509" cy="254345"/>
          </a:xfrm>
          <a:prstGeom prst="rect">
            <a:avLst/>
          </a:prstGeom>
        </xdr:spPr>
      </xdr:pic>
      <xdr:pic macro="[0]!Graba_Archivo">
        <xdr:nvPicPr>
          <xdr:cNvPr id="47" name="Disquete">
            <a:extLst>
              <a:ext uri="{FF2B5EF4-FFF2-40B4-BE49-F238E27FC236}">
                <a16:creationId xmlns:a16="http://schemas.microsoft.com/office/drawing/2014/main" id="{00000000-0008-0000-1100-00002F000000}"/>
              </a:ext>
            </a:extLst>
          </xdr:cNvPr>
          <xdr:cNvPicPr>
            <a:picLocks noChangeAspect="1"/>
          </xdr:cNvPicPr>
        </xdr:nvPicPr>
        <xdr:blipFill>
          <a:blip xmlns:r="http://schemas.openxmlformats.org/officeDocument/2006/relationships" r:embed="rId7"/>
          <a:stretch>
            <a:fillRect/>
          </a:stretch>
        </xdr:blipFill>
        <xdr:spPr>
          <a:xfrm>
            <a:off x="896715" y="449546"/>
            <a:ext cx="285224" cy="262401"/>
          </a:xfrm>
          <a:prstGeom prst="rect">
            <a:avLst/>
          </a:prstGeom>
        </xdr:spPr>
      </xdr:pic>
      <xdr:pic macro="[0]!Z_Celda">
        <xdr:nvPicPr>
          <xdr:cNvPr id="48" name="ZOOM">
            <a:extLst>
              <a:ext uri="{FF2B5EF4-FFF2-40B4-BE49-F238E27FC236}">
                <a16:creationId xmlns:a16="http://schemas.microsoft.com/office/drawing/2014/main" id="{00000000-0008-0000-1100-000030000000}"/>
              </a:ext>
            </a:extLst>
          </xdr:cNvPr>
          <xdr:cNvPicPr>
            <a:picLocks noChangeAspect="1"/>
          </xdr:cNvPicPr>
        </xdr:nvPicPr>
        <xdr:blipFill>
          <a:blip xmlns:r="http://schemas.openxmlformats.org/officeDocument/2006/relationships" r:embed="rId8"/>
          <a:stretch>
            <a:fillRect/>
          </a:stretch>
        </xdr:blipFill>
        <xdr:spPr>
          <a:xfrm>
            <a:off x="1733673" y="4122683"/>
            <a:ext cx="477683" cy="459593"/>
          </a:xfrm>
          <a:prstGeom prst="rect">
            <a:avLst/>
          </a:prstGeom>
        </xdr:spPr>
      </xdr:pic>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11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27</xdr:col>
      <xdr:colOff>0</xdr:colOff>
      <xdr:row>0</xdr:row>
      <xdr:rowOff>5685</xdr:rowOff>
    </xdr:from>
    <xdr:to>
      <xdr:col>27</xdr:col>
      <xdr:colOff>178209</xdr:colOff>
      <xdr:row>1</xdr:row>
      <xdr:rowOff>165229</xdr:rowOff>
    </xdr:to>
    <xdr:sp macro="[0]!Celdas_Formulas_Activar_Desactivar" textlink="$A$2">
      <xdr:nvSpPr>
        <xdr:cNvPr id="50" name="VARIABLES">
          <a:extLst>
            <a:ext uri="{FF2B5EF4-FFF2-40B4-BE49-F238E27FC236}">
              <a16:creationId xmlns:a16="http://schemas.microsoft.com/office/drawing/2014/main" id="{00000000-0008-0000-1100-000032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65381</xdr:rowOff>
    </xdr:to>
    <xdr:grpSp>
      <xdr:nvGrpSpPr>
        <xdr:cNvPr id="23" name="G FTP_MOODLE">
          <a:extLst>
            <a:ext uri="{FF2B5EF4-FFF2-40B4-BE49-F238E27FC236}">
              <a16:creationId xmlns:a16="http://schemas.microsoft.com/office/drawing/2014/main" id="{00000000-0008-0000-1200-000017000000}"/>
            </a:ext>
          </a:extLst>
        </xdr:cNvPr>
        <xdr:cNvGrpSpPr/>
      </xdr:nvGrpSpPr>
      <xdr:grpSpPr>
        <a:xfrm>
          <a:off x="1360714" y="0"/>
          <a:ext cx="2974468" cy="566124"/>
          <a:chOff x="2844102" y="0"/>
          <a:chExt cx="2974468" cy="572030"/>
        </a:xfrm>
      </xdr:grpSpPr>
      <xdr:pic>
        <xdr:nvPicPr>
          <xdr:cNvPr id="24" name="FTP-MOODLE">
            <a:extLst>
              <a:ext uri="{FF2B5EF4-FFF2-40B4-BE49-F238E27FC236}">
                <a16:creationId xmlns:a16="http://schemas.microsoft.com/office/drawing/2014/main" id="{00000000-0008-0000-12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12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12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a:extLst>
            <a:ext uri="{FF2B5EF4-FFF2-40B4-BE49-F238E27FC236}">
              <a16:creationId xmlns:a16="http://schemas.microsoft.com/office/drawing/2014/main" id="{00000000-0008-0000-1200-00000A000000}"/>
            </a:ext>
          </a:extLst>
        </xdr:cNvPr>
        <xdr:cNvGrpSpPr/>
      </xdr:nvGrpSpPr>
      <xdr:grpSpPr>
        <a:xfrm>
          <a:off x="680357" y="0"/>
          <a:ext cx="823146" cy="496777"/>
          <a:chOff x="2090986" y="0"/>
          <a:chExt cx="802736" cy="496777"/>
        </a:xfrm>
      </xdr:grpSpPr>
      <xdr:cxnSp macro="">
        <xdr:nvCxnSpPr>
          <xdr:cNvPr id="17" name="LINEA">
            <a:extLst>
              <a:ext uri="{FF2B5EF4-FFF2-40B4-BE49-F238E27FC236}">
                <a16:creationId xmlns:a16="http://schemas.microsoft.com/office/drawing/2014/main" id="{00000000-0008-0000-1200-000011000000}"/>
              </a:ext>
            </a:extLst>
          </xdr:cNvPr>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12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12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1200-000014000000}"/>
            </a:ext>
          </a:extLst>
        </xdr:cNvPr>
        <xdr:cNvGrpSpPr/>
      </xdr:nvGrpSpPr>
      <xdr:grpSpPr>
        <a:xfrm>
          <a:off x="1360714"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12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12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5818055</xdr:colOff>
      <xdr:row>1</xdr:row>
      <xdr:rowOff>342144</xdr:rowOff>
    </xdr:to>
    <xdr:grpSp>
      <xdr:nvGrpSpPr>
        <xdr:cNvPr id="2" name="G IMAGENES">
          <a:extLst>
            <a:ext uri="{FF2B5EF4-FFF2-40B4-BE49-F238E27FC236}">
              <a16:creationId xmlns:a16="http://schemas.microsoft.com/office/drawing/2014/main" id="{00000000-0008-0000-1200-000002000000}"/>
            </a:ext>
          </a:extLst>
        </xdr:cNvPr>
        <xdr:cNvGrpSpPr/>
      </xdr:nvGrpSpPr>
      <xdr:grpSpPr>
        <a:xfrm>
          <a:off x="0" y="0"/>
          <a:ext cx="6980649" cy="842887"/>
          <a:chOff x="0" y="0"/>
          <a:chExt cx="8287321" cy="842857"/>
        </a:xfrm>
      </xdr:grpSpPr>
      <xdr:pic>
        <xdr:nvPicPr>
          <xdr:cNvPr id="8" name="UCA">
            <a:hlinkClick xmlns:r="http://schemas.openxmlformats.org/officeDocument/2006/relationships" r:id="rId2"/>
            <a:extLst>
              <a:ext uri="{FF2B5EF4-FFF2-40B4-BE49-F238E27FC236}">
                <a16:creationId xmlns:a16="http://schemas.microsoft.com/office/drawing/2014/main" id="{00000000-0008-0000-12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1200-00000E000000}"/>
              </a:ext>
            </a:extLst>
          </xdr:cNvPr>
          <xdr:cNvPicPr>
            <a:picLocks noChangeAspect="1"/>
          </xdr:cNvPicPr>
        </xdr:nvPicPr>
        <xdr:blipFill>
          <a:blip xmlns:r="http://schemas.openxmlformats.org/officeDocument/2006/relationships" r:embed="rId4"/>
          <a:stretch>
            <a:fillRect/>
          </a:stretch>
        </xdr:blipFill>
        <xdr:spPr>
          <a:xfrm>
            <a:off x="7933957" y="552028"/>
            <a:ext cx="353364" cy="253616"/>
          </a:xfrm>
          <a:prstGeom prst="rect">
            <a:avLst/>
          </a:prstGeom>
        </xdr:spPr>
      </xdr:pic>
      <xdr:pic macro="[0]!Graba_Archivo">
        <xdr:nvPicPr>
          <xdr:cNvPr id="16" name="Disquete">
            <a:extLst>
              <a:ext uri="{FF2B5EF4-FFF2-40B4-BE49-F238E27FC236}">
                <a16:creationId xmlns:a16="http://schemas.microsoft.com/office/drawing/2014/main" id="{00000000-0008-0000-1200-000010000000}"/>
              </a:ext>
            </a:extLst>
          </xdr:cNvPr>
          <xdr:cNvPicPr>
            <a:picLocks noChangeAspect="1"/>
          </xdr:cNvPicPr>
        </xdr:nvPicPr>
        <xdr:blipFill>
          <a:blip xmlns:r="http://schemas.openxmlformats.org/officeDocument/2006/relationships" r:embed="rId5"/>
          <a:stretch>
            <a:fillRect/>
          </a:stretch>
        </xdr:blipFill>
        <xdr:spPr>
          <a:xfrm>
            <a:off x="7564822" y="552028"/>
            <a:ext cx="278145" cy="273016"/>
          </a:xfrm>
          <a:prstGeom prst="rect">
            <a:avLst/>
          </a:prstGeom>
        </xdr:spPr>
      </xdr:pic>
      <xdr:pic macro="[0]!Z_Celda">
        <xdr:nvPicPr>
          <xdr:cNvPr id="27" name="ZOOM">
            <a:extLst>
              <a:ext uri="{FF2B5EF4-FFF2-40B4-BE49-F238E27FC236}">
                <a16:creationId xmlns:a16="http://schemas.microsoft.com/office/drawing/2014/main" id="{00000000-0008-0000-1200-00001B000000}"/>
              </a:ext>
            </a:extLst>
          </xdr:cNvPr>
          <xdr:cNvPicPr>
            <a:picLocks noChangeAspect="1"/>
          </xdr:cNvPicPr>
        </xdr:nvPicPr>
        <xdr:blipFill>
          <a:blip xmlns:r="http://schemas.openxmlformats.org/officeDocument/2006/relationships" r:embed="rId6"/>
          <a:stretch>
            <a:fillRect/>
          </a:stretch>
        </xdr:blipFill>
        <xdr:spPr>
          <a:xfrm>
            <a:off x="7144715" y="535507"/>
            <a:ext cx="358816" cy="292097"/>
          </a:xfrm>
          <a:prstGeom prst="rect">
            <a:avLst/>
          </a:prstGeom>
        </xdr:spPr>
      </xdr:pic>
      <xdr:grpSp>
        <xdr:nvGrpSpPr>
          <xdr:cNvPr id="28" name="Ordenar">
            <a:extLst>
              <a:ext uri="{FF2B5EF4-FFF2-40B4-BE49-F238E27FC236}">
                <a16:creationId xmlns:a16="http://schemas.microsoft.com/office/drawing/2014/main" id="{00000000-0008-0000-1200-00001C000000}"/>
              </a:ext>
            </a:extLst>
          </xdr:cNvPr>
          <xdr:cNvGrpSpPr/>
        </xdr:nvGrpSpPr>
        <xdr:grpSpPr>
          <a:xfrm>
            <a:off x="6672449" y="544574"/>
            <a:ext cx="407634" cy="298283"/>
            <a:chOff x="4127913" y="833044"/>
            <a:chExt cx="407634" cy="298283"/>
          </a:xfrm>
        </xdr:grpSpPr>
        <xdr:pic>
          <xdr:nvPicPr>
            <xdr:cNvPr id="29" name="A-Z">
              <a:extLst>
                <a:ext uri="{FF2B5EF4-FFF2-40B4-BE49-F238E27FC236}">
                  <a16:creationId xmlns:a16="http://schemas.microsoft.com/office/drawing/2014/main" id="{00000000-0008-0000-12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127913" y="835765"/>
              <a:ext cx="406265" cy="289833"/>
            </a:xfrm>
            <a:prstGeom prst="rect">
              <a:avLst/>
            </a:prstGeom>
          </xdr:spPr>
        </xdr:pic>
        <xdr:sp macro="[0]!Ordenar_Ascendente" textlink="">
          <xdr:nvSpPr>
            <xdr:cNvPr id="30" name="Ascendente">
              <a:extLst>
                <a:ext uri="{FF2B5EF4-FFF2-40B4-BE49-F238E27FC236}">
                  <a16:creationId xmlns:a16="http://schemas.microsoft.com/office/drawing/2014/main" id="{00000000-0008-0000-1200-00001E000000}"/>
                </a:ext>
              </a:extLst>
            </xdr:cNvPr>
            <xdr:cNvSpPr/>
          </xdr:nvSpPr>
          <xdr:spPr>
            <a:xfrm>
              <a:off x="4188252" y="833044"/>
              <a:ext cx="188085"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1" name="Descendente">
              <a:extLst>
                <a:ext uri="{FF2B5EF4-FFF2-40B4-BE49-F238E27FC236}">
                  <a16:creationId xmlns:a16="http://schemas.microsoft.com/office/drawing/2014/main" id="{00000000-0008-0000-1200-00001F000000}"/>
                </a:ext>
              </a:extLst>
            </xdr:cNvPr>
            <xdr:cNvSpPr/>
          </xdr:nvSpPr>
          <xdr:spPr>
            <a:xfrm>
              <a:off x="4347462" y="845577"/>
              <a:ext cx="188085"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tables/table1.xml><?xml version="1.0" encoding="utf-8"?>
<table xmlns="http://schemas.openxmlformats.org/spreadsheetml/2006/main" id="12" name="Tabla_Comandos" displayName="Tabla_Comandos" ref="U82:W89" totalsRowCount="1" headerRowDxfId="573" dataDxfId="572" totalsRowDxfId="570" tableBorderDxfId="571" totalsRowBorderDxfId="569">
  <autoFilter ref="U82:W88">
    <filterColumn colId="0" hiddenButton="1"/>
    <filterColumn colId="1" hiddenButton="1"/>
    <filterColumn colId="2" hiddenButton="1"/>
  </autoFilter>
  <tableColumns count="3">
    <tableColumn id="2" name="CommandBars" totalsRowFunction="custom" dataDxfId="568" totalsRowDxfId="567">
      <calculatedColumnFormula>IFERROR(INDIRECT(#REF!&amp;IDIOMA),"")</calculatedColumnFormula>
      <totalsRowFormula>COUNTA(Tabla_Comandos[CommandBars])-COUNTIF(Tabla_Comandos[CommandBars],"")</totalsRowFormula>
    </tableColumn>
    <tableColumn id="1" name="Cambio" dataDxfId="566" totalsRowDxfId="565"/>
    <tableColumn id="3" name="Activa/Des" dataDxfId="564" totalsRowDxfId="563"/>
  </tableColumns>
  <tableStyleInfo name="Estilo de tabla 1" showFirstColumn="0" showLastColumn="0" showRowStripes="1" showColumnStripes="0"/>
</table>
</file>

<file path=xl/tables/table2.xml><?xml version="1.0" encoding="utf-8"?>
<table xmlns="http://schemas.openxmlformats.org/spreadsheetml/2006/main" id="4" name="Tabla_Menu" displayName="Tabla_Menu" ref="S2:AF78" totalsRowCount="1" headerRowDxfId="562" dataDxfId="561" totalsRowDxfId="559" tableBorderDxfId="560" totalsRowBorderDxfId="558">
  <autoFilter ref="S2:AF77"/>
  <tableColumns count="14">
    <tableColumn id="1" name="N Sub" totalsRowFunction="custom" dataDxfId="557" totalsRowDxfId="556">
      <totalsRowFormula>COUNTIF(Tabla_Menu[N Sub],"&lt;&gt;0")</totalsRowFormula>
    </tableColumn>
    <tableColumn id="2" name="Nivel" totalsRowFunction="custom" dataDxfId="555" totalsRowDxfId="554">
      <totalsRowFormula>COUNTA(Tabla_Menu[Nivel])-COUNTIF(Tabla_Menu[Nivel],"")</totalsRowFormula>
    </tableColumn>
    <tableColumn id="3" name="Nombre" totalsRowFunction="custom" dataDxfId="553" totalsRowDxfId="552">
      <totalsRowFormula>COUNTA(Tabla_Menu[Nombre])-COUNTIF(Tabla_Menu[Nombre],"")</totalsRowFormula>
    </tableColumn>
    <tableColumn id="4" name="On Action" dataDxfId="551" totalsRowDxfId="550"/>
    <tableColumn id="5" name="Face Id" dataDxfId="549" totalsRowDxfId="548"/>
    <tableColumn id="6" name="Begin Group" dataDxfId="547" totalsRowDxfId="546"/>
    <tableColumn id="7" name="Nivel 1" dataDxfId="545" totalsRowDxfId="544"/>
    <tableColumn id="8" name="Nivel 2" dataDxfId="543" totalsRowDxfId="542"/>
    <tableColumn id="9" name="Teclas" totalsRowFunction="custom" dataDxfId="541" totalsRowDxfId="540">
      <totalsRowFormula>COUNTA(Tabla_Menu[Teclas])</totalsRowFormula>
    </tableColumn>
    <tableColumn id="10" name="HOJAS NO MUESTRA" dataDxfId="539" totalsRowDxfId="538"/>
    <tableColumn id="11" name="N/A" dataDxfId="537" totalsRowDxfId="536">
      <calculatedColumnFormula>IF(OR(Tabla_Menu[[#This Row],[Nivel]]="",IFERROR(SEARCH(MID(CELL("nombrearchivo"),FIND(".xlsm]",CELL("nombrearchivo"),1)+6,100),Tabla_Menu[[#This Row],[HOJAS NO MUESTRA]],1),0)&gt;0),"N/A","")</calculatedColumnFormula>
    </tableColumn>
    <tableColumn id="12" name="Num N/A" dataDxfId="535" totalsRowDxfId="534">
      <calculatedColumnFormula>IF(Tabla_Menu[[#This Row],[N/A]]="",,COUNTIF(Tabla_Menu[&amp;],Tabla_Menu[[#This Row],[&amp;]]))</calculatedColumnFormula>
    </tableColumn>
    <tableColumn id="13" name="&amp;" dataDxfId="533" totalsRowDxfId="532">
      <calculatedColumnFormula>Tabla_Menu[[#This Row],[Nivel]]&amp;Tabla_Menu[[#This Row],[N/A]]</calculatedColumnFormula>
    </tableColumn>
    <tableColumn id="14" name="[Teclas]" dataDxfId="531" totalsRowDxfId="530"/>
  </tableColumns>
  <tableStyleInfo name="Estilo de tabla 1" showFirstColumn="0" showLastColumn="0" showRowStripes="1" showColumnStripes="0"/>
</table>
</file>

<file path=xl/tables/table3.xml><?xml version="1.0" encoding="utf-8"?>
<table xmlns="http://schemas.openxmlformats.org/spreadsheetml/2006/main" id="10" name="T_DICCIONARIO" displayName="T_DICCIONARIO" ref="A3:M409" headerRowDxfId="529" dataDxfId="528">
  <autoFilter ref="A3:M4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name="$A$1&amp;[@C2]&amp;&quot;_&quot;&amp;[@C3]" totalsRowFunction="custom" dataDxfId="527" totalsRowDxfId="526">
      <totalsRowFormula>DICCIONARIO!A409</totalsRowFormula>
    </tableColumn>
    <tableColumn id="2" name="C2" totalsRowFunction="custom" dataDxfId="525" totalsRowDxfId="524">
      <totalsRowFormula>DICCIONARIO!B409</totalsRowFormula>
    </tableColumn>
    <tableColumn id="3" name="C3" totalsRowFunction="custom" dataDxfId="523" totalsRowDxfId="522">
      <totalsRowFormula>DICCIONARIO!C409</totalsRowFormula>
    </tableColumn>
    <tableColumn id="4" name="PERSONALIZAR" dataDxfId="521" totalsRowDxfId="520"/>
    <tableColumn id="5" name="OTRO" totalsRowFunction="custom" dataDxfId="519" totalsRowDxfId="518">
      <calculatedColumnFormula>IFERROR(IF(T_DICCIONARIO[[#This Row],[PERSONALIZAR]]&lt;&gt;"",T_DICCIONARIO[[#This Row],[PERSONALIZAR]],HLOOKUP($E$2,$F$3:L4,ROW(T_DICCIONARIO[[#This Row],[PERSONALIZAR]])-2,0)),T_DICCIONARIO[[#This Row],[es]])</calculatedColumnFormula>
      <totalsRowFormula>IFERROR(IF(T_DICCIONARIO[[#This Row],[PERSONALIZAR]]&lt;&gt;"",T_DICCIONARIO[[#This Row],[PERSONALIZAR]],HLOOKUP($E$2,$F$3:L409,ROW(T_DICCIONARIO[[#This Row],[PERSONALIZAR]])-2,0)),T_DICCIONARIO[[#This Row],[es]])</totalsRowFormula>
    </tableColumn>
    <tableColumn id="6" name="es" totalsRowLabel="¿Deseas exportar las Preguntas tipo &quot;Arrastrar y Soltar sobre texto&quot; también como &quot;Palabra Perdida&quot;?" dataDxfId="517" totalsRowDxfId="516"/>
    <tableColumn id="7" name="en" totalsRowLabel="Do you want to export &quot;Drag and Drop on Text&quot; Questions as &quot;Missing Word&quot; as well?" dataDxfId="515" totalsRowDxfId="514"/>
    <tableColumn id="8" name="fr" totalsRowLabel="Souhaitez-vous également exporter les questions &quot;Glisser-déposer sur du texte&quot; en tant que &quot;Mot manquant&quot; ?" dataDxfId="513" totalsRowDxfId="512"/>
    <tableColumn id="9" name="pt" totalsRowLabel="Você também deseja exportar as perguntas &quot;Arrastar e soltar no texto&quot; como &quot;Palavras ausentes&quot;?" dataDxfId="511" totalsRowDxfId="510"/>
    <tableColumn id="10" name="it" totalsRowLabel="Vuoi esportare anche le domande &quot;Trascina e rilascia sul testo&quot; come &quot;Parola mancante&quot;?" dataDxfId="509" totalsRowDxfId="508"/>
    <tableColumn id="11" name="de" totalsRowLabel="Möchten Sie &quot;Drag and Drop on Text&quot;-Fragen auch als &quot;Fehlendes Wort&quot; exportieren?" dataDxfId="507" totalsRowDxfId="506"/>
    <tableColumn id="12" name="zh-CN" totalsRowLabel="您是否也想将“拖放文本”问题导出为“缺失单词”？" dataDxfId="505" totalsRowDxfId="504"/>
    <tableColumn id="13" name="Repe" totalsRowFunction="custom" dataDxfId="503" totalsRowDxfId="502">
      <calculatedColumnFormula>IF(T_DICCIONARIO[[#This Row],[PERSONALIZAR]]=T_DICCIONARIO[[#This Row],[OTRO]],"R","N")</calculatedColumnFormula>
      <totalsRowFormula>IF(T_DICCIONARIO[[#This Row],[PERSONALIZAR]]=T_DICCIONARIO[[#This Row],[OTRO]],"R","N")</totalsRowFormula>
    </tableColumn>
  </tableColumns>
  <tableStyleInfo name="Tabla_UCA" showFirstColumn="0" showLastColumn="0" showRowStripes="1" showColumnStripes="0"/>
</table>
</file>

<file path=xl/tables/table4.xml><?xml version="1.0" encoding="utf-8"?>
<table xmlns="http://schemas.openxmlformats.org/spreadsheetml/2006/main" id="2" name="Tabla_OM" displayName="Tabla_OM" ref="A5:AJ6" totalsRowShown="0" headerRowDxfId="429" dataDxfId="428">
  <autoFilter ref="A5:AJ6"/>
  <sortState ref="A6:AJ6">
    <sortCondition ref="AI5:AI6"/>
  </sortState>
  <tableColumns count="36">
    <tableColumn id="1" name="Nombre" dataDxfId="427">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name="NRC" dataDxfId="426">
      <calculatedColumnFormula>IF(COUNTIF(Tabla_OM[[#This Row],[Puntos 1]:[Puntos 6]],"&gt;0")=0,"",COUNTIF(Tabla_OM[[#This Row],[Puntos 1]:[Puntos 6]],"&gt;0"))</calculatedColumnFormula>
    </tableColumn>
    <tableColumn id="3" name="NRI" dataDxfId="425">
      <calculatedColumnFormula>IFERROR(MAX(COUNTA(Tabla_OM[[#This Row],[Respuesta 1]:[Respuesta 6]])-Tabla_OM[[#This Row],[NRC]],0),"")</calculatedColumnFormula>
    </tableColumn>
    <tableColumn id="4" name="PRC" dataDxfId="424">
      <calculatedColumnFormula>IF(SUMIF(Tabla_OM[[#This Row],[Puntos 1]:[Puntos 6]],"&gt;0")=0,"",SUMIF(Tabla_OM[[#This Row],[Puntos 1]:[Puntos 6]],"&gt;0"))</calculatedColumnFormula>
    </tableColumn>
    <tableColumn id="5" name="PRI" dataDxfId="423">
      <calculatedColumnFormula>IF(SUMIF(Tabla_OM[[#This Row],[Puntos 1]:[Puntos 6]],"&lt;0")=0,"",SUMIF(Tabla_OM[[#This Row],[Puntos 1]:[Puntos 6]],"&lt;0"))</calculatedColumnFormula>
    </tableColumn>
    <tableColumn id="6" name="Descripcion" dataDxfId="422"/>
    <tableColumn id="7" name="Enunciado" dataDxfId="421"/>
    <tableColumn id="8" name="Respuesta 1" dataDxfId="420"/>
    <tableColumn id="9" name="Respuesta 2" dataDxfId="419"/>
    <tableColumn id="10" name="Respuesta 3" dataDxfId="418"/>
    <tableColumn id="11" name="Respuesta 4" dataDxfId="417"/>
    <tableColumn id="12" name="Respuesta 5" dataDxfId="416"/>
    <tableColumn id="13" name="Respuesta 6" dataDxfId="415"/>
    <tableColumn id="14" name="Retroalim. 1" dataDxfId="414"/>
    <tableColumn id="15" name="Retroalim. 2" dataDxfId="413"/>
    <tableColumn id="16" name="Retroalim. 3" dataDxfId="412"/>
    <tableColumn id="17" name="Retroalim. 4" dataDxfId="411"/>
    <tableColumn id="18" name="Retroalim. 5" dataDxfId="410"/>
    <tableColumn id="19" name="Retroalim. 6" dataDxfId="409"/>
    <tableColumn id="20" name="Puntos 1" dataDxfId="408"/>
    <tableColumn id="21" name="Puntos 2" dataDxfId="407"/>
    <tableColumn id="22" name="Puntos 3" dataDxfId="406"/>
    <tableColumn id="23" name="Puntos 4" dataDxfId="405"/>
    <tableColumn id="24" name="Puntos 5" dataDxfId="404"/>
    <tableColumn id="25" name="Puntos 6" dataDxfId="403"/>
    <tableColumn id="26" name="Puntos 7" dataDxfId="402"/>
    <tableColumn id="27" name="Puntos 8" dataDxfId="401"/>
    <tableColumn id="28" name="Puntos 9" dataDxfId="400"/>
    <tableColumn id="29" name="Puntos 10" dataDxfId="399"/>
    <tableColumn id="30" name="Puntos 11" dataDxfId="398"/>
    <tableColumn id="31" name="Puntos 12" dataDxfId="397"/>
    <tableColumn id="32" name="PISTA: 1" dataDxfId="396"/>
    <tableColumn id="33" name="PISTA: 2" dataDxfId="395"/>
    <tableColumn id="34" name="PISTA: 3" dataDxfId="394"/>
    <tableColumn id="35" name="PISTA: 4" dataDxfId="393"/>
    <tableColumn id="36" name="Imagen" dataDxfId="392"/>
  </tableColumns>
  <tableStyleInfo name="Tabla_UCA" showFirstColumn="0" showLastColumn="0" showRowStripes="1" showColumnStripes="0"/>
</table>
</file>

<file path=xl/tables/table5.xml><?xml version="1.0" encoding="utf-8"?>
<table xmlns="http://schemas.openxmlformats.org/spreadsheetml/2006/main" id="1" name="Tabla_O2" displayName="Tabla_O2" ref="A5:AJ6" totalsRowShown="0" headerRowDxfId="368">
  <autoFilter ref="A5:AJ6"/>
  <sortState ref="A6:AJ6">
    <sortCondition ref="AI5:AI6"/>
  </sortState>
  <tableColumns count="36">
    <tableColumn id="1" name="a" dataDxfId="367">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name="NRC" dataDxfId="366">
      <calculatedColumnFormula>IF(COUNTIF(Tabla_O2[[#This Row],[Puntos 1]:[Puntos 6]],"&gt;0")=0,"",COUNTIF(Tabla_O2[[#This Row],[Puntos 1]:[Puntos 6]],"&gt;0"))</calculatedColumnFormula>
    </tableColumn>
    <tableColumn id="3" name="NRI" dataDxfId="365">
      <calculatedColumnFormula>IFERROR(MAX(COUNTA(Tabla_O2[[#This Row],[Respuesta 1]:[Respuesta 6]])-Tabla_O2[[#This Row],[NRC]],0),"")</calculatedColumnFormula>
    </tableColumn>
    <tableColumn id="4" name="PRC" dataDxfId="364">
      <calculatedColumnFormula>IF(SUMIF(Tabla_O2[[#This Row],[Puntos 1]:[Puntos 6]],"&gt;0")=0,"",SUMIF(Tabla_O2[[#This Row],[Puntos 1]:[Puntos 6]],"&gt;0"))</calculatedColumnFormula>
    </tableColumn>
    <tableColumn id="5" name="PRI" dataDxfId="363">
      <calculatedColumnFormula>IF(SUMIF(Tabla_O2[[#This Row],[Puntos 1]:[Puntos 6]],"&lt;0")=0,"",SUMIF(Tabla_O2[[#This Row],[Puntos 1]:[Puntos 6]],"&lt;0"))</calculatedColumnFormula>
    </tableColumn>
    <tableColumn id="6" name="Descripcion" dataDxfId="362"/>
    <tableColumn id="7" name="Enunciado" dataDxfId="361"/>
    <tableColumn id="8" name="Respuesta 1" dataDxfId="360"/>
    <tableColumn id="9" name="Respuesta 2" dataDxfId="359"/>
    <tableColumn id="10" name="Respuesta 3" dataDxfId="358"/>
    <tableColumn id="11" name="Respuesta 4" dataDxfId="357"/>
    <tableColumn id="12" name="Respuesta 5" dataDxfId="356"/>
    <tableColumn id="13" name="Respuesta 6" dataDxfId="355"/>
    <tableColumn id="14" name="Retroalim. 1" dataDxfId="354"/>
    <tableColumn id="15" name="Retroalim. 2" dataDxfId="353"/>
    <tableColumn id="16" name="Retroalim. 3" dataDxfId="352"/>
    <tableColumn id="17" name="Retroalim. 4" dataDxfId="351"/>
    <tableColumn id="18" name="Retroalim. 5" dataDxfId="350"/>
    <tableColumn id="19" name="Retroalim. 6" dataDxfId="349"/>
    <tableColumn id="20" name="Puntos 1" dataDxfId="348"/>
    <tableColumn id="21" name="Puntos 2" dataDxfId="347"/>
    <tableColumn id="22" name="Puntos 3" dataDxfId="346"/>
    <tableColumn id="23" name="Puntos 4" dataDxfId="345"/>
    <tableColumn id="24" name="Puntos 5" dataDxfId="344"/>
    <tableColumn id="25" name="Puntos 6" dataDxfId="343"/>
    <tableColumn id="26" name="Puntos 7" dataDxfId="342"/>
    <tableColumn id="27" name="Puntos 8" dataDxfId="341"/>
    <tableColumn id="28" name="Puntos 9" dataDxfId="340"/>
    <tableColumn id="29" name="Puntos 10" dataDxfId="339"/>
    <tableColumn id="30" name="Puntos 11" dataDxfId="338"/>
    <tableColumn id="31" name="Puntos 12" dataDxfId="337"/>
    <tableColumn id="32" name="PISTA: 1" dataDxfId="336"/>
    <tableColumn id="33" name="PISTA: 2" dataDxfId="335"/>
    <tableColumn id="34" name="PISTA: 3" dataDxfId="334"/>
    <tableColumn id="35" name="PISTA: 4" dataDxfId="333"/>
    <tableColumn id="36" name="Imagen" dataDxfId="332"/>
  </tableColumns>
  <tableStyleInfo name="Tabla_UCA" showFirstColumn="0" showLastColumn="0" showRowStripes="1" showColumnStripes="0"/>
</table>
</file>

<file path=xl/tables/table6.xml><?xml version="1.0" encoding="utf-8"?>
<table xmlns="http://schemas.openxmlformats.org/spreadsheetml/2006/main" id="3" name="Tabla_VF" displayName="Tabla_VF" ref="A5:AJ6" totalsRowShown="0" headerRowDxfId="322">
  <autoFilter ref="A5:AJ6"/>
  <sortState ref="A6:AJ6">
    <sortCondition ref="AI5:AI6"/>
  </sortState>
  <tableColumns count="36">
    <tableColumn id="1" name="Nombre" dataDxfId="321">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name="C2" dataDxfId="320"/>
    <tableColumn id="3" name="C3" dataDxfId="319"/>
    <tableColumn id="4" name="C4" dataDxfId="318"/>
    <tableColumn id="5" name="C5" dataDxfId="317"/>
    <tableColumn id="6" name="Descripcion" dataDxfId="316"/>
    <tableColumn id="7" name="Enunciado" dataDxfId="315"/>
    <tableColumn id="8" name="a" dataDxfId="314"/>
    <tableColumn id="9" name="Retroalim." dataDxfId="313"/>
    <tableColumn id="10" name="Retroalim. Respuesta Incorrecta" dataDxfId="312"/>
    <tableColumn id="11" name="Columna6" dataDxfId="311"/>
    <tableColumn id="12" name="Columna62" dataDxfId="310"/>
    <tableColumn id="13" name="Columna63" dataDxfId="309"/>
    <tableColumn id="14" name="Columna64" dataDxfId="308"/>
    <tableColumn id="15" name="Columna65" dataDxfId="307"/>
    <tableColumn id="16" name="Columna66" dataDxfId="306"/>
    <tableColumn id="17" name="Columna67" dataDxfId="305"/>
    <tableColumn id="18" name="Columna68" dataDxfId="304"/>
    <tableColumn id="19" name="Columna69" dataDxfId="303"/>
    <tableColumn id="20" name="Columna70" dataDxfId="302"/>
    <tableColumn id="21" name="Columna71" dataDxfId="301"/>
    <tableColumn id="22" name="Columna72" dataDxfId="300"/>
    <tableColumn id="23" name="Columna73" dataDxfId="299"/>
    <tableColumn id="24" name="Columna74" dataDxfId="298"/>
    <tableColumn id="25" name="Columna75" dataDxfId="297"/>
    <tableColumn id="26" name="Columna76" dataDxfId="296"/>
    <tableColumn id="27" name="Columna77" dataDxfId="295"/>
    <tableColumn id="28" name="Columna78" dataDxfId="294"/>
    <tableColumn id="29" name="Columna79" dataDxfId="293"/>
    <tableColumn id="30" name="Columna80" dataDxfId="292"/>
    <tableColumn id="31" name="Columna81" dataDxfId="291"/>
    <tableColumn id="32" name="PISTA: 1" dataDxfId="290"/>
    <tableColumn id="33" name="PISTA: 2" dataDxfId="289"/>
    <tableColumn id="34" name="PISTA: 3" dataDxfId="288"/>
    <tableColumn id="35" name="PISTA: 4" dataDxfId="287"/>
    <tableColumn id="36" name="Imagen" dataDxfId="286"/>
  </tableColumns>
  <tableStyleInfo name="Tabla_UCA" showFirstColumn="0" showLastColumn="0" showRowStripes="1" showColumnStripes="0"/>
</table>
</file>

<file path=xl/tables/table7.xml><?xml version="1.0" encoding="utf-8"?>
<table xmlns="http://schemas.openxmlformats.org/spreadsheetml/2006/main" id="11" name="Tabla_EM" displayName="Tabla_EM" ref="A5:AJ6" totalsRowShown="0" headerRowDxfId="267" tableBorderDxfId="266">
  <autoFilter ref="A5:AJ6"/>
  <sortState ref="A6:AJ6">
    <sortCondition ref="AI5:AI6"/>
  </sortState>
  <tableColumns count="36">
    <tableColumn id="1" name="Nombre" dataDxfId="265">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name="NP" dataDxfId="264">
      <calculatedColumnFormula>IFERROR(IF(COUNTA(Tabla_EM[[#This Row],[Pareja 01.1]:[Pareja 12.2]])=0,"",COUNTA(Tabla_EM[[#This Row],[Pareja 01.1]:[Pareja 12.2]])/2),"")</calculatedColumnFormula>
    </tableColumn>
    <tableColumn id="3" name="C3" dataDxfId="263"/>
    <tableColumn id="4" name="C4" dataDxfId="262"/>
    <tableColumn id="5" name="C5" dataDxfId="261"/>
    <tableColumn id="6" name="Descripcion" dataDxfId="260"/>
    <tableColumn id="7" name="Enunciado" dataDxfId="259"/>
    <tableColumn id="8" name="Pareja 01.1" dataDxfId="258"/>
    <tableColumn id="9" name="Pareja 01.2" dataDxfId="257"/>
    <tableColumn id="10" name="Pareja 02.1" dataDxfId="256"/>
    <tableColumn id="11" name="Pareja 02.2" dataDxfId="255"/>
    <tableColumn id="12" name="Pareja 03.1" dataDxfId="254"/>
    <tableColumn id="13" name="Pareja 03.2" dataDxfId="253"/>
    <tableColumn id="14" name="Pareja 04.1" dataDxfId="252"/>
    <tableColumn id="15" name="Pareja 04.2" dataDxfId="251"/>
    <tableColumn id="16" name="Pareja 05.1" dataDxfId="250"/>
    <tableColumn id="17" name="Pareja 05.2" dataDxfId="249"/>
    <tableColumn id="18" name="Pareja 06.1" dataDxfId="248"/>
    <tableColumn id="19" name="Pareja 06.2" dataDxfId="247"/>
    <tableColumn id="20" name="Pareja 07.1" dataDxfId="246"/>
    <tableColumn id="21" name="Pareja 07.2" dataDxfId="245"/>
    <tableColumn id="22" name="Pareja 08.1" dataDxfId="244"/>
    <tableColumn id="23" name="Pareja 08.2" dataDxfId="243"/>
    <tableColumn id="24" name="Pareja 09.1" dataDxfId="242"/>
    <tableColumn id="25" name="Pareja 09.2" dataDxfId="241"/>
    <tableColumn id="26" name="Pareja 10.1" dataDxfId="240"/>
    <tableColumn id="27" name="Pareja 10.2" dataDxfId="239"/>
    <tableColumn id="28" name="Pareja 11.1" dataDxfId="238"/>
    <tableColumn id="29" name="Pareja 11.2" dataDxfId="237"/>
    <tableColumn id="30" name="Pareja 12.1" dataDxfId="236"/>
    <tableColumn id="31" name="Pareja 12.2" dataDxfId="235"/>
    <tableColumn id="32" name="PISTA: 1" dataDxfId="234"/>
    <tableColumn id="33" name="PISTA: 2" dataDxfId="233"/>
    <tableColumn id="34" name="PISTA: 3" dataDxfId="232"/>
    <tableColumn id="35" name="PISTA: 4" dataDxfId="231"/>
    <tableColumn id="36" name="Imagen" dataDxfId="230"/>
  </tableColumns>
  <tableStyleInfo name="Tabla_UCA" showFirstColumn="0" showLastColumn="0" showRowStripes="1" showColumnStripes="0"/>
</table>
</file>

<file path=xl/tables/table8.xml><?xml version="1.0" encoding="utf-8"?>
<table xmlns="http://schemas.openxmlformats.org/spreadsheetml/2006/main" id="17" name="Tabla_RC" displayName="Tabla_RC" ref="A5:AJ6" totalsRowShown="0" headerRowDxfId="215" tableBorderDxfId="214">
  <autoFilter ref="A5:AJ6"/>
  <sortState ref="A6:AJ6">
    <sortCondition ref="AI5:AI6"/>
  </sortState>
  <tableColumns count="36">
    <tableColumn id="1" name="Nombre" dataDxfId="213">
      <calculatedColumnFormula>IFERROR(IF(Tabla_RC[[#This Row],[Columna1]]="","",PREF_PREGUNTA&amp;IF(PREF_PREGUNTA="",""," - ")&amp;
IF(n_preg_ON_RC=TRUE,IF((N_I_RC+ROW()-N_I_Tabla)&gt;99,
IF((N_I_RC+ROW()-N_I_Tabla)&lt;100,"0",""),"")&amp;
IF((N_I_RC+ROW()-N_I_Tabla)&lt;10,"0","")&amp;(N_I_RC+ROW()-N_I_Tabla),""))&amp;
IF(Tabla_RC[[#This Row],[Descripcion]]&lt;&gt;""," "&amp;Tabla_RC[[#This Row],[Descripcion]],""),"")</calculatedColumnFormula>
    </tableColumn>
    <tableColumn id="2" name="NR" dataDxfId="212">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name="CONCATENA" dataDxfId="211">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name="C4" dataDxfId="210"/>
    <tableColumn id="5" name="May" dataDxfId="209"/>
    <tableColumn id="6" name="Descripcion" dataDxfId="208"/>
    <tableColumn id="7" name="Columna1" dataDxfId="207"/>
    <tableColumn id="8" name="Respuesta 01" dataDxfId="206"/>
    <tableColumn id="9" name="Puntos 01" dataDxfId="205"/>
    <tableColumn id="10" name="Retroalim. 01" dataDxfId="204"/>
    <tableColumn id="11" name="Respuesta 02" dataDxfId="203"/>
    <tableColumn id="12" name="Puntos 02" dataDxfId="202"/>
    <tableColumn id="13" name="Retroalim. 02" dataDxfId="201"/>
    <tableColumn id="14" name="Respuesta 03" dataDxfId="200"/>
    <tableColumn id="15" name="Puntos 03" dataDxfId="199"/>
    <tableColumn id="16" name="Retroalim. 03" dataDxfId="198"/>
    <tableColumn id="17" name="Respuesta 04" dataDxfId="197"/>
    <tableColumn id="18" name="Puntos 04" dataDxfId="196"/>
    <tableColumn id="19" name="Retroalim. 04" dataDxfId="195"/>
    <tableColumn id="20" name="Respuesta 05" dataDxfId="194"/>
    <tableColumn id="21" name="Puntos 05" dataDxfId="193"/>
    <tableColumn id="22" name="Retroalim. 042" dataDxfId="192"/>
    <tableColumn id="23" name="Respuesta 06" dataDxfId="191"/>
    <tableColumn id="24" name="Puntos 06" dataDxfId="190"/>
    <tableColumn id="25" name="Retroalim. 06" dataDxfId="189"/>
    <tableColumn id="26" name="Respuesta 07" dataDxfId="188"/>
    <tableColumn id="27" name="Puntos 07" dataDxfId="187"/>
    <tableColumn id="28" name="Retroalim. 07" dataDxfId="186"/>
    <tableColumn id="29" name="Respuesta 08" dataDxfId="185"/>
    <tableColumn id="30" name="Puntos 08" dataDxfId="184"/>
    <tableColumn id="31" name="Retroalim. 08" dataDxfId="183"/>
    <tableColumn id="32" name="PISTA: 1" dataDxfId="182"/>
    <tableColumn id="33" name="PISTA: 2" dataDxfId="181"/>
    <tableColumn id="34" name="PISTA: 3" dataDxfId="180"/>
    <tableColumn id="35" name="PISTA: 4" dataDxfId="179"/>
    <tableColumn id="36" name="Imagen" dataDxfId="178"/>
  </tableColumns>
  <tableStyleInfo name="Tabla_UCA" showFirstColumn="0" showLastColumn="0" showRowStripes="1" showColumnStripes="0"/>
</table>
</file>

<file path=xl/tables/table9.xml><?xml version="1.0" encoding="utf-8"?>
<table xmlns="http://schemas.openxmlformats.org/spreadsheetml/2006/main" id="18" name="Tabla_PP" displayName="Tabla_PP" ref="A5:AJ6" totalsRowShown="0" headerRowDxfId="164" tableBorderDxfId="163">
  <autoFilter ref="A5:AJ6"/>
  <sortState ref="A6:AJ6">
    <sortCondition ref="AI5:AI6"/>
  </sortState>
  <tableColumns count="36">
    <tableColumn id="1" name="Nombre" dataDxfId="162">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name="NP" dataDxfId="161">
      <calculatedColumnFormula>IFERROR(IF(COUNTA(Tabla_PP[[#This Row],[Palabra  01]:[Palabra  12]])=0,"",COUNTA(Tabla_PP[[#This Row],[Palabra  01]:[Palabra  12]]))/2,"")</calculatedColumnFormula>
    </tableColumn>
    <tableColumn id="3" name="C3" dataDxfId="160"/>
    <tableColumn id="4" name="C4" dataDxfId="159"/>
    <tableColumn id="5" name="C5" dataDxfId="158"/>
    <tableColumn id="6" name="Descripcion" dataDxfId="157"/>
    <tableColumn id="7" name="Enunciado" dataDxfId="156"/>
    <tableColumn id="8" name="Grupo _x000a_Palabra  01" dataDxfId="155"/>
    <tableColumn id="9" name="Palabra  01" dataDxfId="154"/>
    <tableColumn id="10" name="Grupo _x000a_Palabra  02" dataDxfId="153"/>
    <tableColumn id="11" name="Palabra  02" dataDxfId="152"/>
    <tableColumn id="12" name="Grupo _x000a_Palabra  03" dataDxfId="151"/>
    <tableColumn id="13" name="Palabra  03" dataDxfId="150"/>
    <tableColumn id="14" name="Grupo _x000a_Palabra  04" dataDxfId="149"/>
    <tableColumn id="15" name="Palabra  04" dataDxfId="148"/>
    <tableColumn id="16" name="Grupo _x000a_Palabra  05" dataDxfId="147"/>
    <tableColumn id="17" name="Palabra  05" dataDxfId="146"/>
    <tableColumn id="18" name="Grupo _x000a_Palabra  06" dataDxfId="145"/>
    <tableColumn id="19" name="Palabra  06" dataDxfId="144"/>
    <tableColumn id="20" name="Grupo _x000a_Palabra  07" dataDxfId="143"/>
    <tableColumn id="21" name="Palabra  07" dataDxfId="142"/>
    <tableColumn id="22" name="Grupo _x000a_Palabra  08" dataDxfId="141"/>
    <tableColumn id="23" name="Palabra  08" dataDxfId="140"/>
    <tableColumn id="24" name="Grupo _x000a_Palabra  09" dataDxfId="139"/>
    <tableColumn id="25" name="Palabra  09" dataDxfId="138"/>
    <tableColumn id="26" name="Grupo _x000a_Palabra  10" dataDxfId="137"/>
    <tableColumn id="27" name="Palabra  10" dataDxfId="136"/>
    <tableColumn id="28" name="Grupo _x000a_Palabra  11" dataDxfId="135"/>
    <tableColumn id="29" name="Palabra  11" dataDxfId="134"/>
    <tableColumn id="30" name="Grupo _x000a_Palabra  12" dataDxfId="133"/>
    <tableColumn id="31" name="Palabra  12" dataDxfId="132"/>
    <tableColumn id="32" name="PISTA: 1" dataDxfId="131"/>
    <tableColumn id="33" name="PISTA: 2" dataDxfId="130"/>
    <tableColumn id="34" name="PISTA: 3" dataDxfId="129"/>
    <tableColumn id="35" name="PISTA: 4" dataDxfId="128"/>
    <tableColumn id="36" name="Imagen" dataDxfId="127"/>
  </tableColumns>
  <tableStyleInfo name="Tabla_UCA" showFirstColumn="0" showLastColumn="0" showRowStripes="1" showColumnStripes="0"/>
</table>
</file>

<file path=xl/tables/table10.xml><?xml version="1.0" encoding="utf-8"?>
<table xmlns="http://schemas.openxmlformats.org/spreadsheetml/2006/main" id="7" name="Tabla_EN" displayName="Tabla_EN" ref="A5:AJ6" totalsRowShown="0" headerRowDxfId="97" tableBorderDxfId="96">
  <autoFilter ref="A5:AJ6"/>
  <sortState ref="A6:AJ6">
    <sortCondition ref="AI5:AI6"/>
  </sortState>
  <tableColumns count="36">
    <tableColumn id="1" name="Nombre" dataDxfId="95">
      <calculatedColumnFormula>IFERROR(IF(Tabla_EN[[#This Row],[Columna1]]="","",PREF_PREGUNTA&amp;IF(PREF_PREGUNTA="",""," - ")&amp;
IF(n_preg_ON_EN=TRUE,IF((N_I_EN+ROW()-N_I_Tabla)&gt;99,
IF((N_I_EN+ROW()-N_I_Tabla)&lt;100,"0",""),"")&amp;
IF((N_I_EN+ROW()-N_I_Tabla)&lt;10,"0","")&amp;(N_I_EN+ROW()-N_I_Tabla),""))&amp;
IF(Tabla_EN[[#This Row],[Descripcion]]&lt;&gt;""," "&amp;Tabla_EN[[#This Row],[Descripcion]],""),"")</calculatedColumnFormula>
    </tableColumn>
    <tableColumn id="2" name="C2" dataDxfId="94"/>
    <tableColumn id="3" name="CONCATENA" dataDxfId="93">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name="C4" dataDxfId="92"/>
    <tableColumn id="5" name="C5" dataDxfId="91"/>
    <tableColumn id="6" name="Descripcion" dataDxfId="90"/>
    <tableColumn id="7" name="Columna1" dataDxfId="89"/>
    <tableColumn id="8" name="FORM RESP" dataDxfId="88"/>
    <tableColumn id="9" name="TEXTO" dataDxfId="87"/>
    <tableColumn id="10" name="CAJA" dataDxfId="86"/>
    <tableColumn id="11" name="ARCHIVOS" dataDxfId="85"/>
    <tableColumn id="12" name="ADJUNTOS" dataDxfId="84"/>
    <tableColumn id="13" name="PLANTILLA" dataDxfId="83"/>
    <tableColumn id="14" name="INFO" dataDxfId="82"/>
    <tableColumn id="15" name="0" dataDxfId="81"/>
    <tableColumn id="16" name="1" dataDxfId="80"/>
    <tableColumn id="17" name="2" dataDxfId="79"/>
    <tableColumn id="18" name="3" dataDxfId="78"/>
    <tableColumn id="19" name="4" dataDxfId="77"/>
    <tableColumn id="20" name="5" dataDxfId="76"/>
    <tableColumn id="21" name="6" dataDxfId="75"/>
    <tableColumn id="22" name="7" dataDxfId="74"/>
    <tableColumn id="23" name="8" dataDxfId="73"/>
    <tableColumn id="24" name="9" dataDxfId="72"/>
    <tableColumn id="25" name="10" dataDxfId="71"/>
    <tableColumn id="26" name="11" dataDxfId="70"/>
    <tableColumn id="27" name="12" dataDxfId="69"/>
    <tableColumn id="28" name="13" dataDxfId="68"/>
    <tableColumn id="29" name="14" dataDxfId="67"/>
    <tableColumn id="30" name="15" dataDxfId="66"/>
    <tableColumn id="31" name="16" dataDxfId="65"/>
    <tableColumn id="32" name="PISTA: 1" dataDxfId="64"/>
    <tableColumn id="33" name="PISTA: 2" dataDxfId="63"/>
    <tableColumn id="34" name="PISTA: 3" dataDxfId="62"/>
    <tableColumn id="35" name="PISTA: 4" dataDxfId="61"/>
    <tableColumn id="36" name="Imagen" dataDxfId="60"/>
  </tableColumns>
  <tableStyleInfo name="Tabla_UCA" showFirstColumn="0" showLastColumn="0" showRowStripes="1" showColumnStripes="0"/>
</table>
</file>

<file path=xl/tables/table11.xml><?xml version="1.0" encoding="utf-8"?>
<table xmlns="http://schemas.openxmlformats.org/spreadsheetml/2006/main" id="8" name="Tabla_CL" displayName="Tabla_CL" ref="A5:AJ6" totalsRowShown="0" headerRowDxfId="49" tableBorderDxfId="48">
  <autoFilter ref="A5:AJ6"/>
  <sortState ref="A6:AJ6">
    <sortCondition ref="AI5:AI6"/>
  </sortState>
  <tableColumns count="36">
    <tableColumn id="1" name="Nombre" dataDxfId="47">
      <calculatedColumnFormula>IFERROR(IF(Tabla_CL[[#This Row],[Columna1]]="","",PREF_PREGUNTA&amp;IF(PREF_PREGUNTA="",""," - ")&amp;
IF(n_preg_ON_CL=TRUE,IF((N_I_EN+ROW()-N_I_Tabla)&gt;99,
IF((N_I_CL+ROW()-N_I_Tabla)&lt;100,"0",""),"")&amp;
IF((N_I_CL+ROW()-N_I_Tabla)&lt;10,"0","")&amp;(N_I_CL+ROW()-N_I_Tabla),""))&amp;
IF(Tabla_CL[[#This Row],[Descripcion]]&lt;&gt;""," "&amp;Tabla_CL[[#This Row],[Descripcion]],""),"")</calculatedColumnFormula>
    </tableColumn>
    <tableColumn id="2" name="C2" dataDxfId="46"/>
    <tableColumn id="3" name="C3" dataDxfId="45"/>
    <tableColumn id="4" name="C4" dataDxfId="44"/>
    <tableColumn id="5" name="C5" dataDxfId="43"/>
    <tableColumn id="6" name="Descripcion" dataDxfId="42"/>
    <tableColumn id="7" name="Columna1" dataDxfId="41"/>
    <tableColumn id="8" name="Ancho RC" dataDxfId="40"/>
    <tableColumn id="9" name="Ancho RC2" dataDxfId="39"/>
    <tableColumn id="10" name="C12" dataDxfId="38"/>
    <tableColumn id="11" name="C13" dataDxfId="37"/>
    <tableColumn id="12" name="C14" dataDxfId="36"/>
    <tableColumn id="13" name="C15" dataDxfId="35"/>
    <tableColumn id="14" name="C16" dataDxfId="34"/>
    <tableColumn id="15" name="C17" dataDxfId="33"/>
    <tableColumn id="16" name="C18" dataDxfId="32"/>
    <tableColumn id="17" name="C19" dataDxfId="31"/>
    <tableColumn id="18" name="C20" dataDxfId="30"/>
    <tableColumn id="19" name="C21" dataDxfId="29"/>
    <tableColumn id="20" name="C22" dataDxfId="28"/>
    <tableColumn id="21" name="C23" dataDxfId="27"/>
    <tableColumn id="22" name="C24" dataDxfId="26"/>
    <tableColumn id="23" name="C25" dataDxfId="25"/>
    <tableColumn id="24" name="C26" dataDxfId="24"/>
    <tableColumn id="25" name="C27" dataDxfId="23"/>
    <tableColumn id="26" name="C28" dataDxfId="22"/>
    <tableColumn id="27" name="C29" dataDxfId="21"/>
    <tableColumn id="28" name="C30" dataDxfId="20"/>
    <tableColumn id="29" name="C31" dataDxfId="19"/>
    <tableColumn id="30" name="C322" dataDxfId="18"/>
    <tableColumn id="31" name="C33" dataDxfId="17"/>
    <tableColumn id="32" name="PISTA: 1" dataDxfId="16"/>
    <tableColumn id="33" name="PISTA: 2" dataDxfId="15"/>
    <tableColumn id="34" name="PISTA: 3" dataDxfId="14"/>
    <tableColumn id="35" name="PISTA: 4" dataDxfId="13"/>
    <tableColumn id="36" name="Imagen" dataDxfId="12"/>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3.xml"/><Relationship Id="rId7" Type="http://schemas.openxmlformats.org/officeDocument/2006/relationships/ctrlProp" Target="../ctrlProps/ctrlProp3.xml"/><Relationship Id="rId2" Type="http://schemas.openxmlformats.org/officeDocument/2006/relationships/printerSettings" Target="../printerSettings/printerSettings3.bin"/><Relationship Id="rId1" Type="http://schemas.openxmlformats.org/officeDocument/2006/relationships/hyperlink" Target="mailto:=@INDIRECTO(%22Z_DG_18_%22&amp;IDIOMA)"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s://youtu.be/i1slkwaz8q8" TargetMode="External"/><Relationship Id="rId1" Type="http://schemas.openxmlformats.org/officeDocument/2006/relationships/hyperlink" Target="http://projects.ael.uni-tuebingen.de/quiz/htmlarea/index.php" TargetMode="External"/><Relationship Id="rId6" Type="http://schemas.openxmlformats.org/officeDocument/2006/relationships/vmlDrawing" Target="../drawings/vmlDrawing3.vml"/><Relationship Id="rId5" Type="http://schemas.openxmlformats.org/officeDocument/2006/relationships/vmlDrawing" Target="../drawings/vmlDrawing2.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i1slkwaz8q8" TargetMode="External"/><Relationship Id="rId6" Type="http://schemas.openxmlformats.org/officeDocument/2006/relationships/vmlDrawing" Target="../drawings/vmlDrawing5.vml"/><Relationship Id="rId5" Type="http://schemas.openxmlformats.org/officeDocument/2006/relationships/vmlDrawing" Target="../drawings/vmlDrawing4.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7zKlwR9-IRk" TargetMode="External"/><Relationship Id="rId6" Type="http://schemas.openxmlformats.org/officeDocument/2006/relationships/ctrlProp" Target="../ctrlProps/ctrlProp13.xml"/><Relationship Id="rId5" Type="http://schemas.openxmlformats.org/officeDocument/2006/relationships/vmlDrawing" Target="../drawings/vmlDrawing7.vml"/><Relationship Id="rId4" Type="http://schemas.openxmlformats.org/officeDocument/2006/relationships/vmlDrawing" Target="../drawings/vmlDrawing6.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w-Q3MURLMc0" TargetMode="External"/><Relationship Id="rId6" Type="http://schemas.openxmlformats.org/officeDocument/2006/relationships/ctrlProp" Target="../ctrlProps/ctrlProp17.xml"/><Relationship Id="rId5" Type="http://schemas.openxmlformats.org/officeDocument/2006/relationships/vmlDrawing" Target="../drawings/vmlDrawing9.vml"/><Relationship Id="rId4" Type="http://schemas.openxmlformats.org/officeDocument/2006/relationships/vmlDrawing" Target="../drawings/vmlDrawing8.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PoXH2h6E_iQ" TargetMode="External"/><Relationship Id="rId6" Type="http://schemas.openxmlformats.org/officeDocument/2006/relationships/ctrlProp" Target="../ctrlProps/ctrlProp21.xml"/><Relationship Id="rId5" Type="http://schemas.openxmlformats.org/officeDocument/2006/relationships/vmlDrawing" Target="../drawings/vmlDrawing11.vml"/><Relationship Id="rId4" Type="http://schemas.openxmlformats.org/officeDocument/2006/relationships/vmlDrawing" Target="../drawings/vmlDrawing10.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GdHnUatxYR0" TargetMode="External"/><Relationship Id="rId6" Type="http://schemas.openxmlformats.org/officeDocument/2006/relationships/ctrlProp" Target="../ctrlProps/ctrlProp25.xml"/><Relationship Id="rId5" Type="http://schemas.openxmlformats.org/officeDocument/2006/relationships/vmlDrawing" Target="../drawings/vmlDrawing13.vml"/><Relationship Id="rId10" Type="http://schemas.openxmlformats.org/officeDocument/2006/relationships/ctrlProp" Target="../ctrlProps/ctrlProp29.xml"/><Relationship Id="rId4" Type="http://schemas.openxmlformats.org/officeDocument/2006/relationships/vmlDrawing" Target="../drawings/vmlDrawing12.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3.xml"/><Relationship Id="rId3" Type="http://schemas.openxmlformats.org/officeDocument/2006/relationships/vmlDrawing" Target="../drawings/vmlDrawing14.vml"/><Relationship Id="rId7" Type="http://schemas.openxmlformats.org/officeDocument/2006/relationships/ctrlProp" Target="../ctrlProps/ctrlProp32.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7.xml"/><Relationship Id="rId3" Type="http://schemas.openxmlformats.org/officeDocument/2006/relationships/vmlDrawing" Target="../drawings/vmlDrawing16.vml"/><Relationship Id="rId7" Type="http://schemas.openxmlformats.org/officeDocument/2006/relationships/ctrlProp" Target="../ctrlProps/ctrlProp36.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vmlDrawing" Target="../drawings/vmlDrawing17.v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vmlDrawing" Target="../drawings/vmlDrawing18.v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pageSetUpPr fitToPage="1"/>
  </sheetPr>
  <dimension ref="A1:AJ411"/>
  <sheetViews>
    <sheetView showGridLines="0" showRowColHeaders="0" showZeros="0" zoomScale="149" zoomScaleNormal="149" workbookViewId="0">
      <pane xSplit="5" ySplit="3" topLeftCell="F4" activePane="bottomRight" state="frozen"/>
      <selection activeCell="D1" sqref="D1"/>
      <selection pane="topRight" activeCell="F1" sqref="F1"/>
      <selection pane="bottomLeft" activeCell="D4" sqref="D4"/>
      <selection pane="bottomRight" activeCell="D4" sqref="D4"/>
    </sheetView>
  </sheetViews>
  <sheetFormatPr baseColWidth="10" defaultColWidth="0" defaultRowHeight="14.4" zeroHeight="1" outlineLevelRow="1" outlineLevelCol="1" x14ac:dyDescent="0.3"/>
  <cols>
    <col min="1" max="1" width="10.6640625" style="114" hidden="1" customWidth="1" outlineLevel="1"/>
    <col min="2" max="3" width="4.6640625" style="114" hidden="1" customWidth="1" outlineLevel="1"/>
    <col min="4" max="4" width="65.6640625" style="114" customWidth="1" collapsed="1"/>
    <col min="5" max="5" width="65.6640625" style="114" customWidth="1"/>
    <col min="6" max="12" width="25.6640625" style="114" hidden="1" customWidth="1" outlineLevel="1"/>
    <col min="13" max="13" width="9.77734375" style="114" hidden="1" customWidth="1" outlineLevel="1"/>
    <col min="14" max="14" width="1.6640625" style="114" customWidth="1" collapsed="1"/>
    <col min="15" max="15" width="20.6640625" style="114" hidden="1" customWidth="1" outlineLevel="1"/>
    <col min="16" max="17" width="4.6640625" style="114" hidden="1" customWidth="1" outlineLevel="1"/>
    <col min="18" max="18" width="1.6640625" style="114" customWidth="1" collapsed="1"/>
    <col min="19" max="19" width="4.109375" style="114" hidden="1" customWidth="1" outlineLevel="1"/>
    <col min="20" max="20" width="16.109375" style="114" hidden="1" customWidth="1" outlineLevel="1"/>
    <col min="21" max="21" width="27.44140625" style="114" hidden="1" customWidth="1" outlineLevel="1"/>
    <col min="22" max="22" width="24.44140625" style="114" hidden="1" customWidth="1" outlineLevel="1"/>
    <col min="23" max="23" width="6.6640625" style="114" hidden="1" customWidth="1" outlineLevel="1"/>
    <col min="24" max="24" width="7.109375" style="114" hidden="1" customWidth="1" outlineLevel="1"/>
    <col min="25" max="26" width="12.44140625" style="114" hidden="1" customWidth="1" outlineLevel="1"/>
    <col min="27" max="27" width="10" style="114" hidden="1" customWidth="1" outlineLevel="1"/>
    <col min="28" max="28" width="4.6640625" style="114" hidden="1" customWidth="1" outlineLevel="1"/>
    <col min="29" max="29" width="4.5546875" style="114" hidden="1" customWidth="1" outlineLevel="1"/>
    <col min="30" max="30" width="4.33203125" style="114" hidden="1" customWidth="1" outlineLevel="1"/>
    <col min="31" max="31" width="4.109375" style="114" hidden="1" customWidth="1" outlineLevel="1"/>
    <col min="32" max="32" width="14.33203125" style="114" hidden="1" customWidth="1" outlineLevel="1"/>
    <col min="33" max="33" width="1.6640625" style="114" hidden="1" customWidth="1" outlineLevel="1"/>
    <col min="34" max="34" width="3.44140625" style="114" hidden="1" customWidth="1" outlineLevel="1"/>
    <col min="35" max="35" width="3" style="114" hidden="1" customWidth="1" outlineLevel="1"/>
    <col min="36" max="36" width="2.6640625" style="114" customWidth="1" collapsed="1"/>
    <col min="37" max="16384" width="11.44140625" style="114" hidden="1"/>
  </cols>
  <sheetData>
    <row r="1" spans="1:36" ht="27" customHeight="1" thickTop="1" thickBot="1" x14ac:dyDescent="0.35">
      <c r="A1" s="394" t="s">
        <v>81</v>
      </c>
      <c r="B1" s="548">
        <f>COUNTA(T_DICCIONARIO[PERSONALIZAR])</f>
        <v>0</v>
      </c>
      <c r="C1" s="548">
        <f>COUNTIF(T_DICCIONARIO[Repe],"&lt;&gt;R")</f>
        <v>406</v>
      </c>
      <c r="D1" s="17" t="s">
        <v>20441</v>
      </c>
      <c r="E1" s="282" t="str">
        <f>LANGUAGE</f>
        <v>ESPAÑOL</v>
      </c>
      <c r="F1" s="394" t="s">
        <v>52</v>
      </c>
      <c r="G1" s="394" t="s">
        <v>341</v>
      </c>
      <c r="H1" s="394" t="s">
        <v>342</v>
      </c>
      <c r="I1" s="394" t="s">
        <v>344</v>
      </c>
      <c r="J1" s="394" t="s">
        <v>343</v>
      </c>
      <c r="K1" s="394" t="s">
        <v>664</v>
      </c>
      <c r="L1" s="394" t="s">
        <v>18994</v>
      </c>
      <c r="M1" s="394" t="s">
        <v>20255</v>
      </c>
      <c r="S1" s="523">
        <v>1</v>
      </c>
      <c r="T1" s="523">
        <f>S1+1</f>
        <v>2</v>
      </c>
      <c r="U1" s="523">
        <f t="shared" ref="U1:AF1" si="0">T1+1</f>
        <v>3</v>
      </c>
      <c r="V1" s="523">
        <f t="shared" si="0"/>
        <v>4</v>
      </c>
      <c r="W1" s="523">
        <f t="shared" si="0"/>
        <v>5</v>
      </c>
      <c r="X1" s="523">
        <f t="shared" si="0"/>
        <v>6</v>
      </c>
      <c r="Y1" s="523">
        <f t="shared" si="0"/>
        <v>7</v>
      </c>
      <c r="Z1" s="523">
        <f t="shared" si="0"/>
        <v>8</v>
      </c>
      <c r="AA1" s="523">
        <f t="shared" si="0"/>
        <v>9</v>
      </c>
      <c r="AB1" s="523">
        <f t="shared" si="0"/>
        <v>10</v>
      </c>
      <c r="AC1" s="523">
        <f t="shared" si="0"/>
        <v>11</v>
      </c>
      <c r="AD1" s="523">
        <f t="shared" si="0"/>
        <v>12</v>
      </c>
      <c r="AE1" s="523">
        <f t="shared" si="0"/>
        <v>13</v>
      </c>
      <c r="AF1" s="523">
        <f t="shared" si="0"/>
        <v>14</v>
      </c>
      <c r="AH1" s="395" t="s">
        <v>18402</v>
      </c>
      <c r="AI1" s="395"/>
    </row>
    <row r="2" spans="1:36" ht="27" customHeight="1" thickTop="1" thickBot="1" x14ac:dyDescent="0.35">
      <c r="A2" s="394"/>
      <c r="B2" s="551" t="s">
        <v>20260</v>
      </c>
      <c r="C2" s="556" t="s">
        <v>52</v>
      </c>
      <c r="D2" s="396" t="s">
        <v>1178</v>
      </c>
      <c r="E2" s="397" t="str">
        <f>IFERROR(INDEX(F3:L14,1,MATCH(E1,F1:L1,0)),IDIOMA_Otro)</f>
        <v>es</v>
      </c>
      <c r="F2" s="394"/>
      <c r="G2" s="394"/>
      <c r="H2" s="394"/>
      <c r="I2" s="394"/>
      <c r="J2" s="394"/>
      <c r="K2" s="394"/>
      <c r="L2" s="394"/>
      <c r="M2" s="394"/>
      <c r="S2" s="398" t="s">
        <v>18096</v>
      </c>
      <c r="T2" s="398" t="s">
        <v>18097</v>
      </c>
      <c r="U2" s="398" t="s">
        <v>1244</v>
      </c>
      <c r="V2" s="399" t="s">
        <v>18098</v>
      </c>
      <c r="W2" s="398" t="s">
        <v>18099</v>
      </c>
      <c r="X2" s="398" t="s">
        <v>18100</v>
      </c>
      <c r="Y2" s="398" t="s">
        <v>18101</v>
      </c>
      <c r="Z2" s="398" t="s">
        <v>18102</v>
      </c>
      <c r="AA2" s="400" t="s">
        <v>18103</v>
      </c>
      <c r="AB2" s="401" t="s">
        <v>18104</v>
      </c>
      <c r="AC2" s="399" t="s">
        <v>18105</v>
      </c>
      <c r="AD2" s="400" t="s">
        <v>18106</v>
      </c>
      <c r="AE2" s="400" t="s">
        <v>18107</v>
      </c>
      <c r="AF2" s="398" t="s">
        <v>18108</v>
      </c>
      <c r="AH2" s="395" t="s">
        <v>18403</v>
      </c>
      <c r="AI2" s="395" t="str">
        <f>IF(E2="S","May","Shift")&amp;"+"</f>
        <v>Shift+</v>
      </c>
    </row>
    <row r="3" spans="1:36" x14ac:dyDescent="0.25">
      <c r="A3" s="526" t="s">
        <v>20234</v>
      </c>
      <c r="B3" s="527" t="s">
        <v>17660</v>
      </c>
      <c r="C3" s="527" t="s">
        <v>17657</v>
      </c>
      <c r="D3" s="536" t="s">
        <v>20328</v>
      </c>
      <c r="E3" s="536" t="s">
        <v>19070</v>
      </c>
      <c r="F3" s="527" t="s">
        <v>19720</v>
      </c>
      <c r="G3" s="527" t="s">
        <v>19721</v>
      </c>
      <c r="H3" s="527" t="s">
        <v>19722</v>
      </c>
      <c r="I3" s="527" t="s">
        <v>19725</v>
      </c>
      <c r="J3" s="527" t="s">
        <v>19723</v>
      </c>
      <c r="K3" s="527" t="s">
        <v>19724</v>
      </c>
      <c r="L3" s="527" t="s">
        <v>19726</v>
      </c>
      <c r="M3" s="527" t="s">
        <v>20256</v>
      </c>
      <c r="O3" s="414" t="s">
        <v>19474</v>
      </c>
      <c r="P3" s="419" t="s">
        <v>19475</v>
      </c>
      <c r="Q3" s="415"/>
      <c r="R3" s="413"/>
      <c r="S3" s="552">
        <v>1</v>
      </c>
      <c r="T3" s="93" t="s">
        <v>18364</v>
      </c>
      <c r="U3" s="93" t="s">
        <v>20442</v>
      </c>
      <c r="V3" s="552" t="s">
        <v>18109</v>
      </c>
      <c r="W3" s="303">
        <v>263</v>
      </c>
      <c r="X3" s="303" t="s">
        <v>18110</v>
      </c>
      <c r="Y3" s="303" t="s">
        <v>20263</v>
      </c>
      <c r="Z3" s="303" t="s">
        <v>20263</v>
      </c>
      <c r="AA3" s="553" t="s">
        <v>18240</v>
      </c>
      <c r="AB3" s="554" t="s">
        <v>20262</v>
      </c>
      <c r="AC3" s="552" t="str">
        <f ca="1">IF(OR(Tabla_Menu[[#This Row],[Nivel]]="",IFERROR(SEARCH(MID(CELL("nombrearchivo"),FIND(".xlsm]",CELL("nombrearchivo"),1)+6,100),Tabla_Menu[[#This Row],[HOJAS NO MUESTRA]],1),0)&gt;0),"N/A","")</f>
        <v>N/A</v>
      </c>
      <c r="AD3" s="303">
        <f ca="1">IF(Tabla_Menu[[#This Row],[N/A]]="",,COUNTIF(Tabla_Menu[&amp;],Tabla_Menu[[#This Row],[&amp;]]))</f>
        <v>1</v>
      </c>
      <c r="AE3" s="303" t="str">
        <f ca="1">Tabla_Menu[[#This Row],[Nivel]]&amp;Tabla_Menu[[#This Row],[N/A]]</f>
        <v>MENU EXCELN/A</v>
      </c>
      <c r="AF3" s="303" t="s">
        <v>20361</v>
      </c>
      <c r="AJ3" s="114" t="s">
        <v>49</v>
      </c>
    </row>
    <row r="4" spans="1:36" x14ac:dyDescent="0.25">
      <c r="A4" s="234" t="s">
        <v>18136</v>
      </c>
      <c r="B4" s="234" t="s">
        <v>385</v>
      </c>
      <c r="C4" s="234" t="s">
        <v>116</v>
      </c>
      <c r="D4" s="547"/>
      <c r="E4" s="546" t="str">
        <f>IFERROR(IF(T_DICCIONARIO[[#This Row],[PERSONALIZAR]]&lt;&gt;"",T_DICCIONARIO[[#This Row],[PERSONALIZAR]],HLOOKUP($E$2,$F$3:L4,ROW(T_DICCIONARIO[[#This Row],[PERSONALIZAR]])-2,0)),T_DICCIONARIO[[#This Row],[es]])</f>
        <v>INICIO</v>
      </c>
      <c r="F4" s="521" t="s">
        <v>386</v>
      </c>
      <c r="G4" s="521" t="s">
        <v>387</v>
      </c>
      <c r="H4" s="521" t="s">
        <v>388</v>
      </c>
      <c r="I4" s="521" t="s">
        <v>389</v>
      </c>
      <c r="J4" s="521" t="s">
        <v>387</v>
      </c>
      <c r="K4" s="521" t="s">
        <v>726</v>
      </c>
      <c r="L4" s="521" t="s">
        <v>18584</v>
      </c>
      <c r="M4" s="549" t="str">
        <f>IF(T_DICCIONARIO[[#This Row],[PERSONALIZAR]]=T_DICCIONARIO[[#This Row],[OTRO]],"R","N")</f>
        <v>N</v>
      </c>
      <c r="N4" s="114" t="s">
        <v>49</v>
      </c>
      <c r="O4" s="420" t="s">
        <v>19528</v>
      </c>
      <c r="P4" s="417" t="s">
        <v>19476</v>
      </c>
      <c r="Q4" s="418"/>
      <c r="R4" s="413"/>
      <c r="S4" s="552">
        <v>1</v>
      </c>
      <c r="T4" s="93" t="s">
        <v>18352</v>
      </c>
      <c r="U4" s="93" t="s">
        <v>20443</v>
      </c>
      <c r="V4" s="552" t="s">
        <v>18112</v>
      </c>
      <c r="W4" s="303">
        <v>64</v>
      </c>
      <c r="X4" s="303" t="s">
        <v>18110</v>
      </c>
      <c r="Y4" s="303" t="s">
        <v>20264</v>
      </c>
      <c r="Z4" s="303" t="s">
        <v>20264</v>
      </c>
      <c r="AA4" s="303" t="s">
        <v>18114</v>
      </c>
      <c r="AB4" s="555"/>
      <c r="AC4" s="552" t="str">
        <f ca="1">IF(OR(Tabla_Menu[[#This Row],[Nivel]]="",IFERROR(SEARCH(MID(CELL("nombrearchivo"),FIND(".xlsm]",CELL("nombrearchivo"),1)+6,100),Tabla_Menu[[#This Row],[HOJAS NO MUESTRA]],1),0)&gt;0),"N/A","")</f>
        <v/>
      </c>
      <c r="AD4" s="303">
        <f ca="1">IF(Tabla_Menu[[#This Row],[N/A]]="",,COUNTIF(Tabla_Menu[&amp;],Tabla_Menu[[#This Row],[&amp;]]))</f>
        <v>0</v>
      </c>
      <c r="AE4" s="303" t="str">
        <f ca="1">Tabla_Menu[[#This Row],[Nivel]]&amp;Tabla_Menu[[#This Row],[N/A]]</f>
        <v>OTROS ATAJOS DE TECLADO</v>
      </c>
      <c r="AF4" s="303" t="s">
        <v>20362</v>
      </c>
      <c r="AJ4" s="114" t="s">
        <v>49</v>
      </c>
    </row>
    <row r="5" spans="1:36" outlineLevel="1" x14ac:dyDescent="0.25">
      <c r="A5" s="528" t="s">
        <v>19891</v>
      </c>
      <c r="B5" s="528" t="s">
        <v>385</v>
      </c>
      <c r="C5" s="528" t="s">
        <v>117</v>
      </c>
      <c r="D5" s="530"/>
      <c r="E5" s="537" t="str">
        <f>IFERROR(IF(T_DICCIONARIO[[#This Row],[PERSONALIZAR]]&lt;&gt;"",T_DICCIONARIO[[#This Row],[PERSONALIZAR]],HLOOKUP($E$2,$F$3:L5,ROW(T_DICCIONARIO[[#This Row],[PERSONALIZAR]])-2,0)),T_DICCIONARIO[[#This Row],[es]])</f>
        <v>Ir a</v>
      </c>
      <c r="F5" s="529" t="s">
        <v>18897</v>
      </c>
      <c r="G5" s="529" t="s">
        <v>18898</v>
      </c>
      <c r="H5" s="529" t="s">
        <v>18896</v>
      </c>
      <c r="I5" s="529" t="s">
        <v>18899</v>
      </c>
      <c r="J5" s="529" t="s">
        <v>18900</v>
      </c>
      <c r="K5" s="529" t="s">
        <v>18901</v>
      </c>
      <c r="L5" s="529" t="s">
        <v>18902</v>
      </c>
      <c r="M5" s="550" t="str">
        <f>IF(T_DICCIONARIO[[#This Row],[PERSONALIZAR]]=T_DICCIONARIO[[#This Row],[OTRO]],"R","N")</f>
        <v>N</v>
      </c>
      <c r="N5" s="114" t="s">
        <v>49</v>
      </c>
      <c r="O5" s="421" t="s">
        <v>19538</v>
      </c>
      <c r="P5" s="413" t="s">
        <v>19477</v>
      </c>
      <c r="Q5" s="416"/>
      <c r="R5" s="413"/>
      <c r="S5" s="552">
        <v>1</v>
      </c>
      <c r="T5" s="93" t="s">
        <v>18358</v>
      </c>
      <c r="U5" s="93" t="s">
        <v>20444</v>
      </c>
      <c r="V5" s="552" t="s">
        <v>18115</v>
      </c>
      <c r="W5" s="303">
        <v>156</v>
      </c>
      <c r="X5" s="303" t="s">
        <v>18110</v>
      </c>
      <c r="Y5" s="303" t="s">
        <v>20265</v>
      </c>
      <c r="Z5" s="303" t="s">
        <v>20265</v>
      </c>
      <c r="AA5" s="303" t="s">
        <v>19458</v>
      </c>
      <c r="AB5" s="555" t="s">
        <v>18117</v>
      </c>
      <c r="AC5" s="552" t="str">
        <f ca="1">IF(OR(Tabla_Menu[[#This Row],[Nivel]]="",IFERROR(SEARCH(MID(CELL("nombrearchivo"),FIND(".xlsm]",CELL("nombrearchivo"),1)+6,100),Tabla_Menu[[#This Row],[HOJAS NO MUESTRA]],1),0)&gt;0),"N/A","")</f>
        <v>N/A</v>
      </c>
      <c r="AD5" s="303">
        <f ca="1">IF(Tabla_Menu[[#This Row],[N/A]]="",,COUNTIF(Tabla_Menu[&amp;],Tabla_Menu[[#This Row],[&amp;]]))</f>
        <v>1</v>
      </c>
      <c r="AE5" s="303" t="str">
        <f ca="1">Tabla_Menu[[#This Row],[Nivel]]&amp;Tabla_Menu[[#This Row],[N/A]]</f>
        <v>SELECCIONAR TIPO DE PREGUNTAN/A</v>
      </c>
      <c r="AF5" s="303" t="s">
        <v>20363</v>
      </c>
      <c r="AJ5" s="114" t="s">
        <v>49</v>
      </c>
    </row>
    <row r="6" spans="1:36" outlineLevel="1" x14ac:dyDescent="0.25">
      <c r="A6" s="528" t="s">
        <v>19892</v>
      </c>
      <c r="B6" s="528" t="s">
        <v>385</v>
      </c>
      <c r="C6" s="528" t="s">
        <v>118</v>
      </c>
      <c r="D6" s="530"/>
      <c r="E6" s="537" t="str">
        <f>IFERROR(IF(T_DICCIONARIO[[#This Row],[PERSONALIZAR]]&lt;&gt;"",T_DICCIONARIO[[#This Row],[PERSONALIZAR]],HLOOKUP($E$2,$F$3:L6,ROW(T_DICCIONARIO[[#This Row],[PERSONALIZAR]])-2,0)),T_DICCIONARIO[[#This Row],[es]])</f>
        <v>CANAL YOUTUBE</v>
      </c>
      <c r="F6" s="529" t="s">
        <v>1171</v>
      </c>
      <c r="G6" s="529" t="s">
        <v>1172</v>
      </c>
      <c r="H6" s="529" t="s">
        <v>1173</v>
      </c>
      <c r="I6" s="529" t="s">
        <v>1174</v>
      </c>
      <c r="J6" s="529" t="s">
        <v>1175</v>
      </c>
      <c r="K6" s="529" t="s">
        <v>1176</v>
      </c>
      <c r="L6" s="529" t="s">
        <v>18585</v>
      </c>
      <c r="M6" s="550" t="str">
        <f>IF(T_DICCIONARIO[[#This Row],[PERSONALIZAR]]=T_DICCIONARIO[[#This Row],[OTRO]],"R","N")</f>
        <v>N</v>
      </c>
      <c r="N6" s="114" t="s">
        <v>49</v>
      </c>
      <c r="O6" s="420" t="s">
        <v>19529</v>
      </c>
      <c r="P6" s="417" t="s">
        <v>19478</v>
      </c>
      <c r="Q6" s="418"/>
      <c r="R6" s="413"/>
      <c r="S6" s="552">
        <v>5</v>
      </c>
      <c r="T6" s="93" t="s">
        <v>18318</v>
      </c>
      <c r="U6" s="93" t="s">
        <v>20445</v>
      </c>
      <c r="V6" s="552" t="s">
        <v>18134</v>
      </c>
      <c r="W6" s="303">
        <v>1016</v>
      </c>
      <c r="X6" s="303" t="s">
        <v>18110</v>
      </c>
      <c r="Y6" s="303" t="s">
        <v>20266</v>
      </c>
      <c r="Z6" s="303" t="s">
        <v>20281</v>
      </c>
      <c r="AA6" s="303" t="s">
        <v>18137</v>
      </c>
      <c r="AB6" s="555" t="s">
        <v>386</v>
      </c>
      <c r="AC6" s="552" t="str">
        <f ca="1">IF(OR(Tabla_Menu[[#This Row],[Nivel]]="",IFERROR(SEARCH(MID(CELL("nombrearchivo"),FIND(".xlsm]",CELL("nombrearchivo"),1)+6,100),Tabla_Menu[[#This Row],[HOJAS NO MUESTRA]],1),0)&gt;0),"N/A","")</f>
        <v>N/A</v>
      </c>
      <c r="AD6" s="303">
        <f ca="1">IF(Tabla_Menu[[#This Row],[N/A]]="",,COUNTIF(Tabla_Menu[&amp;],Tabla_Menu[[#This Row],[&amp;]]))</f>
        <v>3</v>
      </c>
      <c r="AE6" s="303" t="str">
        <f ca="1">Tabla_Menu[[#This Row],[Nivel]]&amp;Tabla_Menu[[#This Row],[N/A]]</f>
        <v>IR A…N/A</v>
      </c>
      <c r="AF6" s="303" t="s">
        <v>20364</v>
      </c>
      <c r="AJ6" s="114" t="s">
        <v>49</v>
      </c>
    </row>
    <row r="7" spans="1:36" ht="57.6" outlineLevel="1" x14ac:dyDescent="0.25">
      <c r="A7" s="528" t="s">
        <v>19893</v>
      </c>
      <c r="B7" s="528" t="s">
        <v>385</v>
      </c>
      <c r="C7" s="528" t="s">
        <v>119</v>
      </c>
      <c r="D7" s="530"/>
      <c r="E7" s="537" t="str">
        <f>IFERROR(IF(T_DICCIONARIO[[#This Row],[PERSONALIZAR]]&lt;&gt;"",T_DICCIONARIO[[#This Row],[PERSONALIZAR]],HLOOKUP($E$2,$F$3:L7,ROW(T_DICCIONARIO[[#This Row],[PERSONALIZAR]])-2,0)),T_DICCIONARIO[[#This Row],[es]])</f>
        <v>NO FUNCIONA CON
VERSIONES DE EXCEL 
ANTERIORES A 2007
NI CON LA ÚLTIMA ACTUALIZACIÓN DE MAC</v>
      </c>
      <c r="F7" s="529" t="s">
        <v>390</v>
      </c>
      <c r="G7" s="529" t="s">
        <v>1026</v>
      </c>
      <c r="H7" s="529" t="s">
        <v>1027</v>
      </c>
      <c r="I7" s="529" t="s">
        <v>395</v>
      </c>
      <c r="J7" s="529" t="s">
        <v>399</v>
      </c>
      <c r="K7" s="529" t="s">
        <v>727</v>
      </c>
      <c r="L7" s="529" t="s">
        <v>18588</v>
      </c>
      <c r="M7" s="550" t="str">
        <f>IF(T_DICCIONARIO[[#This Row],[PERSONALIZAR]]=T_DICCIONARIO[[#This Row],[OTRO]],"R","N")</f>
        <v>N</v>
      </c>
      <c r="N7" s="114" t="s">
        <v>49</v>
      </c>
      <c r="O7" s="421" t="s">
        <v>19530</v>
      </c>
      <c r="P7" s="413" t="s">
        <v>19479</v>
      </c>
      <c r="Q7" s="416"/>
      <c r="R7" s="413"/>
      <c r="S7" s="552">
        <v>0</v>
      </c>
      <c r="T7" s="93" t="s">
        <v>18318</v>
      </c>
      <c r="U7" s="93" t="s">
        <v>20446</v>
      </c>
      <c r="V7" s="552" t="s">
        <v>18138</v>
      </c>
      <c r="W7" s="303">
        <v>86</v>
      </c>
      <c r="X7" s="303" t="s">
        <v>18110</v>
      </c>
      <c r="Y7" s="303" t="s">
        <v>20266</v>
      </c>
      <c r="Z7" s="303" t="s">
        <v>20282</v>
      </c>
      <c r="AA7" s="303" t="s">
        <v>18139</v>
      </c>
      <c r="AB7" s="555" t="s">
        <v>18534</v>
      </c>
      <c r="AC7" s="552" t="str">
        <f ca="1">IF(OR(Tabla_Menu[[#This Row],[Nivel]]="",IFERROR(SEARCH(MID(CELL("nombrearchivo"),FIND(".xlsm]",CELL("nombrearchivo"),1)+6,100),Tabla_Menu[[#This Row],[HOJAS NO MUESTRA]],1),0)&gt;0),"N/A","")</f>
        <v/>
      </c>
      <c r="AD7" s="303">
        <f ca="1">IF(Tabla_Menu[[#This Row],[N/A]]="",,COUNTIF(Tabla_Menu[&amp;],Tabla_Menu[[#This Row],[&amp;]]))</f>
        <v>0</v>
      </c>
      <c r="AE7" s="303" t="str">
        <f ca="1">Tabla_Menu[[#This Row],[Nivel]]&amp;Tabla_Menu[[#This Row],[N/A]]</f>
        <v>IR A…</v>
      </c>
      <c r="AF7" s="303" t="s">
        <v>20365</v>
      </c>
      <c r="AJ7" s="114" t="s">
        <v>49</v>
      </c>
    </row>
    <row r="8" spans="1:36" outlineLevel="1" x14ac:dyDescent="0.25">
      <c r="A8" s="528" t="s">
        <v>20257</v>
      </c>
      <c r="B8" s="528" t="s">
        <v>385</v>
      </c>
      <c r="C8" s="528" t="s">
        <v>120</v>
      </c>
      <c r="D8" s="530"/>
      <c r="E8" s="537" t="str">
        <f>IFERROR(IF(T_DICCIONARIO[[#This Row],[PERSONALIZAR]]&lt;&gt;"",T_DICCIONARIO[[#This Row],[PERSONALIZAR]],HLOOKUP($E$2,$F$3:L8,ROW(T_DICCIONARIO[[#This Row],[PERSONALIZAR]])-2,0)),T_DICCIONARIO[[#This Row],[es]])</f>
        <v>LEER CON ATENCIÓN</v>
      </c>
      <c r="F8" s="529" t="s">
        <v>2</v>
      </c>
      <c r="G8" s="529" t="s">
        <v>391</v>
      </c>
      <c r="H8" s="529" t="s">
        <v>393</v>
      </c>
      <c r="I8" s="529" t="s">
        <v>396</v>
      </c>
      <c r="J8" s="529" t="s">
        <v>400</v>
      </c>
      <c r="K8" s="529" t="s">
        <v>728</v>
      </c>
      <c r="L8" s="529" t="s">
        <v>18589</v>
      </c>
      <c r="M8" s="550" t="str">
        <f>IF(T_DICCIONARIO[[#This Row],[PERSONALIZAR]]=T_DICCIONARIO[[#This Row],[OTRO]],"R","N")</f>
        <v>N</v>
      </c>
      <c r="N8" s="114" t="s">
        <v>49</v>
      </c>
      <c r="O8" s="420" t="s">
        <v>19539</v>
      </c>
      <c r="P8" s="417" t="s">
        <v>19480</v>
      </c>
      <c r="Q8" s="418"/>
      <c r="R8" s="413"/>
      <c r="S8" s="552">
        <v>0</v>
      </c>
      <c r="T8" s="93" t="s">
        <v>18318</v>
      </c>
      <c r="U8" s="93" t="s">
        <v>20447</v>
      </c>
      <c r="V8" s="552" t="s">
        <v>18140</v>
      </c>
      <c r="W8" s="303">
        <v>2</v>
      </c>
      <c r="X8" s="303" t="s">
        <v>18110</v>
      </c>
      <c r="Y8" s="303" t="s">
        <v>20266</v>
      </c>
      <c r="Z8" s="303" t="s">
        <v>20272</v>
      </c>
      <c r="AA8" s="303" t="s">
        <v>18142</v>
      </c>
      <c r="AB8" s="555" t="s">
        <v>18143</v>
      </c>
      <c r="AC8" s="552" t="str">
        <f ca="1">IF(OR(Tabla_Menu[[#This Row],[Nivel]]="",IFERROR(SEARCH(MID(CELL("nombrearchivo"),FIND(".xlsm]",CELL("nombrearchivo"),1)+6,100),Tabla_Menu[[#This Row],[HOJAS NO MUESTRA]],1),0)&gt;0),"N/A","")</f>
        <v/>
      </c>
      <c r="AD8" s="303">
        <f ca="1">IF(Tabla_Menu[[#This Row],[N/A]]="",,COUNTIF(Tabla_Menu[&amp;],Tabla_Menu[[#This Row],[&amp;]]))</f>
        <v>0</v>
      </c>
      <c r="AE8" s="303" t="str">
        <f ca="1">Tabla_Menu[[#This Row],[Nivel]]&amp;Tabla_Menu[[#This Row],[N/A]]</f>
        <v>IR A…</v>
      </c>
      <c r="AF8" s="303" t="s">
        <v>20366</v>
      </c>
      <c r="AJ8" s="114" t="s">
        <v>49</v>
      </c>
    </row>
    <row r="9" spans="1:36" outlineLevel="1" x14ac:dyDescent="0.25">
      <c r="A9" s="528" t="s">
        <v>19894</v>
      </c>
      <c r="B9" s="528" t="s">
        <v>385</v>
      </c>
      <c r="C9" s="528" t="s">
        <v>121</v>
      </c>
      <c r="D9" s="530"/>
      <c r="E9" s="537" t="str">
        <f>IFERROR(IF(T_DICCIONARIO[[#This Row],[PERSONALIZAR]]&lt;&gt;"",T_DICCIONARIO[[#This Row],[PERSONALIZAR]],HLOOKUP($E$2,$F$3:L9,ROW(T_DICCIONARIO[[#This Row],[PERSONALIZAR]])-2,0)),T_DICCIONARIO[[#This Row],[es]])</f>
        <v>Esta Aplicación ha sido desarrollada, en la primera versión, por:</v>
      </c>
      <c r="F9" s="529" t="s">
        <v>40</v>
      </c>
      <c r="G9" s="529" t="s">
        <v>1028</v>
      </c>
      <c r="H9" s="529" t="s">
        <v>1029</v>
      </c>
      <c r="I9" s="529" t="s">
        <v>397</v>
      </c>
      <c r="J9" s="529" t="s">
        <v>401</v>
      </c>
      <c r="K9" s="529" t="s">
        <v>729</v>
      </c>
      <c r="L9" s="529" t="s">
        <v>18590</v>
      </c>
      <c r="M9" s="550" t="str">
        <f>IF(T_DICCIONARIO[[#This Row],[PERSONALIZAR]]=T_DICCIONARIO[[#This Row],[OTRO]],"R","N")</f>
        <v>N</v>
      </c>
      <c r="N9" s="114" t="s">
        <v>49</v>
      </c>
      <c r="O9" s="421" t="s">
        <v>19531</v>
      </c>
      <c r="P9" s="413" t="s">
        <v>19481</v>
      </c>
      <c r="Q9" s="416"/>
      <c r="R9" s="413"/>
      <c r="S9" s="552">
        <v>0</v>
      </c>
      <c r="T9" s="93" t="s">
        <v>18318</v>
      </c>
      <c r="U9" s="93" t="s">
        <v>20448</v>
      </c>
      <c r="V9" s="552" t="s">
        <v>18144</v>
      </c>
      <c r="W9" s="303">
        <v>5</v>
      </c>
      <c r="X9" s="303" t="s">
        <v>18119</v>
      </c>
      <c r="Y9" s="303" t="s">
        <v>20266</v>
      </c>
      <c r="Z9" s="303" t="s">
        <v>20283</v>
      </c>
      <c r="AA9" s="303" t="s">
        <v>18146</v>
      </c>
      <c r="AB9" s="555" t="s">
        <v>18147</v>
      </c>
      <c r="AC9" s="552" t="str">
        <f ca="1">IF(OR(Tabla_Menu[[#This Row],[Nivel]]="",IFERROR(SEARCH(MID(CELL("nombrearchivo"),FIND(".xlsm]",CELL("nombrearchivo"),1)+6,100),Tabla_Menu[[#This Row],[HOJAS NO MUESTRA]],1),0)&gt;0),"N/A","")</f>
        <v>N/A</v>
      </c>
      <c r="AD9" s="303">
        <f ca="1">IF(Tabla_Menu[[#This Row],[N/A]]="",,COUNTIF(Tabla_Menu[&amp;],Tabla_Menu[[#This Row],[&amp;]]))</f>
        <v>3</v>
      </c>
      <c r="AE9" s="303" t="str">
        <f ca="1">Tabla_Menu[[#This Row],[Nivel]]&amp;Tabla_Menu[[#This Row],[N/A]]</f>
        <v>IR A…N/A</v>
      </c>
      <c r="AF9" s="303" t="s">
        <v>20367</v>
      </c>
      <c r="AJ9" s="114" t="s">
        <v>49</v>
      </c>
    </row>
    <row r="10" spans="1:36" outlineLevel="1" x14ac:dyDescent="0.25">
      <c r="A10" s="528" t="s">
        <v>19895</v>
      </c>
      <c r="B10" s="528" t="s">
        <v>385</v>
      </c>
      <c r="C10" s="528" t="s">
        <v>122</v>
      </c>
      <c r="D10" s="530"/>
      <c r="E10" s="537" t="str">
        <f>IFERROR(IF(T_DICCIONARIO[[#This Row],[PERSONALIZAR]]&lt;&gt;"",T_DICCIONARIO[[#This Row],[PERSONALIZAR]],HLOOKUP($E$2,$F$3:L10,ROW(T_DICCIONARIO[[#This Row],[PERSONALIZAR]])-2,0)),T_DICCIONARIO[[#This Row],[es]])</f>
        <v>Universidad de Cádiz</v>
      </c>
      <c r="F10" s="529" t="s">
        <v>1</v>
      </c>
      <c r="G10" s="529" t="s">
        <v>392</v>
      </c>
      <c r="H10" s="529" t="s">
        <v>394</v>
      </c>
      <c r="I10" s="529" t="s">
        <v>398</v>
      </c>
      <c r="J10" s="529" t="s">
        <v>402</v>
      </c>
      <c r="K10" s="529" t="s">
        <v>730</v>
      </c>
      <c r="L10" s="529" t="s">
        <v>18591</v>
      </c>
      <c r="M10" s="550" t="str">
        <f>IF(T_DICCIONARIO[[#This Row],[PERSONALIZAR]]=T_DICCIONARIO[[#This Row],[OTRO]],"R","N")</f>
        <v>N</v>
      </c>
      <c r="N10" s="114" t="s">
        <v>49</v>
      </c>
      <c r="O10" s="420" t="s">
        <v>19532</v>
      </c>
      <c r="P10" s="417" t="s">
        <v>19482</v>
      </c>
      <c r="Q10" s="418"/>
      <c r="R10" s="413"/>
      <c r="S10" s="552">
        <v>0</v>
      </c>
      <c r="T10" s="93" t="s">
        <v>18318</v>
      </c>
      <c r="U10" s="93" t="s">
        <v>20449</v>
      </c>
      <c r="V10" s="552" t="s">
        <v>18148</v>
      </c>
      <c r="W10" s="303">
        <v>8</v>
      </c>
      <c r="X10" s="303" t="s">
        <v>18110</v>
      </c>
      <c r="Y10" s="303" t="s">
        <v>20266</v>
      </c>
      <c r="Z10" s="303" t="s">
        <v>20284</v>
      </c>
      <c r="AA10" s="303" t="s">
        <v>18150</v>
      </c>
      <c r="AB10" s="555" t="s">
        <v>18151</v>
      </c>
      <c r="AC10" s="552" t="str">
        <f ca="1">IF(OR(Tabla_Menu[[#This Row],[Nivel]]="",IFERROR(SEARCH(MID(CELL("nombrearchivo"),FIND(".xlsm]",CELL("nombrearchivo"),1)+6,100),Tabla_Menu[[#This Row],[HOJAS NO MUESTRA]],1),0)&gt;0),"N/A","")</f>
        <v>N/A</v>
      </c>
      <c r="AD10" s="303">
        <f ca="1">IF(Tabla_Menu[[#This Row],[N/A]]="",,COUNTIF(Tabla_Menu[&amp;],Tabla_Menu[[#This Row],[&amp;]]))</f>
        <v>3</v>
      </c>
      <c r="AE10" s="303" t="str">
        <f ca="1">Tabla_Menu[[#This Row],[Nivel]]&amp;Tabla_Menu[[#This Row],[N/A]]</f>
        <v>IR A…N/A</v>
      </c>
      <c r="AF10" s="303" t="s">
        <v>20368</v>
      </c>
      <c r="AJ10" s="114" t="s">
        <v>49</v>
      </c>
    </row>
    <row r="11" spans="1:36" ht="187.2" outlineLevel="1" x14ac:dyDescent="0.25">
      <c r="A11" s="528" t="s">
        <v>19896</v>
      </c>
      <c r="B11" s="528" t="s">
        <v>385</v>
      </c>
      <c r="C11" s="528" t="s">
        <v>123</v>
      </c>
      <c r="D11" s="530"/>
      <c r="E11" s="537" t="str">
        <f>IFERROR(IF(T_DICCIONARIO[[#This Row],[PERSONALIZAR]]&lt;&gt;"",T_DICCIONARIO[[#This Row],[PERSONALIZAR]],HLOOKUP($E$2,$F$3:L11,ROW(T_DICCIONARIO[[#This Row],[PERSONALIZAR]])-2,0)),T_DICCIONARIO[[#This Row],[es]])</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F11" s="529" t="s">
        <v>403</v>
      </c>
      <c r="G11" s="529" t="s">
        <v>1120</v>
      </c>
      <c r="H11" s="529" t="s">
        <v>1030</v>
      </c>
      <c r="I11" s="529" t="s">
        <v>404</v>
      </c>
      <c r="J11" s="529" t="s">
        <v>405</v>
      </c>
      <c r="K11" s="529" t="s">
        <v>731</v>
      </c>
      <c r="L11" s="529" t="s">
        <v>18592</v>
      </c>
      <c r="M11" s="550" t="str">
        <f>IF(T_DICCIONARIO[[#This Row],[PERSONALIZAR]]=T_DICCIONARIO[[#This Row],[OTRO]],"R","N")</f>
        <v>N</v>
      </c>
      <c r="N11" s="114" t="s">
        <v>49</v>
      </c>
      <c r="O11" s="421" t="s">
        <v>19540</v>
      </c>
      <c r="P11" s="413" t="s">
        <v>19483</v>
      </c>
      <c r="Q11" s="416"/>
      <c r="R11" s="413"/>
      <c r="S11" s="552">
        <v>8</v>
      </c>
      <c r="T11" s="93" t="s">
        <v>18284</v>
      </c>
      <c r="U11" s="93" t="s">
        <v>20450</v>
      </c>
      <c r="V11" s="552" t="s">
        <v>18118</v>
      </c>
      <c r="W11" s="303">
        <v>3</v>
      </c>
      <c r="X11" s="303" t="s">
        <v>18119</v>
      </c>
      <c r="Y11" s="303" t="s">
        <v>20267</v>
      </c>
      <c r="Z11" s="303" t="s">
        <v>20285</v>
      </c>
      <c r="AA11" s="303" t="s">
        <v>18122</v>
      </c>
      <c r="AB11" s="555"/>
      <c r="AC11" s="552" t="str">
        <f ca="1">IF(OR(Tabla_Menu[[#This Row],[Nivel]]="",IFERROR(SEARCH(MID(CELL("nombrearchivo"),FIND(".xlsm]",CELL("nombrearchivo"),1)+6,100),Tabla_Menu[[#This Row],[HOJAS NO MUESTRA]],1),0)&gt;0),"N/A","")</f>
        <v/>
      </c>
      <c r="AD11" s="303">
        <f ca="1">IF(Tabla_Menu[[#This Row],[N/A]]="",,COUNTIF(Tabla_Menu[&amp;],Tabla_Menu[[#This Row],[&amp;]]))</f>
        <v>0</v>
      </c>
      <c r="AE11" s="303" t="str">
        <f ca="1">Tabla_Menu[[#This Row],[Nivel]]&amp;Tabla_Menu[[#This Row],[N/A]]</f>
        <v>MENÚ GENERAL</v>
      </c>
      <c r="AF11" s="303" t="s">
        <v>20369</v>
      </c>
      <c r="AJ11" s="114" t="s">
        <v>49</v>
      </c>
    </row>
    <row r="12" spans="1:36" ht="100.8" outlineLevel="1" x14ac:dyDescent="0.25">
      <c r="A12" s="528" t="s">
        <v>19897</v>
      </c>
      <c r="B12" s="528" t="s">
        <v>385</v>
      </c>
      <c r="C12" s="528" t="s">
        <v>124</v>
      </c>
      <c r="D12" s="530"/>
      <c r="E12" s="537" t="str">
        <f>IFERROR(IF(T_DICCIONARIO[[#This Row],[PERSONALIZAR]]&lt;&gt;"",T_DICCIONARIO[[#This Row],[PERSONALIZAR]],HLOOKUP($E$2,$F$3:L12,ROW(T_DICCIONARIO[[#This Row],[PERSONALIZAR]])-2,0)),T_DICCIONARIO[[#This Row],[es]])</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F12" s="529" t="s">
        <v>18266</v>
      </c>
      <c r="G12" s="529" t="s">
        <v>18267</v>
      </c>
      <c r="H12" s="529" t="s">
        <v>18268</v>
      </c>
      <c r="I12" s="529" t="s">
        <v>18269</v>
      </c>
      <c r="J12" s="529" t="s">
        <v>18270</v>
      </c>
      <c r="K12" s="529" t="s">
        <v>18271</v>
      </c>
      <c r="L12" s="529" t="s">
        <v>18593</v>
      </c>
      <c r="M12" s="550" t="str">
        <f>IF(T_DICCIONARIO[[#This Row],[PERSONALIZAR]]=T_DICCIONARIO[[#This Row],[OTRO]],"R","N")</f>
        <v>N</v>
      </c>
      <c r="N12" s="114" t="s">
        <v>49</v>
      </c>
      <c r="O12" s="420" t="s">
        <v>19533</v>
      </c>
      <c r="P12" s="417" t="s">
        <v>19484</v>
      </c>
      <c r="Q12" s="418"/>
      <c r="R12" s="413"/>
      <c r="S12" s="552">
        <v>0</v>
      </c>
      <c r="T12" s="93" t="s">
        <v>18284</v>
      </c>
      <c r="U12" s="93" t="s">
        <v>20451</v>
      </c>
      <c r="V12" s="552" t="s">
        <v>18508</v>
      </c>
      <c r="W12" s="303">
        <v>478</v>
      </c>
      <c r="X12" s="303" t="s">
        <v>18110</v>
      </c>
      <c r="Y12" s="303" t="s">
        <v>20267</v>
      </c>
      <c r="Z12" s="303" t="s">
        <v>20286</v>
      </c>
      <c r="AA12" s="303" t="s">
        <v>18510</v>
      </c>
      <c r="AB12" s="555"/>
      <c r="AC12" s="552" t="str">
        <f ca="1">IF(OR(Tabla_Menu[[#This Row],[Nivel]]="",IFERROR(SEARCH(MID(CELL("nombrearchivo"),FIND(".xlsm]",CELL("nombrearchivo"),1)+6,100),Tabla_Menu[[#This Row],[HOJAS NO MUESTRA]],1),0)&gt;0),"N/A","")</f>
        <v/>
      </c>
      <c r="AD12" s="303">
        <f ca="1">IF(Tabla_Menu[[#This Row],[N/A]]="",,COUNTIF(Tabla_Menu[&amp;],Tabla_Menu[[#This Row],[&amp;]]))</f>
        <v>0</v>
      </c>
      <c r="AE12" s="303" t="str">
        <f ca="1">Tabla_Menu[[#This Row],[Nivel]]&amp;Tabla_Menu[[#This Row],[N/A]]</f>
        <v>MENÚ GENERAL</v>
      </c>
      <c r="AF12" s="303" t="s">
        <v>20370</v>
      </c>
      <c r="AJ12" s="114" t="s">
        <v>49</v>
      </c>
    </row>
    <row r="13" spans="1:36" outlineLevel="1" x14ac:dyDescent="0.25">
      <c r="A13" s="528" t="s">
        <v>18210</v>
      </c>
      <c r="B13" s="528" t="s">
        <v>385</v>
      </c>
      <c r="C13" s="528" t="s">
        <v>125</v>
      </c>
      <c r="D13" s="530"/>
      <c r="E13" s="537" t="str">
        <f>IFERROR(IF(T_DICCIONARIO[[#This Row],[PERSONALIZAR]]&lt;&gt;"",T_DICCIONARIO[[#This Row],[PERSONALIZAR]],HLOOKUP($E$2,$F$3:L13,ROW(T_DICCIONARIO[[#This Row],[PERSONALIZAR]])-2,0)),T_DICCIONARIO[[#This Row],[es]])</f>
        <v>ÍNDICE</v>
      </c>
      <c r="F13" s="529" t="s">
        <v>1177</v>
      </c>
      <c r="G13" s="529" t="s">
        <v>667</v>
      </c>
      <c r="H13" s="529" t="s">
        <v>94</v>
      </c>
      <c r="I13" s="529" t="s">
        <v>1177</v>
      </c>
      <c r="J13" s="529" t="s">
        <v>94</v>
      </c>
      <c r="K13" s="529" t="s">
        <v>667</v>
      </c>
      <c r="L13" s="529" t="s">
        <v>18594</v>
      </c>
      <c r="M13" s="550" t="str">
        <f>IF(T_DICCIONARIO[[#This Row],[PERSONALIZAR]]=T_DICCIONARIO[[#This Row],[OTRO]],"R","N")</f>
        <v>N</v>
      </c>
      <c r="N13" s="114" t="s">
        <v>49</v>
      </c>
      <c r="O13" s="421" t="s">
        <v>19534</v>
      </c>
      <c r="P13" s="413" t="s">
        <v>19485</v>
      </c>
      <c r="Q13" s="416"/>
      <c r="R13" s="413"/>
      <c r="S13" s="552">
        <v>0</v>
      </c>
      <c r="T13" s="93" t="s">
        <v>18284</v>
      </c>
      <c r="U13" s="93" t="s">
        <v>20452</v>
      </c>
      <c r="V13" s="552" t="s">
        <v>18124</v>
      </c>
      <c r="W13" s="303">
        <v>49</v>
      </c>
      <c r="X13" s="303" t="s">
        <v>18119</v>
      </c>
      <c r="Y13" s="303" t="s">
        <v>20267</v>
      </c>
      <c r="Z13" s="303" t="s">
        <v>20287</v>
      </c>
      <c r="AA13" s="303" t="s">
        <v>18126</v>
      </c>
      <c r="AB13" s="555" t="s">
        <v>18127</v>
      </c>
      <c r="AC13" s="552" t="str">
        <f ca="1">IF(OR(Tabla_Menu[[#This Row],[Nivel]]="",IFERROR(SEARCH(MID(CELL("nombrearchivo"),FIND(".xlsm]",CELL("nombrearchivo"),1)+6,100),Tabla_Menu[[#This Row],[HOJAS NO MUESTRA]],1),0)&gt;0),"N/A","")</f>
        <v>N/A</v>
      </c>
      <c r="AD13" s="303">
        <f ca="1">IF(Tabla_Menu[[#This Row],[N/A]]="",,COUNTIF(Tabla_Menu[&amp;],Tabla_Menu[[#This Row],[&amp;]]))</f>
        <v>6</v>
      </c>
      <c r="AE13" s="303" t="str">
        <f ca="1">Tabla_Menu[[#This Row],[Nivel]]&amp;Tabla_Menu[[#This Row],[N/A]]</f>
        <v>MENÚ GENERALN/A</v>
      </c>
      <c r="AF13" s="303" t="s">
        <v>20371</v>
      </c>
      <c r="AJ13" s="114" t="s">
        <v>49</v>
      </c>
    </row>
    <row r="14" spans="1:36" outlineLevel="1" x14ac:dyDescent="0.25">
      <c r="A14" s="528" t="s">
        <v>18141</v>
      </c>
      <c r="B14" s="528" t="s">
        <v>385</v>
      </c>
      <c r="C14" s="531" t="s">
        <v>126</v>
      </c>
      <c r="D14" s="530"/>
      <c r="E14" s="537" t="str">
        <f>IFERROR(IF(T_DICCIONARIO[[#This Row],[PERSONALIZAR]]&lt;&gt;"",T_DICCIONARIO[[#This Row],[PERSONALIZAR]],HLOOKUP($E$2,$F$3:L14,ROW(T_DICCIONARIO[[#This Row],[PERSONALIZAR]])-2,0)),T_DICCIONARIO[[#This Row],[es]])</f>
        <v>PERSONALIZAR DICCIONARIO</v>
      </c>
      <c r="F14" s="529" t="s">
        <v>1178</v>
      </c>
      <c r="G14" s="529" t="s">
        <v>1179</v>
      </c>
      <c r="H14" s="529" t="s">
        <v>1180</v>
      </c>
      <c r="I14" s="529" t="s">
        <v>1181</v>
      </c>
      <c r="J14" s="529" t="s">
        <v>1182</v>
      </c>
      <c r="K14" s="529">
        <v>8</v>
      </c>
      <c r="L14" s="529" t="s">
        <v>18610</v>
      </c>
      <c r="M14" s="550" t="str">
        <f>IF(T_DICCIONARIO[[#This Row],[PERSONALIZAR]]=T_DICCIONARIO[[#This Row],[OTRO]],"R","N")</f>
        <v>N</v>
      </c>
      <c r="N14" s="114" t="s">
        <v>49</v>
      </c>
      <c r="O14" s="420" t="s">
        <v>19553</v>
      </c>
      <c r="P14" s="417" t="s">
        <v>19486</v>
      </c>
      <c r="Q14" s="418"/>
      <c r="R14" s="413"/>
      <c r="S14" s="552">
        <v>0</v>
      </c>
      <c r="T14" s="93" t="s">
        <v>18284</v>
      </c>
      <c r="U14" s="93" t="s">
        <v>20453</v>
      </c>
      <c r="V14" s="552" t="s">
        <v>19672</v>
      </c>
      <c r="W14" s="303">
        <v>210</v>
      </c>
      <c r="X14" s="303" t="s">
        <v>18119</v>
      </c>
      <c r="Y14" s="303" t="s">
        <v>20267</v>
      </c>
      <c r="Z14" s="303" t="s">
        <v>20288</v>
      </c>
      <c r="AA14" s="303" t="s">
        <v>19675</v>
      </c>
      <c r="AB14" s="555" t="s">
        <v>19674</v>
      </c>
      <c r="AC14" s="552" t="str">
        <f ca="1">IF(OR(Tabla_Menu[[#This Row],[Nivel]]="",IFERROR(SEARCH(MID(CELL("nombrearchivo"),FIND(".xlsm]",CELL("nombrearchivo"),1)+6,100),Tabla_Menu[[#This Row],[HOJAS NO MUESTRA]],1),0)&gt;0),"N/A","")</f>
        <v>N/A</v>
      </c>
      <c r="AD14" s="303">
        <f ca="1">IF(Tabla_Menu[[#This Row],[N/A]]="",,COUNTIF(Tabla_Menu[&amp;],Tabla_Menu[[#This Row],[&amp;]]))</f>
        <v>6</v>
      </c>
      <c r="AE14" s="303" t="str">
        <f ca="1">Tabla_Menu[[#This Row],[Nivel]]&amp;Tabla_Menu[[#This Row],[N/A]]</f>
        <v>MENÚ GENERALN/A</v>
      </c>
      <c r="AF14" s="303" t="s">
        <v>20372</v>
      </c>
      <c r="AJ14" s="114" t="s">
        <v>49</v>
      </c>
    </row>
    <row r="15" spans="1:36" outlineLevel="1" x14ac:dyDescent="0.25">
      <c r="A15" s="403" t="s">
        <v>19898</v>
      </c>
      <c r="B15" s="528" t="s">
        <v>385</v>
      </c>
      <c r="C15" s="531" t="s">
        <v>127</v>
      </c>
      <c r="D15" s="530"/>
      <c r="E15" s="537" t="str">
        <f>IFERROR(IF(T_DICCIONARIO[[#This Row],[PERSONALIZAR]]&lt;&gt;"",T_DICCIONARIO[[#This Row],[PERSONALIZAR]],HLOOKUP($E$2,$F$3:L15,ROW(T_DICCIONARIO[[#This Row],[PERSONALIZAR]])-2,0)),T_DICCIONARIO[[#This Row],[es]])</f>
        <v>¿Aviso Nueva Versión?</v>
      </c>
      <c r="F15" s="529" t="s">
        <v>19767</v>
      </c>
      <c r="G15" s="529" t="s">
        <v>19771</v>
      </c>
      <c r="H15" s="529" t="s">
        <v>19772</v>
      </c>
      <c r="I15" s="529" t="s">
        <v>19773</v>
      </c>
      <c r="J15" s="529" t="s">
        <v>19774</v>
      </c>
      <c r="K15" s="529" t="s">
        <v>19775</v>
      </c>
      <c r="L15" s="529" t="s">
        <v>19768</v>
      </c>
      <c r="M15" s="550" t="str">
        <f>IF(T_DICCIONARIO[[#This Row],[PERSONALIZAR]]=T_DICCIONARIO[[#This Row],[OTRO]],"R","N")</f>
        <v>N</v>
      </c>
      <c r="O15" s="421" t="s">
        <v>19535</v>
      </c>
      <c r="P15" s="413" t="s">
        <v>19487</v>
      </c>
      <c r="Q15" s="416"/>
      <c r="R15" s="413"/>
      <c r="S15" s="552">
        <v>0</v>
      </c>
      <c r="T15" s="93" t="s">
        <v>18284</v>
      </c>
      <c r="U15" s="93" t="s">
        <v>20454</v>
      </c>
      <c r="V15" s="552" t="s">
        <v>19673</v>
      </c>
      <c r="W15" s="303">
        <v>211</v>
      </c>
      <c r="X15" s="303" t="s">
        <v>18110</v>
      </c>
      <c r="Y15" s="303" t="s">
        <v>20267</v>
      </c>
      <c r="Z15" s="303" t="s">
        <v>20289</v>
      </c>
      <c r="AA15" s="303" t="s">
        <v>19676</v>
      </c>
      <c r="AB15" s="555" t="s">
        <v>19674</v>
      </c>
      <c r="AC15" s="552" t="str">
        <f ca="1">IF(OR(Tabla_Menu[[#This Row],[Nivel]]="",IFERROR(SEARCH(MID(CELL("nombrearchivo"),FIND(".xlsm]",CELL("nombrearchivo"),1)+6,100),Tabla_Menu[[#This Row],[HOJAS NO MUESTRA]],1),0)&gt;0),"N/A","")</f>
        <v>N/A</v>
      </c>
      <c r="AD15" s="303">
        <f ca="1">IF(Tabla_Menu[[#This Row],[N/A]]="",,COUNTIF(Tabla_Menu[&amp;],Tabla_Menu[[#This Row],[&amp;]]))</f>
        <v>6</v>
      </c>
      <c r="AE15" s="303" t="str">
        <f ca="1">Tabla_Menu[[#This Row],[Nivel]]&amp;Tabla_Menu[[#This Row],[N/A]]</f>
        <v>MENÚ GENERALN/A</v>
      </c>
      <c r="AF15" s="303" t="s">
        <v>20373</v>
      </c>
      <c r="AJ15" s="114" t="s">
        <v>49</v>
      </c>
    </row>
    <row r="16" spans="1:36" ht="43.2" outlineLevel="1" collapsed="1" x14ac:dyDescent="0.25">
      <c r="A16" s="403" t="s">
        <v>19899</v>
      </c>
      <c r="B16" s="528" t="s">
        <v>385</v>
      </c>
      <c r="C16" s="531" t="s">
        <v>128</v>
      </c>
      <c r="D16" s="530"/>
      <c r="E16" s="537" t="str">
        <f>IFERROR(IF(T_DICCIONARIO[[#This Row],[PERSONALIZAR]]&lt;&gt;"",T_DICCIONARIO[[#This Row],[PERSONALIZAR]],HLOOKUP($E$2,$F$3:L16,ROW(T_DICCIONARIO[[#This Row],[PERSONALIZAR]])-2,0)),T_DICCIONARIO[[#This Row],[es]])</f>
        <v>¿Aceptas que, cada vez que abras la aplicación, se compruebe si hay una versión nueva de FastTest PlugIn? Podrás cambiar esta opción cuando quieras desde el Menú Inicial.</v>
      </c>
      <c r="F16" s="529" t="s">
        <v>19770</v>
      </c>
      <c r="G16" s="529" t="s">
        <v>19776</v>
      </c>
      <c r="H16" s="529" t="s">
        <v>19777</v>
      </c>
      <c r="I16" s="529" t="s">
        <v>19778</v>
      </c>
      <c r="J16" s="529" t="s">
        <v>19779</v>
      </c>
      <c r="K16" s="529" t="s">
        <v>19780</v>
      </c>
      <c r="L16" s="529" t="s">
        <v>19769</v>
      </c>
      <c r="M16" s="550" t="str">
        <f>IF(T_DICCIONARIO[[#This Row],[PERSONALIZAR]]=T_DICCIONARIO[[#This Row],[OTRO]],"R","N")</f>
        <v>N</v>
      </c>
      <c r="N16" s="114" t="s">
        <v>49</v>
      </c>
      <c r="O16" s="420" t="s">
        <v>19536</v>
      </c>
      <c r="P16" s="417" t="s">
        <v>19488</v>
      </c>
      <c r="Q16" s="418"/>
      <c r="R16" s="413"/>
      <c r="S16" s="552">
        <v>0</v>
      </c>
      <c r="T16" s="93" t="s">
        <v>18284</v>
      </c>
      <c r="U16" s="93" t="s">
        <v>20335</v>
      </c>
      <c r="V16" s="552" t="s">
        <v>18518</v>
      </c>
      <c r="W16" s="303">
        <v>25</v>
      </c>
      <c r="X16" s="303" t="s">
        <v>18110</v>
      </c>
      <c r="Y16" s="303" t="s">
        <v>20267</v>
      </c>
      <c r="Z16" s="303"/>
      <c r="AA16" s="303" t="s">
        <v>18519</v>
      </c>
      <c r="AB16" s="555" t="s">
        <v>386</v>
      </c>
      <c r="AC16" s="552" t="str">
        <f ca="1">IF(OR(Tabla_Menu[[#This Row],[Nivel]]="",IFERROR(SEARCH(MID(CELL("nombrearchivo"),FIND(".xlsm]",CELL("nombrearchivo"),1)+6,100),Tabla_Menu[[#This Row],[HOJAS NO MUESTRA]],1),0)&gt;0),"N/A","")</f>
        <v>N/A</v>
      </c>
      <c r="AD16" s="303">
        <f ca="1">IF(Tabla_Menu[[#This Row],[N/A]]="",,COUNTIF(Tabla_Menu[&amp;],Tabla_Menu[[#This Row],[&amp;]]))</f>
        <v>6</v>
      </c>
      <c r="AE16" s="303" t="str">
        <f ca="1">Tabla_Menu[[#This Row],[Nivel]]&amp;Tabla_Menu[[#This Row],[N/A]]</f>
        <v>MENÚ GENERALN/A</v>
      </c>
      <c r="AF16" s="303" t="s">
        <v>20374</v>
      </c>
      <c r="AJ16" s="114" t="s">
        <v>49</v>
      </c>
    </row>
    <row r="17" spans="1:36" outlineLevel="1" x14ac:dyDescent="0.25">
      <c r="A17" s="403" t="s">
        <v>19900</v>
      </c>
      <c r="B17" s="528" t="s">
        <v>385</v>
      </c>
      <c r="C17" s="532">
        <v>13</v>
      </c>
      <c r="D17" s="530"/>
      <c r="E17" s="537" t="str">
        <f>IFERROR(IF(T_DICCIONARIO[[#This Row],[PERSONALIZAR]]&lt;&gt;"",T_DICCIONARIO[[#This Row],[PERSONALIZAR]],HLOOKUP($E$2,$F$3:L17,ROW(T_DICCIONARIO[[#This Row],[PERSONALIZAR]])-2,0)),T_DICCIONARIO[[#This Row],[es]])</f>
        <v>¿Mostrar mensajes de aviso?</v>
      </c>
      <c r="F17" s="529" t="s">
        <v>19839</v>
      </c>
      <c r="G17" s="529" t="s">
        <v>19840</v>
      </c>
      <c r="H17" s="529" t="s">
        <v>19841</v>
      </c>
      <c r="I17" s="529" t="s">
        <v>19842</v>
      </c>
      <c r="J17" s="529" t="s">
        <v>19843</v>
      </c>
      <c r="K17" s="529" t="s">
        <v>19844</v>
      </c>
      <c r="L17" s="529" t="s">
        <v>19845</v>
      </c>
      <c r="M17" s="550" t="str">
        <f>IF(T_DICCIONARIO[[#This Row],[PERSONALIZAR]]=T_DICCIONARIO[[#This Row],[OTRO]],"R","N")</f>
        <v>N</v>
      </c>
      <c r="N17" s="114" t="s">
        <v>49</v>
      </c>
      <c r="O17" s="421" t="s">
        <v>19554</v>
      </c>
      <c r="P17" s="413" t="s">
        <v>19489</v>
      </c>
      <c r="Q17" s="416"/>
      <c r="R17" s="413"/>
      <c r="S17" s="552">
        <v>0</v>
      </c>
      <c r="T17" s="93" t="s">
        <v>18284</v>
      </c>
      <c r="U17" s="93" t="s">
        <v>20455</v>
      </c>
      <c r="V17" s="552" t="s">
        <v>18128</v>
      </c>
      <c r="W17" s="303">
        <v>19</v>
      </c>
      <c r="X17" s="303" t="s">
        <v>18119</v>
      </c>
      <c r="Y17" s="303" t="s">
        <v>20267</v>
      </c>
      <c r="Z17" s="303" t="s">
        <v>20290</v>
      </c>
      <c r="AA17" s="303" t="s">
        <v>18130</v>
      </c>
      <c r="AB17" s="555" t="s">
        <v>386</v>
      </c>
      <c r="AC17" s="552" t="str">
        <f ca="1">IF(OR(Tabla_Menu[[#This Row],[Nivel]]="",IFERROR(SEARCH(MID(CELL("nombrearchivo"),FIND(".xlsm]",CELL("nombrearchivo"),1)+6,100),Tabla_Menu[[#This Row],[HOJAS NO MUESTRA]],1),0)&gt;0),"N/A","")</f>
        <v>N/A</v>
      </c>
      <c r="AD17" s="303">
        <f ca="1">IF(Tabla_Menu[[#This Row],[N/A]]="",,COUNTIF(Tabla_Menu[&amp;],Tabla_Menu[[#This Row],[&amp;]]))</f>
        <v>6</v>
      </c>
      <c r="AE17" s="303" t="str">
        <f ca="1">Tabla_Menu[[#This Row],[Nivel]]&amp;Tabla_Menu[[#This Row],[N/A]]</f>
        <v>MENÚ GENERALN/A</v>
      </c>
      <c r="AF17" s="303" t="s">
        <v>20375</v>
      </c>
      <c r="AJ17" s="114" t="s">
        <v>49</v>
      </c>
    </row>
    <row r="18" spans="1:36" x14ac:dyDescent="0.25">
      <c r="A18" s="234" t="s">
        <v>18188</v>
      </c>
      <c r="B18" s="234" t="s">
        <v>74</v>
      </c>
      <c r="C18" s="234" t="s">
        <v>116</v>
      </c>
      <c r="D18" s="547"/>
      <c r="E18" s="546" t="str">
        <f>IFERROR(IF(T_DICCIONARIO[[#This Row],[PERSONALIZAR]]&lt;&gt;"",T_DICCIONARIO[[#This Row],[PERSONALIZAR]],HLOOKUP($E$2,$F$3:L18,ROW(T_DICCIONARIO[[#This Row],[PERSONALIZAR]])-2,0)),T_DICCIONARIO[[#This Row],[es]])</f>
        <v>MENÚ ESPECIAL</v>
      </c>
      <c r="F18" s="521" t="s">
        <v>19832</v>
      </c>
      <c r="G18" s="521" t="s">
        <v>19833</v>
      </c>
      <c r="H18" s="521" t="s">
        <v>19835</v>
      </c>
      <c r="I18" s="521" t="s">
        <v>19836</v>
      </c>
      <c r="J18" s="521" t="s">
        <v>19837</v>
      </c>
      <c r="K18" s="521" t="s">
        <v>19838</v>
      </c>
      <c r="L18" s="521" t="s">
        <v>19834</v>
      </c>
      <c r="M18" s="549" t="str">
        <f>IF(T_DICCIONARIO[[#This Row],[PERSONALIZAR]]=T_DICCIONARIO[[#This Row],[OTRO]],"R","N")</f>
        <v>N</v>
      </c>
      <c r="N18" s="114" t="s">
        <v>49</v>
      </c>
      <c r="O18" s="420" t="s">
        <v>19569</v>
      </c>
      <c r="P18" s="417" t="s">
        <v>19490</v>
      </c>
      <c r="Q18" s="418"/>
      <c r="R18" s="413"/>
      <c r="S18" s="552">
        <v>0</v>
      </c>
      <c r="T18" s="93" t="s">
        <v>18284</v>
      </c>
      <c r="U18" s="93" t="s">
        <v>20456</v>
      </c>
      <c r="V18" s="552" t="s">
        <v>18131</v>
      </c>
      <c r="W18" s="303">
        <v>22</v>
      </c>
      <c r="X18" s="303" t="s">
        <v>18110</v>
      </c>
      <c r="Y18" s="303" t="s">
        <v>20267</v>
      </c>
      <c r="Z18" s="303" t="s">
        <v>20291</v>
      </c>
      <c r="AA18" s="303" t="s">
        <v>18133</v>
      </c>
      <c r="AB18" s="555" t="s">
        <v>386</v>
      </c>
      <c r="AC18" s="552" t="str">
        <f ca="1">IF(OR(Tabla_Menu[[#This Row],[Nivel]]="",IFERROR(SEARCH(MID(CELL("nombrearchivo"),FIND(".xlsm]",CELL("nombrearchivo"),1)+6,100),Tabla_Menu[[#This Row],[HOJAS NO MUESTRA]],1),0)&gt;0),"N/A","")</f>
        <v>N/A</v>
      </c>
      <c r="AD18" s="303">
        <f ca="1">IF(Tabla_Menu[[#This Row],[N/A]]="",,COUNTIF(Tabla_Menu[&amp;],Tabla_Menu[[#This Row],[&amp;]]))</f>
        <v>6</v>
      </c>
      <c r="AE18" s="303" t="str">
        <f ca="1">Tabla_Menu[[#This Row],[Nivel]]&amp;Tabla_Menu[[#This Row],[N/A]]</f>
        <v>MENÚ GENERALN/A</v>
      </c>
      <c r="AF18" s="303" t="s">
        <v>20376</v>
      </c>
      <c r="AJ18" s="114" t="s">
        <v>49</v>
      </c>
    </row>
    <row r="19" spans="1:36" ht="28.8" outlineLevel="1" x14ac:dyDescent="0.25">
      <c r="A19" s="528" t="s">
        <v>18189</v>
      </c>
      <c r="B19" s="528" t="s">
        <v>74</v>
      </c>
      <c r="C19" s="528" t="s">
        <v>117</v>
      </c>
      <c r="D19" s="530"/>
      <c r="E19" s="537" t="str">
        <f>IFERROR(IF(T_DICCIONARIO[[#This Row],[PERSONALIZAR]]&lt;&gt;"",T_DICCIONARIO[[#This Row],[PERSONALIZAR]],HLOOKUP($E$2,$F$3:L19,ROW(T_DICCIONARIO[[#This Row],[PERSONALIZAR]])-2,0)),T_DICCIONARIO[[#This Row],[es]])</f>
        <v>CÓDIGOS 
ESPECIALES</v>
      </c>
      <c r="F19" s="529" t="s">
        <v>345</v>
      </c>
      <c r="G19" s="529" t="s">
        <v>987</v>
      </c>
      <c r="H19" s="529" t="s">
        <v>314</v>
      </c>
      <c r="I19" s="529" t="s">
        <v>315</v>
      </c>
      <c r="J19" s="529" t="s">
        <v>316</v>
      </c>
      <c r="K19" s="529" t="s">
        <v>679</v>
      </c>
      <c r="L19" s="529" t="s">
        <v>18595</v>
      </c>
      <c r="M19" s="550" t="str">
        <f>IF(T_DICCIONARIO[[#This Row],[PERSONALIZAR]]=T_DICCIONARIO[[#This Row],[OTRO]],"R","N")</f>
        <v>N</v>
      </c>
      <c r="N19" s="114" t="s">
        <v>49</v>
      </c>
      <c r="O19" s="421" t="s">
        <v>19537</v>
      </c>
      <c r="P19" s="413" t="s">
        <v>19491</v>
      </c>
      <c r="Q19" s="416"/>
      <c r="R19" s="413"/>
      <c r="S19" s="552">
        <v>4</v>
      </c>
      <c r="T19" s="93" t="s">
        <v>79</v>
      </c>
      <c r="U19" s="93" t="s">
        <v>20457</v>
      </c>
      <c r="V19" s="552" t="s">
        <v>18174</v>
      </c>
      <c r="W19" s="303">
        <v>20</v>
      </c>
      <c r="X19" s="303" t="s">
        <v>18110</v>
      </c>
      <c r="Y19" s="303" t="s">
        <v>20268</v>
      </c>
      <c r="Z19" s="303" t="s">
        <v>20292</v>
      </c>
      <c r="AA19" s="303" t="s">
        <v>18177</v>
      </c>
      <c r="AB19" s="555" t="s">
        <v>18178</v>
      </c>
      <c r="AC19" s="552" t="str">
        <f ca="1">IF(OR(Tabla_Menu[[#This Row],[Nivel]]="",IFERROR(SEARCH(MID(CELL("nombrearchivo"),FIND(".xlsm]",CELL("nombrearchivo"),1)+6,100),Tabla_Menu[[#This Row],[HOJAS NO MUESTRA]],1),0)&gt;0),"N/A","")</f>
        <v>N/A</v>
      </c>
      <c r="AD19" s="303">
        <f ca="1">IF(Tabla_Menu[[#This Row],[N/A]]="",,COUNTIF(Tabla_Menu[&amp;],Tabla_Menu[[#This Row],[&amp;]]))</f>
        <v>4</v>
      </c>
      <c r="AE19" s="303" t="str">
        <f ca="1">Tabla_Menu[[#This Row],[Nivel]]&amp;Tabla_Menu[[#This Row],[N/A]]</f>
        <v>MENÚ SUPERIORN/A</v>
      </c>
      <c r="AF19" s="303" t="s">
        <v>20377</v>
      </c>
      <c r="AJ19" s="114" t="s">
        <v>49</v>
      </c>
    </row>
    <row r="20" spans="1:36" outlineLevel="1" x14ac:dyDescent="0.25">
      <c r="A20" s="528" t="s">
        <v>19901</v>
      </c>
      <c r="B20" s="528" t="s">
        <v>74</v>
      </c>
      <c r="C20" s="528" t="s">
        <v>118</v>
      </c>
      <c r="D20" s="530"/>
      <c r="E20" s="537" t="str">
        <f>IFERROR(IF(T_DICCIONARIO[[#This Row],[PERSONALIZAR]]&lt;&gt;"",T_DICCIONARIO[[#This Row],[PERSONALIZAR]],HLOOKUP($E$2,$F$3:L20,ROW(T_DICCIONARIO[[#This Row],[PERSONALIZAR]])-2,0)),T_DICCIONARIO[[#This Row],[es]])</f>
        <v>FÓRMULA</v>
      </c>
      <c r="F20" s="529" t="s">
        <v>44</v>
      </c>
      <c r="G20" s="529" t="s">
        <v>107</v>
      </c>
      <c r="H20" s="529" t="s">
        <v>92</v>
      </c>
      <c r="I20" s="529" t="s">
        <v>44</v>
      </c>
      <c r="J20" s="529" t="s">
        <v>107</v>
      </c>
      <c r="K20" s="529" t="s">
        <v>665</v>
      </c>
      <c r="L20" s="529" t="s">
        <v>18586</v>
      </c>
      <c r="M20" s="550" t="str">
        <f>IF(T_DICCIONARIO[[#This Row],[PERSONALIZAR]]=T_DICCIONARIO[[#This Row],[OTRO]],"R","N")</f>
        <v>N</v>
      </c>
      <c r="N20" s="114" t="s">
        <v>49</v>
      </c>
      <c r="O20" s="420" t="s">
        <v>19555</v>
      </c>
      <c r="P20" s="417" t="s">
        <v>19492</v>
      </c>
      <c r="Q20" s="418"/>
      <c r="R20" s="413"/>
      <c r="S20" s="552">
        <v>0</v>
      </c>
      <c r="T20" s="93" t="s">
        <v>79</v>
      </c>
      <c r="U20" s="93" t="s">
        <v>20458</v>
      </c>
      <c r="V20" s="552" t="s">
        <v>18179</v>
      </c>
      <c r="W20" s="303">
        <v>3</v>
      </c>
      <c r="X20" s="303" t="s">
        <v>18110</v>
      </c>
      <c r="Y20" s="303" t="s">
        <v>20268</v>
      </c>
      <c r="Z20" s="303" t="str">
        <f ca="1">IF(MID(CELL("nombrearchivo"),SEARCH("]",CELL("nombrearchivo"))+1,5)="Datos","Z_BP_02_O","Z_MS_04_O")</f>
        <v>Z_MS_04_O</v>
      </c>
      <c r="AA20" s="303" t="s">
        <v>18180</v>
      </c>
      <c r="AB20" s="555" t="s">
        <v>18181</v>
      </c>
      <c r="AC20" s="552" t="str">
        <f ca="1">IF(OR(Tabla_Menu[[#This Row],[Nivel]]="",IFERROR(SEARCH(MID(CELL("nombrearchivo"),FIND(".xlsm]",CELL("nombrearchivo"),1)+6,100),Tabla_Menu[[#This Row],[HOJAS NO MUESTRA]],1),0)&gt;0),"N/A","")</f>
        <v>N/A</v>
      </c>
      <c r="AD20" s="303">
        <f ca="1">IF(Tabla_Menu[[#This Row],[N/A]]="",,COUNTIF(Tabla_Menu[&amp;],Tabla_Menu[[#This Row],[&amp;]]))</f>
        <v>4</v>
      </c>
      <c r="AE20" s="303" t="str">
        <f ca="1">Tabla_Menu[[#This Row],[Nivel]]&amp;Tabla_Menu[[#This Row],[N/A]]</f>
        <v>MENÚ SUPERIORN/A</v>
      </c>
      <c r="AF20" s="303" t="s">
        <v>20378</v>
      </c>
      <c r="AJ20" s="114" t="s">
        <v>49</v>
      </c>
    </row>
    <row r="21" spans="1:36" outlineLevel="1" x14ac:dyDescent="0.25">
      <c r="A21" s="528" t="s">
        <v>19902</v>
      </c>
      <c r="B21" s="528" t="s">
        <v>74</v>
      </c>
      <c r="C21" s="528" t="s">
        <v>119</v>
      </c>
      <c r="D21" s="530"/>
      <c r="E21" s="537" t="str">
        <f>IFERROR(IF(T_DICCIONARIO[[#This Row],[PERSONALIZAR]]&lt;&gt;"",T_DICCIONARIO[[#This Row],[PERSONALIZAR]],HLOOKUP($E$2,$F$3:L21,ROW(T_DICCIONARIO[[#This Row],[PERSONALIZAR]])-2,0)),T_DICCIONARIO[[#This Row],[es]])</f>
        <v>SUPERÍNDICE</v>
      </c>
      <c r="F21" s="529" t="s">
        <v>42</v>
      </c>
      <c r="G21" s="529" t="s">
        <v>82</v>
      </c>
      <c r="H21" s="529" t="s">
        <v>93</v>
      </c>
      <c r="I21" s="529" t="s">
        <v>628</v>
      </c>
      <c r="J21" s="529" t="s">
        <v>108</v>
      </c>
      <c r="K21" s="529" t="s">
        <v>666</v>
      </c>
      <c r="L21" s="529" t="s">
        <v>18596</v>
      </c>
      <c r="M21" s="550" t="str">
        <f>IF(T_DICCIONARIO[[#This Row],[PERSONALIZAR]]=T_DICCIONARIO[[#This Row],[OTRO]],"R","N")</f>
        <v>N</v>
      </c>
      <c r="N21" s="114" t="s">
        <v>49</v>
      </c>
      <c r="O21" s="421" t="s">
        <v>19543</v>
      </c>
      <c r="P21" s="413" t="s">
        <v>19493</v>
      </c>
      <c r="Q21" s="416"/>
      <c r="R21" s="413"/>
      <c r="S21" s="552">
        <v>0</v>
      </c>
      <c r="T21" s="93" t="s">
        <v>79</v>
      </c>
      <c r="U21" s="93" t="s">
        <v>20459</v>
      </c>
      <c r="V21" s="552" t="s">
        <v>18182</v>
      </c>
      <c r="W21" s="303">
        <v>47</v>
      </c>
      <c r="X21" s="303" t="s">
        <v>18110</v>
      </c>
      <c r="Y21" s="303" t="s">
        <v>20268</v>
      </c>
      <c r="Z21" s="303" t="s">
        <v>20293</v>
      </c>
      <c r="AA21" s="303" t="s">
        <v>18184</v>
      </c>
      <c r="AB21" s="555" t="s">
        <v>18181</v>
      </c>
      <c r="AC21" s="552" t="str">
        <f ca="1">IF(OR(Tabla_Menu[[#This Row],[Nivel]]="",IFERROR(SEARCH(MID(CELL("nombrearchivo"),FIND(".xlsm]",CELL("nombrearchivo"),1)+6,100),Tabla_Menu[[#This Row],[HOJAS NO MUESTRA]],1),0)&gt;0),"N/A","")</f>
        <v>N/A</v>
      </c>
      <c r="AD21" s="303">
        <f ca="1">IF(Tabla_Menu[[#This Row],[N/A]]="",,COUNTIF(Tabla_Menu[&amp;],Tabla_Menu[[#This Row],[&amp;]]))</f>
        <v>4</v>
      </c>
      <c r="AE21" s="303" t="str">
        <f ca="1">Tabla_Menu[[#This Row],[Nivel]]&amp;Tabla_Menu[[#This Row],[N/A]]</f>
        <v>MENÚ SUPERIORN/A</v>
      </c>
      <c r="AF21" s="303" t="s">
        <v>20379</v>
      </c>
      <c r="AJ21" s="114" t="s">
        <v>49</v>
      </c>
    </row>
    <row r="22" spans="1:36" outlineLevel="1" x14ac:dyDescent="0.25">
      <c r="A22" s="528" t="s">
        <v>19904</v>
      </c>
      <c r="B22" s="528" t="s">
        <v>74</v>
      </c>
      <c r="C22" s="528" t="s">
        <v>120</v>
      </c>
      <c r="D22" s="530"/>
      <c r="E22" s="537" t="str">
        <f>IFERROR(IF(T_DICCIONARIO[[#This Row],[PERSONALIZAR]]&lt;&gt;"",T_DICCIONARIO[[#This Row],[PERSONALIZAR]],HLOOKUP($E$2,$F$3:L22,ROW(T_DICCIONARIO[[#This Row],[PERSONALIZAR]])-2,0)),T_DICCIONARIO[[#This Row],[es]])</f>
        <v>SUBÍNDICE</v>
      </c>
      <c r="F22" s="529" t="s">
        <v>43</v>
      </c>
      <c r="G22" s="529" t="s">
        <v>83</v>
      </c>
      <c r="H22" s="529" t="s">
        <v>94</v>
      </c>
      <c r="I22" s="529" t="s">
        <v>99</v>
      </c>
      <c r="J22" s="529" t="s">
        <v>109</v>
      </c>
      <c r="K22" s="529" t="s">
        <v>667</v>
      </c>
      <c r="L22" s="529" t="s">
        <v>18597</v>
      </c>
      <c r="M22" s="550" t="str">
        <f>IF(T_DICCIONARIO[[#This Row],[PERSONALIZAR]]=T_DICCIONARIO[[#This Row],[OTRO]],"R","N")</f>
        <v>N</v>
      </c>
      <c r="N22" s="114" t="s">
        <v>49</v>
      </c>
      <c r="O22" s="420" t="s">
        <v>19541</v>
      </c>
      <c r="P22" s="417" t="s">
        <v>19494</v>
      </c>
      <c r="Q22" s="418"/>
      <c r="R22" s="413"/>
      <c r="S22" s="552">
        <v>0</v>
      </c>
      <c r="T22" s="93" t="s">
        <v>79</v>
      </c>
      <c r="U22" s="93" t="s">
        <v>20460</v>
      </c>
      <c r="V22" s="552" t="s">
        <v>18185</v>
      </c>
      <c r="W22" s="303">
        <v>26</v>
      </c>
      <c r="X22" s="303" t="s">
        <v>18110</v>
      </c>
      <c r="Y22" s="303" t="s">
        <v>20268</v>
      </c>
      <c r="Z22" s="303" t="s">
        <v>20274</v>
      </c>
      <c r="AA22" s="303" t="s">
        <v>18186</v>
      </c>
      <c r="AB22" s="555" t="s">
        <v>18178</v>
      </c>
      <c r="AC22" s="552" t="str">
        <f ca="1">IF(OR(Tabla_Menu[[#This Row],[Nivel]]="",IFERROR(SEARCH(MID(CELL("nombrearchivo"),FIND(".xlsm]",CELL("nombrearchivo"),1)+6,100),Tabla_Menu[[#This Row],[HOJAS NO MUESTRA]],1),0)&gt;0),"N/A","")</f>
        <v>N/A</v>
      </c>
      <c r="AD22" s="303">
        <f ca="1">IF(Tabla_Menu[[#This Row],[N/A]]="",,COUNTIF(Tabla_Menu[&amp;],Tabla_Menu[[#This Row],[&amp;]]))</f>
        <v>4</v>
      </c>
      <c r="AE22" s="303" t="str">
        <f ca="1">Tabla_Menu[[#This Row],[Nivel]]&amp;Tabla_Menu[[#This Row],[N/A]]</f>
        <v>MENÚ SUPERIORN/A</v>
      </c>
      <c r="AF22" s="303" t="s">
        <v>20380</v>
      </c>
      <c r="AJ22" s="114" t="s">
        <v>49</v>
      </c>
    </row>
    <row r="23" spans="1:36" outlineLevel="1" x14ac:dyDescent="0.25">
      <c r="A23" s="528" t="s">
        <v>19905</v>
      </c>
      <c r="B23" s="528" t="s">
        <v>74</v>
      </c>
      <c r="C23" s="528" t="s">
        <v>121</v>
      </c>
      <c r="D23" s="530"/>
      <c r="E23" s="537" t="str">
        <f>IFERROR(IF(T_DICCIONARIO[[#This Row],[PERSONALIZAR]]&lt;&gt;"",T_DICCIONARIO[[#This Row],[PERSONALIZAR]],HLOOKUP($E$2,$F$3:L23,ROW(T_DICCIONARIO[[#This Row],[PERSONALIZAR]])-2,0)),T_DICCIONARIO[[#This Row],[es]])</f>
        <v>SALTO LÍNEA</v>
      </c>
      <c r="F23" s="529" t="s">
        <v>80</v>
      </c>
      <c r="G23" s="529" t="s">
        <v>84</v>
      </c>
      <c r="H23" s="529" t="s">
        <v>989</v>
      </c>
      <c r="I23" s="529" t="s">
        <v>100</v>
      </c>
      <c r="J23" s="529" t="s">
        <v>317</v>
      </c>
      <c r="K23" s="529" t="s">
        <v>668</v>
      </c>
      <c r="L23" s="529" t="s">
        <v>18598</v>
      </c>
      <c r="M23" s="550" t="str">
        <f>IF(T_DICCIONARIO[[#This Row],[PERSONALIZAR]]=T_DICCIONARIO[[#This Row],[OTRO]],"R","N")</f>
        <v>N</v>
      </c>
      <c r="N23" s="114" t="s">
        <v>49</v>
      </c>
      <c r="O23" s="421" t="s">
        <v>19556</v>
      </c>
      <c r="P23" s="413" t="s">
        <v>19495</v>
      </c>
      <c r="Q23" s="416"/>
      <c r="R23" s="413"/>
      <c r="S23" s="552">
        <v>4</v>
      </c>
      <c r="T23" s="93" t="s">
        <v>19832</v>
      </c>
      <c r="U23" s="93" t="s">
        <v>20461</v>
      </c>
      <c r="V23" s="552" t="s">
        <v>18187</v>
      </c>
      <c r="W23" s="303">
        <v>82</v>
      </c>
      <c r="X23" s="303" t="s">
        <v>18110</v>
      </c>
      <c r="Y23" s="303" t="s">
        <v>20269</v>
      </c>
      <c r="Z23" s="303" t="s">
        <v>20294</v>
      </c>
      <c r="AA23" s="303" t="s">
        <v>18190</v>
      </c>
      <c r="AB23" s="555" t="s">
        <v>18127</v>
      </c>
      <c r="AC23" s="552" t="str">
        <f ca="1">IF(OR(Tabla_Menu[[#This Row],[Nivel]]="",IFERROR(SEARCH(MID(CELL("nombrearchivo"),FIND(".xlsm]",CELL("nombrearchivo"),1)+6,100),Tabla_Menu[[#This Row],[HOJAS NO MUESTRA]],1),0)&gt;0),"N/A","")</f>
        <v>N/A</v>
      </c>
      <c r="AD23" s="303">
        <f ca="1">IF(Tabla_Menu[[#This Row],[N/A]]="",,COUNTIF(Tabla_Menu[&amp;],Tabla_Menu[[#This Row],[&amp;]]))</f>
        <v>4</v>
      </c>
      <c r="AE23" s="303" t="str">
        <f ca="1">Tabla_Menu[[#This Row],[Nivel]]&amp;Tabla_Menu[[#This Row],[N/A]]</f>
        <v>MENÚ ESPECIALN/A</v>
      </c>
      <c r="AF23" s="303" t="s">
        <v>20381</v>
      </c>
      <c r="AJ23" s="114" t="s">
        <v>49</v>
      </c>
    </row>
    <row r="24" spans="1:36" outlineLevel="1" x14ac:dyDescent="0.25">
      <c r="A24" s="528" t="s">
        <v>19906</v>
      </c>
      <c r="B24" s="528" t="s">
        <v>74</v>
      </c>
      <c r="C24" s="528" t="s">
        <v>122</v>
      </c>
      <c r="D24" s="530"/>
      <c r="E24" s="537" t="str">
        <f>IFERROR(IF(T_DICCIONARIO[[#This Row],[PERSONALIZAR]]&lt;&gt;"",T_DICCIONARIO[[#This Row],[PERSONALIZAR]],HLOOKUP($E$2,$F$3:L24,ROW(T_DICCIONARIO[[#This Row],[PERSONALIZAR]])-2,0)),T_DICCIONARIO[[#This Row],[es]])</f>
        <v>CONCATENAR</v>
      </c>
      <c r="F24" s="529" t="s">
        <v>41</v>
      </c>
      <c r="G24" s="529" t="s">
        <v>85</v>
      </c>
      <c r="H24" s="529" t="s">
        <v>990</v>
      </c>
      <c r="I24" s="529" t="s">
        <v>41</v>
      </c>
      <c r="J24" s="529" t="s">
        <v>110</v>
      </c>
      <c r="K24" s="529" t="s">
        <v>669</v>
      </c>
      <c r="L24" s="529" t="s">
        <v>18599</v>
      </c>
      <c r="M24" s="550" t="str">
        <f>IF(T_DICCIONARIO[[#This Row],[PERSONALIZAR]]=T_DICCIONARIO[[#This Row],[OTRO]],"R","N")</f>
        <v>N</v>
      </c>
      <c r="N24" s="114" t="s">
        <v>49</v>
      </c>
      <c r="O24" s="420" t="s">
        <v>19568</v>
      </c>
      <c r="P24" s="417" t="s">
        <v>19496</v>
      </c>
      <c r="Q24" s="418"/>
      <c r="R24" s="413"/>
      <c r="S24" s="552">
        <v>0</v>
      </c>
      <c r="T24" s="93" t="s">
        <v>19832</v>
      </c>
      <c r="U24" s="93" t="s">
        <v>20462</v>
      </c>
      <c r="V24" s="552" t="s">
        <v>18192</v>
      </c>
      <c r="W24" s="303">
        <v>94</v>
      </c>
      <c r="X24" s="303" t="s">
        <v>18110</v>
      </c>
      <c r="Y24" s="303" t="s">
        <v>20269</v>
      </c>
      <c r="Z24" s="303" t="s">
        <v>20295</v>
      </c>
      <c r="AA24" s="303" t="s">
        <v>18194</v>
      </c>
      <c r="AB24" s="555" t="s">
        <v>18127</v>
      </c>
      <c r="AC24" s="552" t="str">
        <f ca="1">IF(OR(Tabla_Menu[[#This Row],[Nivel]]="",IFERROR(SEARCH(MID(CELL("nombrearchivo"),FIND(".xlsm]",CELL("nombrearchivo"),1)+6,100),Tabla_Menu[[#This Row],[HOJAS NO MUESTRA]],1),0)&gt;0),"N/A","")</f>
        <v>N/A</v>
      </c>
      <c r="AD24" s="303">
        <f ca="1">IF(Tabla_Menu[[#This Row],[N/A]]="",,COUNTIF(Tabla_Menu[&amp;],Tabla_Menu[[#This Row],[&amp;]]))</f>
        <v>4</v>
      </c>
      <c r="AE24" s="303" t="str">
        <f ca="1">Tabla_Menu[[#This Row],[Nivel]]&amp;Tabla_Menu[[#This Row],[N/A]]</f>
        <v>MENÚ ESPECIALN/A</v>
      </c>
      <c r="AF24" s="303" t="s">
        <v>20382</v>
      </c>
      <c r="AJ24" s="114" t="s">
        <v>49</v>
      </c>
    </row>
    <row r="25" spans="1:36" outlineLevel="1" x14ac:dyDescent="0.25">
      <c r="A25" s="528" t="s">
        <v>19907</v>
      </c>
      <c r="B25" s="528" t="s">
        <v>74</v>
      </c>
      <c r="C25" s="528" t="s">
        <v>123</v>
      </c>
      <c r="D25" s="530"/>
      <c r="E25" s="537" t="str">
        <f>IFERROR(IF(T_DICCIONARIO[[#This Row],[PERSONALIZAR]]&lt;&gt;"",T_DICCIONARIO[[#This Row],[PERSONALIZAR]],HLOOKUP($E$2,$F$3:L25,ROW(T_DICCIONARIO[[#This Row],[PERSONALIZAR]])-2,0)),T_DICCIONARIO[[#This Row],[es]])</f>
        <v>NEGRITA</v>
      </c>
      <c r="F25" s="529" t="s">
        <v>89</v>
      </c>
      <c r="G25" s="529" t="s">
        <v>91</v>
      </c>
      <c r="H25" s="529" t="s">
        <v>991</v>
      </c>
      <c r="I25" s="529" t="s">
        <v>101</v>
      </c>
      <c r="J25" s="529" t="s">
        <v>91</v>
      </c>
      <c r="K25" s="529" t="s">
        <v>670</v>
      </c>
      <c r="L25" s="529" t="s">
        <v>18600</v>
      </c>
      <c r="M25" s="550" t="str">
        <f>IF(T_DICCIONARIO[[#This Row],[PERSONALIZAR]]=T_DICCIONARIO[[#This Row],[OTRO]],"R","N")</f>
        <v>N</v>
      </c>
      <c r="N25" s="114" t="s">
        <v>49</v>
      </c>
      <c r="O25" s="421" t="s">
        <v>19542</v>
      </c>
      <c r="P25" s="413" t="s">
        <v>19497</v>
      </c>
      <c r="Q25" s="416"/>
      <c r="R25" s="413"/>
      <c r="S25" s="552">
        <v>0</v>
      </c>
      <c r="T25" s="93" t="s">
        <v>19832</v>
      </c>
      <c r="U25" s="93" t="s">
        <v>20463</v>
      </c>
      <c r="V25" s="552" t="s">
        <v>18195</v>
      </c>
      <c r="W25" s="303">
        <v>218</v>
      </c>
      <c r="X25" s="303" t="s">
        <v>18119</v>
      </c>
      <c r="Y25" s="303" t="s">
        <v>20269</v>
      </c>
      <c r="Z25" s="303" t="s">
        <v>20296</v>
      </c>
      <c r="AA25" s="303" t="s">
        <v>18197</v>
      </c>
      <c r="AB25" s="555" t="s">
        <v>18127</v>
      </c>
      <c r="AC25" s="552" t="str">
        <f ca="1">IF(OR(Tabla_Menu[[#This Row],[Nivel]]="",IFERROR(SEARCH(MID(CELL("nombrearchivo"),FIND(".xlsm]",CELL("nombrearchivo"),1)+6,100),Tabla_Menu[[#This Row],[HOJAS NO MUESTRA]],1),0)&gt;0),"N/A","")</f>
        <v>N/A</v>
      </c>
      <c r="AD25" s="303">
        <f ca="1">IF(Tabla_Menu[[#This Row],[N/A]]="",,COUNTIF(Tabla_Menu[&amp;],Tabla_Menu[[#This Row],[&amp;]]))</f>
        <v>4</v>
      </c>
      <c r="AE25" s="303" t="str">
        <f ca="1">Tabla_Menu[[#This Row],[Nivel]]&amp;Tabla_Menu[[#This Row],[N/A]]</f>
        <v>MENÚ ESPECIALN/A</v>
      </c>
      <c r="AF25" s="303" t="s">
        <v>20383</v>
      </c>
      <c r="AJ25" s="114" t="s">
        <v>49</v>
      </c>
    </row>
    <row r="26" spans="1:36" outlineLevel="1" x14ac:dyDescent="0.25">
      <c r="A26" s="528" t="s">
        <v>19908</v>
      </c>
      <c r="B26" s="528" t="s">
        <v>74</v>
      </c>
      <c r="C26" s="528" t="s">
        <v>124</v>
      </c>
      <c r="D26" s="530"/>
      <c r="E26" s="537" t="str">
        <f>IFERROR(IF(T_DICCIONARIO[[#This Row],[PERSONALIZAR]]&lt;&gt;"",T_DICCIONARIO[[#This Row],[PERSONALIZAR]],HLOOKUP($E$2,$F$3:L26,ROW(T_DICCIONARIO[[#This Row],[PERSONALIZAR]])-2,0)),T_DICCIONARIO[[#This Row],[es]])</f>
        <v>ESPACIOS (+1)</v>
      </c>
      <c r="F26" s="529" t="s">
        <v>90</v>
      </c>
      <c r="G26" s="529" t="s">
        <v>671</v>
      </c>
      <c r="H26" s="529" t="s">
        <v>95</v>
      </c>
      <c r="I26" s="529" t="s">
        <v>102</v>
      </c>
      <c r="J26" s="529" t="s">
        <v>111</v>
      </c>
      <c r="K26" s="529" t="s">
        <v>671</v>
      </c>
      <c r="L26" s="529" t="s">
        <v>18601</v>
      </c>
      <c r="M26" s="550" t="str">
        <f>IF(T_DICCIONARIO[[#This Row],[PERSONALIZAR]]=T_DICCIONARIO[[#This Row],[OTRO]],"R","N")</f>
        <v>N</v>
      </c>
      <c r="N26" s="114" t="s">
        <v>49</v>
      </c>
      <c r="O26" s="420" t="s">
        <v>19557</v>
      </c>
      <c r="P26" s="417" t="s">
        <v>19498</v>
      </c>
      <c r="Q26" s="418"/>
      <c r="R26" s="413"/>
      <c r="S26" s="552">
        <v>0</v>
      </c>
      <c r="T26" s="93" t="s">
        <v>19832</v>
      </c>
      <c r="U26" s="93" t="s">
        <v>20464</v>
      </c>
      <c r="V26" s="552" t="s">
        <v>19803</v>
      </c>
      <c r="W26" s="303">
        <v>8</v>
      </c>
      <c r="X26" s="303" t="s">
        <v>18110</v>
      </c>
      <c r="Y26" s="303" t="s">
        <v>20269</v>
      </c>
      <c r="Z26" s="303" t="s">
        <v>20297</v>
      </c>
      <c r="AA26" s="303" t="s">
        <v>18191</v>
      </c>
      <c r="AB26" s="555" t="s">
        <v>18127</v>
      </c>
      <c r="AC26" s="552" t="str">
        <f ca="1">IF(OR(Tabla_Menu[[#This Row],[Nivel]]="",IFERROR(SEARCH(MID(CELL("nombrearchivo"),FIND(".xlsm]",CELL("nombrearchivo"),1)+6,100),Tabla_Menu[[#This Row],[HOJAS NO MUESTRA]],1),0)&gt;0),"N/A","")</f>
        <v>N/A</v>
      </c>
      <c r="AD26" s="303">
        <f ca="1">IF(Tabla_Menu[[#This Row],[N/A]]="",,COUNTIF(Tabla_Menu[&amp;],Tabla_Menu[[#This Row],[&amp;]]))</f>
        <v>4</v>
      </c>
      <c r="AE26" s="303" t="str">
        <f ca="1">Tabla_Menu[[#This Row],[Nivel]]&amp;Tabla_Menu[[#This Row],[N/A]]</f>
        <v>MENÚ ESPECIALN/A</v>
      </c>
      <c r="AF26" s="303" t="s">
        <v>20384</v>
      </c>
      <c r="AJ26" s="114" t="s">
        <v>49</v>
      </c>
    </row>
    <row r="27" spans="1:36" outlineLevel="1" x14ac:dyDescent="0.25">
      <c r="A27" s="528" t="s">
        <v>19909</v>
      </c>
      <c r="B27" s="528" t="s">
        <v>74</v>
      </c>
      <c r="C27" s="528" t="s">
        <v>125</v>
      </c>
      <c r="D27" s="530"/>
      <c r="E27" s="537" t="str">
        <f>IFERROR(IF(T_DICCIONARIO[[#This Row],[PERSONALIZAR]]&lt;&gt;"",T_DICCIONARIO[[#This Row],[PERSONALIZAR]],HLOOKUP($E$2,$F$3:L27,ROW(T_DICCIONARIO[[#This Row],[PERSONALIZAR]])-2,0)),T_DICCIONARIO[[#This Row],[es]])</f>
        <v>TEXTO ROJO</v>
      </c>
      <c r="F27" s="529" t="s">
        <v>634</v>
      </c>
      <c r="G27" s="529" t="s">
        <v>637</v>
      </c>
      <c r="H27" s="529" t="s">
        <v>992</v>
      </c>
      <c r="I27" s="529" t="s">
        <v>641</v>
      </c>
      <c r="J27" s="529" t="s">
        <v>643</v>
      </c>
      <c r="K27" s="529" t="s">
        <v>672</v>
      </c>
      <c r="L27" s="529" t="s">
        <v>18602</v>
      </c>
      <c r="M27" s="550" t="str">
        <f>IF(T_DICCIONARIO[[#This Row],[PERSONALIZAR]]=T_DICCIONARIO[[#This Row],[OTRO]],"R","N")</f>
        <v>N</v>
      </c>
      <c r="N27" s="114" t="s">
        <v>49</v>
      </c>
      <c r="O27" s="421" t="s">
        <v>19567</v>
      </c>
      <c r="P27" s="413" t="s">
        <v>19499</v>
      </c>
      <c r="Q27" s="416"/>
      <c r="R27" s="413"/>
      <c r="S27" s="552">
        <v>4</v>
      </c>
      <c r="T27" s="93" t="s">
        <v>56</v>
      </c>
      <c r="U27" s="93" t="s">
        <v>20465</v>
      </c>
      <c r="V27" s="552" t="s">
        <v>18198</v>
      </c>
      <c r="W27" s="303">
        <v>49</v>
      </c>
      <c r="X27" s="303" t="s">
        <v>18119</v>
      </c>
      <c r="Y27" s="303" t="s">
        <v>20270</v>
      </c>
      <c r="Z27" s="303" t="s">
        <v>20270</v>
      </c>
      <c r="AA27" s="303" t="s">
        <v>18200</v>
      </c>
      <c r="AB27" s="555" t="s">
        <v>18151</v>
      </c>
      <c r="AC27" s="552" t="str">
        <f ca="1">IF(OR(Tabla_Menu[[#This Row],[Nivel]]="",IFERROR(SEARCH(MID(CELL("nombrearchivo"),FIND(".xlsm]",CELL("nombrearchivo"),1)+6,100),Tabla_Menu[[#This Row],[HOJAS NO MUESTRA]],1),0)&gt;0),"N/A","")</f>
        <v>N/A</v>
      </c>
      <c r="AD27" s="303">
        <f ca="1">IF(Tabla_Menu[[#This Row],[N/A]]="",,COUNTIF(Tabla_Menu[&amp;],Tabla_Menu[[#This Row],[&amp;]]))</f>
        <v>4</v>
      </c>
      <c r="AE27" s="303" t="str">
        <f ca="1">Tabla_Menu[[#This Row],[Nivel]]&amp;Tabla_Menu[[#This Row],[N/A]]</f>
        <v>USAR DATOS VARIABLESN/A</v>
      </c>
      <c r="AF27" s="303" t="s">
        <v>20385</v>
      </c>
      <c r="AJ27" s="114" t="s">
        <v>49</v>
      </c>
    </row>
    <row r="28" spans="1:36" outlineLevel="1" x14ac:dyDescent="0.25">
      <c r="A28" s="528" t="s">
        <v>19910</v>
      </c>
      <c r="B28" s="528" t="s">
        <v>74</v>
      </c>
      <c r="C28" s="528" t="s">
        <v>126</v>
      </c>
      <c r="D28" s="530"/>
      <c r="E28" s="537" t="str">
        <f>IFERROR(IF(T_DICCIONARIO[[#This Row],[PERSONALIZAR]]&lt;&gt;"",T_DICCIONARIO[[#This Row],[PERSONALIZAR]],HLOOKUP($E$2,$F$3:L28,ROW(T_DICCIONARIO[[#This Row],[PERSONALIZAR]])-2,0)),T_DICCIONARIO[[#This Row],[es]])</f>
        <v>TEXTO AZUL</v>
      </c>
      <c r="F28" s="529" t="s">
        <v>635</v>
      </c>
      <c r="G28" s="529" t="s">
        <v>638</v>
      </c>
      <c r="H28" s="529" t="s">
        <v>993</v>
      </c>
      <c r="I28" s="529" t="s">
        <v>635</v>
      </c>
      <c r="J28" s="529" t="s">
        <v>644</v>
      </c>
      <c r="K28" s="529" t="s">
        <v>673</v>
      </c>
      <c r="L28" s="529" t="s">
        <v>18603</v>
      </c>
      <c r="M28" s="550" t="str">
        <f>IF(T_DICCIONARIO[[#This Row],[PERSONALIZAR]]=T_DICCIONARIO[[#This Row],[OTRO]],"R","N")</f>
        <v>N</v>
      </c>
      <c r="N28" s="114" t="s">
        <v>49</v>
      </c>
      <c r="O28" s="420" t="s">
        <v>19544</v>
      </c>
      <c r="P28" s="417" t="s">
        <v>19500</v>
      </c>
      <c r="Q28" s="418"/>
      <c r="R28" s="413"/>
      <c r="S28" s="552">
        <v>0</v>
      </c>
      <c r="T28" s="93" t="s">
        <v>56</v>
      </c>
      <c r="U28" s="93" t="s">
        <v>20466</v>
      </c>
      <c r="V28" s="552" t="s">
        <v>19831</v>
      </c>
      <c r="W28" s="303">
        <v>1087</v>
      </c>
      <c r="X28" s="303" t="s">
        <v>18110</v>
      </c>
      <c r="Y28" s="303" t="s">
        <v>20270</v>
      </c>
      <c r="Z28" s="303" t="s">
        <v>20298</v>
      </c>
      <c r="AA28" s="303" t="s">
        <v>18203</v>
      </c>
      <c r="AB28" s="555" t="s">
        <v>18151</v>
      </c>
      <c r="AC28" s="552" t="str">
        <f ca="1">IF(OR(Tabla_Menu[[#This Row],[Nivel]]="",IFERROR(SEARCH(MID(CELL("nombrearchivo"),FIND(".xlsm]",CELL("nombrearchivo"),1)+6,100),Tabla_Menu[[#This Row],[HOJAS NO MUESTRA]],1),0)&gt;0),"N/A","")</f>
        <v>N/A</v>
      </c>
      <c r="AD28" s="303">
        <f ca="1">IF(Tabla_Menu[[#This Row],[N/A]]="",,COUNTIF(Tabla_Menu[&amp;],Tabla_Menu[[#This Row],[&amp;]]))</f>
        <v>4</v>
      </c>
      <c r="AE28" s="303" t="str">
        <f ca="1">Tabla_Menu[[#This Row],[Nivel]]&amp;Tabla_Menu[[#This Row],[N/A]]</f>
        <v>USAR DATOS VARIABLESN/A</v>
      </c>
      <c r="AF28" s="303" t="s">
        <v>20386</v>
      </c>
      <c r="AJ28" s="114" t="s">
        <v>49</v>
      </c>
    </row>
    <row r="29" spans="1:36" outlineLevel="1" x14ac:dyDescent="0.25">
      <c r="A29" s="528" t="s">
        <v>18193</v>
      </c>
      <c r="B29" s="528" t="s">
        <v>74</v>
      </c>
      <c r="C29" s="528" t="s">
        <v>127</v>
      </c>
      <c r="D29" s="530"/>
      <c r="E29" s="537" t="str">
        <f>IFERROR(IF(T_DICCIONARIO[[#This Row],[PERSONALIZAR]]&lt;&gt;"",T_DICCIONARIO[[#This Row],[PERSONALIZAR]],HLOOKUP($E$2,$F$3:L29,ROW(T_DICCIONARIO[[#This Row],[PERSONALIZAR]])-2,0)),T_DICCIONARIO[[#This Row],[es]])</f>
        <v>OTRO COLOR</v>
      </c>
      <c r="F29" s="529" t="s">
        <v>636</v>
      </c>
      <c r="G29" s="529" t="s">
        <v>639</v>
      </c>
      <c r="H29" s="529" t="s">
        <v>640</v>
      </c>
      <c r="I29" s="529" t="s">
        <v>642</v>
      </c>
      <c r="J29" s="529" t="s">
        <v>645</v>
      </c>
      <c r="K29" s="529" t="s">
        <v>674</v>
      </c>
      <c r="L29" s="529" t="s">
        <v>18604</v>
      </c>
      <c r="M29" s="550" t="str">
        <f>IF(T_DICCIONARIO[[#This Row],[PERSONALIZAR]]=T_DICCIONARIO[[#This Row],[OTRO]],"R","N")</f>
        <v>N</v>
      </c>
      <c r="N29" s="114" t="s">
        <v>49</v>
      </c>
      <c r="O29" s="421" t="s">
        <v>19558</v>
      </c>
      <c r="P29" s="413" t="s">
        <v>19501</v>
      </c>
      <c r="Q29" s="416"/>
      <c r="R29" s="413"/>
      <c r="S29" s="552">
        <v>0</v>
      </c>
      <c r="T29" s="93" t="s">
        <v>56</v>
      </c>
      <c r="U29" s="93" t="s">
        <v>20467</v>
      </c>
      <c r="V29" s="552" t="s">
        <v>19831</v>
      </c>
      <c r="W29" s="303">
        <v>1088</v>
      </c>
      <c r="X29" s="303" t="s">
        <v>18110</v>
      </c>
      <c r="Y29" s="303" t="s">
        <v>20270</v>
      </c>
      <c r="Z29" s="303" t="s">
        <v>20299</v>
      </c>
      <c r="AA29" s="303" t="s">
        <v>18203</v>
      </c>
      <c r="AB29" s="555" t="s">
        <v>18151</v>
      </c>
      <c r="AC29" s="552" t="str">
        <f ca="1">IF(OR(Tabla_Menu[[#This Row],[Nivel]]="",IFERROR(SEARCH(MID(CELL("nombrearchivo"),FIND(".xlsm]",CELL("nombrearchivo"),1)+6,100),Tabla_Menu[[#This Row],[HOJAS NO MUESTRA]],1),0)&gt;0),"N/A","")</f>
        <v>N/A</v>
      </c>
      <c r="AD29" s="303">
        <f ca="1">IF(Tabla_Menu[[#This Row],[N/A]]="",,COUNTIF(Tabla_Menu[&amp;],Tabla_Menu[[#This Row],[&amp;]]))</f>
        <v>4</v>
      </c>
      <c r="AE29" s="303" t="str">
        <f ca="1">Tabla_Menu[[#This Row],[Nivel]]&amp;Tabla_Menu[[#This Row],[N/A]]</f>
        <v>USAR DATOS VARIABLESN/A</v>
      </c>
      <c r="AF29" s="303" t="s">
        <v>20386</v>
      </c>
      <c r="AJ29" s="114" t="s">
        <v>49</v>
      </c>
    </row>
    <row r="30" spans="1:36" ht="28.8" outlineLevel="1" x14ac:dyDescent="0.25">
      <c r="A30" s="403" t="s">
        <v>19802</v>
      </c>
      <c r="B30" s="528" t="s">
        <v>74</v>
      </c>
      <c r="C30" s="528" t="s">
        <v>19801</v>
      </c>
      <c r="D30" s="530"/>
      <c r="E30" s="537" t="str">
        <f>IFERROR(IF(T_DICCIONARIO[[#This Row],[PERSONALIZAR]]&lt;&gt;"",T_DICCIONARIO[[#This Row],[PERSONALIZAR]],HLOOKUP($E$2,$F$3:L30,ROW(T_DICCIONARIO[[#This Row],[PERSONALIZAR]])-2,0)),T_DICCIONARIO[[#This Row],[es]])</f>
        <v>INSERTAR 
TABLAS</v>
      </c>
      <c r="F30" s="529" t="s">
        <v>19804</v>
      </c>
      <c r="G30" s="529" t="s">
        <v>19805</v>
      </c>
      <c r="H30" s="529" t="s">
        <v>19806</v>
      </c>
      <c r="I30" s="529" t="s">
        <v>19807</v>
      </c>
      <c r="J30" s="529" t="s">
        <v>19808</v>
      </c>
      <c r="K30" s="529" t="s">
        <v>19809</v>
      </c>
      <c r="L30" s="529" t="s">
        <v>19800</v>
      </c>
      <c r="M30" s="550" t="str">
        <f>IF(T_DICCIONARIO[[#This Row],[PERSONALIZAR]]=T_DICCIONARIO[[#This Row],[OTRO]],"R","N")</f>
        <v>N</v>
      </c>
      <c r="N30" s="114" t="s">
        <v>49</v>
      </c>
      <c r="O30" s="420" t="s">
        <v>19566</v>
      </c>
      <c r="P30" s="417" t="s">
        <v>19502</v>
      </c>
      <c r="Q30" s="418"/>
      <c r="R30" s="413"/>
      <c r="S30" s="552">
        <v>0</v>
      </c>
      <c r="T30" s="93" t="s">
        <v>56</v>
      </c>
      <c r="U30" s="93" t="s">
        <v>20468</v>
      </c>
      <c r="V30" s="552" t="s">
        <v>18204</v>
      </c>
      <c r="W30" s="303">
        <v>20</v>
      </c>
      <c r="X30" s="303" t="s">
        <v>18110</v>
      </c>
      <c r="Y30" s="303" t="s">
        <v>20270</v>
      </c>
      <c r="Z30" s="303" t="s">
        <v>20300</v>
      </c>
      <c r="AA30" s="303" t="s">
        <v>18206</v>
      </c>
      <c r="AB30" s="555" t="s">
        <v>18151</v>
      </c>
      <c r="AC30" s="552" t="str">
        <f ca="1">IF(OR(Tabla_Menu[[#This Row],[Nivel]]="",IFERROR(SEARCH(MID(CELL("nombrearchivo"),FIND(".xlsm]",CELL("nombrearchivo"),1)+6,100),Tabla_Menu[[#This Row],[HOJAS NO MUESTRA]],1),0)&gt;0),"N/A","")</f>
        <v>N/A</v>
      </c>
      <c r="AD30" s="303">
        <f ca="1">IF(Tabla_Menu[[#This Row],[N/A]]="",,COUNTIF(Tabla_Menu[&amp;],Tabla_Menu[[#This Row],[&amp;]]))</f>
        <v>4</v>
      </c>
      <c r="AE30" s="303" t="str">
        <f ca="1">Tabla_Menu[[#This Row],[Nivel]]&amp;Tabla_Menu[[#This Row],[N/A]]</f>
        <v>USAR DATOS VARIABLESN/A</v>
      </c>
      <c r="AF30" s="303" t="s">
        <v>20387</v>
      </c>
      <c r="AJ30" s="114" t="s">
        <v>49</v>
      </c>
    </row>
    <row r="31" spans="1:36" ht="28.8" outlineLevel="1" x14ac:dyDescent="0.25">
      <c r="A31" s="528" t="s">
        <v>18196</v>
      </c>
      <c r="B31" s="528" t="s">
        <v>74</v>
      </c>
      <c r="C31" s="528" t="s">
        <v>128</v>
      </c>
      <c r="D31" s="530"/>
      <c r="E31" s="537" t="str">
        <f>IFERROR(IF(T_DICCIONARIO[[#This Row],[PERSONALIZAR]]&lt;&gt;"",T_DICCIONARIO[[#This Row],[PERSONALIZAR]],HLOOKUP($E$2,$F$3:L31,ROW(T_DICCIONARIO[[#This Row],[PERSONALIZAR]])-2,0)),T_DICCIONARIO[[#This Row],[es]])</f>
        <v>INSERTAR 
IMÁGENES</v>
      </c>
      <c r="F31" s="529" t="s">
        <v>19811</v>
      </c>
      <c r="G31" s="529" t="s">
        <v>19812</v>
      </c>
      <c r="H31" s="529" t="s">
        <v>19813</v>
      </c>
      <c r="I31" s="529" t="s">
        <v>19814</v>
      </c>
      <c r="J31" s="529" t="s">
        <v>19815</v>
      </c>
      <c r="K31" s="529" t="s">
        <v>19810</v>
      </c>
      <c r="L31" s="529" t="s">
        <v>18605</v>
      </c>
      <c r="M31" s="550" t="str">
        <f>IF(T_DICCIONARIO[[#This Row],[PERSONALIZAR]]=T_DICCIONARIO[[#This Row],[OTRO]],"R","N")</f>
        <v>N</v>
      </c>
      <c r="N31" s="114" t="s">
        <v>49</v>
      </c>
      <c r="O31" s="421" t="s">
        <v>19546</v>
      </c>
      <c r="P31" s="413" t="s">
        <v>19503</v>
      </c>
      <c r="Q31" s="416"/>
      <c r="R31" s="413"/>
      <c r="S31" s="552">
        <v>8</v>
      </c>
      <c r="T31" s="93" t="s">
        <v>18324</v>
      </c>
      <c r="U31" s="93" t="s">
        <v>20469</v>
      </c>
      <c r="V31" s="552" t="s">
        <v>18152</v>
      </c>
      <c r="W31" s="303">
        <v>263</v>
      </c>
      <c r="X31" s="303" t="s">
        <v>18110</v>
      </c>
      <c r="Y31" s="303" t="s">
        <v>20271</v>
      </c>
      <c r="Z31" s="303" t="s">
        <v>20301</v>
      </c>
      <c r="AA31" s="303" t="s">
        <v>18477</v>
      </c>
      <c r="AB31" s="555" t="s">
        <v>18117</v>
      </c>
      <c r="AC31" s="552" t="str">
        <f ca="1">IF(OR(Tabla_Menu[[#This Row],[Nivel]]="",IFERROR(SEARCH(MID(CELL("nombrearchivo"),FIND(".xlsm]",CELL("nombrearchivo"),1)+6,100),Tabla_Menu[[#This Row],[HOJAS NO MUESTRA]],1),0)&gt;0),"N/A","")</f>
        <v>N/A</v>
      </c>
      <c r="AD31" s="303">
        <f ca="1">IF(Tabla_Menu[[#This Row],[N/A]]="",,COUNTIF(Tabla_Menu[&amp;],Tabla_Menu[[#This Row],[&amp;]]))</f>
        <v>8</v>
      </c>
      <c r="AE31" s="303" t="str">
        <f ca="1">Tabla_Menu[[#This Row],[Nivel]]&amp;Tabla_Menu[[#This Row],[N/A]]</f>
        <v>EXPORTAR / IMPORTARN/A</v>
      </c>
      <c r="AF31" s="303" t="s">
        <v>20388</v>
      </c>
      <c r="AJ31" s="114" t="s">
        <v>49</v>
      </c>
    </row>
    <row r="32" spans="1:36" outlineLevel="1" x14ac:dyDescent="0.25">
      <c r="A32" s="528" t="s">
        <v>19911</v>
      </c>
      <c r="B32" s="528" t="s">
        <v>74</v>
      </c>
      <c r="C32" s="528" t="s">
        <v>129</v>
      </c>
      <c r="D32" s="530"/>
      <c r="E32" s="537" t="str">
        <f>IFERROR(IF(T_DICCIONARIO[[#This Row],[PERSONALIZAR]]&lt;&gt;"",T_DICCIONARIO[[#This Row],[PERSONALIZAR]],HLOOKUP($E$2,$F$3:L32,ROW(T_DICCIONARIO[[#This Row],[PERSONALIZAR]])-2,0)),T_DICCIONARIO[[#This Row],[es]])</f>
        <v>LISTA DESPLEGABLE CATEGORÍAS</v>
      </c>
      <c r="F32" s="529" t="s">
        <v>47</v>
      </c>
      <c r="G32" s="529" t="s">
        <v>988</v>
      </c>
      <c r="H32" s="529" t="s">
        <v>994</v>
      </c>
      <c r="I32" s="529" t="s">
        <v>103</v>
      </c>
      <c r="J32" s="529" t="s">
        <v>112</v>
      </c>
      <c r="K32" s="529" t="s">
        <v>675</v>
      </c>
      <c r="L32" s="529" t="s">
        <v>18606</v>
      </c>
      <c r="M32" s="550" t="str">
        <f>IF(T_DICCIONARIO[[#This Row],[PERSONALIZAR]]=T_DICCIONARIO[[#This Row],[OTRO]],"R","N")</f>
        <v>N</v>
      </c>
      <c r="N32" s="114" t="s">
        <v>49</v>
      </c>
      <c r="O32" s="420" t="s">
        <v>19559</v>
      </c>
      <c r="P32" s="417" t="s">
        <v>19504</v>
      </c>
      <c r="Q32" s="418"/>
      <c r="R32" s="413"/>
      <c r="S32" s="552">
        <v>0</v>
      </c>
      <c r="T32" s="93" t="s">
        <v>18324</v>
      </c>
      <c r="U32" s="93" t="s">
        <v>20470</v>
      </c>
      <c r="V32" s="552" t="s">
        <v>18155</v>
      </c>
      <c r="W32" s="303">
        <v>263</v>
      </c>
      <c r="X32" s="303" t="s">
        <v>18110</v>
      </c>
      <c r="Y32" s="303" t="s">
        <v>20271</v>
      </c>
      <c r="Z32" s="303" t="s">
        <v>20302</v>
      </c>
      <c r="AA32" s="303" t="s">
        <v>18479</v>
      </c>
      <c r="AB32" s="555" t="s">
        <v>18117</v>
      </c>
      <c r="AC32" s="552" t="str">
        <f ca="1">IF(OR(Tabla_Menu[[#This Row],[Nivel]]="",IFERROR(SEARCH(MID(CELL("nombrearchivo"),FIND(".xlsm]",CELL("nombrearchivo"),1)+6,100),Tabla_Menu[[#This Row],[HOJAS NO MUESTRA]],1),0)&gt;0),"N/A","")</f>
        <v>N/A</v>
      </c>
      <c r="AD32" s="303">
        <f ca="1">IF(Tabla_Menu[[#This Row],[N/A]]="",,COUNTIF(Tabla_Menu[&amp;],Tabla_Menu[[#This Row],[&amp;]]))</f>
        <v>8</v>
      </c>
      <c r="AE32" s="303" t="str">
        <f ca="1">Tabla_Menu[[#This Row],[Nivel]]&amp;Tabla_Menu[[#This Row],[N/A]]</f>
        <v>EXPORTAR / IMPORTARN/A</v>
      </c>
      <c r="AF32" s="303" t="s">
        <v>20389</v>
      </c>
      <c r="AJ32" s="114" t="s">
        <v>49</v>
      </c>
    </row>
    <row r="33" spans="1:36" outlineLevel="1" x14ac:dyDescent="0.25">
      <c r="A33" s="528" t="s">
        <v>18199</v>
      </c>
      <c r="B33" s="528" t="s">
        <v>74</v>
      </c>
      <c r="C33" s="528" t="s">
        <v>130</v>
      </c>
      <c r="D33" s="530"/>
      <c r="E33" s="537" t="str">
        <f>IFERROR(IF(T_DICCIONARIO[[#This Row],[PERSONALIZAR]]&lt;&gt;"",T_DICCIONARIO[[#This Row],[PERSONALIZAR]],HLOOKUP($E$2,$F$3:L33,ROW(T_DICCIONARIO[[#This Row],[PERSONALIZAR]])-2,0)),T_DICCIONARIO[[#This Row],[es]])</f>
        <v>USAR DATOS VARIABLES</v>
      </c>
      <c r="F33" s="529" t="s">
        <v>56</v>
      </c>
      <c r="G33" s="529" t="s">
        <v>88</v>
      </c>
      <c r="H33" s="529" t="s">
        <v>98</v>
      </c>
      <c r="I33" s="529" t="s">
        <v>106</v>
      </c>
      <c r="J33" s="529" t="s">
        <v>115</v>
      </c>
      <c r="K33" s="529" t="s">
        <v>676</v>
      </c>
      <c r="L33" s="529" t="s">
        <v>18607</v>
      </c>
      <c r="M33" s="550" t="str">
        <f>IF(T_DICCIONARIO[[#This Row],[PERSONALIZAR]]=T_DICCIONARIO[[#This Row],[OTRO]],"R","N")</f>
        <v>N</v>
      </c>
      <c r="N33" s="114" t="s">
        <v>49</v>
      </c>
      <c r="O33" s="421" t="s">
        <v>19526</v>
      </c>
      <c r="P33" s="413" t="s">
        <v>19505</v>
      </c>
      <c r="Q33" s="416"/>
      <c r="R33" s="413"/>
      <c r="S33" s="552">
        <v>0</v>
      </c>
      <c r="T33" s="93" t="s">
        <v>18324</v>
      </c>
      <c r="U33" s="93" t="s">
        <v>20471</v>
      </c>
      <c r="V33" s="552" t="s">
        <v>18157</v>
      </c>
      <c r="W33" s="303">
        <v>1100</v>
      </c>
      <c r="X33" s="303" t="s">
        <v>18119</v>
      </c>
      <c r="Y33" s="303" t="s">
        <v>20271</v>
      </c>
      <c r="Z33" s="303" t="s">
        <v>20303</v>
      </c>
      <c r="AA33" s="303" t="s">
        <v>18159</v>
      </c>
      <c r="AB33" s="555" t="s">
        <v>18117</v>
      </c>
      <c r="AC33" s="552" t="str">
        <f ca="1">IF(OR(Tabla_Menu[[#This Row],[Nivel]]="",IFERROR(SEARCH(MID(CELL("nombrearchivo"),FIND(".xlsm]",CELL("nombrearchivo"),1)+6,100),Tabla_Menu[[#This Row],[HOJAS NO MUESTRA]],1),0)&gt;0),"N/A","")</f>
        <v>N/A</v>
      </c>
      <c r="AD33" s="303">
        <f ca="1">IF(Tabla_Menu[[#This Row],[N/A]]="",,COUNTIF(Tabla_Menu[&amp;],Tabla_Menu[[#This Row],[&amp;]]))</f>
        <v>8</v>
      </c>
      <c r="AE33" s="303" t="str">
        <f ca="1">Tabla_Menu[[#This Row],[Nivel]]&amp;Tabla_Menu[[#This Row],[N/A]]</f>
        <v>EXPORTAR / IMPORTARN/A</v>
      </c>
      <c r="AF33" s="303" t="s">
        <v>20390</v>
      </c>
      <c r="AJ33" s="114" t="s">
        <v>49</v>
      </c>
    </row>
    <row r="34" spans="1:36" outlineLevel="1" x14ac:dyDescent="0.25">
      <c r="A34" s="528" t="s">
        <v>18201</v>
      </c>
      <c r="B34" s="528" t="s">
        <v>74</v>
      </c>
      <c r="C34" s="528" t="s">
        <v>131</v>
      </c>
      <c r="D34" s="530"/>
      <c r="E34" s="537" t="str">
        <f>IFERROR(IF(T_DICCIONARIO[[#This Row],[PERSONALIZAR]]&lt;&gt;"",T_DICCIONARIO[[#This Row],[PERSONALIZAR]],HLOOKUP($E$2,$F$3:L34,ROW(T_DICCIONARIO[[#This Row],[PERSONALIZAR]])-2,0)),T_DICCIONARIO[[#This Row],[es]])</f>
        <v>ACTIVAR</v>
      </c>
      <c r="F34" s="529" t="s">
        <v>45</v>
      </c>
      <c r="G34" s="529" t="s">
        <v>86</v>
      </c>
      <c r="H34" s="529" t="s">
        <v>96</v>
      </c>
      <c r="I34" s="529" t="s">
        <v>104</v>
      </c>
      <c r="J34" s="529" t="s">
        <v>113</v>
      </c>
      <c r="K34" s="529" t="s">
        <v>677</v>
      </c>
      <c r="L34" s="529" t="s">
        <v>18608</v>
      </c>
      <c r="M34" s="550" t="str">
        <f>IF(T_DICCIONARIO[[#This Row],[PERSONALIZAR]]=T_DICCIONARIO[[#This Row],[OTRO]],"R","N")</f>
        <v>N</v>
      </c>
      <c r="N34" s="114" t="s">
        <v>49</v>
      </c>
      <c r="O34" s="420" t="s">
        <v>19545</v>
      </c>
      <c r="P34" s="417" t="s">
        <v>19506</v>
      </c>
      <c r="Q34" s="418"/>
      <c r="R34" s="413"/>
      <c r="S34" s="552">
        <v>0</v>
      </c>
      <c r="T34" s="93" t="s">
        <v>18324</v>
      </c>
      <c r="U34" s="93" t="s">
        <v>20472</v>
      </c>
      <c r="V34" s="552" t="s">
        <v>18160</v>
      </c>
      <c r="W34" s="303">
        <v>42</v>
      </c>
      <c r="X34" s="303" t="s">
        <v>18110</v>
      </c>
      <c r="Y34" s="303" t="s">
        <v>20271</v>
      </c>
      <c r="Z34" s="303" t="s">
        <v>20304</v>
      </c>
      <c r="AA34" s="303" t="s">
        <v>18162</v>
      </c>
      <c r="AB34" s="555" t="s">
        <v>18117</v>
      </c>
      <c r="AC34" s="552" t="str">
        <f ca="1">IF(OR(Tabla_Menu[[#This Row],[Nivel]]="",IFERROR(SEARCH(MID(CELL("nombrearchivo"),FIND(".xlsm]",CELL("nombrearchivo"),1)+6,100),Tabla_Menu[[#This Row],[HOJAS NO MUESTRA]],1),0)&gt;0),"N/A","")</f>
        <v>N/A</v>
      </c>
      <c r="AD34" s="303">
        <f ca="1">IF(Tabla_Menu[[#This Row],[N/A]]="",,COUNTIF(Tabla_Menu[&amp;],Tabla_Menu[[#This Row],[&amp;]]))</f>
        <v>8</v>
      </c>
      <c r="AE34" s="303" t="str">
        <f ca="1">Tabla_Menu[[#This Row],[Nivel]]&amp;Tabla_Menu[[#This Row],[N/A]]</f>
        <v>EXPORTAR / IMPORTARN/A</v>
      </c>
      <c r="AF34" s="303" t="s">
        <v>20391</v>
      </c>
      <c r="AJ34" s="114" t="s">
        <v>49</v>
      </c>
    </row>
    <row r="35" spans="1:36" outlineLevel="1" x14ac:dyDescent="0.25">
      <c r="A35" s="528" t="s">
        <v>18202</v>
      </c>
      <c r="B35" s="528" t="s">
        <v>74</v>
      </c>
      <c r="C35" s="528" t="s">
        <v>132</v>
      </c>
      <c r="D35" s="530"/>
      <c r="E35" s="537" t="str">
        <f>IFERROR(IF(T_DICCIONARIO[[#This Row],[PERSONALIZAR]]&lt;&gt;"",T_DICCIONARIO[[#This Row],[PERSONALIZAR]],HLOOKUP($E$2,$F$3:L35,ROW(T_DICCIONARIO[[#This Row],[PERSONALIZAR]])-2,0)),T_DICCIONARIO[[#This Row],[es]])</f>
        <v>DESACTIVAR</v>
      </c>
      <c r="F35" s="529" t="s">
        <v>46</v>
      </c>
      <c r="G35" s="529" t="s">
        <v>87</v>
      </c>
      <c r="H35" s="529" t="s">
        <v>97</v>
      </c>
      <c r="I35" s="529" t="s">
        <v>105</v>
      </c>
      <c r="J35" s="529" t="s">
        <v>114</v>
      </c>
      <c r="K35" s="529" t="s">
        <v>678</v>
      </c>
      <c r="L35" s="529" t="s">
        <v>18587</v>
      </c>
      <c r="M35" s="550" t="str">
        <f>IF(T_DICCIONARIO[[#This Row],[PERSONALIZAR]]=T_DICCIONARIO[[#This Row],[OTRO]],"R","N")</f>
        <v>N</v>
      </c>
      <c r="N35" s="114" t="s">
        <v>49</v>
      </c>
      <c r="O35" s="421" t="s">
        <v>19560</v>
      </c>
      <c r="P35" s="413" t="s">
        <v>19507</v>
      </c>
      <c r="Q35" s="416"/>
      <c r="R35" s="413"/>
      <c r="S35" s="552">
        <v>0</v>
      </c>
      <c r="T35" s="93" t="s">
        <v>18324</v>
      </c>
      <c r="U35" s="93" t="s">
        <v>20473</v>
      </c>
      <c r="V35" s="552" t="s">
        <v>18163</v>
      </c>
      <c r="W35" s="303">
        <v>1051</v>
      </c>
      <c r="X35" s="303" t="s">
        <v>18110</v>
      </c>
      <c r="Y35" s="303" t="s">
        <v>20271</v>
      </c>
      <c r="Z35" s="303" t="s">
        <v>20305</v>
      </c>
      <c r="AA35" s="303" t="s">
        <v>18165</v>
      </c>
      <c r="AB35" s="555" t="s">
        <v>18117</v>
      </c>
      <c r="AC35" s="552" t="str">
        <f ca="1">IF(OR(Tabla_Menu[[#This Row],[Nivel]]="",IFERROR(SEARCH(MID(CELL("nombrearchivo"),FIND(".xlsm]",CELL("nombrearchivo"),1)+6,100),Tabla_Menu[[#This Row],[HOJAS NO MUESTRA]],1),0)&gt;0),"N/A","")</f>
        <v>N/A</v>
      </c>
      <c r="AD35" s="303">
        <f ca="1">IF(Tabla_Menu[[#This Row],[N/A]]="",,COUNTIF(Tabla_Menu[&amp;],Tabla_Menu[[#This Row],[&amp;]]))</f>
        <v>8</v>
      </c>
      <c r="AE35" s="303" t="str">
        <f ca="1">Tabla_Menu[[#This Row],[Nivel]]&amp;Tabla_Menu[[#This Row],[N/A]]</f>
        <v>EXPORTAR / IMPORTARN/A</v>
      </c>
      <c r="AF35" s="303" t="s">
        <v>20392</v>
      </c>
      <c r="AJ35" s="114" t="s">
        <v>49</v>
      </c>
    </row>
    <row r="36" spans="1:36" x14ac:dyDescent="0.25">
      <c r="A36" s="234" t="s">
        <v>18535</v>
      </c>
      <c r="B36" s="234" t="s">
        <v>73</v>
      </c>
      <c r="C36" s="234" t="s">
        <v>116</v>
      </c>
      <c r="D36" s="547"/>
      <c r="E36" s="546" t="str">
        <f>IFERROR(IF(T_DICCIONARIO[[#This Row],[PERSONALIZAR]]&lt;&gt;"",T_DICCIONARIO[[#This Row],[PERSONALIZAR]],HLOOKUP($E$2,$F$3:L36,ROW(T_DICCIONARIO[[#This Row],[PERSONALIZAR]])-2,0)),T_DICCIONARIO[[#This Row],[es]])</f>
        <v>DATOS GENERALES</v>
      </c>
      <c r="F36" s="521" t="s">
        <v>53</v>
      </c>
      <c r="G36" s="521" t="s">
        <v>57</v>
      </c>
      <c r="H36" s="521" t="s">
        <v>222</v>
      </c>
      <c r="I36" s="521" t="s">
        <v>68</v>
      </c>
      <c r="J36" s="521" t="s">
        <v>247</v>
      </c>
      <c r="K36" s="521" t="s">
        <v>681</v>
      </c>
      <c r="L36" s="521" t="s">
        <v>18609</v>
      </c>
      <c r="M36" s="549" t="str">
        <f>IF(T_DICCIONARIO[[#This Row],[PERSONALIZAR]]=T_DICCIONARIO[[#This Row],[OTRO]],"R","N")</f>
        <v>N</v>
      </c>
      <c r="N36" s="114" t="s">
        <v>49</v>
      </c>
      <c r="O36" s="420" t="s">
        <v>19563</v>
      </c>
      <c r="P36" s="417" t="s">
        <v>19508</v>
      </c>
      <c r="Q36" s="418"/>
      <c r="R36" s="413"/>
      <c r="S36" s="552">
        <v>0</v>
      </c>
      <c r="T36" s="93" t="s">
        <v>18324</v>
      </c>
      <c r="U36" s="93" t="s">
        <v>20474</v>
      </c>
      <c r="V36" s="552" t="s">
        <v>18166</v>
      </c>
      <c r="W36" s="303">
        <v>91</v>
      </c>
      <c r="X36" s="303" t="s">
        <v>18119</v>
      </c>
      <c r="Y36" s="303" t="s">
        <v>20271</v>
      </c>
      <c r="Z36" s="303" t="s">
        <v>20306</v>
      </c>
      <c r="AA36" s="303" t="s">
        <v>18478</v>
      </c>
      <c r="AB36" s="555" t="s">
        <v>18117</v>
      </c>
      <c r="AC36" s="552" t="str">
        <f ca="1">IF(OR(Tabla_Menu[[#This Row],[Nivel]]="",IFERROR(SEARCH(MID(CELL("nombrearchivo"),FIND(".xlsm]",CELL("nombrearchivo"),1)+6,100),Tabla_Menu[[#This Row],[HOJAS NO MUESTRA]],1),0)&gt;0),"N/A","")</f>
        <v>N/A</v>
      </c>
      <c r="AD36" s="303">
        <f ca="1">IF(Tabla_Menu[[#This Row],[N/A]]="",,COUNTIF(Tabla_Menu[&amp;],Tabla_Menu[[#This Row],[&amp;]]))</f>
        <v>8</v>
      </c>
      <c r="AE36" s="303" t="str">
        <f ca="1">Tabla_Menu[[#This Row],[Nivel]]&amp;Tabla_Menu[[#This Row],[N/A]]</f>
        <v>EXPORTAR / IMPORTARN/A</v>
      </c>
      <c r="AF36" s="303" t="s">
        <v>20393</v>
      </c>
      <c r="AJ36" s="114" t="s">
        <v>49</v>
      </c>
    </row>
    <row r="37" spans="1:36" outlineLevel="1" x14ac:dyDescent="0.25">
      <c r="A37" s="528" t="s">
        <v>19912</v>
      </c>
      <c r="B37" s="528" t="s">
        <v>73</v>
      </c>
      <c r="C37" s="528" t="s">
        <v>117</v>
      </c>
      <c r="D37" s="530"/>
      <c r="E37" s="537" t="str">
        <f>IFERROR(IF(T_DICCIONARIO[[#This Row],[PERSONALIZAR]]&lt;&gt;"",T_DICCIONARIO[[#This Row],[PERSONALIZAR]],HLOOKUP($E$2,$F$3:L37,ROW(T_DICCIONARIO[[#This Row],[PERSONALIZAR]])-2,0)),T_DICCIONARIO[[#This Row],[es]])</f>
        <v>Tipo Pregunta</v>
      </c>
      <c r="F37" s="529" t="s">
        <v>180</v>
      </c>
      <c r="G37" s="529" t="s">
        <v>216</v>
      </c>
      <c r="H37" s="529" t="s">
        <v>223</v>
      </c>
      <c r="I37" s="529" t="s">
        <v>283</v>
      </c>
      <c r="J37" s="529" t="s">
        <v>248</v>
      </c>
      <c r="K37" s="529" t="s">
        <v>682</v>
      </c>
      <c r="L37" s="529" t="s">
        <v>18626</v>
      </c>
      <c r="M37" s="550" t="str">
        <f>IF(T_DICCIONARIO[[#This Row],[PERSONALIZAR]]=T_DICCIONARIO[[#This Row],[OTRO]],"R","N")</f>
        <v>N</v>
      </c>
      <c r="N37" s="114" t="s">
        <v>49</v>
      </c>
      <c r="O37" s="421" t="s">
        <v>19523</v>
      </c>
      <c r="P37" s="413" t="s">
        <v>19509</v>
      </c>
      <c r="Q37" s="416"/>
      <c r="R37" s="413"/>
      <c r="S37" s="552">
        <v>0</v>
      </c>
      <c r="T37" s="93" t="s">
        <v>18324</v>
      </c>
      <c r="U37" s="93" t="s">
        <v>20475</v>
      </c>
      <c r="V37" s="552" t="s">
        <v>18168</v>
      </c>
      <c r="W37" s="303">
        <v>92</v>
      </c>
      <c r="X37" s="303" t="s">
        <v>18110</v>
      </c>
      <c r="Y37" s="303" t="s">
        <v>20271</v>
      </c>
      <c r="Z37" s="303" t="s">
        <v>20307</v>
      </c>
      <c r="AA37" s="303" t="s">
        <v>18170</v>
      </c>
      <c r="AB37" s="555" t="s">
        <v>18117</v>
      </c>
      <c r="AC37" s="552" t="str">
        <f ca="1">IF(OR(Tabla_Menu[[#This Row],[Nivel]]="",IFERROR(SEARCH(MID(CELL("nombrearchivo"),FIND(".xlsm]",CELL("nombrearchivo"),1)+6,100),Tabla_Menu[[#This Row],[HOJAS NO MUESTRA]],1),0)&gt;0),"N/A","")</f>
        <v>N/A</v>
      </c>
      <c r="AD37" s="303">
        <f ca="1">IF(Tabla_Menu[[#This Row],[N/A]]="",,COUNTIF(Tabla_Menu[&amp;],Tabla_Menu[[#This Row],[&amp;]]))</f>
        <v>8</v>
      </c>
      <c r="AE37" s="303" t="str">
        <f ca="1">Tabla_Menu[[#This Row],[Nivel]]&amp;Tabla_Menu[[#This Row],[N/A]]</f>
        <v>EXPORTAR / IMPORTARN/A</v>
      </c>
      <c r="AF37" s="303" t="s">
        <v>20394</v>
      </c>
      <c r="AJ37" s="114" t="s">
        <v>49</v>
      </c>
    </row>
    <row r="38" spans="1:36" outlineLevel="1" x14ac:dyDescent="0.25">
      <c r="A38" s="528" t="s">
        <v>19913</v>
      </c>
      <c r="B38" s="528" t="s">
        <v>73</v>
      </c>
      <c r="C38" s="528" t="s">
        <v>118</v>
      </c>
      <c r="D38" s="530"/>
      <c r="E38" s="537" t="str">
        <f>IFERROR(IF(T_DICCIONARIO[[#This Row],[PERSONALIZAR]]&lt;&gt;"",T_DICCIONARIO[[#This Row],[PERSONALIZAR]],HLOOKUP($E$2,$F$3:L38,ROW(T_DICCIONARIO[[#This Row],[PERSONALIZAR]])-2,0)),T_DICCIONARIO[[#This Row],[es]])</f>
        <v>Título CATEGORÍA</v>
      </c>
      <c r="F38" s="529" t="s">
        <v>18903</v>
      </c>
      <c r="G38" s="529" t="s">
        <v>182</v>
      </c>
      <c r="H38" s="529" t="s">
        <v>1001</v>
      </c>
      <c r="I38" s="529" t="s">
        <v>284</v>
      </c>
      <c r="J38" s="529" t="s">
        <v>249</v>
      </c>
      <c r="K38" s="529" t="s">
        <v>683</v>
      </c>
      <c r="L38" s="529" t="s">
        <v>18627</v>
      </c>
      <c r="M38" s="550" t="str">
        <f>IF(T_DICCIONARIO[[#This Row],[PERSONALIZAR]]=T_DICCIONARIO[[#This Row],[OTRO]],"R","N")</f>
        <v>N</v>
      </c>
      <c r="N38" s="114" t="s">
        <v>49</v>
      </c>
      <c r="O38" s="420" t="s">
        <v>19561</v>
      </c>
      <c r="P38" s="417" t="s">
        <v>19510</v>
      </c>
      <c r="Q38" s="418"/>
      <c r="R38" s="413"/>
      <c r="S38" s="552">
        <v>0</v>
      </c>
      <c r="T38" s="93" t="s">
        <v>18324</v>
      </c>
      <c r="U38" s="93" t="s">
        <v>20476</v>
      </c>
      <c r="V38" s="552" t="s">
        <v>18171</v>
      </c>
      <c r="W38" s="303">
        <v>1804</v>
      </c>
      <c r="X38" s="303" t="s">
        <v>18110</v>
      </c>
      <c r="Y38" s="303" t="s">
        <v>20271</v>
      </c>
      <c r="Z38" s="303" t="s">
        <v>20308</v>
      </c>
      <c r="AA38" s="303" t="s">
        <v>18173</v>
      </c>
      <c r="AB38" s="555" t="s">
        <v>18117</v>
      </c>
      <c r="AC38" s="552" t="str">
        <f ca="1">IF(OR(Tabla_Menu[[#This Row],[Nivel]]="",IFERROR(SEARCH(MID(CELL("nombrearchivo"),FIND(".xlsm]",CELL("nombrearchivo"),1)+6,100),Tabla_Menu[[#This Row],[HOJAS NO MUESTRA]],1),0)&gt;0),"N/A","")</f>
        <v>N/A</v>
      </c>
      <c r="AD38" s="303">
        <f ca="1">IF(Tabla_Menu[[#This Row],[N/A]]="",,COUNTIF(Tabla_Menu[&amp;],Tabla_Menu[[#This Row],[&amp;]]))</f>
        <v>8</v>
      </c>
      <c r="AE38" s="303" t="str">
        <f ca="1">Tabla_Menu[[#This Row],[Nivel]]&amp;Tabla_Menu[[#This Row],[N/A]]</f>
        <v>EXPORTAR / IMPORTARN/A</v>
      </c>
      <c r="AF38" s="303" t="s">
        <v>20395</v>
      </c>
      <c r="AJ38" s="114" t="s">
        <v>49</v>
      </c>
    </row>
    <row r="39" spans="1:36" outlineLevel="1" x14ac:dyDescent="0.25">
      <c r="A39" s="528" t="s">
        <v>19914</v>
      </c>
      <c r="B39" s="528" t="s">
        <v>73</v>
      </c>
      <c r="C39" s="528" t="s">
        <v>119</v>
      </c>
      <c r="D39" s="530"/>
      <c r="E39" s="537" t="str">
        <f>IFERROR(IF(T_DICCIONARIO[[#This Row],[PERSONALIZAR]]&lt;&gt;"",T_DICCIONARIO[[#This Row],[PERSONALIZAR]],HLOOKUP($E$2,$F$3:L39,ROW(T_DICCIONARIO[[#This Row],[PERSONALIZAR]])-2,0)),T_DICCIONARIO[[#This Row],[es]])</f>
        <v>Título SUBCATEGORÍA</v>
      </c>
      <c r="F39" s="529" t="s">
        <v>183</v>
      </c>
      <c r="G39" s="529" t="s">
        <v>184</v>
      </c>
      <c r="H39" s="529" t="s">
        <v>224</v>
      </c>
      <c r="I39" s="529" t="s">
        <v>285</v>
      </c>
      <c r="J39" s="529" t="s">
        <v>250</v>
      </c>
      <c r="K39" s="529" t="s">
        <v>684</v>
      </c>
      <c r="L39" s="529" t="s">
        <v>18628</v>
      </c>
      <c r="M39" s="550" t="str">
        <f>IF(T_DICCIONARIO[[#This Row],[PERSONALIZAR]]=T_DICCIONARIO[[#This Row],[OTRO]],"R","N")</f>
        <v>N</v>
      </c>
      <c r="N39" s="114" t="s">
        <v>49</v>
      </c>
      <c r="O39" s="421" t="s">
        <v>19564</v>
      </c>
      <c r="P39" s="413" t="s">
        <v>19511</v>
      </c>
      <c r="Q39" s="416"/>
      <c r="R39" s="413"/>
      <c r="S39" s="552">
        <v>1</v>
      </c>
      <c r="T39" s="93" t="s">
        <v>1178</v>
      </c>
      <c r="U39" s="93" t="s">
        <v>20477</v>
      </c>
      <c r="V39" s="552" t="s">
        <v>19570</v>
      </c>
      <c r="W39" s="303">
        <v>91</v>
      </c>
      <c r="X39" s="303" t="s">
        <v>18119</v>
      </c>
      <c r="Y39" s="303" t="s">
        <v>20272</v>
      </c>
      <c r="Z39" s="303" t="s">
        <v>20272</v>
      </c>
      <c r="AA39" s="303" t="s">
        <v>18208</v>
      </c>
      <c r="AB39" s="555" t="s">
        <v>18209</v>
      </c>
      <c r="AC39" s="552" t="str">
        <f ca="1">IF(OR(Tabla_Menu[[#This Row],[Nivel]]="",IFERROR(SEARCH(MID(CELL("nombrearchivo"),FIND(".xlsm]",CELL("nombrearchivo"),1)+6,100),Tabla_Menu[[#This Row],[HOJAS NO MUESTRA]],1),0)&gt;0),"N/A","")</f>
        <v>N/A</v>
      </c>
      <c r="AD39" s="303">
        <f ca="1">IF(Tabla_Menu[[#This Row],[N/A]]="",,COUNTIF(Tabla_Menu[&amp;],Tabla_Menu[[#This Row],[&amp;]]))</f>
        <v>1</v>
      </c>
      <c r="AE39" s="303" t="str">
        <f ca="1">Tabla_Menu[[#This Row],[Nivel]]&amp;Tabla_Menu[[#This Row],[N/A]]</f>
        <v>PERSONALIZAR DICCIONARION/A</v>
      </c>
      <c r="AF39" s="303" t="s">
        <v>20396</v>
      </c>
      <c r="AJ39" s="114" t="s">
        <v>49</v>
      </c>
    </row>
    <row r="40" spans="1:36" outlineLevel="1" x14ac:dyDescent="0.25">
      <c r="A40" s="528" t="s">
        <v>19915</v>
      </c>
      <c r="B40" s="528" t="s">
        <v>73</v>
      </c>
      <c r="C40" s="528" t="s">
        <v>120</v>
      </c>
      <c r="D40" s="530"/>
      <c r="E40" s="537" t="str">
        <f>IFERROR(IF(T_DICCIONARIO[[#This Row],[PERSONALIZAR]]&lt;&gt;"",T_DICCIONARIO[[#This Row],[PERSONALIZAR]],HLOOKUP($E$2,$F$3:L40,ROW(T_DICCIONARIO[[#This Row],[PERSONALIZAR]])-2,0)),T_DICCIONARIO[[#This Row],[es]])</f>
        <v>Retroalimentación General</v>
      </c>
      <c r="F40" s="529" t="s">
        <v>185</v>
      </c>
      <c r="G40" s="529" t="s">
        <v>215</v>
      </c>
      <c r="H40" s="529" t="s">
        <v>225</v>
      </c>
      <c r="I40" s="529" t="s">
        <v>286</v>
      </c>
      <c r="J40" s="529" t="s">
        <v>251</v>
      </c>
      <c r="K40" s="529" t="s">
        <v>685</v>
      </c>
      <c r="L40" s="529" t="s">
        <v>18629</v>
      </c>
      <c r="M40" s="550" t="str">
        <f>IF(T_DICCIONARIO[[#This Row],[PERSONALIZAR]]=T_DICCIONARIO[[#This Row],[OTRO]],"R","N")</f>
        <v>N</v>
      </c>
      <c r="N40" s="114" t="s">
        <v>49</v>
      </c>
      <c r="O40" s="420" t="s">
        <v>19547</v>
      </c>
      <c r="P40" s="417" t="s">
        <v>19512</v>
      </c>
      <c r="Q40" s="418"/>
      <c r="R40" s="413"/>
      <c r="S40" s="552">
        <v>1</v>
      </c>
      <c r="T40" s="93" t="s">
        <v>1177</v>
      </c>
      <c r="U40" s="93" t="s">
        <v>20478</v>
      </c>
      <c r="V40" s="552" t="s">
        <v>18207</v>
      </c>
      <c r="W40" s="303">
        <v>91</v>
      </c>
      <c r="X40" s="303" t="s">
        <v>18110</v>
      </c>
      <c r="Y40" s="303" t="s">
        <v>20273</v>
      </c>
      <c r="Z40" s="303" t="s">
        <v>20273</v>
      </c>
      <c r="AA40" s="303" t="s">
        <v>18208</v>
      </c>
      <c r="AB40" s="555" t="s">
        <v>18211</v>
      </c>
      <c r="AC40" s="552" t="str">
        <f ca="1">IF(OR(Tabla_Menu[[#This Row],[Nivel]]="",IFERROR(SEARCH(MID(CELL("nombrearchivo"),FIND(".xlsm]",CELL("nombrearchivo"),1)+6,100),Tabla_Menu[[#This Row],[HOJAS NO MUESTRA]],1),0)&gt;0),"N/A","")</f>
        <v/>
      </c>
      <c r="AD40" s="303">
        <f ca="1">IF(Tabla_Menu[[#This Row],[N/A]]="",,COUNTIF(Tabla_Menu[&amp;],Tabla_Menu[[#This Row],[&amp;]]))</f>
        <v>0</v>
      </c>
      <c r="AE40" s="303" t="str">
        <f ca="1">Tabla_Menu[[#This Row],[Nivel]]&amp;Tabla_Menu[[#This Row],[N/A]]</f>
        <v>ÍNDICE</v>
      </c>
      <c r="AF40" s="303" t="s">
        <v>20396</v>
      </c>
      <c r="AJ40" s="114" t="s">
        <v>49</v>
      </c>
    </row>
    <row r="41" spans="1:36" outlineLevel="1" x14ac:dyDescent="0.25">
      <c r="A41" s="528" t="s">
        <v>19916</v>
      </c>
      <c r="B41" s="528" t="s">
        <v>73</v>
      </c>
      <c r="C41" s="528" t="s">
        <v>121</v>
      </c>
      <c r="D41" s="530"/>
      <c r="E41" s="537" t="str">
        <f>IFERROR(IF(T_DICCIONARIO[[#This Row],[PERSONALIZAR]]&lt;&gt;"",T_DICCIONARIO[[#This Row],[PERSONALIZAR]],HLOOKUP($E$2,$F$3:L41,ROW(T_DICCIONARIO[[#This Row],[PERSONALIZAR]])-2,0)),T_DICCIONARIO[[#This Row],[es]])</f>
        <v>Contraseña/Nº Identificación</v>
      </c>
      <c r="F41" s="529" t="s">
        <v>186</v>
      </c>
      <c r="G41" s="529" t="s">
        <v>214</v>
      </c>
      <c r="H41" s="529" t="s">
        <v>19239</v>
      </c>
      <c r="I41" s="529" t="s">
        <v>19240</v>
      </c>
      <c r="J41" s="529" t="s">
        <v>19241</v>
      </c>
      <c r="K41" s="529" t="s">
        <v>686</v>
      </c>
      <c r="L41" s="529" t="s">
        <v>18630</v>
      </c>
      <c r="M41" s="550" t="str">
        <f>IF(T_DICCIONARIO[[#This Row],[PERSONALIZAR]]=T_DICCIONARIO[[#This Row],[OTRO]],"R","N")</f>
        <v>N</v>
      </c>
      <c r="N41" s="114" t="s">
        <v>49</v>
      </c>
      <c r="O41" s="421" t="s">
        <v>19562</v>
      </c>
      <c r="P41" s="413" t="s">
        <v>19513</v>
      </c>
      <c r="Q41" s="416"/>
      <c r="R41" s="413"/>
      <c r="S41" s="552">
        <v>1</v>
      </c>
      <c r="T41" s="93" t="s">
        <v>19817</v>
      </c>
      <c r="U41" s="93" t="s">
        <v>20460</v>
      </c>
      <c r="V41" s="552" t="s">
        <v>18185</v>
      </c>
      <c r="W41" s="303">
        <v>26</v>
      </c>
      <c r="X41" s="303" t="s">
        <v>18119</v>
      </c>
      <c r="Y41" s="303" t="s">
        <v>20274</v>
      </c>
      <c r="Z41" s="303" t="s">
        <v>20274</v>
      </c>
      <c r="AA41" s="303" t="s">
        <v>18186</v>
      </c>
      <c r="AB41" s="555" t="s">
        <v>18117</v>
      </c>
      <c r="AC41" s="552" t="str">
        <f ca="1">IF(OR(Tabla_Menu[[#This Row],[Nivel]]="",IFERROR(SEARCH(MID(CELL("nombrearchivo"),FIND(".xlsm]",CELL("nombrearchivo"),1)+6,100),Tabla_Menu[[#This Row],[HOJAS NO MUESTRA]],1),0)&gt;0),"N/A","")</f>
        <v>N/A</v>
      </c>
      <c r="AD41" s="303">
        <f ca="1">IF(Tabla_Menu[[#This Row],[N/A]]="",,COUNTIF(Tabla_Menu[&amp;],Tabla_Menu[[#This Row],[&amp;]]))</f>
        <v>1</v>
      </c>
      <c r="AE41" s="303" t="str">
        <f ca="1">Tabla_Menu[[#This Row],[Nivel]]&amp;Tabla_Menu[[#This Row],[N/A]]</f>
        <v>ALMACENAR 
FORMULASN/A</v>
      </c>
      <c r="AF41" s="303" t="s">
        <v>20380</v>
      </c>
      <c r="AJ41" s="114" t="s">
        <v>49</v>
      </c>
    </row>
    <row r="42" spans="1:36" outlineLevel="1" x14ac:dyDescent="0.25">
      <c r="A42" s="528" t="s">
        <v>19917</v>
      </c>
      <c r="B42" s="528" t="s">
        <v>73</v>
      </c>
      <c r="C42" s="528" t="s">
        <v>122</v>
      </c>
      <c r="D42" s="530"/>
      <c r="E42" s="537" t="str">
        <f>IFERROR(IF(T_DICCIONARIO[[#This Row],[PERSONALIZAR]]&lt;&gt;"",T_DICCIONARIO[[#This Row],[PERSONALIZAR]],HLOOKUP($E$2,$F$3:L42,ROW(T_DICCIONARIO[[#This Row],[PERSONALIZAR]])-2,0)),T_DICCIONARIO[[#This Row],[es]])</f>
        <v>Retroalimentación Respuesta Correcta</v>
      </c>
      <c r="F42" s="529" t="s">
        <v>187</v>
      </c>
      <c r="G42" s="529" t="s">
        <v>627</v>
      </c>
      <c r="H42" s="529" t="s">
        <v>226</v>
      </c>
      <c r="I42" s="529" t="s">
        <v>287</v>
      </c>
      <c r="J42" s="529" t="s">
        <v>252</v>
      </c>
      <c r="K42" s="529" t="s">
        <v>687</v>
      </c>
      <c r="L42" s="529" t="s">
        <v>18631</v>
      </c>
      <c r="M42" s="550" t="str">
        <f>IF(T_DICCIONARIO[[#This Row],[PERSONALIZAR]]=T_DICCIONARIO[[#This Row],[OTRO]],"R","N")</f>
        <v>N</v>
      </c>
      <c r="N42" s="114" t="s">
        <v>49</v>
      </c>
      <c r="O42" s="420" t="s">
        <v>19565</v>
      </c>
      <c r="P42" s="417" t="s">
        <v>19514</v>
      </c>
      <c r="Q42" s="418"/>
      <c r="R42" s="413"/>
      <c r="S42" s="552">
        <v>4</v>
      </c>
      <c r="T42" s="93" t="s">
        <v>19162</v>
      </c>
      <c r="U42" s="93" t="s">
        <v>20479</v>
      </c>
      <c r="V42" s="552" t="s">
        <v>18212</v>
      </c>
      <c r="W42" s="303">
        <v>96</v>
      </c>
      <c r="X42" s="303" t="s">
        <v>18110</v>
      </c>
      <c r="Y42" s="303" t="s">
        <v>20275</v>
      </c>
      <c r="Z42" s="303" t="s">
        <v>20275</v>
      </c>
      <c r="AA42" s="303" t="s">
        <v>18213</v>
      </c>
      <c r="AB42" s="555" t="s">
        <v>18214</v>
      </c>
      <c r="AC42" s="552" t="str">
        <f ca="1">IF(OR(Tabla_Menu[[#This Row],[Nivel]]="",IFERROR(SEARCH(MID(CELL("nombrearchivo"),FIND(".xlsm]",CELL("nombrearchivo"),1)+6,100),Tabla_Menu[[#This Row],[HOJAS NO MUESTRA]],1),0)&gt;0),"N/A","")</f>
        <v>N/A</v>
      </c>
      <c r="AD42" s="303">
        <f ca="1">IF(Tabla_Menu[[#This Row],[N/A]]="",,COUNTIF(Tabla_Menu[&amp;],Tabla_Menu[[#This Row],[&amp;]]))</f>
        <v>4</v>
      </c>
      <c r="AE42" s="303" t="str">
        <f ca="1">Tabla_Menu[[#This Row],[Nivel]]&amp;Tabla_Menu[[#This Row],[N/A]]</f>
        <v>FORMULARIO Códigos CLOZEN/A</v>
      </c>
      <c r="AF42" s="303" t="s">
        <v>20397</v>
      </c>
      <c r="AJ42" s="114" t="s">
        <v>49</v>
      </c>
    </row>
    <row r="43" spans="1:36" outlineLevel="1" x14ac:dyDescent="0.25">
      <c r="A43" s="528" t="s">
        <v>19918</v>
      </c>
      <c r="B43" s="528" t="s">
        <v>73</v>
      </c>
      <c r="C43" s="528" t="s">
        <v>123</v>
      </c>
      <c r="D43" s="530"/>
      <c r="E43" s="537" t="str">
        <f>IFERROR(IF(T_DICCIONARIO[[#This Row],[PERSONALIZAR]]&lt;&gt;"",T_DICCIONARIO[[#This Row],[PERSONALIZAR]],HLOOKUP($E$2,$F$3:L43,ROW(T_DICCIONARIO[[#This Row],[PERSONALIZAR]])-2,0)),T_DICCIONARIO[[#This Row],[es]])</f>
        <v>Retroalimentación Respuesta Parcialmente Correcta</v>
      </c>
      <c r="F43" s="529" t="s">
        <v>188</v>
      </c>
      <c r="G43" s="529" t="s">
        <v>213</v>
      </c>
      <c r="H43" s="529" t="s">
        <v>227</v>
      </c>
      <c r="I43" s="529" t="s">
        <v>288</v>
      </c>
      <c r="J43" s="529" t="s">
        <v>253</v>
      </c>
      <c r="K43" s="529" t="s">
        <v>688</v>
      </c>
      <c r="L43" s="529" t="s">
        <v>18632</v>
      </c>
      <c r="M43" s="550" t="str">
        <f>IF(T_DICCIONARIO[[#This Row],[PERSONALIZAR]]=T_DICCIONARIO[[#This Row],[OTRO]],"R","N")</f>
        <v>N</v>
      </c>
      <c r="N43" s="114" t="s">
        <v>49</v>
      </c>
      <c r="O43" s="421" t="s">
        <v>19548</v>
      </c>
      <c r="P43" s="413" t="s">
        <v>19515</v>
      </c>
      <c r="Q43" s="416"/>
      <c r="R43" s="413"/>
      <c r="S43" s="552">
        <v>0</v>
      </c>
      <c r="T43" s="93" t="s">
        <v>19162</v>
      </c>
      <c r="U43" s="93" t="s">
        <v>20480</v>
      </c>
      <c r="V43" s="552" t="s">
        <v>18215</v>
      </c>
      <c r="W43" s="303">
        <v>94</v>
      </c>
      <c r="X43" s="303" t="s">
        <v>18119</v>
      </c>
      <c r="Y43" s="303" t="s">
        <v>20275</v>
      </c>
      <c r="Z43" s="303" t="s">
        <v>20309</v>
      </c>
      <c r="AA43" s="303" t="s">
        <v>18216</v>
      </c>
      <c r="AB43" s="555" t="s">
        <v>18214</v>
      </c>
      <c r="AC43" s="552" t="str">
        <f ca="1">IF(OR(Tabla_Menu[[#This Row],[Nivel]]="",IFERROR(SEARCH(MID(CELL("nombrearchivo"),FIND(".xlsm]",CELL("nombrearchivo"),1)+6,100),Tabla_Menu[[#This Row],[HOJAS NO MUESTRA]],1),0)&gt;0),"N/A","")</f>
        <v>N/A</v>
      </c>
      <c r="AD43" s="303">
        <f ca="1">IF(Tabla_Menu[[#This Row],[N/A]]="",,COUNTIF(Tabla_Menu[&amp;],Tabla_Menu[[#This Row],[&amp;]]))</f>
        <v>4</v>
      </c>
      <c r="AE43" s="303" t="str">
        <f ca="1">Tabla_Menu[[#This Row],[Nivel]]&amp;Tabla_Menu[[#This Row],[N/A]]</f>
        <v>FORMULARIO Códigos CLOZEN/A</v>
      </c>
      <c r="AF43" s="303" t="s">
        <v>20398</v>
      </c>
      <c r="AJ43" s="114" t="s">
        <v>49</v>
      </c>
    </row>
    <row r="44" spans="1:36" outlineLevel="1" x14ac:dyDescent="0.25">
      <c r="A44" s="528" t="s">
        <v>19919</v>
      </c>
      <c r="B44" s="528" t="s">
        <v>73</v>
      </c>
      <c r="C44" s="528" t="s">
        <v>124</v>
      </c>
      <c r="D44" s="530"/>
      <c r="E44" s="537" t="str">
        <f>IFERROR(IF(T_DICCIONARIO[[#This Row],[PERSONALIZAR]]&lt;&gt;"",T_DICCIONARIO[[#This Row],[PERSONALIZAR]],HLOOKUP($E$2,$F$3:L44,ROW(T_DICCIONARIO[[#This Row],[PERSONALIZAR]])-2,0)),T_DICCIONARIO[[#This Row],[es]])</f>
        <v>Retroalimentación Respuesta Incorrecta</v>
      </c>
      <c r="F44" s="529" t="s">
        <v>189</v>
      </c>
      <c r="G44" s="529" t="s">
        <v>212</v>
      </c>
      <c r="H44" s="529" t="s">
        <v>228</v>
      </c>
      <c r="I44" s="529" t="s">
        <v>289</v>
      </c>
      <c r="J44" s="529" t="s">
        <v>254</v>
      </c>
      <c r="K44" s="529" t="s">
        <v>689</v>
      </c>
      <c r="L44" s="529" t="s">
        <v>18633</v>
      </c>
      <c r="M44" s="550" t="str">
        <f>IF(T_DICCIONARIO[[#This Row],[PERSONALIZAR]]=T_DICCIONARIO[[#This Row],[OTRO]],"R","N")</f>
        <v>N</v>
      </c>
      <c r="N44" s="114" t="s">
        <v>49</v>
      </c>
      <c r="O44" s="420" t="s">
        <v>19524</v>
      </c>
      <c r="P44" s="417" t="s">
        <v>19516</v>
      </c>
      <c r="Q44" s="418"/>
      <c r="R44" s="413"/>
      <c r="S44" s="552">
        <v>0</v>
      </c>
      <c r="T44" s="93" t="s">
        <v>19162</v>
      </c>
      <c r="U44" s="93" t="s">
        <v>20481</v>
      </c>
      <c r="V44" s="552" t="s">
        <v>18217</v>
      </c>
      <c r="W44" s="303">
        <v>97</v>
      </c>
      <c r="X44" s="303" t="s">
        <v>18110</v>
      </c>
      <c r="Y44" s="303" t="s">
        <v>20275</v>
      </c>
      <c r="Z44" s="303" t="s">
        <v>20310</v>
      </c>
      <c r="AA44" s="303" t="s">
        <v>18218</v>
      </c>
      <c r="AB44" s="555" t="s">
        <v>18214</v>
      </c>
      <c r="AC44" s="552" t="str">
        <f ca="1">IF(OR(Tabla_Menu[[#This Row],[Nivel]]="",IFERROR(SEARCH(MID(CELL("nombrearchivo"),FIND(".xlsm]",CELL("nombrearchivo"),1)+6,100),Tabla_Menu[[#This Row],[HOJAS NO MUESTRA]],1),0)&gt;0),"N/A","")</f>
        <v>N/A</v>
      </c>
      <c r="AD44" s="303">
        <f ca="1">IF(Tabla_Menu[[#This Row],[N/A]]="",,COUNTIF(Tabla_Menu[&amp;],Tabla_Menu[[#This Row],[&amp;]]))</f>
        <v>4</v>
      </c>
      <c r="AE44" s="303" t="str">
        <f ca="1">Tabla_Menu[[#This Row],[Nivel]]&amp;Tabla_Menu[[#This Row],[N/A]]</f>
        <v>FORMULARIO Códigos CLOZEN/A</v>
      </c>
      <c r="AF44" s="303" t="s">
        <v>20399</v>
      </c>
      <c r="AJ44" s="114" t="s">
        <v>49</v>
      </c>
    </row>
    <row r="45" spans="1:36" outlineLevel="1" x14ac:dyDescent="0.25">
      <c r="A45" s="528" t="s">
        <v>19920</v>
      </c>
      <c r="B45" s="528" t="s">
        <v>73</v>
      </c>
      <c r="C45" s="528" t="s">
        <v>125</v>
      </c>
      <c r="D45" s="530"/>
      <c r="E45" s="537" t="str">
        <f>IFERROR(IF(T_DICCIONARIO[[#This Row],[PERSONALIZAR]]&lt;&gt;"",T_DICCIONARIO[[#This Row],[PERSONALIZAR]],HLOOKUP($E$2,$F$3:L45,ROW(T_DICCIONARIO[[#This Row],[PERSONALIZAR]])-2,0)),T_DICCIONARIO[[#This Row],[es]])</f>
        <v>Prefijo de las preguntas (no más de 15 caracteres)</v>
      </c>
      <c r="F45" s="529" t="s">
        <v>190</v>
      </c>
      <c r="G45" s="529" t="s">
        <v>191</v>
      </c>
      <c r="H45" s="529" t="s">
        <v>229</v>
      </c>
      <c r="I45" s="529" t="s">
        <v>290</v>
      </c>
      <c r="J45" s="529" t="s">
        <v>255</v>
      </c>
      <c r="K45" s="529" t="s">
        <v>690</v>
      </c>
      <c r="L45" s="529" t="s">
        <v>18634</v>
      </c>
      <c r="M45" s="550" t="str">
        <f>IF(T_DICCIONARIO[[#This Row],[PERSONALIZAR]]=T_DICCIONARIO[[#This Row],[OTRO]],"R","N")</f>
        <v>N</v>
      </c>
      <c r="N45" s="114" t="s">
        <v>49</v>
      </c>
      <c r="O45" s="421" t="s">
        <v>19525</v>
      </c>
      <c r="P45" s="413" t="s">
        <v>19517</v>
      </c>
      <c r="Q45" s="416"/>
      <c r="R45" s="413"/>
      <c r="S45" s="552">
        <v>0</v>
      </c>
      <c r="T45" s="93" t="s">
        <v>19162</v>
      </c>
      <c r="U45" s="93" t="s">
        <v>20482</v>
      </c>
      <c r="V45" s="552" t="s">
        <v>18219</v>
      </c>
      <c r="W45" s="303">
        <v>93</v>
      </c>
      <c r="X45" s="303" t="s">
        <v>18110</v>
      </c>
      <c r="Y45" s="303" t="s">
        <v>20275</v>
      </c>
      <c r="Z45" s="303" t="s">
        <v>20311</v>
      </c>
      <c r="AA45" s="303" t="s">
        <v>18220</v>
      </c>
      <c r="AB45" s="555" t="s">
        <v>18214</v>
      </c>
      <c r="AC45" s="552" t="str">
        <f ca="1">IF(OR(Tabla_Menu[[#This Row],[Nivel]]="",IFERROR(SEARCH(MID(CELL("nombrearchivo"),FIND(".xlsm]",CELL("nombrearchivo"),1)+6,100),Tabla_Menu[[#This Row],[HOJAS NO MUESTRA]],1),0)&gt;0),"N/A","")</f>
        <v>N/A</v>
      </c>
      <c r="AD45" s="303">
        <f ca="1">IF(Tabla_Menu[[#This Row],[N/A]]="",,COUNTIF(Tabla_Menu[&amp;],Tabla_Menu[[#This Row],[&amp;]]))</f>
        <v>4</v>
      </c>
      <c r="AE45" s="303" t="str">
        <f ca="1">Tabla_Menu[[#This Row],[Nivel]]&amp;Tabla_Menu[[#This Row],[N/A]]</f>
        <v>FORMULARIO Códigos CLOZEN/A</v>
      </c>
      <c r="AF45" s="303" t="s">
        <v>20400</v>
      </c>
      <c r="AJ45" s="114" t="s">
        <v>49</v>
      </c>
    </row>
    <row r="46" spans="1:36" outlineLevel="1" x14ac:dyDescent="0.25">
      <c r="A46" s="528" t="s">
        <v>19921</v>
      </c>
      <c r="B46" s="528" t="s">
        <v>73</v>
      </c>
      <c r="C46" s="528" t="s">
        <v>126</v>
      </c>
      <c r="D46" s="530"/>
      <c r="E46" s="537" t="str">
        <f>IFERROR(IF(T_DICCIONARIO[[#This Row],[PERSONALIZAR]]&lt;&gt;"",T_DICCIONARIO[[#This Row],[PERSONALIZAR]],HLOOKUP($E$2,$F$3:L46,ROW(T_DICCIONARIO[[#This Row],[PERSONALIZAR]])-2,0)),T_DICCIONARIO[[#This Row],[es]])</f>
        <v>Nº Inicial de pregunta a exportar</v>
      </c>
      <c r="F46" s="529" t="s">
        <v>192</v>
      </c>
      <c r="G46" s="529" t="s">
        <v>17742</v>
      </c>
      <c r="H46" s="529" t="s">
        <v>230</v>
      </c>
      <c r="I46" s="529" t="s">
        <v>291</v>
      </c>
      <c r="J46" s="529" t="s">
        <v>256</v>
      </c>
      <c r="K46" s="529" t="s">
        <v>691</v>
      </c>
      <c r="L46" s="529" t="s">
        <v>18635</v>
      </c>
      <c r="M46" s="550" t="str">
        <f>IF(T_DICCIONARIO[[#This Row],[PERSONALIZAR]]=T_DICCIONARIO[[#This Row],[OTRO]],"R","N")</f>
        <v>N</v>
      </c>
      <c r="N46" s="114" t="s">
        <v>49</v>
      </c>
      <c r="O46" s="420" t="s">
        <v>19549</v>
      </c>
      <c r="P46" s="417" t="s">
        <v>19518</v>
      </c>
      <c r="Q46" s="418" t="s">
        <v>19473</v>
      </c>
      <c r="R46" s="413"/>
      <c r="S46" s="552">
        <v>1</v>
      </c>
      <c r="T46" s="93" t="s">
        <v>203</v>
      </c>
      <c r="U46" s="93" t="s">
        <v>20483</v>
      </c>
      <c r="V46" s="552" t="s">
        <v>18221</v>
      </c>
      <c r="W46" s="303">
        <v>11</v>
      </c>
      <c r="X46" s="303" t="s">
        <v>18119</v>
      </c>
      <c r="Y46" s="303" t="s">
        <v>20276</v>
      </c>
      <c r="Z46" s="303" t="s">
        <v>20276</v>
      </c>
      <c r="AA46" s="303" t="s">
        <v>18223</v>
      </c>
      <c r="AB46" s="555" t="s">
        <v>18178</v>
      </c>
      <c r="AC46" s="552" t="str">
        <f ca="1">IF(OR(Tabla_Menu[[#This Row],[Nivel]]="",IFERROR(SEARCH(MID(CELL("nombrearchivo"),FIND(".xlsm]",CELL("nombrearchivo"),1)+6,100),Tabla_Menu[[#This Row],[HOJAS NO MUESTRA]],1),0)&gt;0),"N/A","")</f>
        <v>N/A</v>
      </c>
      <c r="AD46" s="303">
        <f ca="1">IF(Tabla_Menu[[#This Row],[N/A]]="",,COUNTIF(Tabla_Menu[&amp;],Tabla_Menu[[#This Row],[&amp;]]))</f>
        <v>1</v>
      </c>
      <c r="AE46" s="303" t="str">
        <f ca="1">Tabla_Menu[[#This Row],[Nivel]]&amp;Tabla_Menu[[#This Row],[N/A]]</f>
        <v>Nº Inicial del Banco de PreguntasN/A</v>
      </c>
      <c r="AF46" s="303" t="s">
        <v>20401</v>
      </c>
      <c r="AJ46" s="114" t="s">
        <v>49</v>
      </c>
    </row>
    <row r="47" spans="1:36" outlineLevel="1" x14ac:dyDescent="0.25">
      <c r="A47" s="528" t="s">
        <v>19922</v>
      </c>
      <c r="B47" s="528" t="s">
        <v>73</v>
      </c>
      <c r="C47" s="528" t="s">
        <v>127</v>
      </c>
      <c r="D47" s="530"/>
      <c r="E47" s="537" t="str">
        <f>IFERROR(IF(T_DICCIONARIO[[#This Row],[PERSONALIZAR]]&lt;&gt;"",T_DICCIONARIO[[#This Row],[PERSONALIZAR]],HLOOKUP($E$2,$F$3:L47,ROW(T_DICCIONARIO[[#This Row],[PERSONALIZAR]])-2,0)),T_DICCIONARIO[[#This Row],[es]])</f>
        <v>Nº Final de pregunta a exportar</v>
      </c>
      <c r="F47" s="529" t="s">
        <v>193</v>
      </c>
      <c r="G47" s="529" t="s">
        <v>1002</v>
      </c>
      <c r="H47" s="529" t="s">
        <v>231</v>
      </c>
      <c r="I47" s="529" t="s">
        <v>292</v>
      </c>
      <c r="J47" s="529" t="s">
        <v>257</v>
      </c>
      <c r="K47" s="529" t="s">
        <v>692</v>
      </c>
      <c r="L47" s="529" t="s">
        <v>18636</v>
      </c>
      <c r="M47" s="550" t="str">
        <f>IF(T_DICCIONARIO[[#This Row],[PERSONALIZAR]]=T_DICCIONARIO[[#This Row],[OTRO]],"R","N")</f>
        <v>N</v>
      </c>
      <c r="N47" s="114" t="s">
        <v>49</v>
      </c>
      <c r="O47" s="421" t="s">
        <v>19552</v>
      </c>
      <c r="P47" s="413" t="s">
        <v>19519</v>
      </c>
      <c r="Q47" s="416" t="s">
        <v>19473</v>
      </c>
      <c r="R47" s="413"/>
      <c r="S47" s="552">
        <v>1</v>
      </c>
      <c r="T47" s="93" t="s">
        <v>415</v>
      </c>
      <c r="U47" s="93" t="s">
        <v>20484</v>
      </c>
      <c r="V47" s="552" t="s">
        <v>18224</v>
      </c>
      <c r="W47" s="303">
        <v>71</v>
      </c>
      <c r="X47" s="303" t="s">
        <v>18110</v>
      </c>
      <c r="Y47" s="303" t="s">
        <v>20277</v>
      </c>
      <c r="Z47" s="303" t="s">
        <v>20277</v>
      </c>
      <c r="AA47" s="303" t="s">
        <v>18226</v>
      </c>
      <c r="AB47" s="555" t="s">
        <v>18178</v>
      </c>
      <c r="AC47" s="552" t="str">
        <f ca="1">IF(OR(Tabla_Menu[[#This Row],[Nivel]]="",IFERROR(SEARCH(MID(CELL("nombrearchivo"),FIND(".xlsm]",CELL("nombrearchivo"),1)+6,100),Tabla_Menu[[#This Row],[HOJAS NO MUESTRA]],1),0)&gt;0),"N/A","")</f>
        <v>N/A</v>
      </c>
      <c r="AD47" s="303">
        <f ca="1">IF(Tabla_Menu[[#This Row],[N/A]]="",,COUNTIF(Tabla_Menu[&amp;],Tabla_Menu[[#This Row],[&amp;]]))</f>
        <v>1</v>
      </c>
      <c r="AE47" s="303" t="str">
        <f ca="1">Tabla_Menu[[#This Row],[Nivel]]&amp;Tabla_Menu[[#This Row],[N/A]]</f>
        <v>Pregunta NºN/A</v>
      </c>
      <c r="AF47" s="303" t="s">
        <v>20402</v>
      </c>
      <c r="AJ47" s="114" t="s">
        <v>49</v>
      </c>
    </row>
    <row r="48" spans="1:36" outlineLevel="1" x14ac:dyDescent="0.25">
      <c r="A48" s="528" t="s">
        <v>19923</v>
      </c>
      <c r="B48" s="528" t="s">
        <v>73</v>
      </c>
      <c r="C48" s="528" t="s">
        <v>128</v>
      </c>
      <c r="D48" s="530"/>
      <c r="E48" s="537" t="str">
        <f>IFERROR(IF(T_DICCIONARIO[[#This Row],[PERSONALIZAR]]&lt;&gt;"",T_DICCIONARIO[[#This Row],[PERSONALIZAR]],HLOOKUP($E$2,$F$3:L48,ROW(T_DICCIONARIO[[#This Row],[PERSONALIZAR]])-2,0)),T_DICCIONARIO[[#This Row],[es]])</f>
        <v>Barajar respuestas en el cuestionario (SÍ= true)</v>
      </c>
      <c r="F48" s="529" t="s">
        <v>194</v>
      </c>
      <c r="G48" s="529" t="s">
        <v>1003</v>
      </c>
      <c r="H48" s="529" t="s">
        <v>1004</v>
      </c>
      <c r="I48" s="529" t="s">
        <v>926</v>
      </c>
      <c r="J48" s="529" t="s">
        <v>258</v>
      </c>
      <c r="K48" s="529" t="s">
        <v>927</v>
      </c>
      <c r="L48" s="529" t="s">
        <v>18637</v>
      </c>
      <c r="M48" s="550" t="str">
        <f>IF(T_DICCIONARIO[[#This Row],[PERSONALIZAR]]=T_DICCIONARIO[[#This Row],[OTRO]],"R","N")</f>
        <v>N</v>
      </c>
      <c r="N48" s="114" t="s">
        <v>49</v>
      </c>
      <c r="O48" s="420" t="s">
        <v>19527</v>
      </c>
      <c r="P48" s="417" t="s">
        <v>19520</v>
      </c>
      <c r="Q48" s="418" t="s">
        <v>19473</v>
      </c>
      <c r="R48" s="413"/>
      <c r="S48" s="552">
        <v>1</v>
      </c>
      <c r="T48" s="93" t="s">
        <v>19381</v>
      </c>
      <c r="U48" s="93" t="s">
        <v>20485</v>
      </c>
      <c r="V48" s="552" t="s">
        <v>18474</v>
      </c>
      <c r="W48" s="303">
        <v>1087</v>
      </c>
      <c r="X48" s="303" t="s">
        <v>18110</v>
      </c>
      <c r="Y48" s="303" t="s">
        <v>20278</v>
      </c>
      <c r="Z48" s="303" t="s">
        <v>20278</v>
      </c>
      <c r="AA48" s="303" t="s">
        <v>18473</v>
      </c>
      <c r="AB48" s="555" t="s">
        <v>18178</v>
      </c>
      <c r="AC48" s="552" t="str">
        <f ca="1">IF(OR(Tabla_Menu[[#This Row],[Nivel]]="",IFERROR(SEARCH(MID(CELL("nombrearchivo"),FIND(".xlsm]",CELL("nombrearchivo"),1)+6,100),Tabla_Menu[[#This Row],[HOJAS NO MUESTRA]],1),0)&gt;0),"N/A","")</f>
        <v>N/A</v>
      </c>
      <c r="AD48" s="303">
        <f ca="1">IF(Tabla_Menu[[#This Row],[N/A]]="",,COUNTIF(Tabla_Menu[&amp;],Tabla_Menu[[#This Row],[&amp;]]))</f>
        <v>1</v>
      </c>
      <c r="AE48" s="303" t="str">
        <f ca="1">Tabla_Menu[[#This Row],[Nivel]]&amp;Tabla_Menu[[#This Row],[N/A]]</f>
        <v>Incluir número de pregunta N/A</v>
      </c>
      <c r="AF48" s="303" t="s">
        <v>20403</v>
      </c>
      <c r="AJ48" s="114" t="s">
        <v>49</v>
      </c>
    </row>
    <row r="49" spans="1:36" outlineLevel="1" x14ac:dyDescent="0.25">
      <c r="A49" s="528" t="s">
        <v>19924</v>
      </c>
      <c r="B49" s="528" t="s">
        <v>73</v>
      </c>
      <c r="C49" s="528" t="s">
        <v>129</v>
      </c>
      <c r="D49" s="530"/>
      <c r="E49" s="537" t="str">
        <f>IFERROR(IF(T_DICCIONARIO[[#This Row],[PERSONALIZAR]]&lt;&gt;"",T_DICCIONARIO[[#This Row],[PERSONALIZAR]],HLOOKUP($E$2,$F$3:L49,ROW(T_DICCIONARIO[[#This Row],[PERSONALIZAR]])-2,0)),T_DICCIONARIO[[#This Row],[es]])</f>
        <v>¿Numerar las elecciones? (NINGUNA = none)</v>
      </c>
      <c r="F49" s="529" t="s">
        <v>1084</v>
      </c>
      <c r="G49" s="529" t="s">
        <v>19242</v>
      </c>
      <c r="H49" s="529" t="s">
        <v>19243</v>
      </c>
      <c r="I49" s="529" t="s">
        <v>293</v>
      </c>
      <c r="J49" s="529" t="s">
        <v>259</v>
      </c>
      <c r="K49" s="529" t="s">
        <v>693</v>
      </c>
      <c r="L49" s="529" t="s">
        <v>18638</v>
      </c>
      <c r="M49" s="550" t="str">
        <f>IF(T_DICCIONARIO[[#This Row],[PERSONALIZAR]]=T_DICCIONARIO[[#This Row],[OTRO]],"R","N")</f>
        <v>N</v>
      </c>
      <c r="N49" s="114" t="s">
        <v>49</v>
      </c>
      <c r="O49" s="421" t="s">
        <v>19550</v>
      </c>
      <c r="P49" s="413" t="s">
        <v>19521</v>
      </c>
      <c r="Q49" s="416" t="s">
        <v>19473</v>
      </c>
      <c r="R49" s="413"/>
      <c r="S49" s="552">
        <v>1</v>
      </c>
      <c r="T49" s="93" t="s">
        <v>974</v>
      </c>
      <c r="U49" s="93" t="s">
        <v>20486</v>
      </c>
      <c r="V49" s="552" t="s">
        <v>18472</v>
      </c>
      <c r="W49" s="303">
        <v>1059</v>
      </c>
      <c r="X49" s="303"/>
      <c r="Y49" s="303" t="s">
        <v>20279</v>
      </c>
      <c r="Z49" s="303" t="s">
        <v>20279</v>
      </c>
      <c r="AA49" s="303" t="s">
        <v>18471</v>
      </c>
      <c r="AB49" s="555" t="s">
        <v>18117</v>
      </c>
      <c r="AC49" s="552" t="str">
        <f ca="1">IF(OR(Tabla_Menu[[#This Row],[Nivel]]="",IFERROR(SEARCH(MID(CELL("nombrearchivo"),FIND(".xlsm]",CELL("nombrearchivo"),1)+6,100),Tabla_Menu[[#This Row],[HOJAS NO MUESTRA]],1),0)&gt;0),"N/A","")</f>
        <v>N/A</v>
      </c>
      <c r="AD49" s="303">
        <f ca="1">IF(Tabla_Menu[[#This Row],[N/A]]="",,COUNTIF(Tabla_Menu[&amp;],Tabla_Menu[[#This Row],[&amp;]]))</f>
        <v>1</v>
      </c>
      <c r="AE49" s="303" t="str">
        <f ca="1">Tabla_Menu[[#This Row],[Nivel]]&amp;Tabla_Menu[[#This Row],[N/A]]</f>
        <v>Centrar Valores TablasN/A</v>
      </c>
      <c r="AF49" s="303" t="s">
        <v>20404</v>
      </c>
      <c r="AJ49" s="114" t="s">
        <v>49</v>
      </c>
    </row>
    <row r="50" spans="1:36" ht="15" outlineLevel="1" thickBot="1" x14ac:dyDescent="0.3">
      <c r="A50" s="528" t="s">
        <v>18910</v>
      </c>
      <c r="B50" s="528" t="s">
        <v>73</v>
      </c>
      <c r="C50" s="528" t="s">
        <v>130</v>
      </c>
      <c r="D50" s="530"/>
      <c r="E50" s="537" t="str">
        <f>IFERROR(IF(T_DICCIONARIO[[#This Row],[PERSONALIZAR]]&lt;&gt;"",T_DICCIONARIO[[#This Row],[PERSONALIZAR]],HLOOKUP($E$2,$F$3:L50,ROW(T_DICCIONARIO[[#This Row],[PERSONALIZAR]])-2,0)),T_DICCIONARIO[[#This Row],[es]])</f>
        <v>Centrar Valores Tablas</v>
      </c>
      <c r="F50" s="529" t="s">
        <v>974</v>
      </c>
      <c r="G50" s="529" t="s">
        <v>984</v>
      </c>
      <c r="H50" s="529" t="s">
        <v>1013</v>
      </c>
      <c r="I50" s="529" t="s">
        <v>983</v>
      </c>
      <c r="J50" s="529" t="s">
        <v>982</v>
      </c>
      <c r="K50" s="529" t="s">
        <v>981</v>
      </c>
      <c r="L50" s="529" t="s">
        <v>18680</v>
      </c>
      <c r="M50" s="550" t="str">
        <f>IF(T_DICCIONARIO[[#This Row],[PERSONALIZAR]]=T_DICCIONARIO[[#This Row],[OTRO]],"R","N")</f>
        <v>N</v>
      </c>
      <c r="N50" s="114" t="s">
        <v>49</v>
      </c>
      <c r="O50" s="422" t="s">
        <v>19551</v>
      </c>
      <c r="P50" s="423" t="s">
        <v>19522</v>
      </c>
      <c r="Q50" s="424" t="s">
        <v>19473</v>
      </c>
      <c r="R50" s="413"/>
      <c r="S50" s="552">
        <v>1</v>
      </c>
      <c r="T50" s="93" t="s">
        <v>18346</v>
      </c>
      <c r="U50" s="93" t="s">
        <v>20487</v>
      </c>
      <c r="V50" s="552" t="s">
        <v>18227</v>
      </c>
      <c r="W50" s="303">
        <v>282</v>
      </c>
      <c r="X50" s="303" t="s">
        <v>18119</v>
      </c>
      <c r="Y50" s="303" t="s">
        <v>20280</v>
      </c>
      <c r="Z50" s="303" t="s">
        <v>20280</v>
      </c>
      <c r="AA50" s="303" t="s">
        <v>18191</v>
      </c>
      <c r="AB50" s="555" t="s">
        <v>18127</v>
      </c>
      <c r="AC50" s="552" t="str">
        <f ca="1">IF(OR(Tabla_Menu[[#This Row],[Nivel]]="",IFERROR(SEARCH(MID(CELL("nombrearchivo"),FIND(".xlsm]",CELL("nombrearchivo"),1)+6,100),Tabla_Menu[[#This Row],[HOJAS NO MUESTRA]],1),0)&gt;0),"N/A","")</f>
        <v>N/A</v>
      </c>
      <c r="AD50" s="303">
        <f ca="1">IF(Tabla_Menu[[#This Row],[N/A]]="",,COUNTIF(Tabla_Menu[&amp;],Tabla_Menu[[#This Row],[&amp;]]))</f>
        <v>1</v>
      </c>
      <c r="AE50" s="303" t="str">
        <f ca="1">Tabla_Menu[[#This Row],[Nivel]]&amp;Tabla_Menu[[#This Row],[N/A]]</f>
        <v>ACTIVAR / DESACTIVAR BARRA FÓRMULASN/A</v>
      </c>
      <c r="AF50" s="303" t="s">
        <v>20384</v>
      </c>
      <c r="AJ50" s="114" t="s">
        <v>49</v>
      </c>
    </row>
    <row r="51" spans="1:36" outlineLevel="1" x14ac:dyDescent="0.25">
      <c r="A51" s="528" t="s">
        <v>19925</v>
      </c>
      <c r="B51" s="528" t="s">
        <v>73</v>
      </c>
      <c r="C51" s="528" t="s">
        <v>131</v>
      </c>
      <c r="D51" s="530"/>
      <c r="E51" s="537" t="str">
        <f>IFERROR(IF(T_DICCIONARIO[[#This Row],[PERSONALIZAR]]&lt;&gt;"",T_DICCIONARIO[[#This Row],[PERSONALIZAR]],HLOOKUP($E$2,$F$3:L51,ROW(T_DICCIONARIO[[#This Row],[PERSONALIZAR]])-2,0)),T_DICCIONARIO[[#This Row],[es]])</f>
        <v>Rango de preguntas almacenadas</v>
      </c>
      <c r="F51" s="529" t="s">
        <v>623</v>
      </c>
      <c r="G51" s="529" t="s">
        <v>217</v>
      </c>
      <c r="H51" s="529" t="s">
        <v>232</v>
      </c>
      <c r="I51" s="529" t="s">
        <v>294</v>
      </c>
      <c r="J51" s="529" t="s">
        <v>260</v>
      </c>
      <c r="K51" s="529" t="s">
        <v>694</v>
      </c>
      <c r="L51" s="529" t="s">
        <v>18639</v>
      </c>
      <c r="M51" s="550" t="str">
        <f>IF(T_DICCIONARIO[[#This Row],[PERSONALIZAR]]=T_DICCIONARIO[[#This Row],[OTRO]],"R","N")</f>
        <v>N</v>
      </c>
      <c r="N51" s="114" t="s">
        <v>49</v>
      </c>
      <c r="O51" s="413"/>
      <c r="P51" s="413"/>
      <c r="Q51" s="413"/>
      <c r="R51" s="413"/>
      <c r="S51" s="552">
        <v>27</v>
      </c>
      <c r="T51" s="93" t="s">
        <v>20335</v>
      </c>
      <c r="U51" s="93" t="s">
        <v>18346</v>
      </c>
      <c r="V51" s="552" t="s">
        <v>18443</v>
      </c>
      <c r="W51" s="303">
        <v>282</v>
      </c>
      <c r="X51" s="303" t="s">
        <v>18119</v>
      </c>
      <c r="Y51" s="303"/>
      <c r="Z51" s="303" t="s">
        <v>20280</v>
      </c>
      <c r="AA51" s="303" t="s">
        <v>18486</v>
      </c>
      <c r="AB51" s="555" t="s">
        <v>18127</v>
      </c>
      <c r="AC51" s="552" t="str">
        <f ca="1">IF(OR(Tabla_Menu[[#This Row],[Nivel]]="",IFERROR(SEARCH(MID(CELL("nombrearchivo"),FIND(".xlsm]",CELL("nombrearchivo"),1)+6,100),Tabla_Menu[[#This Row],[HOJAS NO MUESTRA]],1),0)&gt;0),"N/A","")</f>
        <v>N/A</v>
      </c>
      <c r="AD51" s="303">
        <f ca="1">IF(Tabla_Menu[[#This Row],[N/A]]="",,COUNTIF(Tabla_Menu[&amp;],Tabla_Menu[[#This Row],[&amp;]]))</f>
        <v>27</v>
      </c>
      <c r="AE51" s="303" t="str">
        <f ca="1">Tabla_Menu[[#This Row],[Nivel]]&amp;Tabla_Menu[[#This Row],[N/A]]</f>
        <v>N/A</v>
      </c>
      <c r="AF51" s="303" t="s">
        <v>20405</v>
      </c>
      <c r="AJ51" s="114" t="s">
        <v>49</v>
      </c>
    </row>
    <row r="52" spans="1:36" outlineLevel="1" x14ac:dyDescent="0.25">
      <c r="A52" s="528" t="s">
        <v>19926</v>
      </c>
      <c r="B52" s="528" t="s">
        <v>73</v>
      </c>
      <c r="C52" s="528" t="s">
        <v>132</v>
      </c>
      <c r="D52" s="530"/>
      <c r="E52" s="537" t="str">
        <f>IFERROR(IF(T_DICCIONARIO[[#This Row],[PERSONALIZAR]]&lt;&gt;"",T_DICCIONARIO[[#This Row],[PERSONALIZAR]],HLOOKUP($E$2,$F$3:L52,ROW(T_DICCIONARIO[[#This Row],[PERSONALIZAR]])-2,0)),T_DICCIONARIO[[#This Row],[es]])</f>
        <v>Descripción</v>
      </c>
      <c r="F52" s="529" t="s">
        <v>195</v>
      </c>
      <c r="G52" s="529" t="s">
        <v>58</v>
      </c>
      <c r="H52" s="529" t="s">
        <v>58</v>
      </c>
      <c r="I52" s="529" t="s">
        <v>295</v>
      </c>
      <c r="J52" s="529" t="s">
        <v>261</v>
      </c>
      <c r="K52" s="529" t="s">
        <v>695</v>
      </c>
      <c r="L52" s="529" t="s">
        <v>18640</v>
      </c>
      <c r="M52" s="550" t="str">
        <f>IF(T_DICCIONARIO[[#This Row],[PERSONALIZAR]]=T_DICCIONARIO[[#This Row],[OTRO]],"R","N")</f>
        <v>N</v>
      </c>
      <c r="N52" s="114" t="s">
        <v>49</v>
      </c>
      <c r="O52" s="413"/>
      <c r="P52" s="413"/>
      <c r="Q52" s="413"/>
      <c r="R52" s="413"/>
      <c r="S52" s="552">
        <v>0</v>
      </c>
      <c r="T52" s="93" t="s">
        <v>20335</v>
      </c>
      <c r="U52" s="93" t="s">
        <v>18367</v>
      </c>
      <c r="V52" s="552" t="s">
        <v>18229</v>
      </c>
      <c r="W52" s="303"/>
      <c r="X52" s="303"/>
      <c r="Y52" s="303"/>
      <c r="Z52" s="303" t="s">
        <v>20312</v>
      </c>
      <c r="AA52" s="303" t="s">
        <v>18231</v>
      </c>
      <c r="AB52" s="555"/>
      <c r="AC52" s="552" t="str">
        <f ca="1">IF(OR(Tabla_Menu[[#This Row],[Nivel]]="",IFERROR(SEARCH(MID(CELL("nombrearchivo"),FIND(".xlsm]",CELL("nombrearchivo"),1)+6,100),Tabla_Menu[[#This Row],[HOJAS NO MUESTRA]],1),0)&gt;0),"N/A","")</f>
        <v>N/A</v>
      </c>
      <c r="AD52" s="303">
        <f ca="1">IF(Tabla_Menu[[#This Row],[N/A]]="",,COUNTIF(Tabla_Menu[&amp;],Tabla_Menu[[#This Row],[&amp;]]))</f>
        <v>27</v>
      </c>
      <c r="AE52" s="303" t="str">
        <f ca="1">Tabla_Menu[[#This Row],[Nivel]]&amp;Tabla_Menu[[#This Row],[N/A]]</f>
        <v>N/A</v>
      </c>
      <c r="AF52" s="303" t="s">
        <v>20406</v>
      </c>
      <c r="AJ52" s="114" t="s">
        <v>49</v>
      </c>
    </row>
    <row r="53" spans="1:36" outlineLevel="1" x14ac:dyDescent="0.25">
      <c r="A53" s="528" t="s">
        <v>19927</v>
      </c>
      <c r="B53" s="528" t="s">
        <v>73</v>
      </c>
      <c r="C53" s="528" t="s">
        <v>133</v>
      </c>
      <c r="D53" s="530"/>
      <c r="E53" s="537" t="str">
        <f>IFERROR(IF(T_DICCIONARIO[[#This Row],[PERSONALIZAR]]&lt;&gt;"",T_DICCIONARIO[[#This Row],[PERSONALIZAR]],HLOOKUP($E$2,$F$3:L53,ROW(T_DICCIONARIO[[#This Row],[PERSONALIZAR]])-2,0)),T_DICCIONARIO[[#This Row],[es]])</f>
        <v>Puntos</v>
      </c>
      <c r="F53" s="529" t="s">
        <v>204</v>
      </c>
      <c r="G53" s="529" t="s">
        <v>196</v>
      </c>
      <c r="H53" s="529" t="s">
        <v>196</v>
      </c>
      <c r="I53" s="529" t="s">
        <v>296</v>
      </c>
      <c r="J53" s="529" t="s">
        <v>262</v>
      </c>
      <c r="K53" s="529" t="s">
        <v>696</v>
      </c>
      <c r="L53" s="529" t="s">
        <v>18641</v>
      </c>
      <c r="M53" s="550" t="str">
        <f>IF(T_DICCIONARIO[[#This Row],[PERSONALIZAR]]=T_DICCIONARIO[[#This Row],[OTRO]],"R","N")</f>
        <v>N</v>
      </c>
      <c r="N53" s="114" t="s">
        <v>49</v>
      </c>
      <c r="O53" s="413"/>
      <c r="P53" s="413"/>
      <c r="Q53" s="413"/>
      <c r="R53" s="413"/>
      <c r="S53" s="552">
        <v>0</v>
      </c>
      <c r="T53" s="93" t="s">
        <v>20335</v>
      </c>
      <c r="U53" s="93" t="s">
        <v>18367</v>
      </c>
      <c r="V53" s="552" t="s">
        <v>18229</v>
      </c>
      <c r="W53" s="303"/>
      <c r="X53" s="303"/>
      <c r="Y53" s="303"/>
      <c r="Z53" s="303" t="s">
        <v>20312</v>
      </c>
      <c r="AA53" s="303" t="s">
        <v>18240</v>
      </c>
      <c r="AB53" s="555"/>
      <c r="AC53" s="552" t="str">
        <f ca="1">IF(OR(Tabla_Menu[[#This Row],[Nivel]]="",IFERROR(SEARCH(MID(CELL("nombrearchivo"),FIND(".xlsm]",CELL("nombrearchivo"),1)+6,100),Tabla_Menu[[#This Row],[HOJAS NO MUESTRA]],1),0)&gt;0),"N/A","")</f>
        <v>N/A</v>
      </c>
      <c r="AD53" s="303">
        <f ca="1">IF(Tabla_Menu[[#This Row],[N/A]]="",,COUNTIF(Tabla_Menu[&amp;],Tabla_Menu[[#This Row],[&amp;]]))</f>
        <v>27</v>
      </c>
      <c r="AE53" s="303" t="str">
        <f ca="1">Tabla_Menu[[#This Row],[Nivel]]&amp;Tabla_Menu[[#This Row],[N/A]]</f>
        <v>N/A</v>
      </c>
      <c r="AF53" s="303" t="s">
        <v>20361</v>
      </c>
      <c r="AJ53" s="114" t="s">
        <v>49</v>
      </c>
    </row>
    <row r="54" spans="1:36" outlineLevel="1" x14ac:dyDescent="0.25">
      <c r="A54" s="528" t="s">
        <v>19928</v>
      </c>
      <c r="B54" s="528" t="s">
        <v>73</v>
      </c>
      <c r="C54" s="528" t="s">
        <v>134</v>
      </c>
      <c r="D54" s="530"/>
      <c r="E54" s="537" t="str">
        <f>IFERROR(IF(T_DICCIONARIO[[#This Row],[PERSONALIZAR]]&lt;&gt;"",T_DICCIONARIO[[#This Row],[PERSONALIZAR]],HLOOKUP($E$2,$F$3:L54,ROW(T_DICCIONARIO[[#This Row],[PERSONALIZAR]])-2,0)),T_DICCIONARIO[[#This Row],[es]])</f>
        <v>Penalización intento, en caso de permitir más de uno.</v>
      </c>
      <c r="F54" s="529" t="s">
        <v>1005</v>
      </c>
      <c r="G54" s="529" t="s">
        <v>1006</v>
      </c>
      <c r="H54" s="529" t="s">
        <v>1007</v>
      </c>
      <c r="I54" s="529" t="s">
        <v>17743</v>
      </c>
      <c r="J54" s="529" t="s">
        <v>17744</v>
      </c>
      <c r="K54" s="529" t="s">
        <v>17745</v>
      </c>
      <c r="L54" s="529" t="s">
        <v>18642</v>
      </c>
      <c r="M54" s="550" t="str">
        <f>IF(T_DICCIONARIO[[#This Row],[PERSONALIZAR]]=T_DICCIONARIO[[#This Row],[OTRO]],"R","N")</f>
        <v>N</v>
      </c>
      <c r="N54" s="114" t="s">
        <v>49</v>
      </c>
      <c r="O54" s="413"/>
      <c r="P54" s="413"/>
      <c r="Q54" s="413"/>
      <c r="R54" s="413"/>
      <c r="S54" s="552">
        <v>0</v>
      </c>
      <c r="T54" s="93" t="s">
        <v>20335</v>
      </c>
      <c r="U54" s="93" t="s">
        <v>18368</v>
      </c>
      <c r="V54" s="552" t="s">
        <v>18443</v>
      </c>
      <c r="W54" s="303"/>
      <c r="X54" s="303"/>
      <c r="Y54" s="303"/>
      <c r="Z54" s="303" t="s">
        <v>20313</v>
      </c>
      <c r="AA54" s="303" t="s">
        <v>18233</v>
      </c>
      <c r="AB54" s="555"/>
      <c r="AC54" s="552" t="str">
        <f ca="1">IF(OR(Tabla_Menu[[#This Row],[Nivel]]="",IFERROR(SEARCH(MID(CELL("nombrearchivo"),FIND(".xlsm]",CELL("nombrearchivo"),1)+6,100),Tabla_Menu[[#This Row],[HOJAS NO MUESTRA]],1),0)&gt;0),"N/A","")</f>
        <v>N/A</v>
      </c>
      <c r="AD54" s="303">
        <f ca="1">IF(Tabla_Menu[[#This Row],[N/A]]="",,COUNTIF(Tabla_Menu[&amp;],Tabla_Menu[[#This Row],[&amp;]]))</f>
        <v>27</v>
      </c>
      <c r="AE54" s="303" t="str">
        <f ca="1">Tabla_Menu[[#This Row],[Nivel]]&amp;Tabla_Menu[[#This Row],[N/A]]</f>
        <v>N/A</v>
      </c>
      <c r="AF54" s="303" t="s">
        <v>20407</v>
      </c>
      <c r="AJ54" s="114" t="s">
        <v>49</v>
      </c>
    </row>
    <row r="55" spans="1:36" outlineLevel="1" x14ac:dyDescent="0.25">
      <c r="A55" s="528" t="s">
        <v>19929</v>
      </c>
      <c r="B55" s="528" t="s">
        <v>73</v>
      </c>
      <c r="C55" s="528" t="s">
        <v>135</v>
      </c>
      <c r="D55" s="530"/>
      <c r="E55" s="537" t="str">
        <f>IFERROR(IF(T_DICCIONARIO[[#This Row],[PERSONALIZAR]]&lt;&gt;"",T_DICCIONARIO[[#This Row],[PERSONALIZAR]],HLOOKUP($E$2,$F$3:L55,ROW(T_DICCIONARIO[[#This Row],[PERSONALIZAR]])-2,0)),T_DICCIONARIO[[#This Row],[es]])</f>
        <v>Oculto</v>
      </c>
      <c r="F55" s="529" t="s">
        <v>177</v>
      </c>
      <c r="G55" s="529" t="s">
        <v>197</v>
      </c>
      <c r="H55" s="529" t="s">
        <v>233</v>
      </c>
      <c r="I55" s="529" t="s">
        <v>297</v>
      </c>
      <c r="J55" s="529" t="s">
        <v>263</v>
      </c>
      <c r="K55" s="529" t="s">
        <v>697</v>
      </c>
      <c r="L55" s="529" t="s">
        <v>18643</v>
      </c>
      <c r="M55" s="550" t="str">
        <f>IF(T_DICCIONARIO[[#This Row],[PERSONALIZAR]]=T_DICCIONARIO[[#This Row],[OTRO]],"R","N")</f>
        <v>N</v>
      </c>
      <c r="N55" s="114" t="s">
        <v>49</v>
      </c>
      <c r="O55" s="413"/>
      <c r="P55" s="413"/>
      <c r="Q55" s="413"/>
      <c r="R55" s="413"/>
      <c r="S55" s="552">
        <v>0</v>
      </c>
      <c r="T55" s="93" t="s">
        <v>20335</v>
      </c>
      <c r="U55" s="93" t="s">
        <v>18369</v>
      </c>
      <c r="V55" s="552" t="s">
        <v>18443</v>
      </c>
      <c r="W55" s="303"/>
      <c r="X55" s="303"/>
      <c r="Y55" s="303"/>
      <c r="Z55" s="303" t="s">
        <v>20314</v>
      </c>
      <c r="AA55" s="303" t="s">
        <v>18235</v>
      </c>
      <c r="AB55" s="555"/>
      <c r="AC55" s="552" t="str">
        <f ca="1">IF(OR(Tabla_Menu[[#This Row],[Nivel]]="",IFERROR(SEARCH(MID(CELL("nombrearchivo"),FIND(".xlsm]",CELL("nombrearchivo"),1)+6,100),Tabla_Menu[[#This Row],[HOJAS NO MUESTRA]],1),0)&gt;0),"N/A","")</f>
        <v>N/A</v>
      </c>
      <c r="AD55" s="303">
        <f ca="1">IF(Tabla_Menu[[#This Row],[N/A]]="",,COUNTIF(Tabla_Menu[&amp;],Tabla_Menu[[#This Row],[&amp;]]))</f>
        <v>27</v>
      </c>
      <c r="AE55" s="303" t="str">
        <f ca="1">Tabla_Menu[[#This Row],[Nivel]]&amp;Tabla_Menu[[#This Row],[N/A]]</f>
        <v>N/A</v>
      </c>
      <c r="AF55" s="303" t="s">
        <v>20408</v>
      </c>
      <c r="AJ55" s="114" t="s">
        <v>49</v>
      </c>
    </row>
    <row r="56" spans="1:36" outlineLevel="1" x14ac:dyDescent="0.25">
      <c r="A56" s="528" t="s">
        <v>18145</v>
      </c>
      <c r="B56" s="528" t="s">
        <v>73</v>
      </c>
      <c r="C56" s="528" t="s">
        <v>136</v>
      </c>
      <c r="D56" s="530"/>
      <c r="E56" s="537" t="str">
        <f>IFERROR(IF(T_DICCIONARIO[[#This Row],[PERSONALIZAR]]&lt;&gt;"",T_DICCIONARIO[[#This Row],[PERSONALIZAR]],HLOOKUP($E$2,$F$3:L56,ROW(T_DICCIONARIO[[#This Row],[PERSONALIZAR]])-2,0)),T_DICCIONARIO[[#This Row],[es]])</f>
        <v>FORMULARIO</v>
      </c>
      <c r="F56" s="529" t="s">
        <v>50</v>
      </c>
      <c r="G56" s="529" t="s">
        <v>179</v>
      </c>
      <c r="H56" s="529" t="s">
        <v>234</v>
      </c>
      <c r="I56" s="529" t="s">
        <v>298</v>
      </c>
      <c r="J56" s="529" t="s">
        <v>264</v>
      </c>
      <c r="K56" s="529" t="s">
        <v>698</v>
      </c>
      <c r="L56" s="529" t="s">
        <v>18644</v>
      </c>
      <c r="M56" s="550" t="str">
        <f>IF(T_DICCIONARIO[[#This Row],[PERSONALIZAR]]=T_DICCIONARIO[[#This Row],[OTRO]],"R","N")</f>
        <v>N</v>
      </c>
      <c r="N56" s="114" t="s">
        <v>49</v>
      </c>
      <c r="R56" s="413"/>
      <c r="S56" s="552">
        <v>0</v>
      </c>
      <c r="T56" s="93" t="s">
        <v>20335</v>
      </c>
      <c r="U56" s="93" t="s">
        <v>18370</v>
      </c>
      <c r="V56" s="552" t="s">
        <v>18443</v>
      </c>
      <c r="W56" s="303"/>
      <c r="X56" s="303"/>
      <c r="Y56" s="303"/>
      <c r="Z56" s="303" t="s">
        <v>20315</v>
      </c>
      <c r="AA56" s="303" t="s">
        <v>18237</v>
      </c>
      <c r="AB56" s="555"/>
      <c r="AC56" s="552" t="str">
        <f ca="1">IF(OR(Tabla_Menu[[#This Row],[Nivel]]="",IFERROR(SEARCH(MID(CELL("nombrearchivo"),FIND(".xlsm]",CELL("nombrearchivo"),1)+6,100),Tabla_Menu[[#This Row],[HOJAS NO MUESTRA]],1),0)&gt;0),"N/A","")</f>
        <v>N/A</v>
      </c>
      <c r="AD56" s="303">
        <f ca="1">IF(Tabla_Menu[[#This Row],[N/A]]="",,COUNTIF(Tabla_Menu[&amp;],Tabla_Menu[[#This Row],[&amp;]]))</f>
        <v>27</v>
      </c>
      <c r="AE56" s="303" t="str">
        <f ca="1">Tabla_Menu[[#This Row],[Nivel]]&amp;Tabla_Menu[[#This Row],[N/A]]</f>
        <v>N/A</v>
      </c>
      <c r="AF56" s="303" t="s">
        <v>20409</v>
      </c>
      <c r="AJ56" s="114" t="s">
        <v>49</v>
      </c>
    </row>
    <row r="57" spans="1:36" outlineLevel="1" x14ac:dyDescent="0.25">
      <c r="A57" s="528" t="s">
        <v>18149</v>
      </c>
      <c r="B57" s="528" t="s">
        <v>73</v>
      </c>
      <c r="C57" s="528" t="s">
        <v>137</v>
      </c>
      <c r="D57" s="530"/>
      <c r="E57" s="537" t="str">
        <f>IFERROR(IF(T_DICCIONARIO[[#This Row],[PERSONALIZAR]]&lt;&gt;"",T_DICCIONARIO[[#This Row],[PERSONALIZAR]],HLOOKUP($E$2,$F$3:L57,ROW(T_DICCIONARIO[[#This Row],[PERSONALIZAR]])-2,0)),T_DICCIONARIO[[#This Row],[es]])</f>
        <v>BANCO PREGUNTAS</v>
      </c>
      <c r="F57" s="529" t="s">
        <v>18904</v>
      </c>
      <c r="G57" s="529" t="s">
        <v>198</v>
      </c>
      <c r="H57" s="529" t="s">
        <v>18905</v>
      </c>
      <c r="I57" s="529" t="s">
        <v>299</v>
      </c>
      <c r="J57" s="529" t="s">
        <v>265</v>
      </c>
      <c r="K57" s="529" t="s">
        <v>699</v>
      </c>
      <c r="L57" s="529" t="s">
        <v>18645</v>
      </c>
      <c r="M57" s="550" t="str">
        <f>IF(T_DICCIONARIO[[#This Row],[PERSONALIZAR]]=T_DICCIONARIO[[#This Row],[OTRO]],"R","N")</f>
        <v>N</v>
      </c>
      <c r="N57" s="114" t="s">
        <v>49</v>
      </c>
      <c r="R57" s="413"/>
      <c r="S57" s="552">
        <v>0</v>
      </c>
      <c r="T57" s="93" t="s">
        <v>20335</v>
      </c>
      <c r="U57" s="93" t="s">
        <v>18371</v>
      </c>
      <c r="V57" s="552" t="s">
        <v>18443</v>
      </c>
      <c r="W57" s="303"/>
      <c r="X57" s="303"/>
      <c r="Y57" s="303"/>
      <c r="Z57" s="303" t="s">
        <v>20316</v>
      </c>
      <c r="AA57" s="303" t="s">
        <v>18239</v>
      </c>
      <c r="AB57" s="555"/>
      <c r="AC57" s="552" t="str">
        <f ca="1">IF(OR(Tabla_Menu[[#This Row],[Nivel]]="",IFERROR(SEARCH(MID(CELL("nombrearchivo"),FIND(".xlsm]",CELL("nombrearchivo"),1)+6,100),Tabla_Menu[[#This Row],[HOJAS NO MUESTRA]],1),0)&gt;0),"N/A","")</f>
        <v>N/A</v>
      </c>
      <c r="AD57" s="303">
        <f ca="1">IF(Tabla_Menu[[#This Row],[N/A]]="",,COUNTIF(Tabla_Menu[&amp;],Tabla_Menu[[#This Row],[&amp;]]))</f>
        <v>27</v>
      </c>
      <c r="AE57" s="303" t="str">
        <f ca="1">Tabla_Menu[[#This Row],[Nivel]]&amp;Tabla_Menu[[#This Row],[N/A]]</f>
        <v>N/A</v>
      </c>
      <c r="AF57" s="303" t="s">
        <v>20410</v>
      </c>
      <c r="AJ57" s="114" t="s">
        <v>49</v>
      </c>
    </row>
    <row r="58" spans="1:36" outlineLevel="1" x14ac:dyDescent="0.25">
      <c r="A58" s="528" t="s">
        <v>18154</v>
      </c>
      <c r="B58" s="528" t="s">
        <v>73</v>
      </c>
      <c r="C58" s="528" t="s">
        <v>138</v>
      </c>
      <c r="D58" s="530"/>
      <c r="E58" s="537" t="str">
        <f>IFERROR(IF(T_DICCIONARIO[[#This Row],[PERSONALIZAR]]&lt;&gt;"",T_DICCIONARIO[[#This Row],[PERSONALIZAR]],HLOOKUP($E$2,$F$3:L58,ROW(T_DICCIONARIO[[#This Row],[PERSONALIZAR]])-2,0)),T_DICCIONARIO[[#This Row],[es]])</f>
        <v>IMPORTAR DE LIBRO EXCEL</v>
      </c>
      <c r="F58" s="529" t="s">
        <v>153</v>
      </c>
      <c r="G58" s="529" t="s">
        <v>199</v>
      </c>
      <c r="H58" s="529" t="s">
        <v>235</v>
      </c>
      <c r="I58" s="529" t="s">
        <v>300</v>
      </c>
      <c r="J58" s="529" t="s">
        <v>266</v>
      </c>
      <c r="K58" s="529" t="s">
        <v>700</v>
      </c>
      <c r="L58" s="529" t="s">
        <v>18646</v>
      </c>
      <c r="M58" s="550" t="str">
        <f>IF(T_DICCIONARIO[[#This Row],[PERSONALIZAR]]=T_DICCIONARIO[[#This Row],[OTRO]],"R","N")</f>
        <v>N</v>
      </c>
      <c r="N58" s="114" t="s">
        <v>49</v>
      </c>
      <c r="R58" s="413"/>
      <c r="S58" s="552">
        <v>0</v>
      </c>
      <c r="T58" s="93" t="s">
        <v>20335</v>
      </c>
      <c r="U58" s="93" t="s">
        <v>18302</v>
      </c>
      <c r="V58" s="552" t="s">
        <v>18124</v>
      </c>
      <c r="W58" s="303"/>
      <c r="X58" s="303"/>
      <c r="Y58" s="303"/>
      <c r="Z58" s="303" t="s">
        <v>20287</v>
      </c>
      <c r="AA58" s="303" t="s">
        <v>18482</v>
      </c>
      <c r="AB58" s="555"/>
      <c r="AC58" s="552" t="str">
        <f ca="1">IF(OR(Tabla_Menu[[#This Row],[Nivel]]="",IFERROR(SEARCH(MID(CELL("nombrearchivo"),FIND(".xlsm]",CELL("nombrearchivo"),1)+6,100),Tabla_Menu[[#This Row],[HOJAS NO MUESTRA]],1),0)&gt;0),"N/A","")</f>
        <v>N/A</v>
      </c>
      <c r="AD58" s="303">
        <f ca="1">IF(Tabla_Menu[[#This Row],[N/A]]="",,COUNTIF(Tabla_Menu[&amp;],Tabla_Menu[[#This Row],[&amp;]]))</f>
        <v>27</v>
      </c>
      <c r="AE58" s="303" t="str">
        <f ca="1">Tabla_Menu[[#This Row],[Nivel]]&amp;Tabla_Menu[[#This Row],[N/A]]</f>
        <v>N/A</v>
      </c>
      <c r="AF58" s="303" t="s">
        <v>20411</v>
      </c>
      <c r="AJ58" s="114" t="s">
        <v>49</v>
      </c>
    </row>
    <row r="59" spans="1:36" outlineLevel="1" x14ac:dyDescent="0.3">
      <c r="A59" s="528" t="s">
        <v>18156</v>
      </c>
      <c r="B59" s="528" t="s">
        <v>73</v>
      </c>
      <c r="C59" s="528" t="s">
        <v>139</v>
      </c>
      <c r="D59" s="530"/>
      <c r="E59" s="537" t="str">
        <f>IFERROR(IF(T_DICCIONARIO[[#This Row],[PERSONALIZAR]]&lt;&gt;"",T_DICCIONARIO[[#This Row],[PERSONALIZAR]],HLOOKUP($E$2,$F$3:L59,ROW(T_DICCIONARIO[[#This Row],[PERSONALIZAR]])-2,0)),T_DICCIONARIO[[#This Row],[es]])</f>
        <v>EXPORTAR A LIBRO EXCEL</v>
      </c>
      <c r="F59" s="529" t="s">
        <v>154</v>
      </c>
      <c r="G59" s="529" t="s">
        <v>200</v>
      </c>
      <c r="H59" s="529" t="s">
        <v>236</v>
      </c>
      <c r="I59" s="529" t="s">
        <v>301</v>
      </c>
      <c r="J59" s="529" t="s">
        <v>267</v>
      </c>
      <c r="K59" s="529" t="s">
        <v>701</v>
      </c>
      <c r="L59" s="529" t="s">
        <v>18647</v>
      </c>
      <c r="M59" s="550" t="str">
        <f>IF(T_DICCIONARIO[[#This Row],[PERSONALIZAR]]=T_DICCIONARIO[[#This Row],[OTRO]],"R","N")</f>
        <v>N</v>
      </c>
      <c r="N59" s="114" t="s">
        <v>49</v>
      </c>
      <c r="S59" s="552">
        <v>0</v>
      </c>
      <c r="T59" s="93" t="s">
        <v>20335</v>
      </c>
      <c r="U59" s="93" t="s">
        <v>18358</v>
      </c>
      <c r="V59" s="552" t="s">
        <v>18115</v>
      </c>
      <c r="W59" s="303"/>
      <c r="X59" s="303"/>
      <c r="Y59" s="303"/>
      <c r="Z59" s="303" t="s">
        <v>20265</v>
      </c>
      <c r="AA59" s="303" t="s">
        <v>18241</v>
      </c>
      <c r="AB59" s="555"/>
      <c r="AC59" s="552" t="str">
        <f ca="1">IF(OR(Tabla_Menu[[#This Row],[Nivel]]="",IFERROR(SEARCH(MID(CELL("nombrearchivo"),FIND(".xlsm]",CELL("nombrearchivo"),1)+6,100),Tabla_Menu[[#This Row],[HOJAS NO MUESTRA]],1),0)&gt;0),"N/A","")</f>
        <v>N/A</v>
      </c>
      <c r="AD59" s="303">
        <f ca="1">IF(Tabla_Menu[[#This Row],[N/A]]="",,COUNTIF(Tabla_Menu[&amp;],Tabla_Menu[[#This Row],[&amp;]]))</f>
        <v>27</v>
      </c>
      <c r="AE59" s="303" t="str">
        <f ca="1">Tabla_Menu[[#This Row],[Nivel]]&amp;Tabla_Menu[[#This Row],[N/A]]</f>
        <v>N/A</v>
      </c>
      <c r="AF59" s="303" t="s">
        <v>20412</v>
      </c>
      <c r="AJ59" s="114" t="s">
        <v>49</v>
      </c>
    </row>
    <row r="60" spans="1:36" outlineLevel="1" x14ac:dyDescent="0.3">
      <c r="A60" s="528" t="s">
        <v>18158</v>
      </c>
      <c r="B60" s="528" t="s">
        <v>73</v>
      </c>
      <c r="C60" s="528" t="s">
        <v>140</v>
      </c>
      <c r="D60" s="530"/>
      <c r="E60" s="537" t="str">
        <f>IFERROR(IF(T_DICCIONARIO[[#This Row],[PERSONALIZAR]]&lt;&gt;"",T_DICCIONARIO[[#This Row],[PERSONALIZAR]],HLOOKUP($E$2,$F$3:L60,ROW(T_DICCIONARIO[[#This Row],[PERSONALIZAR]])-2,0)),T_DICCIONARIO[[#This Row],[es]])</f>
        <v>EXPORTAR A MOODLE</v>
      </c>
      <c r="F60" s="529" t="s">
        <v>155</v>
      </c>
      <c r="G60" s="529" t="s">
        <v>201</v>
      </c>
      <c r="H60" s="529" t="s">
        <v>237</v>
      </c>
      <c r="I60" s="529" t="s">
        <v>302</v>
      </c>
      <c r="J60" s="529" t="s">
        <v>268</v>
      </c>
      <c r="K60" s="529" t="s">
        <v>702</v>
      </c>
      <c r="L60" s="529" t="s">
        <v>18648</v>
      </c>
      <c r="M60" s="550" t="str">
        <f>IF(T_DICCIONARIO[[#This Row],[PERSONALIZAR]]=T_DICCIONARIO[[#This Row],[OTRO]],"R","N")</f>
        <v>N</v>
      </c>
      <c r="N60" s="114" t="s">
        <v>49</v>
      </c>
      <c r="S60" s="552">
        <v>0</v>
      </c>
      <c r="T60" s="93" t="s">
        <v>20335</v>
      </c>
      <c r="U60" s="93" t="s">
        <v>20335</v>
      </c>
      <c r="V60" s="552"/>
      <c r="W60" s="303"/>
      <c r="X60" s="303"/>
      <c r="Y60" s="303"/>
      <c r="Z60" s="303" t="s">
        <v>18411</v>
      </c>
      <c r="AA60" s="303" t="s">
        <v>18410</v>
      </c>
      <c r="AB60" s="555"/>
      <c r="AC60" s="552" t="str">
        <f ca="1">IF(OR(Tabla_Menu[[#This Row],[Nivel]]="",IFERROR(SEARCH(MID(CELL("nombrearchivo"),FIND(".xlsm]",CELL("nombrearchivo"),1)+6,100),Tabla_Menu[[#This Row],[HOJAS NO MUESTRA]],1),0)&gt;0),"N/A","")</f>
        <v>N/A</v>
      </c>
      <c r="AD60" s="303">
        <f ca="1">IF(Tabla_Menu[[#This Row],[N/A]]="",,COUNTIF(Tabla_Menu[&amp;],Tabla_Menu[[#This Row],[&amp;]]))</f>
        <v>27</v>
      </c>
      <c r="AE60" s="303" t="str">
        <f ca="1">Tabla_Menu[[#This Row],[Nivel]]&amp;Tabla_Menu[[#This Row],[N/A]]</f>
        <v>N/A</v>
      </c>
      <c r="AF60" s="303" t="s">
        <v>20413</v>
      </c>
      <c r="AJ60" s="114" t="s">
        <v>49</v>
      </c>
    </row>
    <row r="61" spans="1:36" outlineLevel="1" x14ac:dyDescent="0.3">
      <c r="A61" s="528" t="s">
        <v>18161</v>
      </c>
      <c r="B61" s="528" t="s">
        <v>73</v>
      </c>
      <c r="C61" s="528" t="s">
        <v>141</v>
      </c>
      <c r="D61" s="530"/>
      <c r="E61" s="537" t="str">
        <f>IFERROR(IF(T_DICCIONARIO[[#This Row],[PERSONALIZAR]]&lt;&gt;"",T_DICCIONARIO[[#This Row],[PERSONALIZAR]],HLOOKUP($E$2,$F$3:L61,ROW(T_DICCIONARIO[[#This Row],[PERSONALIZAR]])-2,0)),T_DICCIONARIO[[#This Row],[es]])</f>
        <v>EXPORTAR A TEXTO (doc/txt)</v>
      </c>
      <c r="F61" s="529" t="s">
        <v>156</v>
      </c>
      <c r="G61" s="529" t="s">
        <v>207</v>
      </c>
      <c r="H61" s="529" t="s">
        <v>318</v>
      </c>
      <c r="I61" s="529" t="s">
        <v>319</v>
      </c>
      <c r="J61" s="529" t="s">
        <v>320</v>
      </c>
      <c r="K61" s="529" t="s">
        <v>703</v>
      </c>
      <c r="L61" s="529" t="s">
        <v>18649</v>
      </c>
      <c r="M61" s="550" t="str">
        <f>IF(T_DICCIONARIO[[#This Row],[PERSONALIZAR]]=T_DICCIONARIO[[#This Row],[OTRO]],"R","N")</f>
        <v>N</v>
      </c>
      <c r="N61" s="114" t="s">
        <v>49</v>
      </c>
      <c r="S61" s="552">
        <v>0</v>
      </c>
      <c r="T61" s="93" t="s">
        <v>20335</v>
      </c>
      <c r="U61" s="93" t="s">
        <v>20335</v>
      </c>
      <c r="V61" s="552"/>
      <c r="W61" s="303"/>
      <c r="X61" s="303"/>
      <c r="Y61" s="303"/>
      <c r="Z61" s="303" t="s">
        <v>18413</v>
      </c>
      <c r="AA61" s="303" t="s">
        <v>18412</v>
      </c>
      <c r="AB61" s="555"/>
      <c r="AC61" s="552" t="str">
        <f ca="1">IF(OR(Tabla_Menu[[#This Row],[Nivel]]="",IFERROR(SEARCH(MID(CELL("nombrearchivo"),FIND(".xlsm]",CELL("nombrearchivo"),1)+6,100),Tabla_Menu[[#This Row],[HOJAS NO MUESTRA]],1),0)&gt;0),"N/A","")</f>
        <v>N/A</v>
      </c>
      <c r="AD61" s="303">
        <f ca="1">IF(Tabla_Menu[[#This Row],[N/A]]="",,COUNTIF(Tabla_Menu[&amp;],Tabla_Menu[[#This Row],[&amp;]]))</f>
        <v>27</v>
      </c>
      <c r="AE61" s="303" t="str">
        <f ca="1">Tabla_Menu[[#This Row],[Nivel]]&amp;Tabla_Menu[[#This Row],[N/A]]</f>
        <v>N/A</v>
      </c>
      <c r="AF61" s="303" t="s">
        <v>20414</v>
      </c>
      <c r="AJ61" s="114" t="s">
        <v>49</v>
      </c>
    </row>
    <row r="62" spans="1:36" outlineLevel="1" x14ac:dyDescent="0.3">
      <c r="A62" s="528" t="s">
        <v>18164</v>
      </c>
      <c r="B62" s="528" t="s">
        <v>73</v>
      </c>
      <c r="C62" s="528" t="s">
        <v>142</v>
      </c>
      <c r="D62" s="530"/>
      <c r="E62" s="537" t="str">
        <f>IFERROR(IF(T_DICCIONARIO[[#This Row],[PERSONALIZAR]]&lt;&gt;"",T_DICCIONARIO[[#This Row],[PERSONALIZAR]],HLOOKUP($E$2,$F$3:L62,ROW(T_DICCIONARIO[[#This Row],[PERSONALIZAR]])-2,0)),T_DICCIONARIO[[#This Row],[es]])</f>
        <v>EXPORTAR A JUEGO</v>
      </c>
      <c r="F62" s="529" t="s">
        <v>206</v>
      </c>
      <c r="G62" s="529" t="s">
        <v>202</v>
      </c>
      <c r="H62" s="529" t="s">
        <v>238</v>
      </c>
      <c r="I62" s="529" t="s">
        <v>303</v>
      </c>
      <c r="J62" s="529" t="s">
        <v>269</v>
      </c>
      <c r="K62" s="529" t="s">
        <v>704</v>
      </c>
      <c r="L62" s="529" t="s">
        <v>18650</v>
      </c>
      <c r="M62" s="550" t="str">
        <f>IF(T_DICCIONARIO[[#This Row],[PERSONALIZAR]]=T_DICCIONARIO[[#This Row],[OTRO]],"R","N")</f>
        <v>N</v>
      </c>
      <c r="N62" s="114" t="s">
        <v>49</v>
      </c>
      <c r="S62" s="552">
        <v>0</v>
      </c>
      <c r="T62" s="93" t="s">
        <v>20335</v>
      </c>
      <c r="U62" s="93" t="s">
        <v>20335</v>
      </c>
      <c r="V62" s="552"/>
      <c r="W62" s="303"/>
      <c r="X62" s="303"/>
      <c r="Y62" s="303"/>
      <c r="Z62" s="303" t="s">
        <v>18425</v>
      </c>
      <c r="AA62" s="303" t="s">
        <v>18424</v>
      </c>
      <c r="AB62" s="555"/>
      <c r="AC62" s="552" t="str">
        <f ca="1">IF(OR(Tabla_Menu[[#This Row],[Nivel]]="",IFERROR(SEARCH(MID(CELL("nombrearchivo"),FIND(".xlsm]",CELL("nombrearchivo"),1)+6,100),Tabla_Menu[[#This Row],[HOJAS NO MUESTRA]],1),0)&gt;0),"N/A","")</f>
        <v>N/A</v>
      </c>
      <c r="AD62" s="303">
        <f ca="1">IF(Tabla_Menu[[#This Row],[N/A]]="",,COUNTIF(Tabla_Menu[&amp;],Tabla_Menu[[#This Row],[&amp;]]))</f>
        <v>27</v>
      </c>
      <c r="AE62" s="303" t="str">
        <f ca="1">Tabla_Menu[[#This Row],[Nivel]]&amp;Tabla_Menu[[#This Row],[N/A]]</f>
        <v>N/A</v>
      </c>
      <c r="AF62" s="303" t="s">
        <v>20415</v>
      </c>
      <c r="AJ62" s="114" t="s">
        <v>49</v>
      </c>
    </row>
    <row r="63" spans="1:36" outlineLevel="1" x14ac:dyDescent="0.3">
      <c r="A63" s="528" t="s">
        <v>19930</v>
      </c>
      <c r="B63" s="528" t="s">
        <v>73</v>
      </c>
      <c r="C63" s="528" t="s">
        <v>499</v>
      </c>
      <c r="D63" s="530"/>
      <c r="E63" s="537" t="str">
        <f>IFERROR(IF(T_DICCIONARIO[[#This Row],[PERSONALIZAR]]&lt;&gt;"",T_DICCIONARIO[[#This Row],[PERSONALIZAR]],HLOOKUP($E$2,$F$3:L63,ROW(T_DICCIONARIO[[#This Row],[PERSONALIZAR]])-2,0)),T_DICCIONARIO[[#This Row],[es]])</f>
        <v>Las respuestas se barajarán.</v>
      </c>
      <c r="F63" s="529" t="s">
        <v>157</v>
      </c>
      <c r="G63" s="529" t="s">
        <v>218</v>
      </c>
      <c r="H63" s="529" t="s">
        <v>239</v>
      </c>
      <c r="I63" s="529" t="s">
        <v>305</v>
      </c>
      <c r="J63" s="529" t="s">
        <v>270</v>
      </c>
      <c r="K63" s="529" t="s">
        <v>705</v>
      </c>
      <c r="L63" s="529" t="s">
        <v>18658</v>
      </c>
      <c r="M63" s="550" t="str">
        <f>IF(T_DICCIONARIO[[#This Row],[PERSONALIZAR]]=T_DICCIONARIO[[#This Row],[OTRO]],"R","N")</f>
        <v>N</v>
      </c>
      <c r="N63" s="114" t="s">
        <v>49</v>
      </c>
      <c r="S63" s="552">
        <v>0</v>
      </c>
      <c r="T63" s="93" t="s">
        <v>20335</v>
      </c>
      <c r="U63" s="93" t="s">
        <v>20335</v>
      </c>
      <c r="V63" s="552"/>
      <c r="W63" s="303"/>
      <c r="X63" s="303"/>
      <c r="Y63" s="303"/>
      <c r="Z63" s="303" t="s">
        <v>18405</v>
      </c>
      <c r="AA63" s="303" t="s">
        <v>18404</v>
      </c>
      <c r="AB63" s="555"/>
      <c r="AC63" s="552" t="str">
        <f ca="1">IF(OR(Tabla_Menu[[#This Row],[Nivel]]="",IFERROR(SEARCH(MID(CELL("nombrearchivo"),FIND(".xlsm]",CELL("nombrearchivo"),1)+6,100),Tabla_Menu[[#This Row],[HOJAS NO MUESTRA]],1),0)&gt;0),"N/A","")</f>
        <v>N/A</v>
      </c>
      <c r="AD63" s="303">
        <f ca="1">IF(Tabla_Menu[[#This Row],[N/A]]="",,COUNTIF(Tabla_Menu[&amp;],Tabla_Menu[[#This Row],[&amp;]]))</f>
        <v>27</v>
      </c>
      <c r="AE63" s="303" t="str">
        <f ca="1">Tabla_Menu[[#This Row],[Nivel]]&amp;Tabla_Menu[[#This Row],[N/A]]</f>
        <v>N/A</v>
      </c>
      <c r="AF63" s="303" t="s">
        <v>20416</v>
      </c>
      <c r="AJ63" s="114" t="s">
        <v>49</v>
      </c>
    </row>
    <row r="64" spans="1:36" outlineLevel="1" x14ac:dyDescent="0.3">
      <c r="A64" s="528" t="s">
        <v>19931</v>
      </c>
      <c r="B64" s="528" t="s">
        <v>73</v>
      </c>
      <c r="C64" s="528" t="s">
        <v>500</v>
      </c>
      <c r="D64" s="530"/>
      <c r="E64" s="537" t="str">
        <f>IFERROR(IF(T_DICCIONARIO[[#This Row],[PERSONALIZAR]]&lt;&gt;"",T_DICCIONARIO[[#This Row],[PERSONALIZAR]],HLOOKUP($E$2,$F$3:L64,ROW(T_DICCIONARIO[[#This Row],[PERSONALIZAR]])-2,0)),T_DICCIONARIO[[#This Row],[es]])</f>
        <v>Las respuestas NO se barajarán.</v>
      </c>
      <c r="F64" s="529" t="s">
        <v>158</v>
      </c>
      <c r="G64" s="529" t="s">
        <v>219</v>
      </c>
      <c r="H64" s="529" t="s">
        <v>240</v>
      </c>
      <c r="I64" s="529" t="s">
        <v>306</v>
      </c>
      <c r="J64" s="529" t="s">
        <v>271</v>
      </c>
      <c r="K64" s="529" t="s">
        <v>706</v>
      </c>
      <c r="L64" s="529" t="s">
        <v>18659</v>
      </c>
      <c r="M64" s="550" t="str">
        <f>IF(T_DICCIONARIO[[#This Row],[PERSONALIZAR]]=T_DICCIONARIO[[#This Row],[OTRO]],"R","N")</f>
        <v>N</v>
      </c>
      <c r="N64" s="114" t="s">
        <v>49</v>
      </c>
      <c r="S64" s="552">
        <v>0</v>
      </c>
      <c r="T64" s="93" t="s">
        <v>20335</v>
      </c>
      <c r="U64" s="93" t="s">
        <v>20335</v>
      </c>
      <c r="V64" s="552"/>
      <c r="W64" s="303"/>
      <c r="X64" s="303"/>
      <c r="Y64" s="303"/>
      <c r="Z64" s="303" t="s">
        <v>18406</v>
      </c>
      <c r="AA64" s="303" t="s">
        <v>18407</v>
      </c>
      <c r="AB64" s="555"/>
      <c r="AC64" s="552" t="str">
        <f ca="1">IF(OR(Tabla_Menu[[#This Row],[Nivel]]="",IFERROR(SEARCH(MID(CELL("nombrearchivo"),FIND(".xlsm]",CELL("nombrearchivo"),1)+6,100),Tabla_Menu[[#This Row],[HOJAS NO MUESTRA]],1),0)&gt;0),"N/A","")</f>
        <v>N/A</v>
      </c>
      <c r="AD64" s="303">
        <f ca="1">IF(Tabla_Menu[[#This Row],[N/A]]="",,COUNTIF(Tabla_Menu[&amp;],Tabla_Menu[[#This Row],[&amp;]]))</f>
        <v>27</v>
      </c>
      <c r="AE64" s="303" t="str">
        <f ca="1">Tabla_Menu[[#This Row],[Nivel]]&amp;Tabla_Menu[[#This Row],[N/A]]</f>
        <v>N/A</v>
      </c>
      <c r="AF64" s="303" t="s">
        <v>20417</v>
      </c>
      <c r="AJ64" s="114" t="s">
        <v>49</v>
      </c>
    </row>
    <row r="65" spans="1:36" outlineLevel="1" x14ac:dyDescent="0.3">
      <c r="A65" s="403" t="s">
        <v>19932</v>
      </c>
      <c r="B65" s="528" t="s">
        <v>73</v>
      </c>
      <c r="C65" s="528" t="s">
        <v>19875</v>
      </c>
      <c r="D65" s="530"/>
      <c r="E65" s="537" t="str">
        <f>IFERROR(IF(T_DICCIONARIO[[#This Row],[PERSONALIZAR]]&lt;&gt;"",T_DICCIONARIO[[#This Row],[PERSONALIZAR]],HLOOKUP($E$2,$F$3:L65,ROW(T_DICCIONARIO[[#This Row],[PERSONALIZAR]])-2,0)),T_DICCIONARIO[[#This Row],[es]])</f>
        <v>Las respuestas no tendrán numeración.</v>
      </c>
      <c r="F65" s="529" t="s">
        <v>19876</v>
      </c>
      <c r="G65" s="529" t="s">
        <v>19878</v>
      </c>
      <c r="H65" s="529" t="s">
        <v>19879</v>
      </c>
      <c r="I65" s="529" t="s">
        <v>19880</v>
      </c>
      <c r="J65" s="529" t="s">
        <v>19881</v>
      </c>
      <c r="K65" s="529" t="s">
        <v>19882</v>
      </c>
      <c r="L65" s="529" t="s">
        <v>19877</v>
      </c>
      <c r="M65" s="550" t="str">
        <f>IF(T_DICCIONARIO[[#This Row],[PERSONALIZAR]]=T_DICCIONARIO[[#This Row],[OTRO]],"R","N")</f>
        <v>N</v>
      </c>
      <c r="N65" s="114" t="s">
        <v>49</v>
      </c>
      <c r="S65" s="552">
        <v>0</v>
      </c>
      <c r="T65" s="93" t="s">
        <v>20335</v>
      </c>
      <c r="U65" s="93" t="s">
        <v>20335</v>
      </c>
      <c r="V65" s="552"/>
      <c r="W65" s="303"/>
      <c r="X65" s="303"/>
      <c r="Y65" s="303"/>
      <c r="Z65" s="303" t="s">
        <v>18419</v>
      </c>
      <c r="AA65" s="303" t="s">
        <v>18418</v>
      </c>
      <c r="AB65" s="555"/>
      <c r="AC65" s="552" t="str">
        <f ca="1">IF(OR(Tabla_Menu[[#This Row],[Nivel]]="",IFERROR(SEARCH(MID(CELL("nombrearchivo"),FIND(".xlsm]",CELL("nombrearchivo"),1)+6,100),Tabla_Menu[[#This Row],[HOJAS NO MUESTRA]],1),0)&gt;0),"N/A","")</f>
        <v>N/A</v>
      </c>
      <c r="AD65" s="303">
        <f ca="1">IF(Tabla_Menu[[#This Row],[N/A]]="",,COUNTIF(Tabla_Menu[&amp;],Tabla_Menu[[#This Row],[&amp;]]))</f>
        <v>27</v>
      </c>
      <c r="AE65" s="303" t="str">
        <f ca="1">Tabla_Menu[[#This Row],[Nivel]]&amp;Tabla_Menu[[#This Row],[N/A]]</f>
        <v>N/A</v>
      </c>
      <c r="AF65" s="303" t="s">
        <v>20418</v>
      </c>
      <c r="AJ65" s="114" t="s">
        <v>49</v>
      </c>
    </row>
    <row r="66" spans="1:36" outlineLevel="1" x14ac:dyDescent="0.3">
      <c r="A66" s="528" t="s">
        <v>19933</v>
      </c>
      <c r="B66" s="528" t="s">
        <v>73</v>
      </c>
      <c r="C66" s="528" t="s">
        <v>508</v>
      </c>
      <c r="D66" s="530"/>
      <c r="E66" s="537" t="str">
        <f>IFERROR(IF(T_DICCIONARIO[[#This Row],[PERSONALIZAR]]&lt;&gt;"",T_DICCIONARIO[[#This Row],[PERSONALIZAR]],HLOOKUP($E$2,$F$3:L66,ROW(T_DICCIONARIO[[#This Row],[PERSONALIZAR]])-2,0)),T_DICCIONARIO[[#This Row],[es]])</f>
        <v>(una respuesta)</v>
      </c>
      <c r="F66" s="529" t="s">
        <v>37</v>
      </c>
      <c r="G66" s="529" t="s">
        <v>1008</v>
      </c>
      <c r="H66" s="529" t="s">
        <v>241</v>
      </c>
      <c r="I66" s="529" t="s">
        <v>307</v>
      </c>
      <c r="J66" s="529" t="s">
        <v>272</v>
      </c>
      <c r="K66" s="529" t="s">
        <v>707</v>
      </c>
      <c r="L66" s="529" t="s">
        <v>18660</v>
      </c>
      <c r="M66" s="550" t="str">
        <f>IF(T_DICCIONARIO[[#This Row],[PERSONALIZAR]]=T_DICCIONARIO[[#This Row],[OTRO]],"R","N")</f>
        <v>N</v>
      </c>
      <c r="N66" s="114" t="s">
        <v>49</v>
      </c>
      <c r="S66" s="552">
        <v>0</v>
      </c>
      <c r="T66" s="93" t="s">
        <v>20335</v>
      </c>
      <c r="U66" s="93" t="s">
        <v>20335</v>
      </c>
      <c r="V66" s="552"/>
      <c r="W66" s="303"/>
      <c r="X66" s="303"/>
      <c r="Y66" s="303"/>
      <c r="Z66" s="303" t="s">
        <v>18421</v>
      </c>
      <c r="AA66" s="303" t="s">
        <v>18420</v>
      </c>
      <c r="AB66" s="555"/>
      <c r="AC66" s="552" t="str">
        <f ca="1">IF(OR(Tabla_Menu[[#This Row],[Nivel]]="",IFERROR(SEARCH(MID(CELL("nombrearchivo"),FIND(".xlsm]",CELL("nombrearchivo"),1)+6,100),Tabla_Menu[[#This Row],[HOJAS NO MUESTRA]],1),0)&gt;0),"N/A","")</f>
        <v>N/A</v>
      </c>
      <c r="AD66" s="303">
        <f ca="1">IF(Tabla_Menu[[#This Row],[N/A]]="",,COUNTIF(Tabla_Menu[&amp;],Tabla_Menu[[#This Row],[&amp;]]))</f>
        <v>27</v>
      </c>
      <c r="AE66" s="303" t="str">
        <f ca="1">Tabla_Menu[[#This Row],[Nivel]]&amp;Tabla_Menu[[#This Row],[N/A]]</f>
        <v>N/A</v>
      </c>
      <c r="AF66" s="303" t="s">
        <v>20419</v>
      </c>
      <c r="AJ66" s="114" t="s">
        <v>49</v>
      </c>
    </row>
    <row r="67" spans="1:36" outlineLevel="1" x14ac:dyDescent="0.3">
      <c r="A67" s="528" t="s">
        <v>19934</v>
      </c>
      <c r="B67" s="528" t="s">
        <v>73</v>
      </c>
      <c r="C67" s="528" t="s">
        <v>509</v>
      </c>
      <c r="D67" s="530"/>
      <c r="E67" s="537" t="str">
        <f>IFERROR(IF(T_DICCIONARIO[[#This Row],[PERSONALIZAR]]&lt;&gt;"",T_DICCIONARIO[[#This Row],[PERSONALIZAR]],HLOOKUP($E$2,$F$3:L67,ROW(T_DICCIONARIO[[#This Row],[PERSONALIZAR]])-2,0)),T_DICCIONARIO[[#This Row],[es]])</f>
        <v>(varias respuestas)</v>
      </c>
      <c r="F67" s="529" t="s">
        <v>38</v>
      </c>
      <c r="G67" s="529" t="s">
        <v>220</v>
      </c>
      <c r="H67" s="529" t="s">
        <v>242</v>
      </c>
      <c r="I67" s="529" t="s">
        <v>308</v>
      </c>
      <c r="J67" s="529" t="s">
        <v>273</v>
      </c>
      <c r="K67" s="529" t="s">
        <v>708</v>
      </c>
      <c r="L67" s="529" t="s">
        <v>18661</v>
      </c>
      <c r="M67" s="550" t="str">
        <f>IF(T_DICCIONARIO[[#This Row],[PERSONALIZAR]]=T_DICCIONARIO[[#This Row],[OTRO]],"R","N")</f>
        <v>N</v>
      </c>
      <c r="N67" s="114" t="s">
        <v>49</v>
      </c>
      <c r="S67" s="552">
        <v>0</v>
      </c>
      <c r="T67" s="93" t="s">
        <v>20335</v>
      </c>
      <c r="U67" s="93" t="s">
        <v>20335</v>
      </c>
      <c r="V67" s="552"/>
      <c r="W67" s="303"/>
      <c r="X67" s="303"/>
      <c r="Y67" s="303"/>
      <c r="Z67" s="303" t="s">
        <v>18408</v>
      </c>
      <c r="AA67" s="303" t="s">
        <v>18409</v>
      </c>
      <c r="AB67" s="555"/>
      <c r="AC67" s="552" t="str">
        <f ca="1">IF(OR(Tabla_Menu[[#This Row],[Nivel]]="",IFERROR(SEARCH(MID(CELL("nombrearchivo"),FIND(".xlsm]",CELL("nombrearchivo"),1)+6,100),Tabla_Menu[[#This Row],[HOJAS NO MUESTRA]],1),0)&gt;0),"N/A","")</f>
        <v>N/A</v>
      </c>
      <c r="AD67" s="303">
        <f ca="1">IF(Tabla_Menu[[#This Row],[N/A]]="",,COUNTIF(Tabla_Menu[&amp;],Tabla_Menu[[#This Row],[&amp;]]))</f>
        <v>27</v>
      </c>
      <c r="AE67" s="303" t="str">
        <f ca="1">Tabla_Menu[[#This Row],[Nivel]]&amp;Tabla_Menu[[#This Row],[N/A]]</f>
        <v>N/A</v>
      </c>
      <c r="AF67" s="303" t="s">
        <v>20420</v>
      </c>
      <c r="AJ67" s="114" t="s">
        <v>49</v>
      </c>
    </row>
    <row r="68" spans="1:36" outlineLevel="1" x14ac:dyDescent="0.3">
      <c r="A68" s="528" t="s">
        <v>19935</v>
      </c>
      <c r="B68" s="528" t="s">
        <v>73</v>
      </c>
      <c r="C68" s="528" t="s">
        <v>18890</v>
      </c>
      <c r="D68" s="530"/>
      <c r="E68" s="537" t="str">
        <f>IFERROR(IF(T_DICCIONARIO[[#This Row],[PERSONALIZAR]]&lt;&gt;"",T_DICCIONARIO[[#This Row],[PERSONALIZAR]],HLOOKUP($E$2,$F$3:L68,ROW(T_DICCIONARIO[[#This Row],[PERSONALIZAR]])-2,0)),T_DICCIONARIO[[#This Row],[es]])</f>
        <v>El rango de preguntas a exportar no coincide con el Nº total de preguntas.</v>
      </c>
      <c r="F68" s="529" t="s">
        <v>18536</v>
      </c>
      <c r="G68" s="529" t="s">
        <v>18538</v>
      </c>
      <c r="H68" s="529" t="s">
        <v>18539</v>
      </c>
      <c r="I68" s="529" t="s">
        <v>18540</v>
      </c>
      <c r="J68" s="529" t="s">
        <v>18541</v>
      </c>
      <c r="K68" s="529" t="s">
        <v>18537</v>
      </c>
      <c r="L68" s="529" t="s">
        <v>18667</v>
      </c>
      <c r="M68" s="550" t="str">
        <f>IF(T_DICCIONARIO[[#This Row],[PERSONALIZAR]]=T_DICCIONARIO[[#This Row],[OTRO]],"R","N")</f>
        <v>N</v>
      </c>
      <c r="N68" s="114" t="s">
        <v>49</v>
      </c>
      <c r="S68" s="552">
        <v>0</v>
      </c>
      <c r="T68" s="93" t="s">
        <v>20335</v>
      </c>
      <c r="U68" s="93" t="s">
        <v>20335</v>
      </c>
      <c r="V68" s="552"/>
      <c r="W68" s="303"/>
      <c r="X68" s="303"/>
      <c r="Y68" s="303"/>
      <c r="Z68" s="303" t="s">
        <v>18417</v>
      </c>
      <c r="AA68" s="303" t="s">
        <v>18416</v>
      </c>
      <c r="AB68" s="555"/>
      <c r="AC68" s="552" t="str">
        <f ca="1">IF(OR(Tabla_Menu[[#This Row],[Nivel]]="",IFERROR(SEARCH(MID(CELL("nombrearchivo"),FIND(".xlsm]",CELL("nombrearchivo"),1)+6,100),Tabla_Menu[[#This Row],[HOJAS NO MUESTRA]],1),0)&gt;0),"N/A","")</f>
        <v>N/A</v>
      </c>
      <c r="AD68" s="303">
        <f ca="1">IF(Tabla_Menu[[#This Row],[N/A]]="",,COUNTIF(Tabla_Menu[&amp;],Tabla_Menu[[#This Row],[&amp;]]))</f>
        <v>27</v>
      </c>
      <c r="AE68" s="303" t="str">
        <f ca="1">Tabla_Menu[[#This Row],[Nivel]]&amp;Tabla_Menu[[#This Row],[N/A]]</f>
        <v>N/A</v>
      </c>
      <c r="AF68" s="303" t="s">
        <v>20421</v>
      </c>
      <c r="AJ68" s="114" t="s">
        <v>49</v>
      </c>
    </row>
    <row r="69" spans="1:36" outlineLevel="1" x14ac:dyDescent="0.3">
      <c r="A69" s="528" t="s">
        <v>19936</v>
      </c>
      <c r="B69" s="528" t="s">
        <v>73</v>
      </c>
      <c r="C69" s="528" t="s">
        <v>18891</v>
      </c>
      <c r="D69" s="530"/>
      <c r="E69" s="537" t="str">
        <f>IFERROR(IF(T_DICCIONARIO[[#This Row],[PERSONALIZAR]]&lt;&gt;"",T_DICCIONARIO[[#This Row],[PERSONALIZAR]],HLOOKUP($E$2,$F$3:L69,ROW(T_DICCIONARIO[[#This Row],[PERSONALIZAR]])-2,0)),T_DICCIONARIO[[#This Row],[es]])</f>
        <v>El rango de preguntas a exportar es INCORRECTO.</v>
      </c>
      <c r="F69" s="529" t="s">
        <v>18907</v>
      </c>
      <c r="G69" s="529" t="s">
        <v>18908</v>
      </c>
      <c r="H69" s="529" t="s">
        <v>18981</v>
      </c>
      <c r="I69" s="529" t="s">
        <v>18982</v>
      </c>
      <c r="J69" s="529" t="s">
        <v>18983</v>
      </c>
      <c r="K69" s="529" t="s">
        <v>18984</v>
      </c>
      <c r="L69" s="529" t="s">
        <v>18985</v>
      </c>
      <c r="M69" s="550" t="str">
        <f>IF(T_DICCIONARIO[[#This Row],[PERSONALIZAR]]=T_DICCIONARIO[[#This Row],[OTRO]],"R","N")</f>
        <v>N</v>
      </c>
      <c r="N69" s="114" t="s">
        <v>49</v>
      </c>
      <c r="S69" s="552">
        <v>0</v>
      </c>
      <c r="T69" s="93" t="s">
        <v>20335</v>
      </c>
      <c r="U69" s="93" t="s">
        <v>20335</v>
      </c>
      <c r="V69" s="552"/>
      <c r="W69" s="303"/>
      <c r="X69" s="303"/>
      <c r="Y69" s="303"/>
      <c r="Z69" s="303" t="s">
        <v>18423</v>
      </c>
      <c r="AA69" s="303" t="s">
        <v>18422</v>
      </c>
      <c r="AB69" s="555"/>
      <c r="AC69" s="552" t="str">
        <f ca="1">IF(OR(Tabla_Menu[[#This Row],[Nivel]]="",IFERROR(SEARCH(MID(CELL("nombrearchivo"),FIND(".xlsm]",CELL("nombrearchivo"),1)+6,100),Tabla_Menu[[#This Row],[HOJAS NO MUESTRA]],1),0)&gt;0),"N/A","")</f>
        <v>N/A</v>
      </c>
      <c r="AD69" s="303">
        <f ca="1">IF(Tabla_Menu[[#This Row],[N/A]]="",,COUNTIF(Tabla_Menu[&amp;],Tabla_Menu[[#This Row],[&amp;]]))</f>
        <v>27</v>
      </c>
      <c r="AE69" s="303" t="str">
        <f ca="1">Tabla_Menu[[#This Row],[Nivel]]&amp;Tabla_Menu[[#This Row],[N/A]]</f>
        <v>N/A</v>
      </c>
      <c r="AF69" s="303" t="s">
        <v>20422</v>
      </c>
      <c r="AJ69" s="114" t="s">
        <v>49</v>
      </c>
    </row>
    <row r="70" spans="1:36" outlineLevel="1" x14ac:dyDescent="0.3">
      <c r="A70" s="528" t="s">
        <v>19937</v>
      </c>
      <c r="B70" s="528" t="s">
        <v>73</v>
      </c>
      <c r="C70" s="528" t="s">
        <v>18909</v>
      </c>
      <c r="D70" s="530"/>
      <c r="E70" s="537" t="str">
        <f>IFERROR(IF(T_DICCIONARIO[[#This Row],[PERSONALIZAR]]&lt;&gt;"",T_DICCIONARIO[[#This Row],[PERSONALIZAR]],HLOOKUP($E$2,$F$3:L70,ROW(T_DICCIONARIO[[#This Row],[PERSONALIZAR]])-2,0)),T_DICCIONARIO[[#This Row],[es]])</f>
        <v>Pincha aquí si quieres poner el rango completo de preguntas [Ctrl+May+K]</v>
      </c>
      <c r="F70" s="529" t="s">
        <v>19223</v>
      </c>
      <c r="G70" s="529" t="s">
        <v>19224</v>
      </c>
      <c r="H70" s="529" t="s">
        <v>19225</v>
      </c>
      <c r="I70" s="529" t="s">
        <v>19226</v>
      </c>
      <c r="J70" s="529" t="s">
        <v>19227</v>
      </c>
      <c r="K70" s="529" t="s">
        <v>19228</v>
      </c>
      <c r="L70" s="529" t="s">
        <v>19229</v>
      </c>
      <c r="M70" s="550" t="str">
        <f>IF(T_DICCIONARIO[[#This Row],[PERSONALIZAR]]=T_DICCIONARIO[[#This Row],[OTRO]],"R","N")</f>
        <v>N</v>
      </c>
      <c r="N70" s="114" t="s">
        <v>49</v>
      </c>
      <c r="S70" s="552">
        <v>0</v>
      </c>
      <c r="T70" s="93" t="s">
        <v>20335</v>
      </c>
      <c r="U70" s="93" t="s">
        <v>20335</v>
      </c>
      <c r="V70" s="552"/>
      <c r="W70" s="303"/>
      <c r="X70" s="303"/>
      <c r="Y70" s="303"/>
      <c r="Z70" s="303" t="s">
        <v>18415</v>
      </c>
      <c r="AA70" s="303" t="s">
        <v>18414</v>
      </c>
      <c r="AB70" s="555"/>
      <c r="AC70" s="552" t="str">
        <f ca="1">IF(OR(Tabla_Menu[[#This Row],[Nivel]]="",IFERROR(SEARCH(MID(CELL("nombrearchivo"),FIND(".xlsm]",CELL("nombrearchivo"),1)+6,100),Tabla_Menu[[#This Row],[HOJAS NO MUESTRA]],1),0)&gt;0),"N/A","")</f>
        <v>N/A</v>
      </c>
      <c r="AD70" s="303">
        <f ca="1">IF(Tabla_Menu[[#This Row],[N/A]]="",,COUNTIF(Tabla_Menu[&amp;],Tabla_Menu[[#This Row],[&amp;]]))</f>
        <v>27</v>
      </c>
      <c r="AE70" s="303" t="str">
        <f ca="1">Tabla_Menu[[#This Row],[Nivel]]&amp;Tabla_Menu[[#This Row],[N/A]]</f>
        <v>N/A</v>
      </c>
      <c r="AF70" s="303" t="s">
        <v>20423</v>
      </c>
      <c r="AJ70" s="114" t="s">
        <v>49</v>
      </c>
    </row>
    <row r="71" spans="1:36" outlineLevel="1" x14ac:dyDescent="0.3">
      <c r="A71" s="528" t="s">
        <v>19938</v>
      </c>
      <c r="B71" s="528" t="s">
        <v>73</v>
      </c>
      <c r="C71" s="528" t="s">
        <v>18882</v>
      </c>
      <c r="D71" s="530"/>
      <c r="E71" s="537" t="str">
        <f>IFERROR(IF(T_DICCIONARIO[[#This Row],[PERSONALIZAR]]&lt;&gt;"",T_DICCIONARIO[[#This Row],[PERSONALIZAR]],HLOOKUP($E$2,$F$3:L71,ROW(T_DICCIONARIO[[#This Row],[PERSONALIZAR]])-2,0)),T_DICCIONARIO[[#This Row],[es]])</f>
        <v>Opción Múltiple 1R</v>
      </c>
      <c r="F71" s="529" t="s">
        <v>19829</v>
      </c>
      <c r="G71" s="529" t="s">
        <v>18002</v>
      </c>
      <c r="H71" s="529" t="s">
        <v>18010</v>
      </c>
      <c r="I71" s="529" t="s">
        <v>18027</v>
      </c>
      <c r="J71" s="529" t="s">
        <v>18007</v>
      </c>
      <c r="K71" s="529" t="s">
        <v>18002</v>
      </c>
      <c r="L71" s="529" t="s">
        <v>18651</v>
      </c>
      <c r="M71" s="550" t="str">
        <f>IF(T_DICCIONARIO[[#This Row],[PERSONALIZAR]]=T_DICCIONARIO[[#This Row],[OTRO]],"R","N")</f>
        <v>N</v>
      </c>
      <c r="N71" s="114" t="s">
        <v>49</v>
      </c>
      <c r="S71" s="552">
        <v>0</v>
      </c>
      <c r="T71" s="93" t="s">
        <v>20335</v>
      </c>
      <c r="U71" s="93" t="s">
        <v>20335</v>
      </c>
      <c r="V71" s="552"/>
      <c r="W71" s="303"/>
      <c r="X71" s="303"/>
      <c r="Y71" s="303"/>
      <c r="Z71" s="303" t="s">
        <v>18427</v>
      </c>
      <c r="AA71" s="303" t="s">
        <v>18426</v>
      </c>
      <c r="AB71" s="555"/>
      <c r="AC71" s="552" t="str">
        <f ca="1">IF(OR(Tabla_Menu[[#This Row],[Nivel]]="",IFERROR(SEARCH(MID(CELL("nombrearchivo"),FIND(".xlsm]",CELL("nombrearchivo"),1)+6,100),Tabla_Menu[[#This Row],[HOJAS NO MUESTRA]],1),0)&gt;0),"N/A","")</f>
        <v>N/A</v>
      </c>
      <c r="AD71" s="303">
        <f ca="1">IF(Tabla_Menu[[#This Row],[N/A]]="",,COUNTIF(Tabla_Menu[&amp;],Tabla_Menu[[#This Row],[&amp;]]))</f>
        <v>27</v>
      </c>
      <c r="AE71" s="303" t="str">
        <f ca="1">Tabla_Menu[[#This Row],[Nivel]]&amp;Tabla_Menu[[#This Row],[N/A]]</f>
        <v>N/A</v>
      </c>
      <c r="AF71" s="303" t="s">
        <v>20424</v>
      </c>
      <c r="AJ71" s="114" t="s">
        <v>49</v>
      </c>
    </row>
    <row r="72" spans="1:36" outlineLevel="1" x14ac:dyDescent="0.3">
      <c r="A72" s="528" t="s">
        <v>19939</v>
      </c>
      <c r="B72" s="528" t="s">
        <v>73</v>
      </c>
      <c r="C72" s="528" t="s">
        <v>18883</v>
      </c>
      <c r="D72" s="530"/>
      <c r="E72" s="537" t="str">
        <f>IFERROR(IF(T_DICCIONARIO[[#This Row],[PERSONALIZAR]]&lt;&gt;"",T_DICCIONARIO[[#This Row],[PERSONALIZAR]],HLOOKUP($E$2,$F$3:L72,ROW(T_DICCIONARIO[[#This Row],[PERSONALIZAR]])-2,0)),T_DICCIONARIO[[#This Row],[es]])</f>
        <v>Opción Múltiple +R</v>
      </c>
      <c r="F72" s="529" t="s">
        <v>19828</v>
      </c>
      <c r="G72" s="529" t="s">
        <v>18014</v>
      </c>
      <c r="H72" s="529" t="s">
        <v>18015</v>
      </c>
      <c r="I72" s="529" t="s">
        <v>18016</v>
      </c>
      <c r="J72" s="529" t="s">
        <v>18017</v>
      </c>
      <c r="K72" s="529" t="s">
        <v>18018</v>
      </c>
      <c r="L72" s="529" t="s">
        <v>18652</v>
      </c>
      <c r="M72" s="550" t="str">
        <f>IF(T_DICCIONARIO[[#This Row],[PERSONALIZAR]]=T_DICCIONARIO[[#This Row],[OTRO]],"R","N")</f>
        <v>N</v>
      </c>
      <c r="N72" s="114" t="s">
        <v>49</v>
      </c>
      <c r="S72" s="552">
        <v>0</v>
      </c>
      <c r="T72" s="93" t="s">
        <v>20335</v>
      </c>
      <c r="U72" s="93" t="s">
        <v>20335</v>
      </c>
      <c r="V72" s="552" t="s">
        <v>18128</v>
      </c>
      <c r="W72" s="303"/>
      <c r="X72" s="303"/>
      <c r="Y72" s="303"/>
      <c r="Z72" s="303" t="s">
        <v>18441</v>
      </c>
      <c r="AA72" s="303" t="s">
        <v>18442</v>
      </c>
      <c r="AB72" s="555"/>
      <c r="AC72" s="552" t="str">
        <f ca="1">IF(OR(Tabla_Menu[[#This Row],[Nivel]]="",IFERROR(SEARCH(MID(CELL("nombrearchivo"),FIND(".xlsm]",CELL("nombrearchivo"),1)+6,100),Tabla_Menu[[#This Row],[HOJAS NO MUESTRA]],1),0)&gt;0),"N/A","")</f>
        <v>N/A</v>
      </c>
      <c r="AD72" s="303">
        <f ca="1">IF(Tabla_Menu[[#This Row],[N/A]]="",,COUNTIF(Tabla_Menu[&amp;],Tabla_Menu[[#This Row],[&amp;]]))</f>
        <v>27</v>
      </c>
      <c r="AE72" s="303" t="str">
        <f ca="1">Tabla_Menu[[#This Row],[Nivel]]&amp;Tabla_Menu[[#This Row],[N/A]]</f>
        <v>N/A</v>
      </c>
      <c r="AF72" s="303" t="s">
        <v>20425</v>
      </c>
      <c r="AJ72" s="114" t="s">
        <v>49</v>
      </c>
    </row>
    <row r="73" spans="1:36" outlineLevel="1" x14ac:dyDescent="0.3">
      <c r="A73" s="528" t="s">
        <v>19940</v>
      </c>
      <c r="B73" s="528" t="s">
        <v>73</v>
      </c>
      <c r="C73" s="528" t="s">
        <v>18884</v>
      </c>
      <c r="D73" s="530"/>
      <c r="E73" s="537" t="str">
        <f>IFERROR(IF(T_DICCIONARIO[[#This Row],[PERSONALIZAR]]&lt;&gt;"",T_DICCIONARIO[[#This Row],[PERSONALIZAR]],HLOOKUP($E$2,$F$3:L73,ROW(T_DICCIONARIO[[#This Row],[PERSONALIZAR]])-2,0)),T_DICCIONARIO[[#This Row],[es]])</f>
        <v>Verdadero/Falso</v>
      </c>
      <c r="F73" s="529" t="s">
        <v>18022</v>
      </c>
      <c r="G73" s="529" t="s">
        <v>18021</v>
      </c>
      <c r="H73" s="529" t="s">
        <v>18023</v>
      </c>
      <c r="I73" s="529" t="s">
        <v>18024</v>
      </c>
      <c r="J73" s="529" t="s">
        <v>18025</v>
      </c>
      <c r="K73" s="529" t="s">
        <v>18026</v>
      </c>
      <c r="L73" s="529" t="s">
        <v>18653</v>
      </c>
      <c r="M73" s="550" t="str">
        <f>IF(T_DICCIONARIO[[#This Row],[PERSONALIZAR]]=T_DICCIONARIO[[#This Row],[OTRO]],"R","N")</f>
        <v>N</v>
      </c>
      <c r="N73" s="114" t="s">
        <v>49</v>
      </c>
      <c r="S73" s="552">
        <v>0</v>
      </c>
      <c r="T73" s="93" t="s">
        <v>20335</v>
      </c>
      <c r="U73" s="93" t="s">
        <v>20335</v>
      </c>
      <c r="V73" s="552"/>
      <c r="W73" s="303"/>
      <c r="X73" s="303"/>
      <c r="Y73" s="303"/>
      <c r="Z73" s="303" t="s">
        <v>18470</v>
      </c>
      <c r="AA73" s="303" t="s">
        <v>18469</v>
      </c>
      <c r="AB73" s="555"/>
      <c r="AC73" s="552" t="str">
        <f ca="1">IF(OR(Tabla_Menu[[#This Row],[Nivel]]="",IFERROR(SEARCH(MID(CELL("nombrearchivo"),FIND(".xlsm]",CELL("nombrearchivo"),1)+6,100),Tabla_Menu[[#This Row],[HOJAS NO MUESTRA]],1),0)&gt;0),"N/A","")</f>
        <v>N/A</v>
      </c>
      <c r="AD73" s="303">
        <f ca="1">IF(Tabla_Menu[[#This Row],[N/A]]="",,COUNTIF(Tabla_Menu[&amp;],Tabla_Menu[[#This Row],[&amp;]]))</f>
        <v>27</v>
      </c>
      <c r="AE73" s="303" t="str">
        <f ca="1">Tabla_Menu[[#This Row],[Nivel]]&amp;Tabla_Menu[[#This Row],[N/A]]</f>
        <v>N/A</v>
      </c>
      <c r="AF73" s="303" t="s">
        <v>20426</v>
      </c>
      <c r="AJ73" s="114" t="s">
        <v>49</v>
      </c>
    </row>
    <row r="74" spans="1:36" outlineLevel="1" x14ac:dyDescent="0.3">
      <c r="A74" s="528" t="s">
        <v>19941</v>
      </c>
      <c r="B74" s="528" t="s">
        <v>73</v>
      </c>
      <c r="C74" s="528" t="s">
        <v>18885</v>
      </c>
      <c r="D74" s="530"/>
      <c r="E74" s="537" t="str">
        <f>IFERROR(IF(T_DICCIONARIO[[#This Row],[PERSONALIZAR]]&lt;&gt;"",T_DICCIONARIO[[#This Row],[PERSONALIZAR]],HLOOKUP($E$2,$F$3:L74,ROW(T_DICCIONARIO[[#This Row],[PERSONALIZAR]])-2,0)),T_DICCIONARIO[[#This Row],[es]])</f>
        <v>Emparejar</v>
      </c>
      <c r="F74" s="529" t="s">
        <v>10</v>
      </c>
      <c r="G74" s="529" t="s">
        <v>18013</v>
      </c>
      <c r="H74" s="529" t="s">
        <v>18011</v>
      </c>
      <c r="I74" s="529" t="s">
        <v>304</v>
      </c>
      <c r="J74" s="529" t="s">
        <v>18008</v>
      </c>
      <c r="K74" s="529" t="s">
        <v>18006</v>
      </c>
      <c r="L74" s="529" t="s">
        <v>18654</v>
      </c>
      <c r="M74" s="550" t="str">
        <f>IF(T_DICCIONARIO[[#This Row],[PERSONALIZAR]]=T_DICCIONARIO[[#This Row],[OTRO]],"R","N")</f>
        <v>N</v>
      </c>
      <c r="N74" s="114" t="s">
        <v>49</v>
      </c>
      <c r="S74" s="552">
        <v>0</v>
      </c>
      <c r="T74" s="93" t="s">
        <v>20335</v>
      </c>
      <c r="U74" s="93" t="s">
        <v>20335</v>
      </c>
      <c r="V74" s="552"/>
      <c r="W74" s="303"/>
      <c r="X74" s="303"/>
      <c r="Y74" s="303"/>
      <c r="Z74" s="303" t="s">
        <v>18481</v>
      </c>
      <c r="AA74" s="303" t="s">
        <v>18480</v>
      </c>
      <c r="AB74" s="555"/>
      <c r="AC74" s="552" t="str">
        <f ca="1">IF(OR(Tabla_Menu[[#This Row],[Nivel]]="",IFERROR(SEARCH(MID(CELL("nombrearchivo"),FIND(".xlsm]",CELL("nombrearchivo"),1)+6,100),Tabla_Menu[[#This Row],[HOJAS NO MUESTRA]],1),0)&gt;0),"N/A","")</f>
        <v>N/A</v>
      </c>
      <c r="AD74" s="303">
        <f ca="1">IF(Tabla_Menu[[#This Row],[N/A]]="",,COUNTIF(Tabla_Menu[&amp;],Tabla_Menu[[#This Row],[&amp;]]))</f>
        <v>27</v>
      </c>
      <c r="AE74" s="303" t="str">
        <f ca="1">Tabla_Menu[[#This Row],[Nivel]]&amp;Tabla_Menu[[#This Row],[N/A]]</f>
        <v>N/A</v>
      </c>
      <c r="AF74" s="303" t="s">
        <v>20427</v>
      </c>
      <c r="AJ74" s="114" t="s">
        <v>49</v>
      </c>
    </row>
    <row r="75" spans="1:36" outlineLevel="1" x14ac:dyDescent="0.3">
      <c r="A75" s="528" t="s">
        <v>19942</v>
      </c>
      <c r="B75" s="528" t="s">
        <v>73</v>
      </c>
      <c r="C75" s="528" t="s">
        <v>18886</v>
      </c>
      <c r="D75" s="530"/>
      <c r="E75" s="537" t="str">
        <f>IFERROR(IF(T_DICCIONARIO[[#This Row],[PERSONALIZAR]]&lt;&gt;"",T_DICCIONARIO[[#This Row],[PERSONALIZAR]],HLOOKUP($E$2,$F$3:L75,ROW(T_DICCIONARIO[[#This Row],[PERSONALIZAR]])-2,0)),T_DICCIONARIO[[#This Row],[es]])</f>
        <v>Respuesta Corta</v>
      </c>
      <c r="F75" s="529" t="s">
        <v>12</v>
      </c>
      <c r="G75" s="529" t="s">
        <v>211</v>
      </c>
      <c r="H75" s="529" t="s">
        <v>17746</v>
      </c>
      <c r="I75" s="529" t="s">
        <v>17747</v>
      </c>
      <c r="J75" s="529" t="s">
        <v>17748</v>
      </c>
      <c r="K75" s="529" t="s">
        <v>18003</v>
      </c>
      <c r="L75" s="529" t="s">
        <v>18655</v>
      </c>
      <c r="M75" s="550" t="str">
        <f>IF(T_DICCIONARIO[[#This Row],[PERSONALIZAR]]=T_DICCIONARIO[[#This Row],[OTRO]],"R","N")</f>
        <v>N</v>
      </c>
      <c r="N75" s="114" t="s">
        <v>49</v>
      </c>
      <c r="S75" s="552">
        <v>0</v>
      </c>
      <c r="T75" s="93" t="s">
        <v>20335</v>
      </c>
      <c r="U75" s="93" t="s">
        <v>20335</v>
      </c>
      <c r="V75" s="552"/>
      <c r="W75" s="303"/>
      <c r="X75" s="303"/>
      <c r="Y75" s="303"/>
      <c r="Z75" s="303" t="s">
        <v>18484</v>
      </c>
      <c r="AA75" s="303" t="s">
        <v>18483</v>
      </c>
      <c r="AB75" s="555"/>
      <c r="AC75" s="552" t="str">
        <f ca="1">IF(OR(Tabla_Menu[[#This Row],[Nivel]]="",IFERROR(SEARCH(MID(CELL("nombrearchivo"),FIND(".xlsm]",CELL("nombrearchivo"),1)+6,100),Tabla_Menu[[#This Row],[HOJAS NO MUESTRA]],1),0)&gt;0),"N/A","")</f>
        <v>N/A</v>
      </c>
      <c r="AD75" s="303">
        <f ca="1">IF(Tabla_Menu[[#This Row],[N/A]]="",,COUNTIF(Tabla_Menu[&amp;],Tabla_Menu[[#This Row],[&amp;]]))</f>
        <v>27</v>
      </c>
      <c r="AE75" s="303" t="str">
        <f ca="1">Tabla_Menu[[#This Row],[Nivel]]&amp;Tabla_Menu[[#This Row],[N/A]]</f>
        <v>N/A</v>
      </c>
      <c r="AF75" s="303" t="s">
        <v>20428</v>
      </c>
      <c r="AJ75" s="114" t="s">
        <v>49</v>
      </c>
    </row>
    <row r="76" spans="1:36" outlineLevel="1" x14ac:dyDescent="0.3">
      <c r="A76" s="528" t="s">
        <v>19943</v>
      </c>
      <c r="B76" s="528" t="s">
        <v>73</v>
      </c>
      <c r="C76" s="528" t="s">
        <v>18887</v>
      </c>
      <c r="D76" s="530"/>
      <c r="E76" s="537" t="str">
        <f>IFERROR(IF(T_DICCIONARIO[[#This Row],[PERSONALIZAR]]&lt;&gt;"",T_DICCIONARIO[[#This Row],[PERSONALIZAR]],HLOOKUP($E$2,$F$3:L76,ROW(T_DICCIONARIO[[#This Row],[PERSONALIZAR]])-2,0)),T_DICCIONARIO[[#This Row],[es]])</f>
        <v>Palabra Perdida</v>
      </c>
      <c r="F76" s="529" t="s">
        <v>16</v>
      </c>
      <c r="G76" s="529" t="s">
        <v>210</v>
      </c>
      <c r="H76" s="529" t="s">
        <v>18012</v>
      </c>
      <c r="I76" s="529" t="s">
        <v>17749</v>
      </c>
      <c r="J76" s="529" t="s">
        <v>18009</v>
      </c>
      <c r="K76" s="529" t="s">
        <v>18005</v>
      </c>
      <c r="L76" s="529" t="s">
        <v>18656</v>
      </c>
      <c r="M76" s="550" t="str">
        <f>IF(T_DICCIONARIO[[#This Row],[PERSONALIZAR]]=T_DICCIONARIO[[#This Row],[OTRO]],"R","N")</f>
        <v>N</v>
      </c>
      <c r="N76" s="114" t="s">
        <v>49</v>
      </c>
      <c r="S76" s="552">
        <v>0</v>
      </c>
      <c r="T76" s="93" t="s">
        <v>20335</v>
      </c>
      <c r="U76" s="93" t="s">
        <v>20335</v>
      </c>
      <c r="V76" s="552" t="s">
        <v>18505</v>
      </c>
      <c r="W76" s="303"/>
      <c r="X76" s="303"/>
      <c r="Y76" s="303"/>
      <c r="Z76" s="303" t="s">
        <v>18506</v>
      </c>
      <c r="AA76" s="303" t="s">
        <v>18507</v>
      </c>
      <c r="AB76" s="555"/>
      <c r="AC76" s="552" t="str">
        <f ca="1">IF(OR(Tabla_Menu[[#This Row],[Nivel]]="",IFERROR(SEARCH(MID(CELL("nombrearchivo"),FIND(".xlsm]",CELL("nombrearchivo"),1)+6,100),Tabla_Menu[[#This Row],[HOJAS NO MUESTRA]],1),0)&gt;0),"N/A","")</f>
        <v>N/A</v>
      </c>
      <c r="AD76" s="303">
        <f ca="1">IF(Tabla_Menu[[#This Row],[N/A]]="",,COUNTIF(Tabla_Menu[&amp;],Tabla_Menu[[#This Row],[&amp;]]))</f>
        <v>27</v>
      </c>
      <c r="AE76" s="303" t="str">
        <f ca="1">Tabla_Menu[[#This Row],[Nivel]]&amp;Tabla_Menu[[#This Row],[N/A]]</f>
        <v>N/A</v>
      </c>
      <c r="AF76" s="303" t="s">
        <v>20429</v>
      </c>
      <c r="AJ76" s="114" t="s">
        <v>49</v>
      </c>
    </row>
    <row r="77" spans="1:36" ht="15" outlineLevel="1" thickBot="1" x14ac:dyDescent="0.35">
      <c r="A77" s="528" t="s">
        <v>19944</v>
      </c>
      <c r="B77" s="528" t="s">
        <v>73</v>
      </c>
      <c r="C77" s="528" t="s">
        <v>19572</v>
      </c>
      <c r="D77" s="530"/>
      <c r="E77" s="537" t="str">
        <f>IFERROR(IF(T_DICCIONARIO[[#This Row],[PERSONALIZAR]]&lt;&gt;"",T_DICCIONARIO[[#This Row],[PERSONALIZAR]],HLOOKUP($E$2,$F$3:L77,ROW(T_DICCIONARIO[[#This Row],[PERSONALIZAR]])-2,0)),T_DICCIONARIO[[#This Row],[es]])</f>
        <v>Arrastrar y soltar sobre texto</v>
      </c>
      <c r="F77" s="529" t="s">
        <v>19574</v>
      </c>
      <c r="G77" s="529" t="s">
        <v>19573</v>
      </c>
      <c r="H77" s="529" t="s">
        <v>19575</v>
      </c>
      <c r="I77" s="529" t="s">
        <v>19579</v>
      </c>
      <c r="J77" s="529" t="s">
        <v>19576</v>
      </c>
      <c r="K77" s="529" t="s">
        <v>19577</v>
      </c>
      <c r="L77" s="529" t="s">
        <v>19578</v>
      </c>
      <c r="M77" s="550" t="str">
        <f>IF(T_DICCIONARIO[[#This Row],[PERSONALIZAR]]=T_DICCIONARIO[[#This Row],[OTRO]],"R","N")</f>
        <v>N</v>
      </c>
      <c r="N77" s="114" t="s">
        <v>49</v>
      </c>
      <c r="S77" s="552">
        <v>0</v>
      </c>
      <c r="T77" s="93" t="s">
        <v>20335</v>
      </c>
      <c r="U77" s="93" t="s">
        <v>20335</v>
      </c>
      <c r="V77" s="552"/>
      <c r="W77" s="303"/>
      <c r="X77" s="303"/>
      <c r="Y77" s="303"/>
      <c r="Z77" s="303" t="s">
        <v>18512</v>
      </c>
      <c r="AA77" s="303" t="s">
        <v>18511</v>
      </c>
      <c r="AB77" s="555"/>
      <c r="AC77" s="552" t="str">
        <f ca="1">IF(OR(Tabla_Menu[[#This Row],[Nivel]]="",IFERROR(SEARCH(MID(CELL("nombrearchivo"),FIND(".xlsm]",CELL("nombrearchivo"),1)+6,100),Tabla_Menu[[#This Row],[HOJAS NO MUESTRA]],1),0)&gt;0),"N/A","")</f>
        <v>N/A</v>
      </c>
      <c r="AD77" s="303">
        <f ca="1">IF(Tabla_Menu[[#This Row],[N/A]]="",,COUNTIF(Tabla_Menu[&amp;],Tabla_Menu[[#This Row],[&amp;]]))</f>
        <v>27</v>
      </c>
      <c r="AE77" s="303" t="str">
        <f ca="1">Tabla_Menu[[#This Row],[Nivel]]&amp;Tabla_Menu[[#This Row],[N/A]]</f>
        <v>N/A</v>
      </c>
      <c r="AF77" s="303" t="s">
        <v>20430</v>
      </c>
      <c r="AJ77" s="114" t="s">
        <v>49</v>
      </c>
    </row>
    <row r="78" spans="1:36" outlineLevel="1" x14ac:dyDescent="0.3">
      <c r="A78" s="528" t="s">
        <v>19945</v>
      </c>
      <c r="B78" s="528" t="s">
        <v>73</v>
      </c>
      <c r="C78" s="528" t="s">
        <v>18889</v>
      </c>
      <c r="D78" s="530"/>
      <c r="E78" s="537" t="str">
        <f>IFERROR(IF(T_DICCIONARIO[[#This Row],[PERSONALIZAR]]&lt;&gt;"",T_DICCIONARIO[[#This Row],[PERSONALIZAR]],HLOOKUP($E$2,$F$3:L78,ROW(T_DICCIONARIO[[#This Row],[PERSONALIZAR]])-2,0)),T_DICCIONARIO[[#This Row],[es]])</f>
        <v>Ensayo</v>
      </c>
      <c r="F78" s="529" t="s">
        <v>804</v>
      </c>
      <c r="G78" s="529" t="s">
        <v>805</v>
      </c>
      <c r="H78" s="529" t="s">
        <v>806</v>
      </c>
      <c r="I78" s="529" t="s">
        <v>809</v>
      </c>
      <c r="J78" s="529" t="s">
        <v>807</v>
      </c>
      <c r="K78" s="529" t="s">
        <v>18004</v>
      </c>
      <c r="L78" s="529" t="s">
        <v>18657</v>
      </c>
      <c r="M78" s="550" t="str">
        <f>IF(T_DICCIONARIO[[#This Row],[PERSONALIZAR]]=T_DICCIONARIO[[#This Row],[OTRO]],"R","N")</f>
        <v>N</v>
      </c>
      <c r="N78" s="114" t="s">
        <v>49</v>
      </c>
      <c r="S78" s="652">
        <f>COUNTIF(Tabla_Menu[N Sub],"&lt;&gt;0")</f>
        <v>19</v>
      </c>
      <c r="T78" s="652">
        <f>COUNTA(Tabla_Menu[Nivel])-COUNTIF(Tabla_Menu[Nivel],"")</f>
        <v>48</v>
      </c>
      <c r="U78" s="652">
        <f>COUNTA(Tabla_Menu[Nombre])-COUNTIF(Tabla_Menu[Nombre],"")</f>
        <v>56</v>
      </c>
      <c r="V78" s="653"/>
      <c r="W78" s="652"/>
      <c r="X78" s="652"/>
      <c r="Y78" s="652"/>
      <c r="Z78" s="652"/>
      <c r="AA78" s="652">
        <f>COUNTA(Tabla_Menu[Teclas])</f>
        <v>75</v>
      </c>
      <c r="AB78" s="654"/>
      <c r="AC78" s="653"/>
      <c r="AD78" s="652"/>
      <c r="AE78" s="652"/>
      <c r="AF78" s="652"/>
      <c r="AJ78" s="114" t="s">
        <v>49</v>
      </c>
    </row>
    <row r="79" spans="1:36" outlineLevel="1" x14ac:dyDescent="0.3">
      <c r="A79" s="528" t="s">
        <v>19946</v>
      </c>
      <c r="B79" s="528" t="s">
        <v>73</v>
      </c>
      <c r="C79" s="528" t="s">
        <v>18888</v>
      </c>
      <c r="D79" s="530"/>
      <c r="E79" s="537" t="str">
        <f>IFERROR(IF(T_DICCIONARIO[[#This Row],[PERSONALIZAR]]&lt;&gt;"",T_DICCIONARIO[[#This Row],[PERSONALIZAR]],HLOOKUP($E$2,$F$3:L79,ROW(T_DICCIONARIO[[#This Row],[PERSONALIZAR]])-2,0)),T_DICCIONARIO[[#This Row],[es]])</f>
        <v>Cloze / Descripción</v>
      </c>
      <c r="F79" s="529" t="s">
        <v>19467</v>
      </c>
      <c r="G79" s="529" t="s">
        <v>19466</v>
      </c>
      <c r="H79" s="529" t="s">
        <v>19466</v>
      </c>
      <c r="I79" s="529" t="s">
        <v>19471</v>
      </c>
      <c r="J79" s="529" t="s">
        <v>19468</v>
      </c>
      <c r="K79" s="529" t="s">
        <v>19469</v>
      </c>
      <c r="L79" s="529" t="s">
        <v>19470</v>
      </c>
      <c r="M79" s="550" t="str">
        <f>IF(T_DICCIONARIO[[#This Row],[PERSONALIZAR]]=T_DICCIONARIO[[#This Row],[OTRO]],"R","N")</f>
        <v>N</v>
      </c>
      <c r="N79" s="114" t="s">
        <v>49</v>
      </c>
      <c r="AJ79" s="114" t="s">
        <v>49</v>
      </c>
    </row>
    <row r="80" spans="1:36" x14ac:dyDescent="0.3">
      <c r="A80" s="234" t="s">
        <v>18175</v>
      </c>
      <c r="B80" s="234" t="s">
        <v>78</v>
      </c>
      <c r="C80" s="234" t="s">
        <v>116</v>
      </c>
      <c r="D80" s="547"/>
      <c r="E80" s="546" t="str">
        <f>IFERROR(IF(T_DICCIONARIO[[#This Row],[PERSONALIZAR]]&lt;&gt;"",T_DICCIONARIO[[#This Row],[PERSONALIZAR]],HLOOKUP($E$2,$F$3:L80,ROW(T_DICCIONARIO[[#This Row],[PERSONALIZAR]])-2,0)),T_DICCIONARIO[[#This Row],[es]])</f>
        <v>MENÚ SUPERIOR</v>
      </c>
      <c r="F80" s="521" t="s">
        <v>79</v>
      </c>
      <c r="G80" s="521" t="s">
        <v>1083</v>
      </c>
      <c r="H80" s="521" t="s">
        <v>221</v>
      </c>
      <c r="I80" s="521" t="s">
        <v>282</v>
      </c>
      <c r="J80" s="521" t="s">
        <v>246</v>
      </c>
      <c r="K80" s="521" t="s">
        <v>680</v>
      </c>
      <c r="L80" s="521" t="s">
        <v>18609</v>
      </c>
      <c r="M80" s="549" t="str">
        <f>IF(T_DICCIONARIO[[#This Row],[PERSONALIZAR]]=T_DICCIONARIO[[#This Row],[OTRO]],"R","N")</f>
        <v>N</v>
      </c>
      <c r="N80" s="114" t="s">
        <v>49</v>
      </c>
      <c r="AA80" s="460"/>
      <c r="AJ80" s="114" t="s">
        <v>49</v>
      </c>
    </row>
    <row r="81" spans="1:36" ht="28.8" outlineLevel="1" x14ac:dyDescent="0.3">
      <c r="A81" s="528" t="s">
        <v>19947</v>
      </c>
      <c r="B81" s="528" t="s">
        <v>78</v>
      </c>
      <c r="C81" s="528" t="s">
        <v>117</v>
      </c>
      <c r="D81" s="530"/>
      <c r="E81" s="537" t="str">
        <f>IFERROR(IF(T_DICCIONARIO[[#This Row],[PERSONALIZAR]]&lt;&gt;"",T_DICCIONARIO[[#This Row],[PERSONALIZAR]],HLOOKUP($E$2,$F$3:L81,ROW(T_DICCIONARIO[[#This Row],[PERSONALIZAR]])-2,0)),T_DICCIONARIO[[#This Row],[es]])</f>
        <v>DATOS 
GENERALES</v>
      </c>
      <c r="F81" s="529" t="s">
        <v>346</v>
      </c>
      <c r="G81" s="529" t="s">
        <v>995</v>
      </c>
      <c r="H81" s="529" t="s">
        <v>352</v>
      </c>
      <c r="I81" s="529" t="s">
        <v>355</v>
      </c>
      <c r="J81" s="529" t="s">
        <v>360</v>
      </c>
      <c r="K81" s="529" t="s">
        <v>19822</v>
      </c>
      <c r="L81" s="529" t="s">
        <v>18662</v>
      </c>
      <c r="M81" s="550" t="str">
        <f>IF(T_DICCIONARIO[[#This Row],[PERSONALIZAR]]=T_DICCIONARIO[[#This Row],[OTRO]],"R","N")</f>
        <v>N</v>
      </c>
      <c r="N81" s="114" t="s">
        <v>49</v>
      </c>
      <c r="AA81" s="460"/>
      <c r="AJ81" s="114" t="s">
        <v>49</v>
      </c>
    </row>
    <row r="82" spans="1:36" ht="28.8" outlineLevel="1" x14ac:dyDescent="0.3">
      <c r="A82" s="528" t="s">
        <v>19948</v>
      </c>
      <c r="B82" s="528" t="s">
        <v>78</v>
      </c>
      <c r="C82" s="528" t="s">
        <v>118</v>
      </c>
      <c r="D82" s="530"/>
      <c r="E82" s="537" t="str">
        <f>IFERROR(IF(T_DICCIONARIO[[#This Row],[PERSONALIZAR]]&lt;&gt;"",T_DICCIONARIO[[#This Row],[PERSONALIZAR]],HLOOKUP($E$2,$F$3:L82,ROW(T_DICCIONARIO[[#This Row],[PERSONALIZAR]])-2,0)),T_DICCIONARIO[[#This Row],[es]])</f>
        <v>BANCO 
PREGUNTAS</v>
      </c>
      <c r="F82" s="529" t="s">
        <v>347</v>
      </c>
      <c r="G82" s="529" t="s">
        <v>996</v>
      </c>
      <c r="H82" s="529" t="s">
        <v>999</v>
      </c>
      <c r="I82" s="529" t="s">
        <v>356</v>
      </c>
      <c r="J82" s="529" t="s">
        <v>361</v>
      </c>
      <c r="K82" s="529" t="s">
        <v>19823</v>
      </c>
      <c r="L82" s="529" t="s">
        <v>18663</v>
      </c>
      <c r="M82" s="550" t="str">
        <f>IF(T_DICCIONARIO[[#This Row],[PERSONALIZAR]]=T_DICCIONARIO[[#This Row],[OTRO]],"R","N")</f>
        <v>N</v>
      </c>
      <c r="N82" s="114" t="s">
        <v>49</v>
      </c>
      <c r="U82" s="398" t="s">
        <v>18428</v>
      </c>
      <c r="V82" s="398" t="s">
        <v>33</v>
      </c>
      <c r="W82" s="402" t="s">
        <v>18476</v>
      </c>
      <c r="AA82" s="460"/>
      <c r="AJ82" s="114" t="s">
        <v>49</v>
      </c>
    </row>
    <row r="83" spans="1:36" ht="28.8" outlineLevel="1" x14ac:dyDescent="0.3">
      <c r="A83" s="528" t="s">
        <v>18176</v>
      </c>
      <c r="B83" s="528" t="s">
        <v>78</v>
      </c>
      <c r="C83" s="528" t="s">
        <v>119</v>
      </c>
      <c r="D83" s="530"/>
      <c r="E83" s="537" t="str">
        <f>IFERROR(IF(T_DICCIONARIO[[#This Row],[PERSONALIZAR]]&lt;&gt;"",T_DICCIONARIO[[#This Row],[PERSONALIZAR]],HLOOKUP($E$2,$F$3:L83,ROW(T_DICCIONARIO[[#This Row],[PERSONALIZAR]])-2,0)),T_DICCIONARIO[[#This Row],[es]])</f>
        <v>LIMPIAR 
DATOS</v>
      </c>
      <c r="F83" s="529" t="s">
        <v>348</v>
      </c>
      <c r="G83" s="529" t="s">
        <v>351</v>
      </c>
      <c r="H83" s="529" t="s">
        <v>1000</v>
      </c>
      <c r="I83" s="529" t="s">
        <v>357</v>
      </c>
      <c r="J83" s="529" t="s">
        <v>362</v>
      </c>
      <c r="K83" s="529" t="s">
        <v>19824</v>
      </c>
      <c r="L83" s="529" t="s">
        <v>18664</v>
      </c>
      <c r="M83" s="550" t="str">
        <f>IF(T_DICCIONARIO[[#This Row],[PERSONALIZAR]]=T_DICCIONARIO[[#This Row],[OTRO]],"R","N")</f>
        <v>N</v>
      </c>
      <c r="N83" s="114" t="s">
        <v>49</v>
      </c>
      <c r="U83" s="302" t="s">
        <v>18429</v>
      </c>
      <c r="V83" s="302" t="s">
        <v>18433</v>
      </c>
      <c r="W83" s="302" t="s">
        <v>18110</v>
      </c>
      <c r="AJ83" s="114" t="s">
        <v>49</v>
      </c>
    </row>
    <row r="84" spans="1:36" ht="28.8" outlineLevel="1" x14ac:dyDescent="0.3">
      <c r="A84" s="528" t="s">
        <v>19903</v>
      </c>
      <c r="B84" s="528" t="s">
        <v>78</v>
      </c>
      <c r="C84" s="528" t="s">
        <v>120</v>
      </c>
      <c r="D84" s="530"/>
      <c r="E84" s="537" t="str">
        <f>IFERROR(IF(T_DICCIONARIO[[#This Row],[PERSONALIZAR]]&lt;&gt;"",T_DICCIONARIO[[#This Row],[PERSONALIZAR]],HLOOKUP($E$2,$F$3:L84,ROW(T_DICCIONARIO[[#This Row],[PERSONALIZAR]])-2,0)),T_DICCIONARIO[[#This Row],[es]])</f>
        <v>GUARDAR 
PREGUNTAS</v>
      </c>
      <c r="F84" s="529" t="s">
        <v>349</v>
      </c>
      <c r="G84" s="529" t="s">
        <v>997</v>
      </c>
      <c r="H84" s="529" t="s">
        <v>353</v>
      </c>
      <c r="I84" s="529" t="s">
        <v>358</v>
      </c>
      <c r="J84" s="529" t="s">
        <v>363</v>
      </c>
      <c r="K84" s="529" t="s">
        <v>19825</v>
      </c>
      <c r="L84" s="529" t="s">
        <v>18665</v>
      </c>
      <c r="M84" s="550" t="str">
        <f>IF(T_DICCIONARIO[[#This Row],[PERSONALIZAR]]=T_DICCIONARIO[[#This Row],[OTRO]],"R","N")</f>
        <v>N</v>
      </c>
      <c r="N84" s="114" t="s">
        <v>49</v>
      </c>
      <c r="U84" s="303" t="s">
        <v>18430</v>
      </c>
      <c r="V84" s="303" t="s">
        <v>18434</v>
      </c>
      <c r="W84" s="303" t="s">
        <v>18110</v>
      </c>
      <c r="AJ84" s="114" t="s">
        <v>49</v>
      </c>
    </row>
    <row r="85" spans="1:36" ht="28.8" outlineLevel="1" x14ac:dyDescent="0.3">
      <c r="A85" s="528" t="s">
        <v>18183</v>
      </c>
      <c r="B85" s="528" t="s">
        <v>78</v>
      </c>
      <c r="C85" s="528" t="s">
        <v>121</v>
      </c>
      <c r="D85" s="530"/>
      <c r="E85" s="537" t="str">
        <f>IFERROR(IF(T_DICCIONARIO[[#This Row],[PERSONALIZAR]]&lt;&gt;"",T_DICCIONARIO[[#This Row],[PERSONALIZAR]],HLOOKUP($E$2,$F$3:L85,ROW(T_DICCIONARIO[[#This Row],[PERSONALIZAR]])-2,0)),T_DICCIONARIO[[#This Row],[es]])</f>
        <v>BORRAR 
PREGUNTAS</v>
      </c>
      <c r="F85" s="529" t="s">
        <v>350</v>
      </c>
      <c r="G85" s="529" t="s">
        <v>998</v>
      </c>
      <c r="H85" s="529" t="s">
        <v>354</v>
      </c>
      <c r="I85" s="529" t="s">
        <v>359</v>
      </c>
      <c r="J85" s="529" t="s">
        <v>364</v>
      </c>
      <c r="K85" s="529" t="s">
        <v>19826</v>
      </c>
      <c r="L85" s="529" t="s">
        <v>18666</v>
      </c>
      <c r="M85" s="550" t="str">
        <f>IF(T_DICCIONARIO[[#This Row],[PERSONALIZAR]]=T_DICCIONARIO[[#This Row],[OTRO]],"R","N")</f>
        <v>N</v>
      </c>
      <c r="N85" s="114" t="s">
        <v>49</v>
      </c>
      <c r="U85" s="302" t="s">
        <v>18431</v>
      </c>
      <c r="V85" s="302" t="s">
        <v>18435</v>
      </c>
      <c r="W85" s="302" t="s">
        <v>18110</v>
      </c>
      <c r="AJ85" s="114" t="s">
        <v>49</v>
      </c>
    </row>
    <row r="86" spans="1:36" ht="28.8" outlineLevel="1" x14ac:dyDescent="0.3">
      <c r="A86" s="528" t="s">
        <v>18906</v>
      </c>
      <c r="B86" s="528" t="s">
        <v>78</v>
      </c>
      <c r="C86" s="528" t="s">
        <v>122</v>
      </c>
      <c r="D86" s="530"/>
      <c r="E86" s="537" t="str">
        <f>IFERROR(IF(T_DICCIONARIO[[#This Row],[PERSONALIZAR]]&lt;&gt;"",T_DICCIONARIO[[#This Row],[PERSONALIZAR]],HLOOKUP($E$2,$F$3:L86,ROW(T_DICCIONARIO[[#This Row],[PERSONALIZAR]])-2,0)),T_DICCIONARIO[[#This Row],[es]])</f>
        <v>ALMACENAR 
FORMULAS</v>
      </c>
      <c r="F86" s="529" t="s">
        <v>19817</v>
      </c>
      <c r="G86" s="529" t="s">
        <v>19816</v>
      </c>
      <c r="H86" s="529" t="s">
        <v>19818</v>
      </c>
      <c r="I86" s="529" t="s">
        <v>19819</v>
      </c>
      <c r="J86" s="529" t="s">
        <v>19820</v>
      </c>
      <c r="K86" s="529" t="s">
        <v>19821</v>
      </c>
      <c r="L86" s="529" t="s">
        <v>18832</v>
      </c>
      <c r="M86" s="550" t="str">
        <f>IF(T_DICCIONARIO[[#This Row],[PERSONALIZAR]]=T_DICCIONARIO[[#This Row],[OTRO]],"R","N")</f>
        <v>N</v>
      </c>
      <c r="N86" s="114" t="s">
        <v>49</v>
      </c>
      <c r="U86" s="303" t="s">
        <v>18432</v>
      </c>
      <c r="V86" s="303" t="s">
        <v>18436</v>
      </c>
      <c r="W86" s="303" t="s">
        <v>18110</v>
      </c>
      <c r="AJ86" s="114" t="s">
        <v>49</v>
      </c>
    </row>
    <row r="87" spans="1:36" outlineLevel="1" x14ac:dyDescent="0.3">
      <c r="A87" s="528" t="s">
        <v>18205</v>
      </c>
      <c r="B87" s="528" t="s">
        <v>78</v>
      </c>
      <c r="C87" s="528" t="s">
        <v>123</v>
      </c>
      <c r="D87" s="530"/>
      <c r="E87" s="537" t="str">
        <f>IFERROR(IF(T_DICCIONARIO[[#This Row],[PERSONALIZAR]]&lt;&gt;"",T_DICCIONARIO[[#This Row],[PERSONALIZAR]],HLOOKUP($E$2,$F$3:L87,ROW(T_DICCIONARIO[[#This Row],[PERSONALIZAR]])-2,0)),T_DICCIONARIO[[#This Row],[es]])</f>
        <v>BORRAR VARIABLES</v>
      </c>
      <c r="F87" s="529" t="s">
        <v>968</v>
      </c>
      <c r="G87" s="529" t="s">
        <v>971</v>
      </c>
      <c r="H87" s="529" t="s">
        <v>972</v>
      </c>
      <c r="I87" s="529" t="s">
        <v>970</v>
      </c>
      <c r="J87" s="529" t="s">
        <v>969</v>
      </c>
      <c r="K87" s="529" t="s">
        <v>19827</v>
      </c>
      <c r="L87" s="529" t="s">
        <v>18668</v>
      </c>
      <c r="M87" s="550" t="str">
        <f>IF(T_DICCIONARIO[[#This Row],[PERSONALIZAR]]=T_DICCIONARIO[[#This Row],[OTRO]],"R","N")</f>
        <v>N</v>
      </c>
      <c r="N87" s="114" t="s">
        <v>49</v>
      </c>
      <c r="U87" s="302" t="s">
        <v>18437</v>
      </c>
      <c r="V87" s="302" t="s">
        <v>18439</v>
      </c>
      <c r="W87" s="302" t="s">
        <v>18110</v>
      </c>
      <c r="AJ87" s="114" t="s">
        <v>49</v>
      </c>
    </row>
    <row r="88" spans="1:36" ht="15" thickBot="1" x14ac:dyDescent="0.35">
      <c r="A88" s="234" t="s">
        <v>19949</v>
      </c>
      <c r="B88" s="234" t="s">
        <v>6</v>
      </c>
      <c r="C88" s="234" t="s">
        <v>116</v>
      </c>
      <c r="D88" s="547"/>
      <c r="E88" s="546" t="str">
        <f>IFERROR(IF(T_DICCIONARIO[[#This Row],[PERSONALIZAR]]&lt;&gt;"",T_DICCIONARIO[[#This Row],[PERSONALIZAR]],HLOOKUP($E$2,$F$3:L88,ROW(T_DICCIONARIO[[#This Row],[PERSONALIZAR]])-2,0)),T_DICCIONARIO[[#This Row],[es]])</f>
        <v>FORMULARIO OPCIÓN MÚLTIPLE 1R/+R</v>
      </c>
      <c r="F88" s="521" t="s">
        <v>18019</v>
      </c>
      <c r="G88" s="521" t="s">
        <v>19244</v>
      </c>
      <c r="H88" s="521" t="s">
        <v>19245</v>
      </c>
      <c r="I88" s="521" t="s">
        <v>19246</v>
      </c>
      <c r="J88" s="521" t="s">
        <v>19247</v>
      </c>
      <c r="K88" s="521" t="s">
        <v>19248</v>
      </c>
      <c r="L88" s="521" t="s">
        <v>18669</v>
      </c>
      <c r="M88" s="549" t="str">
        <f>IF(T_DICCIONARIO[[#This Row],[PERSONALIZAR]]=T_DICCIONARIO[[#This Row],[OTRO]],"R","N")</f>
        <v>N</v>
      </c>
      <c r="N88" s="114" t="s">
        <v>49</v>
      </c>
      <c r="U88" s="303" t="s">
        <v>18438</v>
      </c>
      <c r="V88" s="303" t="s">
        <v>18440</v>
      </c>
      <c r="W88" s="303" t="s">
        <v>18110</v>
      </c>
      <c r="AJ88" s="114" t="s">
        <v>49</v>
      </c>
    </row>
    <row r="89" spans="1:36" outlineLevel="1" x14ac:dyDescent="0.3">
      <c r="A89" s="528" t="s">
        <v>18222</v>
      </c>
      <c r="B89" s="528" t="s">
        <v>6</v>
      </c>
      <c r="C89" s="528" t="s">
        <v>117</v>
      </c>
      <c r="D89" s="530"/>
      <c r="E89" s="537" t="str">
        <f>IFERROR(IF(T_DICCIONARIO[[#This Row],[PERSONALIZAR]]&lt;&gt;"",T_DICCIONARIO[[#This Row],[PERSONALIZAR]],HLOOKUP($E$2,$F$3:L89,ROW(T_DICCIONARIO[[#This Row],[PERSONALIZAR]])-2,0)),T_DICCIONARIO[[#This Row],[es]])</f>
        <v>Nº Inicial del Banco de Preguntas</v>
      </c>
      <c r="F89" s="529" t="s">
        <v>203</v>
      </c>
      <c r="G89" s="529" t="s">
        <v>1009</v>
      </c>
      <c r="H89" s="529" t="s">
        <v>419</v>
      </c>
      <c r="I89" s="529" t="s">
        <v>420</v>
      </c>
      <c r="J89" s="529" t="s">
        <v>421</v>
      </c>
      <c r="K89" s="529" t="s">
        <v>709</v>
      </c>
      <c r="L89" s="529" t="s">
        <v>18670</v>
      </c>
      <c r="M89" s="550" t="str">
        <f>IF(T_DICCIONARIO[[#This Row],[PERSONALIZAR]]=T_DICCIONARIO[[#This Row],[OTRO]],"R","N")</f>
        <v>N</v>
      </c>
      <c r="N89" s="114" t="s">
        <v>49</v>
      </c>
      <c r="U89" s="410">
        <f>COUNTA(Tabla_Comandos[CommandBars])-COUNTIF(Tabla_Comandos[CommandBars],"")</f>
        <v>6</v>
      </c>
      <c r="V89" s="410"/>
      <c r="W89" s="410"/>
      <c r="AJ89" s="114" t="s">
        <v>49</v>
      </c>
    </row>
    <row r="90" spans="1:36" outlineLevel="1" x14ac:dyDescent="0.3">
      <c r="A90" s="528" t="s">
        <v>18225</v>
      </c>
      <c r="B90" s="528" t="s">
        <v>6</v>
      </c>
      <c r="C90" s="528" t="s">
        <v>118</v>
      </c>
      <c r="D90" s="530"/>
      <c r="E90" s="537" t="str">
        <f>IFERROR(IF(T_DICCIONARIO[[#This Row],[PERSONALIZAR]]&lt;&gt;"",T_DICCIONARIO[[#This Row],[PERSONALIZAR]],HLOOKUP($E$2,$F$3:L90,ROW(T_DICCIONARIO[[#This Row],[PERSONALIZAR]])-2,0)),T_DICCIONARIO[[#This Row],[es]])</f>
        <v>Pregunta Nº</v>
      </c>
      <c r="F90" s="529" t="s">
        <v>415</v>
      </c>
      <c r="G90" s="529" t="s">
        <v>243</v>
      </c>
      <c r="H90" s="529" t="s">
        <v>243</v>
      </c>
      <c r="I90" s="529" t="s">
        <v>422</v>
      </c>
      <c r="J90" s="529" t="s">
        <v>423</v>
      </c>
      <c r="K90" s="529" t="s">
        <v>710</v>
      </c>
      <c r="L90" s="529" t="s">
        <v>18671</v>
      </c>
      <c r="M90" s="550" t="str">
        <f>IF(T_DICCIONARIO[[#This Row],[PERSONALIZAR]]=T_DICCIONARIO[[#This Row],[OTRO]],"R","N")</f>
        <v>N</v>
      </c>
      <c r="N90" s="114" t="s">
        <v>49</v>
      </c>
      <c r="AJ90" s="114" t="s">
        <v>49</v>
      </c>
    </row>
    <row r="91" spans="1:36" outlineLevel="1" x14ac:dyDescent="0.3">
      <c r="A91" s="528" t="s">
        <v>19950</v>
      </c>
      <c r="B91" s="528" t="s">
        <v>6</v>
      </c>
      <c r="C91" s="528" t="s">
        <v>119</v>
      </c>
      <c r="D91" s="530"/>
      <c r="E91" s="537" t="str">
        <f>IFERROR(IF(T_DICCIONARIO[[#This Row],[PERSONALIZAR]]&lt;&gt;"",T_DICCIONARIO[[#This Row],[PERSONALIZAR]],HLOOKUP($E$2,$F$3:L91,ROW(T_DICCIONARIO[[#This Row],[PERSONALIZAR]])-2,0)),T_DICCIONARIO[[#This Row],[es]])</f>
        <v>Num. elecc.</v>
      </c>
      <c r="F91" s="529" t="s">
        <v>1010</v>
      </c>
      <c r="G91" s="529" t="s">
        <v>1011</v>
      </c>
      <c r="H91" s="529" t="s">
        <v>1012</v>
      </c>
      <c r="I91" s="529" t="s">
        <v>309</v>
      </c>
      <c r="J91" s="529" t="s">
        <v>274</v>
      </c>
      <c r="K91" s="529" t="s">
        <v>711</v>
      </c>
      <c r="L91" s="529" t="s">
        <v>18672</v>
      </c>
      <c r="M91" s="550" t="str">
        <f>IF(T_DICCIONARIO[[#This Row],[PERSONALIZAR]]=T_DICCIONARIO[[#This Row],[OTRO]],"R","N")</f>
        <v>N</v>
      </c>
      <c r="N91" s="114" t="s">
        <v>49</v>
      </c>
      <c r="AJ91" s="114" t="s">
        <v>49</v>
      </c>
    </row>
    <row r="92" spans="1:36" outlineLevel="1" x14ac:dyDescent="0.3">
      <c r="A92" s="528" t="s">
        <v>19951</v>
      </c>
      <c r="B92" s="528" t="s">
        <v>6</v>
      </c>
      <c r="C92" s="528" t="s">
        <v>120</v>
      </c>
      <c r="D92" s="530"/>
      <c r="E92" s="537" t="str">
        <f>IFERROR(IF(T_DICCIONARIO[[#This Row],[PERSONALIZAR]]&lt;&gt;"",T_DICCIONARIO[[#This Row],[PERSONALIZAR]],HLOOKUP($E$2,$F$3:L92,ROW(T_DICCIONARIO[[#This Row],[PERSONALIZAR]])-2,0)),T_DICCIONARIO[[#This Row],[es]])</f>
        <v>Nombre de la pregunta</v>
      </c>
      <c r="F92" s="529" t="s">
        <v>23</v>
      </c>
      <c r="G92" s="529" t="s">
        <v>59</v>
      </c>
      <c r="H92" s="529" t="s">
        <v>244</v>
      </c>
      <c r="I92" s="529" t="s">
        <v>417</v>
      </c>
      <c r="J92" s="529" t="s">
        <v>275</v>
      </c>
      <c r="K92" s="529" t="s">
        <v>712</v>
      </c>
      <c r="L92" s="529" t="s">
        <v>18673</v>
      </c>
      <c r="M92" s="550" t="str">
        <f>IF(T_DICCIONARIO[[#This Row],[PERSONALIZAR]]=T_DICCIONARIO[[#This Row],[OTRO]],"R","N")</f>
        <v>N</v>
      </c>
      <c r="N92" s="114" t="s">
        <v>49</v>
      </c>
      <c r="AJ92" s="114" t="s">
        <v>49</v>
      </c>
    </row>
    <row r="93" spans="1:36" outlineLevel="1" x14ac:dyDescent="0.3">
      <c r="A93" s="528" t="s">
        <v>19952</v>
      </c>
      <c r="B93" s="528" t="s">
        <v>6</v>
      </c>
      <c r="C93" s="528" t="s">
        <v>121</v>
      </c>
      <c r="D93" s="530"/>
      <c r="E93" s="537" t="str">
        <f>IFERROR(IF(T_DICCIONARIO[[#This Row],[PERSONALIZAR]]&lt;&gt;"",T_DICCIONARIO[[#This Row],[PERSONALIZAR]],HLOOKUP($E$2,$F$3:L93,ROW(T_DICCIONARIO[[#This Row],[PERSONALIZAR]])-2,0)),T_DICCIONARIO[[#This Row],[es]])</f>
        <v>Descripción</v>
      </c>
      <c r="F93" s="529" t="s">
        <v>195</v>
      </c>
      <c r="G93" s="529" t="s">
        <v>58</v>
      </c>
      <c r="H93" s="529" t="s">
        <v>58</v>
      </c>
      <c r="I93" s="529" t="s">
        <v>295</v>
      </c>
      <c r="J93" s="529" t="s">
        <v>261</v>
      </c>
      <c r="K93" s="529" t="s">
        <v>695</v>
      </c>
      <c r="L93" s="529" t="s">
        <v>18640</v>
      </c>
      <c r="M93" s="550" t="str">
        <f>IF(T_DICCIONARIO[[#This Row],[PERSONALIZAR]]=T_DICCIONARIO[[#This Row],[OTRO]],"R","N")</f>
        <v>N</v>
      </c>
      <c r="N93" s="114" t="s">
        <v>49</v>
      </c>
      <c r="AJ93" s="114" t="s">
        <v>49</v>
      </c>
    </row>
    <row r="94" spans="1:36" outlineLevel="1" x14ac:dyDescent="0.3">
      <c r="A94" s="528" t="s">
        <v>19953</v>
      </c>
      <c r="B94" s="528" t="s">
        <v>6</v>
      </c>
      <c r="C94" s="528" t="s">
        <v>122</v>
      </c>
      <c r="D94" s="530"/>
      <c r="E94" s="537" t="str">
        <f>IFERROR(IF(T_DICCIONARIO[[#This Row],[PERSONALIZAR]]&lt;&gt;"",T_DICCIONARIO[[#This Row],[PERSONALIZAR]],HLOOKUP($E$2,$F$3:L94,ROW(T_DICCIONARIO[[#This Row],[PERSONALIZAR]])-2,0)),T_DICCIONARIO[[#This Row],[es]])</f>
        <v>Imagen</v>
      </c>
      <c r="F94" s="529" t="s">
        <v>976</v>
      </c>
      <c r="G94" s="529" t="s">
        <v>977</v>
      </c>
      <c r="H94" s="529" t="s">
        <v>980</v>
      </c>
      <c r="I94" s="529" t="s">
        <v>978</v>
      </c>
      <c r="J94" s="529" t="s">
        <v>975</v>
      </c>
      <c r="K94" s="529" t="s">
        <v>979</v>
      </c>
      <c r="L94" s="529" t="s">
        <v>18679</v>
      </c>
      <c r="M94" s="550" t="str">
        <f>IF(T_DICCIONARIO[[#This Row],[PERSONALIZAR]]=T_DICCIONARIO[[#This Row],[OTRO]],"R","N")</f>
        <v>N</v>
      </c>
      <c r="N94" s="114" t="s">
        <v>49</v>
      </c>
      <c r="AJ94" s="114" t="s">
        <v>49</v>
      </c>
    </row>
    <row r="95" spans="1:36" outlineLevel="1" x14ac:dyDescent="0.3">
      <c r="A95" s="528" t="s">
        <v>19954</v>
      </c>
      <c r="B95" s="528" t="s">
        <v>6</v>
      </c>
      <c r="C95" s="528" t="s">
        <v>123</v>
      </c>
      <c r="D95" s="530"/>
      <c r="E95" s="537" t="str">
        <f>IFERROR(IF(T_DICCIONARIO[[#This Row],[PERSONALIZAR]]&lt;&gt;"",T_DICCIONARIO[[#This Row],[PERSONALIZAR]],HLOOKUP($E$2,$F$3:L95,ROW(T_DICCIONARIO[[#This Row],[PERSONALIZAR]])-2,0)),T_DICCIONARIO[[#This Row],[es]])</f>
        <v>Enunciado de la pregunta</v>
      </c>
      <c r="F95" s="529" t="s">
        <v>181</v>
      </c>
      <c r="G95" s="529" t="s">
        <v>416</v>
      </c>
      <c r="H95" s="529" t="s">
        <v>245</v>
      </c>
      <c r="I95" s="529" t="s">
        <v>418</v>
      </c>
      <c r="J95" s="529" t="s">
        <v>276</v>
      </c>
      <c r="K95" s="529" t="s">
        <v>713</v>
      </c>
      <c r="L95" s="529" t="s">
        <v>18674</v>
      </c>
      <c r="M95" s="550" t="str">
        <f>IF(T_DICCIONARIO[[#This Row],[PERSONALIZAR]]=T_DICCIONARIO[[#This Row],[OTRO]],"R","N")</f>
        <v>N</v>
      </c>
      <c r="N95" s="114" t="s">
        <v>49</v>
      </c>
      <c r="AJ95" s="114" t="s">
        <v>49</v>
      </c>
    </row>
    <row r="96" spans="1:36" outlineLevel="1" x14ac:dyDescent="0.3">
      <c r="A96" s="528" t="s">
        <v>19955</v>
      </c>
      <c r="B96" s="528" t="s">
        <v>6</v>
      </c>
      <c r="C96" s="528" t="s">
        <v>124</v>
      </c>
      <c r="D96" s="530"/>
      <c r="E96" s="537" t="str">
        <f>IFERROR(IF(T_DICCIONARIO[[#This Row],[PERSONALIZAR]]&lt;&gt;"",T_DICCIONARIO[[#This Row],[PERSONALIZAR]],HLOOKUP($E$2,$F$3:L96,ROW(T_DICCIONARIO[[#This Row],[PERSONALIZAR]])-2,0)),T_DICCIONARIO[[#This Row],[es]])</f>
        <v>Respuesta Correcta</v>
      </c>
      <c r="F96" s="529" t="s">
        <v>413</v>
      </c>
      <c r="G96" s="529" t="s">
        <v>368</v>
      </c>
      <c r="H96" s="529" t="s">
        <v>370</v>
      </c>
      <c r="I96" s="529" t="s">
        <v>424</v>
      </c>
      <c r="J96" s="529" t="s">
        <v>425</v>
      </c>
      <c r="K96" s="529" t="s">
        <v>714</v>
      </c>
      <c r="L96" s="529" t="s">
        <v>18675</v>
      </c>
      <c r="M96" s="550" t="str">
        <f>IF(T_DICCIONARIO[[#This Row],[PERSONALIZAR]]=T_DICCIONARIO[[#This Row],[OTRO]],"R","N")</f>
        <v>N</v>
      </c>
      <c r="N96" s="114" t="s">
        <v>49</v>
      </c>
      <c r="AJ96" s="114" t="s">
        <v>49</v>
      </c>
    </row>
    <row r="97" spans="1:36" outlineLevel="1" x14ac:dyDescent="0.3">
      <c r="A97" s="528" t="s">
        <v>19956</v>
      </c>
      <c r="B97" s="528" t="s">
        <v>6</v>
      </c>
      <c r="C97" s="528" t="s">
        <v>125</v>
      </c>
      <c r="D97" s="530"/>
      <c r="E97" s="537" t="str">
        <f>IFERROR(IF(T_DICCIONARIO[[#This Row],[PERSONALIZAR]]&lt;&gt;"",T_DICCIONARIO[[#This Row],[PERSONALIZAR]],HLOOKUP($E$2,$F$3:L97,ROW(T_DICCIONARIO[[#This Row],[PERSONALIZAR]])-2,0)),T_DICCIONARIO[[#This Row],[es]])</f>
        <v>Respuesta Incorrecta</v>
      </c>
      <c r="F97" s="529" t="s">
        <v>414</v>
      </c>
      <c r="G97" s="529" t="s">
        <v>369</v>
      </c>
      <c r="H97" s="529" t="s">
        <v>426</v>
      </c>
      <c r="I97" s="529" t="s">
        <v>427</v>
      </c>
      <c r="J97" s="529" t="s">
        <v>428</v>
      </c>
      <c r="K97" s="529" t="s">
        <v>715</v>
      </c>
      <c r="L97" s="529" t="s">
        <v>18676</v>
      </c>
      <c r="M97" s="550" t="str">
        <f>IF(T_DICCIONARIO[[#This Row],[PERSONALIZAR]]=T_DICCIONARIO[[#This Row],[OTRO]],"R","N")</f>
        <v>N</v>
      </c>
      <c r="N97" s="114" t="s">
        <v>49</v>
      </c>
      <c r="AJ97" s="114" t="s">
        <v>49</v>
      </c>
    </row>
    <row r="98" spans="1:36" outlineLevel="1" x14ac:dyDescent="0.3">
      <c r="A98" s="528" t="s">
        <v>19957</v>
      </c>
      <c r="B98" s="528" t="s">
        <v>6</v>
      </c>
      <c r="C98" s="528" t="s">
        <v>126</v>
      </c>
      <c r="D98" s="530"/>
      <c r="E98" s="537" t="str">
        <f>IFERROR(IF(T_DICCIONARIO[[#This Row],[PERSONALIZAR]]&lt;&gt;"",T_DICCIONARIO[[#This Row],[PERSONALIZAR]],HLOOKUP($E$2,$F$3:L98,ROW(T_DICCIONARIO[[#This Row],[PERSONALIZAR]])-2,0)),T_DICCIONARIO[[#This Row],[es]])</f>
        <v>Retroalim.</v>
      </c>
      <c r="F98" s="529" t="s">
        <v>371</v>
      </c>
      <c r="G98" s="529" t="s">
        <v>61</v>
      </c>
      <c r="H98" s="529" t="s">
        <v>372</v>
      </c>
      <c r="I98" s="529" t="s">
        <v>310</v>
      </c>
      <c r="J98" s="529" t="s">
        <v>277</v>
      </c>
      <c r="K98" s="529" t="s">
        <v>61</v>
      </c>
      <c r="L98" s="529" t="s">
        <v>18677</v>
      </c>
      <c r="M98" s="550" t="str">
        <f>IF(T_DICCIONARIO[[#This Row],[PERSONALIZAR]]=T_DICCIONARIO[[#This Row],[OTRO]],"R","N")</f>
        <v>N</v>
      </c>
      <c r="N98" s="114" t="s">
        <v>49</v>
      </c>
      <c r="AJ98" s="114" t="s">
        <v>49</v>
      </c>
    </row>
    <row r="99" spans="1:36" outlineLevel="1" x14ac:dyDescent="0.3">
      <c r="A99" s="528" t="s">
        <v>19958</v>
      </c>
      <c r="B99" s="528" t="s">
        <v>6</v>
      </c>
      <c r="C99" s="528" t="s">
        <v>127</v>
      </c>
      <c r="D99" s="530"/>
      <c r="E99" s="537" t="str">
        <f>IFERROR(IF(T_DICCIONARIO[[#This Row],[PERSONALIZAR]]&lt;&gt;"",T_DICCIONARIO[[#This Row],[PERSONALIZAR]],HLOOKUP($E$2,$F$3:L99,ROW(T_DICCIONARIO[[#This Row],[PERSONALIZAR]])-2,0)),T_DICCIONARIO[[#This Row],[es]])</f>
        <v>PISTA</v>
      </c>
      <c r="F99" s="529" t="s">
        <v>651</v>
      </c>
      <c r="G99" s="529" t="s">
        <v>652</v>
      </c>
      <c r="H99" s="529" t="s">
        <v>94</v>
      </c>
      <c r="I99" s="529" t="s">
        <v>653</v>
      </c>
      <c r="J99" s="529" t="s">
        <v>654</v>
      </c>
      <c r="K99" s="529" t="s">
        <v>716</v>
      </c>
      <c r="L99" s="529" t="s">
        <v>18678</v>
      </c>
      <c r="M99" s="550" t="str">
        <f>IF(T_DICCIONARIO[[#This Row],[PERSONALIZAR]]=T_DICCIONARIO[[#This Row],[OTRO]],"R","N")</f>
        <v>N</v>
      </c>
      <c r="N99" s="114" t="s">
        <v>49</v>
      </c>
      <c r="AJ99" s="114" t="s">
        <v>49</v>
      </c>
    </row>
    <row r="100" spans="1:36" outlineLevel="1" x14ac:dyDescent="0.3">
      <c r="A100" s="403" t="s">
        <v>19959</v>
      </c>
      <c r="B100" s="403" t="s">
        <v>6</v>
      </c>
      <c r="C100" s="428">
        <v>12</v>
      </c>
      <c r="D100" s="530"/>
      <c r="E100" s="537" t="str">
        <f>IFERROR(IF(T_DICCIONARIO[[#This Row],[PERSONALIZAR]]&lt;&gt;"",T_DICCIONARIO[[#This Row],[PERSONALIZAR]],HLOOKUP($E$2,$F$3:L100,ROW(T_DICCIONARIO[[#This Row],[PERSONALIZAR]])-2,0)),T_DICCIONARIO[[#This Row],[es]])</f>
        <v>Nº max. respuestas</v>
      </c>
      <c r="F100" s="529" t="s">
        <v>19630</v>
      </c>
      <c r="G100" s="529" t="s">
        <v>19649</v>
      </c>
      <c r="H100" s="529" t="s">
        <v>19650</v>
      </c>
      <c r="I100" s="529" t="s">
        <v>19651</v>
      </c>
      <c r="J100" s="529" t="s">
        <v>19652</v>
      </c>
      <c r="K100" s="529" t="s">
        <v>19653</v>
      </c>
      <c r="L100" s="529" t="s">
        <v>19666</v>
      </c>
      <c r="M100" s="550" t="str">
        <f>IF(T_DICCIONARIO[[#This Row],[PERSONALIZAR]]=T_DICCIONARIO[[#This Row],[OTRO]],"R","N")</f>
        <v>N</v>
      </c>
      <c r="N100" s="114" t="s">
        <v>49</v>
      </c>
      <c r="AJ100" s="114" t="s">
        <v>49</v>
      </c>
    </row>
    <row r="101" spans="1:36" x14ac:dyDescent="0.3">
      <c r="A101" s="234" t="s">
        <v>19960</v>
      </c>
      <c r="B101" s="234" t="s">
        <v>8</v>
      </c>
      <c r="C101" s="234" t="s">
        <v>116</v>
      </c>
      <c r="D101" s="547"/>
      <c r="E101" s="546" t="str">
        <f>IFERROR(IF(T_DICCIONARIO[[#This Row],[PERSONALIZAR]]&lt;&gt;"",T_DICCIONARIO[[#This Row],[PERSONALIZAR]],HLOOKUP($E$2,$F$3:L101,ROW(T_DICCIONARIO[[#This Row],[PERSONALIZAR]])-2,0)),T_DICCIONARIO[[#This Row],[es]])</f>
        <v>FORMULARIO VERDADERO FALSO</v>
      </c>
      <c r="F101" s="521" t="s">
        <v>406</v>
      </c>
      <c r="G101" s="521" t="s">
        <v>630</v>
      </c>
      <c r="H101" s="521" t="s">
        <v>631</v>
      </c>
      <c r="I101" s="521" t="s">
        <v>632</v>
      </c>
      <c r="J101" s="521" t="s">
        <v>633</v>
      </c>
      <c r="K101" s="521" t="s">
        <v>19249</v>
      </c>
      <c r="L101" s="521" t="s">
        <v>19250</v>
      </c>
      <c r="M101" s="549" t="str">
        <f>IF(T_DICCIONARIO[[#This Row],[PERSONALIZAR]]=T_DICCIONARIO[[#This Row],[OTRO]],"R","N")</f>
        <v>N</v>
      </c>
      <c r="N101" s="114" t="s">
        <v>49</v>
      </c>
      <c r="AJ101" s="114" t="s">
        <v>49</v>
      </c>
    </row>
    <row r="102" spans="1:36" outlineLevel="1" x14ac:dyDescent="0.3">
      <c r="A102" s="528" t="s">
        <v>19961</v>
      </c>
      <c r="B102" s="528" t="s">
        <v>8</v>
      </c>
      <c r="C102" s="528" t="s">
        <v>117</v>
      </c>
      <c r="D102" s="530"/>
      <c r="E102" s="537" t="str">
        <f>IFERROR(IF(T_DICCIONARIO[[#This Row],[PERSONALIZAR]]&lt;&gt;"",T_DICCIONARIO[[#This Row],[PERSONALIZAR]],HLOOKUP($E$2,$F$3:L102,ROW(T_DICCIONARIO[[#This Row],[PERSONALIZAR]])-2,0)),T_DICCIONARIO[[#This Row],[es]])</f>
        <v>VERDADERO</v>
      </c>
      <c r="F102" s="529" t="s">
        <v>629</v>
      </c>
      <c r="G102" s="529" t="s">
        <v>407</v>
      </c>
      <c r="H102" s="529" t="s">
        <v>409</v>
      </c>
      <c r="I102" s="529" t="s">
        <v>411</v>
      </c>
      <c r="J102" s="529" t="s">
        <v>412</v>
      </c>
      <c r="K102" s="529" t="s">
        <v>718</v>
      </c>
      <c r="L102" s="529" t="s">
        <v>18681</v>
      </c>
      <c r="M102" s="550" t="str">
        <f>IF(T_DICCIONARIO[[#This Row],[PERSONALIZAR]]=T_DICCIONARIO[[#This Row],[OTRO]],"R","N")</f>
        <v>N</v>
      </c>
      <c r="N102" s="114" t="s">
        <v>49</v>
      </c>
      <c r="AJ102" s="114" t="s">
        <v>49</v>
      </c>
    </row>
    <row r="103" spans="1:36" outlineLevel="1" x14ac:dyDescent="0.3">
      <c r="A103" s="528" t="s">
        <v>19962</v>
      </c>
      <c r="B103" s="528" t="s">
        <v>8</v>
      </c>
      <c r="C103" s="528" t="s">
        <v>118</v>
      </c>
      <c r="D103" s="530"/>
      <c r="E103" s="537" t="str">
        <f>IFERROR(IF(T_DICCIONARIO[[#This Row],[PERSONALIZAR]]&lt;&gt;"",T_DICCIONARIO[[#This Row],[PERSONALIZAR]],HLOOKUP($E$2,$F$3:L103,ROW(T_DICCIONARIO[[#This Row],[PERSONALIZAR]])-2,0)),T_DICCIONARIO[[#This Row],[es]])</f>
        <v>FALSO</v>
      </c>
      <c r="F103" s="529" t="s">
        <v>533</v>
      </c>
      <c r="G103" s="529" t="s">
        <v>408</v>
      </c>
      <c r="H103" s="529" t="s">
        <v>410</v>
      </c>
      <c r="I103" s="529" t="s">
        <v>533</v>
      </c>
      <c r="J103" s="529" t="s">
        <v>533</v>
      </c>
      <c r="K103" s="529" t="s">
        <v>719</v>
      </c>
      <c r="L103" s="529" t="s">
        <v>18682</v>
      </c>
      <c r="M103" s="550" t="str">
        <f>IF(T_DICCIONARIO[[#This Row],[PERSONALIZAR]]=T_DICCIONARIO[[#This Row],[OTRO]],"R","N")</f>
        <v>N</v>
      </c>
      <c r="N103" s="114" t="s">
        <v>49</v>
      </c>
      <c r="AJ103" s="114" t="s">
        <v>49</v>
      </c>
    </row>
    <row r="104" spans="1:36" x14ac:dyDescent="0.3">
      <c r="A104" s="234" t="s">
        <v>19963</v>
      </c>
      <c r="B104" s="234" t="s">
        <v>75</v>
      </c>
      <c r="C104" s="234" t="s">
        <v>116</v>
      </c>
      <c r="D104" s="547"/>
      <c r="E104" s="546" t="str">
        <f>IFERROR(IF(T_DICCIONARIO[[#This Row],[PERSONALIZAR]]&lt;&gt;"",T_DICCIONARIO[[#This Row],[PERSONALIZAR]],HLOOKUP($E$2,$F$3:L104,ROW(T_DICCIONARIO[[#This Row],[PERSONALIZAR]])-2,0)),T_DICCIONARIO[[#This Row],[es]])</f>
        <v>FORMULARIO EMPAREJAR</v>
      </c>
      <c r="F104" s="521" t="s">
        <v>62</v>
      </c>
      <c r="G104" s="521" t="s">
        <v>63</v>
      </c>
      <c r="H104" s="521" t="s">
        <v>1079</v>
      </c>
      <c r="I104" s="521" t="s">
        <v>69</v>
      </c>
      <c r="J104" s="521" t="s">
        <v>278</v>
      </c>
      <c r="K104" s="521" t="s">
        <v>717</v>
      </c>
      <c r="L104" s="521" t="s">
        <v>18683</v>
      </c>
      <c r="M104" s="549" t="str">
        <f>IF(T_DICCIONARIO[[#This Row],[PERSONALIZAR]]=T_DICCIONARIO[[#This Row],[OTRO]],"R","N")</f>
        <v>N</v>
      </c>
      <c r="N104" s="114" t="s">
        <v>49</v>
      </c>
      <c r="AJ104" s="114" t="s">
        <v>49</v>
      </c>
    </row>
    <row r="105" spans="1:36" outlineLevel="1" x14ac:dyDescent="0.3">
      <c r="A105" s="528" t="s">
        <v>19964</v>
      </c>
      <c r="B105" s="528" t="s">
        <v>75</v>
      </c>
      <c r="C105" s="528" t="s">
        <v>117</v>
      </c>
      <c r="D105" s="530"/>
      <c r="E105" s="537" t="str">
        <f>IFERROR(IF(T_DICCIONARIO[[#This Row],[PERSONALIZAR]]&lt;&gt;"",T_DICCIONARIO[[#This Row],[PERSONALIZAR]],HLOOKUP($E$2,$F$3:L105,ROW(T_DICCIONARIO[[#This Row],[PERSONALIZAR]])-2,0)),T_DICCIONARIO[[#This Row],[es]])</f>
        <v xml:space="preserve">Grupo </v>
      </c>
      <c r="F105" s="529" t="s">
        <v>159</v>
      </c>
      <c r="G105" s="529" t="s">
        <v>160</v>
      </c>
      <c r="H105" s="529" t="s">
        <v>17750</v>
      </c>
      <c r="I105" s="529" t="s">
        <v>159</v>
      </c>
      <c r="J105" s="529" t="s">
        <v>17751</v>
      </c>
      <c r="K105" s="529" t="s">
        <v>17752</v>
      </c>
      <c r="L105" s="529" t="s">
        <v>18684</v>
      </c>
      <c r="M105" s="550" t="str">
        <f>IF(T_DICCIONARIO[[#This Row],[PERSONALIZAR]]=T_DICCIONARIO[[#This Row],[OTRO]],"R","N")</f>
        <v>N</v>
      </c>
      <c r="N105" s="114" t="s">
        <v>49</v>
      </c>
      <c r="AJ105" s="114" t="s">
        <v>49</v>
      </c>
    </row>
    <row r="106" spans="1:36" outlineLevel="1" x14ac:dyDescent="0.3">
      <c r="A106" s="528" t="s">
        <v>19965</v>
      </c>
      <c r="B106" s="528" t="s">
        <v>75</v>
      </c>
      <c r="C106" s="528" t="s">
        <v>118</v>
      </c>
      <c r="D106" s="530"/>
      <c r="E106" s="537" t="str">
        <f>IFERROR(IF(T_DICCIONARIO[[#This Row],[PERSONALIZAR]]&lt;&gt;"",T_DICCIONARIO[[#This Row],[PERSONALIZAR]],HLOOKUP($E$2,$F$3:L106,ROW(T_DICCIONARIO[[#This Row],[PERSONALIZAR]])-2,0)),T_DICCIONARIO[[#This Row],[es]])</f>
        <v xml:space="preserve">Pareja </v>
      </c>
      <c r="F106" s="529" t="s">
        <v>77</v>
      </c>
      <c r="G106" s="529" t="s">
        <v>161</v>
      </c>
      <c r="H106" s="529" t="s">
        <v>17753</v>
      </c>
      <c r="I106" s="529" t="s">
        <v>17754</v>
      </c>
      <c r="J106" s="529" t="s">
        <v>17755</v>
      </c>
      <c r="K106" s="529" t="s">
        <v>17756</v>
      </c>
      <c r="L106" s="529" t="s">
        <v>18685</v>
      </c>
      <c r="M106" s="550" t="str">
        <f>IF(T_DICCIONARIO[[#This Row],[PERSONALIZAR]]=T_DICCIONARIO[[#This Row],[OTRO]],"R","N")</f>
        <v>N</v>
      </c>
      <c r="N106" s="114" t="s">
        <v>49</v>
      </c>
      <c r="AJ106" s="114" t="s">
        <v>49</v>
      </c>
    </row>
    <row r="107" spans="1:36" x14ac:dyDescent="0.3">
      <c r="A107" s="234" t="s">
        <v>19966</v>
      </c>
      <c r="B107" s="234" t="s">
        <v>13</v>
      </c>
      <c r="C107" s="234" t="s">
        <v>116</v>
      </c>
      <c r="D107" s="547"/>
      <c r="E107" s="546" t="str">
        <f>IFERROR(IF(T_DICCIONARIO[[#This Row],[PERSONALIZAR]]&lt;&gt;"",T_DICCIONARIO[[#This Row],[PERSONALIZAR]],HLOOKUP($E$2,$F$3:L107,ROW(T_DICCIONARIO[[#This Row],[PERSONALIZAR]])-2,0)),T_DICCIONARIO[[#This Row],[es]])</f>
        <v>FORMULARIO RESPUESTA CORTA</v>
      </c>
      <c r="F107" s="521" t="s">
        <v>64</v>
      </c>
      <c r="G107" s="521" t="s">
        <v>65</v>
      </c>
      <c r="H107" s="521" t="s">
        <v>1080</v>
      </c>
      <c r="I107" s="521" t="s">
        <v>70</v>
      </c>
      <c r="J107" s="521" t="s">
        <v>279</v>
      </c>
      <c r="K107" s="521" t="s">
        <v>720</v>
      </c>
      <c r="L107" s="521" t="s">
        <v>18686</v>
      </c>
      <c r="M107" s="549" t="str">
        <f>IF(T_DICCIONARIO[[#This Row],[PERSONALIZAR]]=T_DICCIONARIO[[#This Row],[OTRO]],"R","N")</f>
        <v>N</v>
      </c>
      <c r="N107" s="114" t="s">
        <v>49</v>
      </c>
      <c r="AJ107" s="114" t="s">
        <v>49</v>
      </c>
    </row>
    <row r="108" spans="1:36" outlineLevel="1" x14ac:dyDescent="0.3">
      <c r="A108" s="528" t="s">
        <v>19967</v>
      </c>
      <c r="B108" s="528" t="s">
        <v>13</v>
      </c>
      <c r="C108" s="528" t="s">
        <v>117</v>
      </c>
      <c r="D108" s="530"/>
      <c r="E108" s="537" t="str">
        <f>IFERROR(IF(T_DICCIONARIO[[#This Row],[PERSONALIZAR]]&lt;&gt;"",T_DICCIONARIO[[#This Row],[PERSONALIZAR]],HLOOKUP($E$2,$F$3:L108,ROW(T_DICCIONARIO[[#This Row],[PERSONALIZAR]])-2,0)),T_DICCIONARIO[[#This Row],[es]])</f>
        <v>Respuesta</v>
      </c>
      <c r="F108" s="529" t="s">
        <v>209</v>
      </c>
      <c r="G108" s="529" t="s">
        <v>208</v>
      </c>
      <c r="H108" s="529" t="s">
        <v>1014</v>
      </c>
      <c r="I108" s="529" t="s">
        <v>311</v>
      </c>
      <c r="J108" s="529" t="s">
        <v>277</v>
      </c>
      <c r="K108" s="529" t="s">
        <v>721</v>
      </c>
      <c r="L108" s="529" t="s">
        <v>18687</v>
      </c>
      <c r="M108" s="550" t="str">
        <f>IF(T_DICCIONARIO[[#This Row],[PERSONALIZAR]]=T_DICCIONARIO[[#This Row],[OTRO]],"R","N")</f>
        <v>N</v>
      </c>
      <c r="N108" s="114" t="s">
        <v>49</v>
      </c>
      <c r="AJ108" s="114" t="s">
        <v>49</v>
      </c>
    </row>
    <row r="109" spans="1:36" outlineLevel="1" x14ac:dyDescent="0.3">
      <c r="A109" s="528" t="s">
        <v>19968</v>
      </c>
      <c r="B109" s="528" t="s">
        <v>13</v>
      </c>
      <c r="C109" s="528" t="s">
        <v>118</v>
      </c>
      <c r="D109" s="530"/>
      <c r="E109" s="537" t="str">
        <f>IFERROR(IF(T_DICCIONARIO[[#This Row],[PERSONALIZAR]]&lt;&gt;"",T_DICCIONARIO[[#This Row],[PERSONALIZAR]],HLOOKUP($E$2,$F$3:L109,ROW(T_DICCIONARIO[[#This Row],[PERSONALIZAR]])-2,0)),T_DICCIONARIO[[#This Row],[es]])</f>
        <v>Diferencia entre Mayúsculas y Minúsculas (SI=1)</v>
      </c>
      <c r="F109" s="529" t="s">
        <v>1015</v>
      </c>
      <c r="G109" s="529" t="s">
        <v>17757</v>
      </c>
      <c r="H109" s="529" t="s">
        <v>17758</v>
      </c>
      <c r="I109" s="529" t="s">
        <v>312</v>
      </c>
      <c r="J109" s="529" t="s">
        <v>280</v>
      </c>
      <c r="K109" s="529" t="s">
        <v>722</v>
      </c>
      <c r="L109" s="529" t="s">
        <v>18688</v>
      </c>
      <c r="M109" s="550" t="str">
        <f>IF(T_DICCIONARIO[[#This Row],[PERSONALIZAR]]=T_DICCIONARIO[[#This Row],[OTRO]],"R","N")</f>
        <v>N</v>
      </c>
      <c r="N109" s="114" t="s">
        <v>49</v>
      </c>
      <c r="AJ109" s="114" t="s">
        <v>49</v>
      </c>
    </row>
    <row r="110" spans="1:36" outlineLevel="1" x14ac:dyDescent="0.3">
      <c r="A110" s="528" t="s">
        <v>19969</v>
      </c>
      <c r="B110" s="528" t="s">
        <v>13</v>
      </c>
      <c r="C110" s="528" t="s">
        <v>119</v>
      </c>
      <c r="D110" s="530"/>
      <c r="E110" s="537" t="str">
        <f>IFERROR(IF(T_DICCIONARIO[[#This Row],[PERSONALIZAR]]&lt;&gt;"",T_DICCIONARIO[[#This Row],[PERSONALIZAR]],HLOOKUP($E$2,$F$3:L110,ROW(T_DICCIONARIO[[#This Row],[PERSONALIZAR]])-2,0)),T_DICCIONARIO[[#This Row],[es]])</f>
        <v>Mayúsculas</v>
      </c>
      <c r="F110" s="529" t="s">
        <v>373</v>
      </c>
      <c r="G110" s="529" t="s">
        <v>1016</v>
      </c>
      <c r="H110" s="529" t="s">
        <v>374</v>
      </c>
      <c r="I110" s="529" t="s">
        <v>375</v>
      </c>
      <c r="J110" s="529" t="s">
        <v>376</v>
      </c>
      <c r="K110" s="529" t="s">
        <v>723</v>
      </c>
      <c r="L110" s="529" t="s">
        <v>18689</v>
      </c>
      <c r="M110" s="550" t="str">
        <f>IF(T_DICCIONARIO[[#This Row],[PERSONALIZAR]]=T_DICCIONARIO[[#This Row],[OTRO]],"R","N")</f>
        <v>N</v>
      </c>
      <c r="N110" s="114" t="s">
        <v>49</v>
      </c>
      <c r="AJ110" s="114" t="s">
        <v>49</v>
      </c>
    </row>
    <row r="111" spans="1:36" x14ac:dyDescent="0.3">
      <c r="A111" s="234" t="s">
        <v>19970</v>
      </c>
      <c r="B111" s="234" t="s">
        <v>17</v>
      </c>
      <c r="C111" s="234" t="s">
        <v>116</v>
      </c>
      <c r="D111" s="547"/>
      <c r="E111" s="546" t="str">
        <f>IFERROR(IF(T_DICCIONARIO[[#This Row],[PERSONALIZAR]]&lt;&gt;"",T_DICCIONARIO[[#This Row],[PERSONALIZAR]],HLOOKUP($E$2,$F$3:L111,ROW(T_DICCIONARIO[[#This Row],[PERSONALIZAR]])-2,0)),T_DICCIONARIO[[#This Row],[es]])</f>
        <v>FORMULARIO PALABRA PERDIDA</v>
      </c>
      <c r="F111" s="521" t="s">
        <v>66</v>
      </c>
      <c r="G111" s="521" t="s">
        <v>67</v>
      </c>
      <c r="H111" s="521" t="s">
        <v>71</v>
      </c>
      <c r="I111" s="521" t="s">
        <v>72</v>
      </c>
      <c r="J111" s="521" t="s">
        <v>281</v>
      </c>
      <c r="K111" s="521" t="s">
        <v>724</v>
      </c>
      <c r="L111" s="521" t="s">
        <v>18690</v>
      </c>
      <c r="M111" s="549" t="str">
        <f>IF(T_DICCIONARIO[[#This Row],[PERSONALIZAR]]=T_DICCIONARIO[[#This Row],[OTRO]],"R","N")</f>
        <v>N</v>
      </c>
      <c r="N111" s="114" t="s">
        <v>49</v>
      </c>
      <c r="AJ111" s="114" t="s">
        <v>49</v>
      </c>
    </row>
    <row r="112" spans="1:36" outlineLevel="1" x14ac:dyDescent="0.3">
      <c r="A112" s="528" t="s">
        <v>19971</v>
      </c>
      <c r="B112" s="528" t="s">
        <v>17</v>
      </c>
      <c r="C112" s="528" t="s">
        <v>117</v>
      </c>
      <c r="D112" s="530"/>
      <c r="E112" s="537" t="str">
        <f>IFERROR(IF(T_DICCIONARIO[[#This Row],[PERSONALIZAR]]&lt;&gt;"",T_DICCIONARIO[[#This Row],[PERSONALIZAR]],HLOOKUP($E$2,$F$3:L112,ROW(T_DICCIONARIO[[#This Row],[PERSONALIZAR]])-2,0)),T_DICCIONARIO[[#This Row],[es]])</f>
        <v xml:space="preserve">Palabra </v>
      </c>
      <c r="F112" s="529" t="s">
        <v>162</v>
      </c>
      <c r="G112" s="529" t="s">
        <v>163</v>
      </c>
      <c r="H112" s="529" t="s">
        <v>17759</v>
      </c>
      <c r="I112" s="529" t="s">
        <v>162</v>
      </c>
      <c r="J112" s="529" t="s">
        <v>17760</v>
      </c>
      <c r="K112" s="529" t="s">
        <v>17761</v>
      </c>
      <c r="L112" s="529" t="s">
        <v>18691</v>
      </c>
      <c r="M112" s="550" t="str">
        <f>IF(T_DICCIONARIO[[#This Row],[PERSONALIZAR]]=T_DICCIONARIO[[#This Row],[OTRO]],"R","N")</f>
        <v>N</v>
      </c>
      <c r="N112" s="114" t="s">
        <v>49</v>
      </c>
      <c r="AJ112" s="114" t="s">
        <v>49</v>
      </c>
    </row>
    <row r="113" spans="1:36" x14ac:dyDescent="0.3">
      <c r="A113" s="234" t="s">
        <v>19972</v>
      </c>
      <c r="B113" s="234" t="s">
        <v>803</v>
      </c>
      <c r="C113" s="234" t="s">
        <v>116</v>
      </c>
      <c r="D113" s="547"/>
      <c r="E113" s="546" t="str">
        <f>IFERROR(IF(T_DICCIONARIO[[#This Row],[PERSONALIZAR]]&lt;&gt;"",T_DICCIONARIO[[#This Row],[PERSONALIZAR]],HLOOKUP($E$2,$F$3:L113,ROW(T_DICCIONARIO[[#This Row],[PERSONALIZAR]])-2,0)),T_DICCIONARIO[[#This Row],[es]])</f>
        <v>FORMULARIO ENSAYO</v>
      </c>
      <c r="F113" s="521" t="s">
        <v>822</v>
      </c>
      <c r="G113" s="521" t="s">
        <v>1081</v>
      </c>
      <c r="H113" s="521" t="s">
        <v>1082</v>
      </c>
      <c r="I113" s="521" t="s">
        <v>909</v>
      </c>
      <c r="J113" s="521" t="s">
        <v>908</v>
      </c>
      <c r="K113" s="521" t="s">
        <v>808</v>
      </c>
      <c r="L113" s="521" t="s">
        <v>18692</v>
      </c>
      <c r="M113" s="549" t="str">
        <f>IF(T_DICCIONARIO[[#This Row],[PERSONALIZAR]]=T_DICCIONARIO[[#This Row],[OTRO]],"R","N")</f>
        <v>N</v>
      </c>
      <c r="N113" s="114" t="s">
        <v>49</v>
      </c>
      <c r="AJ113" s="114" t="s">
        <v>49</v>
      </c>
    </row>
    <row r="114" spans="1:36" outlineLevel="1" x14ac:dyDescent="0.3">
      <c r="A114" s="528" t="s">
        <v>19973</v>
      </c>
      <c r="B114" s="528" t="s">
        <v>803</v>
      </c>
      <c r="C114" s="528" t="s">
        <v>117</v>
      </c>
      <c r="D114" s="530"/>
      <c r="E114" s="537" t="str">
        <f>IFERROR(IF(T_DICCIONARIO[[#This Row],[PERSONALIZAR]]&lt;&gt;"",T_DICCIONARIO[[#This Row],[PERSONALIZAR]],HLOOKUP($E$2,$F$3:L114,ROW(T_DICCIONARIO[[#This Row],[PERSONALIZAR]])-2,0)),T_DICCIONARIO[[#This Row],[es]])</f>
        <v>Formato de la Respuesta</v>
      </c>
      <c r="F114" s="529" t="s">
        <v>810</v>
      </c>
      <c r="G114" s="529" t="s">
        <v>829</v>
      </c>
      <c r="H114" s="529" t="s">
        <v>894</v>
      </c>
      <c r="I114" s="529" t="s">
        <v>876</v>
      </c>
      <c r="J114" s="529" t="s">
        <v>860</v>
      </c>
      <c r="K114" s="529" t="s">
        <v>842</v>
      </c>
      <c r="L114" s="529" t="s">
        <v>18693</v>
      </c>
      <c r="M114" s="550" t="str">
        <f>IF(T_DICCIONARIO[[#This Row],[PERSONALIZAR]]=T_DICCIONARIO[[#This Row],[OTRO]],"R","N")</f>
        <v>N</v>
      </c>
      <c r="N114" s="114" t="s">
        <v>49</v>
      </c>
      <c r="AJ114" s="114" t="s">
        <v>49</v>
      </c>
    </row>
    <row r="115" spans="1:36" outlineLevel="1" x14ac:dyDescent="0.3">
      <c r="A115" s="528" t="s">
        <v>19974</v>
      </c>
      <c r="B115" s="528" t="s">
        <v>803</v>
      </c>
      <c r="C115" s="528" t="s">
        <v>118</v>
      </c>
      <c r="D115" s="530"/>
      <c r="E115" s="537" t="str">
        <f>IFERROR(IF(T_DICCIONARIO[[#This Row],[PERSONALIZAR]]&lt;&gt;"",T_DICCIONARIO[[#This Row],[PERSONALIZAR]],HLOOKUP($E$2,$F$3:L115,ROW(T_DICCIONARIO[[#This Row],[PERSONALIZAR]])-2,0)),T_DICCIONARIO[[#This Row],[es]])</f>
        <v>Requerir texto</v>
      </c>
      <c r="F115" s="529" t="s">
        <v>813</v>
      </c>
      <c r="G115" s="529" t="s">
        <v>830</v>
      </c>
      <c r="H115" s="529" t="s">
        <v>1017</v>
      </c>
      <c r="I115" s="529" t="s">
        <v>877</v>
      </c>
      <c r="J115" s="529" t="s">
        <v>861</v>
      </c>
      <c r="K115" s="529" t="s">
        <v>843</v>
      </c>
      <c r="L115" s="529" t="s">
        <v>18694</v>
      </c>
      <c r="M115" s="550" t="str">
        <f>IF(T_DICCIONARIO[[#This Row],[PERSONALIZAR]]=T_DICCIONARIO[[#This Row],[OTRO]],"R","N")</f>
        <v>N</v>
      </c>
      <c r="N115" s="114" t="s">
        <v>49</v>
      </c>
      <c r="AJ115" s="114" t="s">
        <v>49</v>
      </c>
    </row>
    <row r="116" spans="1:36" outlineLevel="1" x14ac:dyDescent="0.3">
      <c r="A116" s="528" t="s">
        <v>19975</v>
      </c>
      <c r="B116" s="528" t="s">
        <v>803</v>
      </c>
      <c r="C116" s="528" t="s">
        <v>119</v>
      </c>
      <c r="D116" s="530"/>
      <c r="E116" s="537" t="str">
        <f>IFERROR(IF(T_DICCIONARIO[[#This Row],[PERSONALIZAR]]&lt;&gt;"",T_DICCIONARIO[[#This Row],[PERSONALIZAR]],HLOOKUP($E$2,$F$3:L116,ROW(T_DICCIONARIO[[#This Row],[PERSONALIZAR]])-2,0)),T_DICCIONARIO[[#This Row],[es]])</f>
        <v>Tamaño de la caja de entrada</v>
      </c>
      <c r="F116" s="529" t="s">
        <v>814</v>
      </c>
      <c r="G116" s="529" t="s">
        <v>831</v>
      </c>
      <c r="H116" s="529" t="s">
        <v>895</v>
      </c>
      <c r="I116" s="529" t="s">
        <v>878</v>
      </c>
      <c r="J116" s="529" t="s">
        <v>862</v>
      </c>
      <c r="K116" s="529" t="s">
        <v>844</v>
      </c>
      <c r="L116" s="529" t="s">
        <v>18695</v>
      </c>
      <c r="M116" s="550" t="str">
        <f>IF(T_DICCIONARIO[[#This Row],[PERSONALIZAR]]=T_DICCIONARIO[[#This Row],[OTRO]],"R","N")</f>
        <v>N</v>
      </c>
      <c r="N116" s="114" t="s">
        <v>49</v>
      </c>
      <c r="AJ116" s="114" t="s">
        <v>49</v>
      </c>
    </row>
    <row r="117" spans="1:36" outlineLevel="1" x14ac:dyDescent="0.3">
      <c r="A117" s="528" t="s">
        <v>19976</v>
      </c>
      <c r="B117" s="528" t="s">
        <v>803</v>
      </c>
      <c r="C117" s="528" t="s">
        <v>120</v>
      </c>
      <c r="D117" s="530"/>
      <c r="E117" s="537" t="str">
        <f>IFERROR(IF(T_DICCIONARIO[[#This Row],[PERSONALIZAR]]&lt;&gt;"",T_DICCIONARIO[[#This Row],[PERSONALIZAR]],HLOOKUP($E$2,$F$3:L117,ROW(T_DICCIONARIO[[#This Row],[PERSONALIZAR]])-2,0)),T_DICCIONARIO[[#This Row],[es]])</f>
        <v>líneas</v>
      </c>
      <c r="F117" s="529" t="s">
        <v>815</v>
      </c>
      <c r="G117" s="529" t="s">
        <v>832</v>
      </c>
      <c r="H117" s="529" t="s">
        <v>896</v>
      </c>
      <c r="I117" s="529" t="s">
        <v>879</v>
      </c>
      <c r="J117" s="529" t="s">
        <v>863</v>
      </c>
      <c r="K117" s="529" t="s">
        <v>845</v>
      </c>
      <c r="L117" s="529" t="s">
        <v>18696</v>
      </c>
      <c r="M117" s="550" t="str">
        <f>IF(T_DICCIONARIO[[#This Row],[PERSONALIZAR]]=T_DICCIONARIO[[#This Row],[OTRO]],"R","N")</f>
        <v>N</v>
      </c>
      <c r="N117" s="114" t="s">
        <v>49</v>
      </c>
      <c r="AJ117" s="114" t="s">
        <v>49</v>
      </c>
    </row>
    <row r="118" spans="1:36" outlineLevel="1" x14ac:dyDescent="0.3">
      <c r="A118" s="528" t="s">
        <v>19977</v>
      </c>
      <c r="B118" s="528" t="s">
        <v>803</v>
      </c>
      <c r="C118" s="528" t="s">
        <v>121</v>
      </c>
      <c r="D118" s="530"/>
      <c r="E118" s="537" t="str">
        <f>IFERROR(IF(T_DICCIONARIO[[#This Row],[PERSONALIZAR]]&lt;&gt;"",T_DICCIONARIO[[#This Row],[PERSONALIZAR]],HLOOKUP($E$2,$F$3:L118,ROW(T_DICCIONARIO[[#This Row],[PERSONALIZAR]])-2,0)),T_DICCIONARIO[[#This Row],[es]])</f>
        <v>Permitir archivos adjuntos</v>
      </c>
      <c r="F118" s="529" t="s">
        <v>816</v>
      </c>
      <c r="G118" s="529" t="s">
        <v>833</v>
      </c>
      <c r="H118" s="529" t="s">
        <v>897</v>
      </c>
      <c r="I118" s="529" t="s">
        <v>880</v>
      </c>
      <c r="J118" s="529" t="s">
        <v>864</v>
      </c>
      <c r="K118" s="529" t="s">
        <v>846</v>
      </c>
      <c r="L118" s="529" t="s">
        <v>18697</v>
      </c>
      <c r="M118" s="550" t="str">
        <f>IF(T_DICCIONARIO[[#This Row],[PERSONALIZAR]]=T_DICCIONARIO[[#This Row],[OTRO]],"R","N")</f>
        <v>N</v>
      </c>
      <c r="N118" s="114" t="s">
        <v>49</v>
      </c>
      <c r="AJ118" s="114" t="s">
        <v>49</v>
      </c>
    </row>
    <row r="119" spans="1:36" outlineLevel="1" x14ac:dyDescent="0.3">
      <c r="A119" s="528" t="s">
        <v>19978</v>
      </c>
      <c r="B119" s="528" t="s">
        <v>803</v>
      </c>
      <c r="C119" s="528" t="s">
        <v>122</v>
      </c>
      <c r="D119" s="530"/>
      <c r="E119" s="537" t="str">
        <f>IFERROR(IF(T_DICCIONARIO[[#This Row],[PERSONALIZAR]]&lt;&gt;"",T_DICCIONARIO[[#This Row],[PERSONALIZAR]],HLOOKUP($E$2,$F$3:L119,ROW(T_DICCIONARIO[[#This Row],[PERSONALIZAR]])-2,0)),T_DICCIONARIO[[#This Row],[es]])</f>
        <v>Archivos adjuntos requeridos</v>
      </c>
      <c r="F119" s="529" t="s">
        <v>818</v>
      </c>
      <c r="G119" s="529" t="s">
        <v>834</v>
      </c>
      <c r="H119" s="529" t="s">
        <v>1018</v>
      </c>
      <c r="I119" s="529" t="s">
        <v>881</v>
      </c>
      <c r="J119" s="529" t="s">
        <v>865</v>
      </c>
      <c r="K119" s="529" t="s">
        <v>847</v>
      </c>
      <c r="L119" s="529" t="s">
        <v>18698</v>
      </c>
      <c r="M119" s="550" t="str">
        <f>IF(T_DICCIONARIO[[#This Row],[PERSONALIZAR]]=T_DICCIONARIO[[#This Row],[OTRO]],"R","N")</f>
        <v>N</v>
      </c>
      <c r="N119" s="114" t="s">
        <v>49</v>
      </c>
      <c r="AJ119" s="114" t="s">
        <v>49</v>
      </c>
    </row>
    <row r="120" spans="1:36" outlineLevel="1" x14ac:dyDescent="0.3">
      <c r="A120" s="528" t="s">
        <v>19979</v>
      </c>
      <c r="B120" s="528" t="s">
        <v>803</v>
      </c>
      <c r="C120" s="528" t="s">
        <v>123</v>
      </c>
      <c r="D120" s="530"/>
      <c r="E120" s="537" t="str">
        <f>IFERROR(IF(T_DICCIONARIO[[#This Row],[PERSONALIZAR]]&lt;&gt;"",T_DICCIONARIO[[#This Row],[PERSONALIZAR]],HLOOKUP($E$2,$F$3:L120,ROW(T_DICCIONARIO[[#This Row],[PERSONALIZAR]])-2,0)),T_DICCIONARIO[[#This Row],[es]])</f>
        <v>Plantilla de Respuesta</v>
      </c>
      <c r="F120" s="529" t="s">
        <v>823</v>
      </c>
      <c r="G120" s="529" t="s">
        <v>835</v>
      </c>
      <c r="H120" s="529" t="s">
        <v>898</v>
      </c>
      <c r="I120" s="529" t="s">
        <v>882</v>
      </c>
      <c r="J120" s="529" t="s">
        <v>866</v>
      </c>
      <c r="K120" s="529" t="s">
        <v>848</v>
      </c>
      <c r="L120" s="529" t="s">
        <v>18699</v>
      </c>
      <c r="M120" s="550" t="str">
        <f>IF(T_DICCIONARIO[[#This Row],[PERSONALIZAR]]=T_DICCIONARIO[[#This Row],[OTRO]],"R","N")</f>
        <v>N</v>
      </c>
      <c r="N120" s="114" t="s">
        <v>49</v>
      </c>
      <c r="AJ120" s="114" t="s">
        <v>49</v>
      </c>
    </row>
    <row r="121" spans="1:36" outlineLevel="1" x14ac:dyDescent="0.3">
      <c r="A121" s="528" t="s">
        <v>19980</v>
      </c>
      <c r="B121" s="528" t="s">
        <v>803</v>
      </c>
      <c r="C121" s="528" t="s">
        <v>124</v>
      </c>
      <c r="D121" s="530"/>
      <c r="E121" s="537" t="str">
        <f>IFERROR(IF(T_DICCIONARIO[[#This Row],[PERSONALIZAR]]&lt;&gt;"",T_DICCIONARIO[[#This Row],[PERSONALIZAR]],HLOOKUP($E$2,$F$3:L121,ROW(T_DICCIONARIO[[#This Row],[PERSONALIZAR]])-2,0)),T_DICCIONARIO[[#This Row],[es]])</f>
        <v>Información para el evaluador</v>
      </c>
      <c r="F121" s="529" t="s">
        <v>824</v>
      </c>
      <c r="G121" s="529" t="s">
        <v>1019</v>
      </c>
      <c r="H121" s="529" t="s">
        <v>1020</v>
      </c>
      <c r="I121" s="529" t="s">
        <v>883</v>
      </c>
      <c r="J121" s="529" t="s">
        <v>867</v>
      </c>
      <c r="K121" s="529" t="s">
        <v>849</v>
      </c>
      <c r="L121" s="529" t="s">
        <v>18700</v>
      </c>
      <c r="M121" s="550" t="str">
        <f>IF(T_DICCIONARIO[[#This Row],[PERSONALIZAR]]=T_DICCIONARIO[[#This Row],[OTRO]],"R","N")</f>
        <v>N</v>
      </c>
      <c r="N121" s="114" t="s">
        <v>49</v>
      </c>
      <c r="AJ121" s="114" t="s">
        <v>49</v>
      </c>
    </row>
    <row r="122" spans="1:36" outlineLevel="1" x14ac:dyDescent="0.3">
      <c r="A122" s="528" t="s">
        <v>19981</v>
      </c>
      <c r="B122" s="528" t="s">
        <v>803</v>
      </c>
      <c r="C122" s="528" t="s">
        <v>125</v>
      </c>
      <c r="D122" s="530"/>
      <c r="E122" s="537" t="str">
        <f>IFERROR(IF(T_DICCIONARIO[[#This Row],[PERSONALIZAR]]&lt;&gt;"",T_DICCIONARIO[[#This Row],[PERSONALIZAR]],HLOOKUP($E$2,$F$3:L122,ROW(T_DICCIONARIO[[#This Row],[PERSONALIZAR]])-2,0)),T_DICCIONARIO[[#This Row],[es]])</f>
        <v>Editor HTML</v>
      </c>
      <c r="F122" s="529" t="s">
        <v>821</v>
      </c>
      <c r="G122" s="529" t="s">
        <v>836</v>
      </c>
      <c r="H122" s="529" t="s">
        <v>899</v>
      </c>
      <c r="I122" s="529" t="s">
        <v>884</v>
      </c>
      <c r="J122" s="529" t="s">
        <v>821</v>
      </c>
      <c r="K122" s="529" t="s">
        <v>850</v>
      </c>
      <c r="L122" s="529" t="s">
        <v>18701</v>
      </c>
      <c r="M122" s="550" t="str">
        <f>IF(T_DICCIONARIO[[#This Row],[PERSONALIZAR]]=T_DICCIONARIO[[#This Row],[OTRO]],"R","N")</f>
        <v>N</v>
      </c>
      <c r="N122" s="114" t="s">
        <v>49</v>
      </c>
      <c r="AJ122" s="114" t="s">
        <v>49</v>
      </c>
    </row>
    <row r="123" spans="1:36" outlineLevel="1" x14ac:dyDescent="0.3">
      <c r="A123" s="528" t="s">
        <v>19982</v>
      </c>
      <c r="B123" s="528" t="s">
        <v>803</v>
      </c>
      <c r="C123" s="528" t="s">
        <v>126</v>
      </c>
      <c r="D123" s="530"/>
      <c r="E123" s="537" t="str">
        <f>IFERROR(IF(T_DICCIONARIO[[#This Row],[PERSONALIZAR]]&lt;&gt;"",T_DICCIONARIO[[#This Row],[PERSONALIZAR]],HLOOKUP($E$2,$F$3:L123,ROW(T_DICCIONARIO[[#This Row],[PERSONALIZAR]])-2,0)),T_DICCIONARIO[[#This Row],[es]])</f>
        <v>Editor HTML con selector de archivos</v>
      </c>
      <c r="F123" s="529" t="s">
        <v>825</v>
      </c>
      <c r="G123" s="529" t="s">
        <v>1021</v>
      </c>
      <c r="H123" s="529" t="s">
        <v>900</v>
      </c>
      <c r="I123" s="529" t="s">
        <v>885</v>
      </c>
      <c r="J123" s="529" t="s">
        <v>868</v>
      </c>
      <c r="K123" s="529" t="s">
        <v>851</v>
      </c>
      <c r="L123" s="529" t="s">
        <v>18702</v>
      </c>
      <c r="M123" s="550" t="str">
        <f>IF(T_DICCIONARIO[[#This Row],[PERSONALIZAR]]=T_DICCIONARIO[[#This Row],[OTRO]],"R","N")</f>
        <v>N</v>
      </c>
      <c r="N123" s="114" t="s">
        <v>49</v>
      </c>
      <c r="AJ123" s="114" t="s">
        <v>49</v>
      </c>
    </row>
    <row r="124" spans="1:36" outlineLevel="1" x14ac:dyDescent="0.3">
      <c r="A124" s="528" t="s">
        <v>19983</v>
      </c>
      <c r="B124" s="528" t="s">
        <v>803</v>
      </c>
      <c r="C124" s="528" t="s">
        <v>127</v>
      </c>
      <c r="D124" s="530"/>
      <c r="E124" s="537" t="str">
        <f>IFERROR(IF(T_DICCIONARIO[[#This Row],[PERSONALIZAR]]&lt;&gt;"",T_DICCIONARIO[[#This Row],[PERSONALIZAR]],HLOOKUP($E$2,$F$3:L124,ROW(T_DICCIONARIO[[#This Row],[PERSONALIZAR]])-2,0)),T_DICCIONARIO[[#This Row],[es]])</f>
        <v>Texto sin formato</v>
      </c>
      <c r="F124" s="529" t="s">
        <v>826</v>
      </c>
      <c r="G124" s="529" t="s">
        <v>837</v>
      </c>
      <c r="H124" s="529" t="s">
        <v>901</v>
      </c>
      <c r="I124" s="529" t="s">
        <v>886</v>
      </c>
      <c r="J124" s="529" t="s">
        <v>869</v>
      </c>
      <c r="K124" s="529" t="s">
        <v>852</v>
      </c>
      <c r="L124" s="529" t="s">
        <v>18703</v>
      </c>
      <c r="M124" s="550" t="str">
        <f>IF(T_DICCIONARIO[[#This Row],[PERSONALIZAR]]=T_DICCIONARIO[[#This Row],[OTRO]],"R","N")</f>
        <v>N</v>
      </c>
      <c r="N124" s="114" t="s">
        <v>49</v>
      </c>
      <c r="AJ124" s="114" t="s">
        <v>49</v>
      </c>
    </row>
    <row r="125" spans="1:36" outlineLevel="1" x14ac:dyDescent="0.3">
      <c r="A125" s="528" t="s">
        <v>19984</v>
      </c>
      <c r="B125" s="528" t="s">
        <v>803</v>
      </c>
      <c r="C125" s="528" t="s">
        <v>128</v>
      </c>
      <c r="D125" s="530"/>
      <c r="E125" s="537" t="str">
        <f>IFERROR(IF(T_DICCIONARIO[[#This Row],[PERSONALIZAR]]&lt;&gt;"",T_DICCIONARIO[[#This Row],[PERSONALIZAR]],HLOOKUP($E$2,$F$3:L125,ROW(T_DICCIONARIO[[#This Row],[PERSONALIZAR]])-2,0)),T_DICCIONARIO[[#This Row],[es]])</f>
        <v>Texto sin formato, tipografía monoespaciada</v>
      </c>
      <c r="F125" s="529" t="s">
        <v>827</v>
      </c>
      <c r="G125" s="529" t="s">
        <v>838</v>
      </c>
      <c r="H125" s="529" t="s">
        <v>902</v>
      </c>
      <c r="I125" s="529" t="s">
        <v>887</v>
      </c>
      <c r="J125" s="529" t="s">
        <v>870</v>
      </c>
      <c r="K125" s="529" t="s">
        <v>853</v>
      </c>
      <c r="L125" s="529" t="s">
        <v>18704</v>
      </c>
      <c r="M125" s="550" t="str">
        <f>IF(T_DICCIONARIO[[#This Row],[PERSONALIZAR]]=T_DICCIONARIO[[#This Row],[OTRO]],"R","N")</f>
        <v>N</v>
      </c>
      <c r="N125" s="114" t="s">
        <v>49</v>
      </c>
      <c r="AJ125" s="114" t="s">
        <v>49</v>
      </c>
    </row>
    <row r="126" spans="1:36" outlineLevel="1" x14ac:dyDescent="0.3">
      <c r="A126" s="528" t="s">
        <v>19985</v>
      </c>
      <c r="B126" s="528" t="s">
        <v>803</v>
      </c>
      <c r="C126" s="528" t="s">
        <v>129</v>
      </c>
      <c r="D126" s="530"/>
      <c r="E126" s="537" t="str">
        <f>IFERROR(IF(T_DICCIONARIO[[#This Row],[PERSONALIZAR]]&lt;&gt;"",T_DICCIONARIO[[#This Row],[PERSONALIZAR]],HLOOKUP($E$2,$F$3:L126,ROW(T_DICCIONARIO[[#This Row],[PERSONALIZAR]])-2,0)),T_DICCIONARIO[[#This Row],[es]])</f>
        <v>Sin texto</v>
      </c>
      <c r="F126" s="529" t="s">
        <v>820</v>
      </c>
      <c r="G126" s="529" t="s">
        <v>1022</v>
      </c>
      <c r="H126" s="529" t="s">
        <v>1023</v>
      </c>
      <c r="I126" s="529" t="s">
        <v>888</v>
      </c>
      <c r="J126" s="529" t="s">
        <v>871</v>
      </c>
      <c r="K126" s="529" t="s">
        <v>854</v>
      </c>
      <c r="L126" s="529" t="s">
        <v>18705</v>
      </c>
      <c r="M126" s="550" t="str">
        <f>IF(T_DICCIONARIO[[#This Row],[PERSONALIZAR]]=T_DICCIONARIO[[#This Row],[OTRO]],"R","N")</f>
        <v>N</v>
      </c>
      <c r="N126" s="114" t="s">
        <v>49</v>
      </c>
      <c r="AJ126" s="114" t="s">
        <v>49</v>
      </c>
    </row>
    <row r="127" spans="1:36" outlineLevel="1" x14ac:dyDescent="0.3">
      <c r="A127" s="528" t="s">
        <v>19986</v>
      </c>
      <c r="B127" s="528" t="s">
        <v>803</v>
      </c>
      <c r="C127" s="528" t="s">
        <v>130</v>
      </c>
      <c r="D127" s="530"/>
      <c r="E127" s="537" t="str">
        <f>IFERROR(IF(T_DICCIONARIO[[#This Row],[PERSONALIZAR]]&lt;&gt;"",T_DICCIONARIO[[#This Row],[PERSONALIZAR]],HLOOKUP($E$2,$F$3:L127,ROW(T_DICCIONARIO[[#This Row],[PERSONALIZAR]])-2,0)),T_DICCIONARIO[[#This Row],[es]])</f>
        <v>Requerir al estudiante que introduzca texto</v>
      </c>
      <c r="F127" s="529" t="s">
        <v>811</v>
      </c>
      <c r="G127" s="529" t="s">
        <v>1024</v>
      </c>
      <c r="H127" s="529" t="s">
        <v>903</v>
      </c>
      <c r="I127" s="529" t="s">
        <v>889</v>
      </c>
      <c r="J127" s="529" t="s">
        <v>872</v>
      </c>
      <c r="K127" s="529" t="s">
        <v>855</v>
      </c>
      <c r="L127" s="529" t="s">
        <v>18706</v>
      </c>
      <c r="M127" s="550" t="str">
        <f>IF(T_DICCIONARIO[[#This Row],[PERSONALIZAR]]=T_DICCIONARIO[[#This Row],[OTRO]],"R","N")</f>
        <v>N</v>
      </c>
      <c r="N127" s="114" t="s">
        <v>49</v>
      </c>
      <c r="AJ127" s="114" t="s">
        <v>49</v>
      </c>
    </row>
    <row r="128" spans="1:36" outlineLevel="1" x14ac:dyDescent="0.3">
      <c r="A128" s="528" t="s">
        <v>19987</v>
      </c>
      <c r="B128" s="528" t="s">
        <v>803</v>
      </c>
      <c r="C128" s="528" t="s">
        <v>131</v>
      </c>
      <c r="D128" s="530"/>
      <c r="E128" s="537" t="str">
        <f>IFERROR(IF(T_DICCIONARIO[[#This Row],[PERSONALIZAR]]&lt;&gt;"",T_DICCIONARIO[[#This Row],[PERSONALIZAR]],HLOOKUP($E$2,$F$3:L128,ROW(T_DICCIONARIO[[#This Row],[PERSONALIZAR]])-2,0)),T_DICCIONARIO[[#This Row],[es]])</f>
        <v>El texto es opcional</v>
      </c>
      <c r="F128" s="529" t="s">
        <v>812</v>
      </c>
      <c r="G128" s="529" t="s">
        <v>839</v>
      </c>
      <c r="H128" s="529" t="s">
        <v>904</v>
      </c>
      <c r="I128" s="529" t="s">
        <v>890</v>
      </c>
      <c r="J128" s="529" t="s">
        <v>873</v>
      </c>
      <c r="K128" s="529" t="s">
        <v>856</v>
      </c>
      <c r="L128" s="529" t="s">
        <v>18707</v>
      </c>
      <c r="M128" s="550" t="str">
        <f>IF(T_DICCIONARIO[[#This Row],[PERSONALIZAR]]=T_DICCIONARIO[[#This Row],[OTRO]],"R","N")</f>
        <v>N</v>
      </c>
      <c r="N128" s="114" t="s">
        <v>49</v>
      </c>
      <c r="AJ128" s="114" t="s">
        <v>49</v>
      </c>
    </row>
    <row r="129" spans="1:36" outlineLevel="1" x14ac:dyDescent="0.3">
      <c r="A129" s="403" t="s">
        <v>19988</v>
      </c>
      <c r="B129" s="528" t="s">
        <v>803</v>
      </c>
      <c r="C129" s="528" t="s">
        <v>132</v>
      </c>
      <c r="D129" s="530"/>
      <c r="E129" s="537" t="str">
        <f>IFERROR(IF(T_DICCIONARIO[[#This Row],[PERSONALIZAR]]&lt;&gt;"",T_DICCIONARIO[[#This Row],[PERSONALIZAR]],HLOOKUP($E$2,$F$3:L129,ROW(T_DICCIONARIO[[#This Row],[PERSONALIZAR]])-2,0)),T_DICCIONARIO[[#This Row],[es]])</f>
        <v>Número de caracteres a introducir en el texto.</v>
      </c>
      <c r="F129" s="529" t="s">
        <v>19744</v>
      </c>
      <c r="G129" s="529" t="s">
        <v>19746</v>
      </c>
      <c r="H129" s="529" t="s">
        <v>19747</v>
      </c>
      <c r="I129" s="529" t="s">
        <v>19748</v>
      </c>
      <c r="J129" s="529" t="s">
        <v>19749</v>
      </c>
      <c r="K129" s="529" t="s">
        <v>19750</v>
      </c>
      <c r="L129" s="529" t="s">
        <v>19745</v>
      </c>
      <c r="M129" s="550" t="str">
        <f>IF(T_DICCIONARIO[[#This Row],[PERSONALIZAR]]=T_DICCIONARIO[[#This Row],[OTRO]],"R","N")</f>
        <v>N</v>
      </c>
      <c r="N129" s="114" t="s">
        <v>49</v>
      </c>
      <c r="AJ129" s="114" t="s">
        <v>49</v>
      </c>
    </row>
    <row r="130" spans="1:36" outlineLevel="1" x14ac:dyDescent="0.3">
      <c r="A130" s="528" t="s">
        <v>19989</v>
      </c>
      <c r="B130" s="528" t="s">
        <v>803</v>
      </c>
      <c r="C130" s="528" t="s">
        <v>133</v>
      </c>
      <c r="D130" s="530"/>
      <c r="E130" s="537" t="str">
        <f>IFERROR(IF(T_DICCIONARIO[[#This Row],[PERSONALIZAR]]&lt;&gt;"",T_DICCIONARIO[[#This Row],[PERSONALIZAR]],HLOOKUP($E$2,$F$3:L130,ROW(T_DICCIONARIO[[#This Row],[PERSONALIZAR]])-2,0)),T_DICCIONARIO[[#This Row],[es]])</f>
        <v>Sin límites</v>
      </c>
      <c r="F130" s="529" t="s">
        <v>817</v>
      </c>
      <c r="G130" s="529" t="s">
        <v>840</v>
      </c>
      <c r="H130" s="529" t="s">
        <v>906</v>
      </c>
      <c r="I130" s="529" t="s">
        <v>892</v>
      </c>
      <c r="J130" s="529" t="s">
        <v>874</v>
      </c>
      <c r="K130" s="529" t="s">
        <v>858</v>
      </c>
      <c r="L130" s="529" t="s">
        <v>18709</v>
      </c>
      <c r="M130" s="550" t="str">
        <f>IF(T_DICCIONARIO[[#This Row],[PERSONALIZAR]]=T_DICCIONARIO[[#This Row],[OTRO]],"R","N")</f>
        <v>N</v>
      </c>
      <c r="N130" s="114" t="s">
        <v>49</v>
      </c>
      <c r="AJ130" s="114" t="s">
        <v>49</v>
      </c>
    </row>
    <row r="131" spans="1:36" outlineLevel="1" x14ac:dyDescent="0.3">
      <c r="A131" s="528" t="s">
        <v>19990</v>
      </c>
      <c r="B131" s="528" t="s">
        <v>803</v>
      </c>
      <c r="C131" s="528" t="s">
        <v>134</v>
      </c>
      <c r="D131" s="530"/>
      <c r="E131" s="537" t="str">
        <f>IFERROR(IF(T_DICCIONARIO[[#This Row],[PERSONALIZAR]]&lt;&gt;"",T_DICCIONARIO[[#This Row],[PERSONALIZAR]],HLOOKUP($E$2,$F$3:L131,ROW(T_DICCIONARIO[[#This Row],[PERSONALIZAR]])-2,0)),T_DICCIONARIO[[#This Row],[es]])</f>
        <v>Los archivos adjuntos son opcionales</v>
      </c>
      <c r="F131" s="529" t="s">
        <v>819</v>
      </c>
      <c r="G131" s="529" t="s">
        <v>841</v>
      </c>
      <c r="H131" s="529" t="s">
        <v>907</v>
      </c>
      <c r="I131" s="529" t="s">
        <v>893</v>
      </c>
      <c r="J131" s="529" t="s">
        <v>875</v>
      </c>
      <c r="K131" s="529" t="s">
        <v>859</v>
      </c>
      <c r="L131" s="529" t="s">
        <v>18710</v>
      </c>
      <c r="M131" s="550" t="str">
        <f>IF(T_DICCIONARIO[[#This Row],[PERSONALIZAR]]=T_DICCIONARIO[[#This Row],[OTRO]],"R","N")</f>
        <v>N</v>
      </c>
      <c r="N131" s="114" t="s">
        <v>49</v>
      </c>
      <c r="AJ131" s="114" t="s">
        <v>49</v>
      </c>
    </row>
    <row r="132" spans="1:36" outlineLevel="1" x14ac:dyDescent="0.3">
      <c r="A132" s="528" t="s">
        <v>19991</v>
      </c>
      <c r="B132" s="528" t="s">
        <v>803</v>
      </c>
      <c r="C132" s="531" t="s">
        <v>135</v>
      </c>
      <c r="D132" s="530"/>
      <c r="E132" s="537" t="str">
        <f>IFERROR(IF(T_DICCIONARIO[[#This Row],[PERSONALIZAR]]&lt;&gt;"",T_DICCIONARIO[[#This Row],[PERSONALIZAR]],HLOOKUP($E$2,$F$3:L132,ROW(T_DICCIONARIO[[#This Row],[PERSONALIZAR]])-2,0)),T_DICCIONARIO[[#This Row],[es]])</f>
        <v>Mínimo</v>
      </c>
      <c r="F132" s="529" t="s">
        <v>19751</v>
      </c>
      <c r="G132" s="529" t="s">
        <v>19755</v>
      </c>
      <c r="H132" s="529" t="s">
        <v>19755</v>
      </c>
      <c r="I132" s="529" t="s">
        <v>19751</v>
      </c>
      <c r="J132" s="529" t="s">
        <v>19756</v>
      </c>
      <c r="K132" s="529" t="s">
        <v>19755</v>
      </c>
      <c r="L132" s="529" t="s">
        <v>19753</v>
      </c>
      <c r="M132" s="550" t="str">
        <f>IF(T_DICCIONARIO[[#This Row],[PERSONALIZAR]]=T_DICCIONARIO[[#This Row],[OTRO]],"R","N")</f>
        <v>N</v>
      </c>
      <c r="N132" s="114" t="s">
        <v>49</v>
      </c>
      <c r="AJ132" s="114" t="s">
        <v>49</v>
      </c>
    </row>
    <row r="133" spans="1:36" outlineLevel="1" x14ac:dyDescent="0.3">
      <c r="A133" s="528" t="s">
        <v>19992</v>
      </c>
      <c r="B133" s="528" t="s">
        <v>803</v>
      </c>
      <c r="C133" s="531" t="s">
        <v>136</v>
      </c>
      <c r="D133" s="530"/>
      <c r="E133" s="537" t="str">
        <f>IFERROR(IF(T_DICCIONARIO[[#This Row],[PERSONALIZAR]]&lt;&gt;"",T_DICCIONARIO[[#This Row],[PERSONALIZAR]],HLOOKUP($E$2,$F$3:L133,ROW(T_DICCIONARIO[[#This Row],[PERSONALIZAR]])-2,0)),T_DICCIONARIO[[#This Row],[es]])</f>
        <v>Máximo</v>
      </c>
      <c r="F133" s="529" t="s">
        <v>19752</v>
      </c>
      <c r="G133" s="529" t="s">
        <v>19757</v>
      </c>
      <c r="H133" s="529" t="s">
        <v>19757</v>
      </c>
      <c r="I133" s="529" t="s">
        <v>19752</v>
      </c>
      <c r="J133" s="529" t="s">
        <v>19758</v>
      </c>
      <c r="K133" s="529" t="s">
        <v>19759</v>
      </c>
      <c r="L133" s="529" t="s">
        <v>19754</v>
      </c>
      <c r="M133" s="550" t="str">
        <f>IF(T_DICCIONARIO[[#This Row],[PERSONALIZAR]]=T_DICCIONARIO[[#This Row],[OTRO]],"R","N")</f>
        <v>N</v>
      </c>
      <c r="N133" s="114" t="s">
        <v>49</v>
      </c>
      <c r="AJ133" s="114" t="s">
        <v>49</v>
      </c>
    </row>
    <row r="134" spans="1:36" x14ac:dyDescent="0.3">
      <c r="A134" s="234" t="s">
        <v>19993</v>
      </c>
      <c r="B134" s="234" t="s">
        <v>915</v>
      </c>
      <c r="C134" s="234" t="s">
        <v>116</v>
      </c>
      <c r="D134" s="547"/>
      <c r="E134" s="546" t="str">
        <f>IFERROR(IF(T_DICCIONARIO[[#This Row],[PERSONALIZAR]]&lt;&gt;"",T_DICCIONARIO[[#This Row],[PERSONALIZAR]],HLOOKUP($E$2,$F$3:L134,ROW(T_DICCIONARIO[[#This Row],[PERSONALIZAR]])-2,0)),T_DICCIONARIO[[#This Row],[es]])</f>
        <v>FORMULARIO CLOZE</v>
      </c>
      <c r="F134" s="521" t="s">
        <v>18555</v>
      </c>
      <c r="G134" s="521" t="s">
        <v>18556</v>
      </c>
      <c r="H134" s="521" t="s">
        <v>18557</v>
      </c>
      <c r="I134" s="521" t="s">
        <v>18558</v>
      </c>
      <c r="J134" s="521" t="s">
        <v>18559</v>
      </c>
      <c r="K134" s="521" t="s">
        <v>18559</v>
      </c>
      <c r="L134" s="521" t="s">
        <v>18645</v>
      </c>
      <c r="M134" s="549" t="str">
        <f>IF(T_DICCIONARIO[[#This Row],[PERSONALIZAR]]=T_DICCIONARIO[[#This Row],[OTRO]],"R","N")</f>
        <v>N</v>
      </c>
      <c r="N134" s="114" t="s">
        <v>49</v>
      </c>
      <c r="AJ134" s="114" t="s">
        <v>49</v>
      </c>
    </row>
    <row r="135" spans="1:36" outlineLevel="1" x14ac:dyDescent="0.3">
      <c r="A135" s="528" t="s">
        <v>18892</v>
      </c>
      <c r="B135" s="528" t="s">
        <v>915</v>
      </c>
      <c r="C135" s="531" t="s">
        <v>117</v>
      </c>
      <c r="D135" s="530"/>
      <c r="E135" s="537" t="str">
        <f>IFERROR(IF(T_DICCIONARIO[[#This Row],[PERSONALIZAR]]&lt;&gt;"",T_DICCIONARIO[[#This Row],[PERSONALIZAR]],HLOOKUP($E$2,$F$3:L135,ROW(T_DICCIONARIO[[#This Row],[PERSONALIZAR]])-2,0)),T_DICCIONARIO[[#This Row],[es]])</f>
        <v>FORMULARIO Códigos CLOZE</v>
      </c>
      <c r="F135" s="529" t="s">
        <v>19162</v>
      </c>
      <c r="G135" s="529" t="s">
        <v>19161</v>
      </c>
      <c r="H135" s="529" t="s">
        <v>19160</v>
      </c>
      <c r="I135" s="529" t="s">
        <v>19163</v>
      </c>
      <c r="J135" s="529" t="s">
        <v>19164</v>
      </c>
      <c r="K135" s="529" t="s">
        <v>19165</v>
      </c>
      <c r="L135" s="529" t="s">
        <v>19132</v>
      </c>
      <c r="M135" s="550" t="str">
        <f>IF(T_DICCIONARIO[[#This Row],[PERSONALIZAR]]=T_DICCIONARIO[[#This Row],[OTRO]],"R","N")</f>
        <v>N</v>
      </c>
      <c r="N135" s="114" t="s">
        <v>49</v>
      </c>
      <c r="AJ135" s="114" t="s">
        <v>49</v>
      </c>
    </row>
    <row r="136" spans="1:36" outlineLevel="1" x14ac:dyDescent="0.3">
      <c r="A136" s="528" t="s">
        <v>18893</v>
      </c>
      <c r="B136" s="528" t="s">
        <v>915</v>
      </c>
      <c r="C136" s="531" t="s">
        <v>18571</v>
      </c>
      <c r="D136" s="530"/>
      <c r="E136" s="537" t="str">
        <f>IFERROR(IF(T_DICCIONARIO[[#This Row],[PERSONALIZAR]]&lt;&gt;"",T_DICCIONARIO[[#This Row],[PERSONALIZAR]],HLOOKUP($E$2,$F$3:L136,ROW(T_DICCIONARIO[[#This Row],[PERSONALIZAR]])-2,0)),T_DICCIONARIO[[#This Row],[es]])</f>
        <v>OPCIÓN MÚLTIPLE</v>
      </c>
      <c r="F136" s="529" t="s">
        <v>923</v>
      </c>
      <c r="G136" s="529" t="s">
        <v>943</v>
      </c>
      <c r="H136" s="529" t="s">
        <v>946</v>
      </c>
      <c r="I136" s="529" t="s">
        <v>940</v>
      </c>
      <c r="J136" s="529" t="s">
        <v>949</v>
      </c>
      <c r="K136" s="529" t="s">
        <v>952</v>
      </c>
      <c r="L136" s="529" t="s">
        <v>18712</v>
      </c>
      <c r="M136" s="550" t="str">
        <f>IF(T_DICCIONARIO[[#This Row],[PERSONALIZAR]]=T_DICCIONARIO[[#This Row],[OTRO]],"R","N")</f>
        <v>N</v>
      </c>
      <c r="N136" s="114" t="s">
        <v>49</v>
      </c>
      <c r="AJ136" s="114" t="s">
        <v>49</v>
      </c>
    </row>
    <row r="137" spans="1:36" outlineLevel="1" collapsed="1" x14ac:dyDescent="0.3">
      <c r="A137" s="528" t="s">
        <v>18894</v>
      </c>
      <c r="B137" s="528" t="s">
        <v>915</v>
      </c>
      <c r="C137" s="531" t="s">
        <v>18572</v>
      </c>
      <c r="D137" s="530"/>
      <c r="E137" s="537" t="str">
        <f>IFERROR(IF(T_DICCIONARIO[[#This Row],[PERSONALIZAR]]&lt;&gt;"",T_DICCIONARIO[[#This Row],[PERSONALIZAR]],HLOOKUP($E$2,$F$3:L137,ROW(T_DICCIONARIO[[#This Row],[PERSONALIZAR]])-2,0)),T_DICCIONARIO[[#This Row],[es]])</f>
        <v>RESPUESTA CORTA</v>
      </c>
      <c r="F137" s="529" t="s">
        <v>924</v>
      </c>
      <c r="G137" s="529" t="s">
        <v>944</v>
      </c>
      <c r="H137" s="529" t="s">
        <v>947</v>
      </c>
      <c r="I137" s="529" t="s">
        <v>941</v>
      </c>
      <c r="J137" s="529" t="s">
        <v>950</v>
      </c>
      <c r="K137" s="529" t="s">
        <v>953</v>
      </c>
      <c r="L137" s="529" t="s">
        <v>18713</v>
      </c>
      <c r="M137" s="550" t="str">
        <f>IF(T_DICCIONARIO[[#This Row],[PERSONALIZAR]]=T_DICCIONARIO[[#This Row],[OTRO]],"R","N")</f>
        <v>N</v>
      </c>
      <c r="N137" s="114" t="s">
        <v>49</v>
      </c>
      <c r="AJ137" s="114" t="s">
        <v>49</v>
      </c>
    </row>
    <row r="138" spans="1:36" outlineLevel="1" x14ac:dyDescent="0.3">
      <c r="A138" s="528" t="s">
        <v>18895</v>
      </c>
      <c r="B138" s="528" t="s">
        <v>915</v>
      </c>
      <c r="C138" s="531" t="s">
        <v>18573</v>
      </c>
      <c r="D138" s="530"/>
      <c r="E138" s="537" t="str">
        <f>IFERROR(IF(T_DICCIONARIO[[#This Row],[PERSONALIZAR]]&lt;&gt;"",T_DICCIONARIO[[#This Row],[PERSONALIZAR]],HLOOKUP($E$2,$F$3:L138,ROW(T_DICCIONARIO[[#This Row],[PERSONALIZAR]])-2,0)),T_DICCIONARIO[[#This Row],[es]])</f>
        <v>NUMÉRICA</v>
      </c>
      <c r="F138" s="529" t="s">
        <v>925</v>
      </c>
      <c r="G138" s="529" t="s">
        <v>945</v>
      </c>
      <c r="H138" s="529" t="s">
        <v>948</v>
      </c>
      <c r="I138" s="529" t="s">
        <v>942</v>
      </c>
      <c r="J138" s="529" t="s">
        <v>951</v>
      </c>
      <c r="K138" s="529" t="s">
        <v>954</v>
      </c>
      <c r="L138" s="529" t="s">
        <v>18714</v>
      </c>
      <c r="M138" s="550" t="str">
        <f>IF(T_DICCIONARIO[[#This Row],[PERSONALIZAR]]=T_DICCIONARIO[[#This Row],[OTRO]],"R","N")</f>
        <v>N</v>
      </c>
      <c r="N138" s="114" t="s">
        <v>49</v>
      </c>
      <c r="AJ138" s="114" t="s">
        <v>49</v>
      </c>
    </row>
    <row r="139" spans="1:36" outlineLevel="1" x14ac:dyDescent="0.3">
      <c r="A139" s="528" t="s">
        <v>19994</v>
      </c>
      <c r="B139" s="528" t="s">
        <v>915</v>
      </c>
      <c r="C139" s="531" t="s">
        <v>18574</v>
      </c>
      <c r="D139" s="530"/>
      <c r="E139" s="537" t="str">
        <f>IFERROR(IF(T_DICCIONARIO[[#This Row],[PERSONALIZAR]]&lt;&gt;"",T_DICCIONARIO[[#This Row],[PERSONALIZAR]],HLOOKUP($E$2,$F$3:L139,ROW(T_DICCIONARIO[[#This Row],[PERSONALIZAR]])-2,0)),T_DICCIONARIO[[#This Row],[es]])</f>
        <v>Elija un formato de pregunta Cloze:</v>
      </c>
      <c r="F139" s="529" t="s">
        <v>19107</v>
      </c>
      <c r="G139" s="529" t="s">
        <v>19106</v>
      </c>
      <c r="H139" s="529" t="s">
        <v>19121</v>
      </c>
      <c r="I139" s="529" t="s">
        <v>19114</v>
      </c>
      <c r="J139" s="529" t="s">
        <v>19118</v>
      </c>
      <c r="K139" s="529" t="s">
        <v>19251</v>
      </c>
      <c r="L139" s="529" t="s">
        <v>19124</v>
      </c>
      <c r="M139" s="550" t="str">
        <f>IF(T_DICCIONARIO[[#This Row],[PERSONALIZAR]]=T_DICCIONARIO[[#This Row],[OTRO]],"R","N")</f>
        <v>N</v>
      </c>
      <c r="N139" s="114" t="s">
        <v>49</v>
      </c>
      <c r="AJ139" s="114" t="s">
        <v>49</v>
      </c>
    </row>
    <row r="140" spans="1:36" outlineLevel="1" x14ac:dyDescent="0.3">
      <c r="A140" s="528" t="s">
        <v>19995</v>
      </c>
      <c r="B140" s="528" t="s">
        <v>915</v>
      </c>
      <c r="C140" s="531" t="s">
        <v>662</v>
      </c>
      <c r="D140" s="530"/>
      <c r="E140" s="537" t="str">
        <f>IFERROR(IF(T_DICCIONARIO[[#This Row],[PERSONALIZAR]]&lt;&gt;"",T_DICCIONARIO[[#This Row],[PERSONALIZAR]],HLOOKUP($E$2,$F$3:L140,ROW(T_DICCIONARIO[[#This Row],[PERSONALIZAR]])-2,0)),T_DICCIONARIO[[#This Row],[es]])</f>
        <v>Calificación de pregunta predeterminada:</v>
      </c>
      <c r="F140" s="529" t="s">
        <v>19138</v>
      </c>
      <c r="G140" s="529" t="s">
        <v>19139</v>
      </c>
      <c r="H140" s="529" t="s">
        <v>19140</v>
      </c>
      <c r="I140" s="529" t="s">
        <v>19141</v>
      </c>
      <c r="J140" s="529" t="s">
        <v>19142</v>
      </c>
      <c r="K140" s="529" t="s">
        <v>19143</v>
      </c>
      <c r="L140" s="529" t="s">
        <v>19144</v>
      </c>
      <c r="M140" s="550" t="str">
        <f>IF(T_DICCIONARIO[[#This Row],[PERSONALIZAR]]=T_DICCIONARIO[[#This Row],[OTRO]],"R","N")</f>
        <v>N</v>
      </c>
      <c r="N140" s="114" t="s">
        <v>49</v>
      </c>
      <c r="AJ140" s="114" t="s">
        <v>49</v>
      </c>
    </row>
    <row r="141" spans="1:36" outlineLevel="1" x14ac:dyDescent="0.3">
      <c r="A141" s="528" t="s">
        <v>19996</v>
      </c>
      <c r="B141" s="528" t="s">
        <v>915</v>
      </c>
      <c r="C141" s="531" t="s">
        <v>663</v>
      </c>
      <c r="D141" s="530"/>
      <c r="E141" s="537" t="str">
        <f>IFERROR(IF(T_DICCIONARIO[[#This Row],[PERSONALIZAR]]&lt;&gt;"",T_DICCIONARIO[[#This Row],[PERSONALIZAR]],HLOOKUP($E$2,$F$3:L141,ROW(T_DICCIONARIO[[#This Row],[PERSONALIZAR]])-2,0)),T_DICCIONARIO[[#This Row],[es]])</f>
        <v>Barajar:</v>
      </c>
      <c r="F141" s="529" t="s">
        <v>19632</v>
      </c>
      <c r="G141" s="529" t="s">
        <v>19654</v>
      </c>
      <c r="H141" s="529" t="s">
        <v>19655</v>
      </c>
      <c r="I141" s="529" t="s">
        <v>19656</v>
      </c>
      <c r="J141" s="529" t="s">
        <v>19657</v>
      </c>
      <c r="K141" s="529" t="s">
        <v>19658</v>
      </c>
      <c r="L141" s="529" t="s">
        <v>19318</v>
      </c>
      <c r="M141" s="550" t="str">
        <f>IF(T_DICCIONARIO[[#This Row],[PERSONALIZAR]]=T_DICCIONARIO[[#This Row],[OTRO]],"R","N")</f>
        <v>N</v>
      </c>
      <c r="N141" s="114" t="s">
        <v>49</v>
      </c>
      <c r="AJ141" s="114" t="s">
        <v>49</v>
      </c>
    </row>
    <row r="142" spans="1:36" outlineLevel="1" x14ac:dyDescent="0.3">
      <c r="A142" s="528" t="s">
        <v>19997</v>
      </c>
      <c r="B142" s="528" t="s">
        <v>915</v>
      </c>
      <c r="C142" s="531" t="s">
        <v>18575</v>
      </c>
      <c r="D142" s="530"/>
      <c r="E142" s="537" t="str">
        <f>IFERROR(IF(T_DICCIONARIO[[#This Row],[PERSONALIZAR]]&lt;&gt;"",T_DICCIONARIO[[#This Row],[PERSONALIZAR]],HLOOKUP($E$2,$F$3:L142,ROW(T_DICCIONARIO[[#This Row],[PERSONALIZAR]])-2,0)),T_DICCIONARIO[[#This Row],[es]])</f>
        <v>Respuesta</v>
      </c>
      <c r="F142" s="529" t="s">
        <v>209</v>
      </c>
      <c r="G142" s="529" t="s">
        <v>208</v>
      </c>
      <c r="H142" s="529" t="s">
        <v>1014</v>
      </c>
      <c r="I142" s="529" t="s">
        <v>19115</v>
      </c>
      <c r="J142" s="529" t="s">
        <v>277</v>
      </c>
      <c r="K142" s="529" t="s">
        <v>19108</v>
      </c>
      <c r="L142" s="529" t="s">
        <v>19125</v>
      </c>
      <c r="M142" s="550" t="str">
        <f>IF(T_DICCIONARIO[[#This Row],[PERSONALIZAR]]=T_DICCIONARIO[[#This Row],[OTRO]],"R","N")</f>
        <v>N</v>
      </c>
      <c r="N142" s="114" t="s">
        <v>49</v>
      </c>
      <c r="AJ142" s="114" t="s">
        <v>49</v>
      </c>
    </row>
    <row r="143" spans="1:36" outlineLevel="1" x14ac:dyDescent="0.3">
      <c r="A143" s="528" t="s">
        <v>19998</v>
      </c>
      <c r="B143" s="528" t="s">
        <v>915</v>
      </c>
      <c r="C143" s="531" t="s">
        <v>18576</v>
      </c>
      <c r="D143" s="530"/>
      <c r="E143" s="537" t="str">
        <f>IFERROR(IF(T_DICCIONARIO[[#This Row],[PERSONALIZAR]]&lt;&gt;"",T_DICCIONARIO[[#This Row],[PERSONALIZAR]],HLOOKUP($E$2,$F$3:L143,ROW(T_DICCIONARIO[[#This Row],[PERSONALIZAR]])-2,0)),T_DICCIONARIO[[#This Row],[es]])</f>
        <v>Correcto</v>
      </c>
      <c r="F143" s="529" t="s">
        <v>18564</v>
      </c>
      <c r="G143" s="529" t="s">
        <v>18560</v>
      </c>
      <c r="H143" s="529" t="s">
        <v>19122</v>
      </c>
      <c r="I143" s="529" t="s">
        <v>19116</v>
      </c>
      <c r="J143" s="529" t="s">
        <v>19119</v>
      </c>
      <c r="K143" s="529" t="s">
        <v>19109</v>
      </c>
      <c r="L143" s="529" t="s">
        <v>19126</v>
      </c>
      <c r="M143" s="550" t="str">
        <f>IF(T_DICCIONARIO[[#This Row],[PERSONALIZAR]]=T_DICCIONARIO[[#This Row],[OTRO]],"R","N")</f>
        <v>N</v>
      </c>
      <c r="N143" s="114" t="s">
        <v>49</v>
      </c>
      <c r="AJ143" s="114" t="s">
        <v>49</v>
      </c>
    </row>
    <row r="144" spans="1:36" outlineLevel="1" x14ac:dyDescent="0.3">
      <c r="A144" s="528" t="s">
        <v>19999</v>
      </c>
      <c r="B144" s="528" t="s">
        <v>915</v>
      </c>
      <c r="C144" s="531" t="s">
        <v>18577</v>
      </c>
      <c r="D144" s="530"/>
      <c r="E144" s="537" t="str">
        <f>IFERROR(IF(T_DICCIONARIO[[#This Row],[PERSONALIZAR]]&lt;&gt;"",T_DICCIONARIO[[#This Row],[PERSONALIZAR]],HLOOKUP($E$2,$F$3:L144,ROW(T_DICCIONARIO[[#This Row],[PERSONALIZAR]])-2,0)),T_DICCIONARIO[[#This Row],[es]])</f>
        <v>% Correcto</v>
      </c>
      <c r="F144" s="529" t="s">
        <v>19133</v>
      </c>
      <c r="G144" s="529" t="s">
        <v>19134</v>
      </c>
      <c r="H144" s="529" t="s">
        <v>19134</v>
      </c>
      <c r="I144" s="529" t="s">
        <v>19135</v>
      </c>
      <c r="J144" s="529" t="s">
        <v>19136</v>
      </c>
      <c r="K144" s="529" t="s">
        <v>19137</v>
      </c>
      <c r="L144" s="529" t="s">
        <v>19127</v>
      </c>
      <c r="M144" s="550" t="str">
        <f>IF(T_DICCIONARIO[[#This Row],[PERSONALIZAR]]=T_DICCIONARIO[[#This Row],[OTRO]],"R","N")</f>
        <v>N</v>
      </c>
      <c r="N144" s="114" t="s">
        <v>49</v>
      </c>
      <c r="AJ144" s="114" t="s">
        <v>49</v>
      </c>
    </row>
    <row r="145" spans="1:36" outlineLevel="1" x14ac:dyDescent="0.3">
      <c r="A145" s="528" t="s">
        <v>20000</v>
      </c>
      <c r="B145" s="528" t="s">
        <v>915</v>
      </c>
      <c r="C145" s="531" t="s">
        <v>18578</v>
      </c>
      <c r="D145" s="530"/>
      <c r="E145" s="537" t="str">
        <f>IFERROR(IF(T_DICCIONARIO[[#This Row],[PERSONALIZAR]]&lt;&gt;"",T_DICCIONARIO[[#This Row],[PERSONALIZAR]],HLOOKUP($E$2,$F$3:L145,ROW(T_DICCIONARIO[[#This Row],[PERSONALIZAR]])-2,0)),T_DICCIONARIO[[#This Row],[es]])</f>
        <v>Retroalimentación</v>
      </c>
      <c r="F145" s="529" t="s">
        <v>18565</v>
      </c>
      <c r="G145" s="529" t="s">
        <v>61</v>
      </c>
      <c r="H145" s="529" t="s">
        <v>19145</v>
      </c>
      <c r="I145" s="529" t="s">
        <v>19146</v>
      </c>
      <c r="J145" s="529" t="s">
        <v>61</v>
      </c>
      <c r="K145" s="529" t="s">
        <v>19110</v>
      </c>
      <c r="L145" s="529" t="s">
        <v>18677</v>
      </c>
      <c r="M145" s="550" t="str">
        <f>IF(T_DICCIONARIO[[#This Row],[PERSONALIZAR]]=T_DICCIONARIO[[#This Row],[OTRO]],"R","N")</f>
        <v>N</v>
      </c>
      <c r="N145" s="114" t="s">
        <v>49</v>
      </c>
      <c r="AJ145" s="114" t="s">
        <v>49</v>
      </c>
    </row>
    <row r="146" spans="1:36" outlineLevel="1" x14ac:dyDescent="0.3">
      <c r="A146" s="528" t="s">
        <v>20001</v>
      </c>
      <c r="B146" s="528" t="s">
        <v>915</v>
      </c>
      <c r="C146" s="531" t="s">
        <v>18579</v>
      </c>
      <c r="D146" s="530"/>
      <c r="E146" s="537" t="str">
        <f>IFERROR(IF(T_DICCIONARIO[[#This Row],[PERSONALIZAR]]&lt;&gt;"",T_DICCIONARIO[[#This Row],[PERSONALIZAR]],HLOOKUP($E$2,$F$3:L146,ROW(T_DICCIONARIO[[#This Row],[PERSONALIZAR]])-2,0)),T_DICCIONARIO[[#This Row],[es]])</f>
        <v>Insertar en la pregunta:</v>
      </c>
      <c r="F146" s="529" t="s">
        <v>19635</v>
      </c>
      <c r="G146" s="529" t="s">
        <v>19636</v>
      </c>
      <c r="H146" s="529" t="s">
        <v>19637</v>
      </c>
      <c r="I146" s="529" t="s">
        <v>19638</v>
      </c>
      <c r="J146" s="529" t="s">
        <v>19639</v>
      </c>
      <c r="K146" s="529" t="s">
        <v>19659</v>
      </c>
      <c r="L146" s="529" t="s">
        <v>19319</v>
      </c>
      <c r="M146" s="550" t="str">
        <f>IF(T_DICCIONARIO[[#This Row],[PERSONALIZAR]]=T_DICCIONARIO[[#This Row],[OTRO]],"R","N")</f>
        <v>N</v>
      </c>
      <c r="N146" s="114" t="s">
        <v>49</v>
      </c>
      <c r="AJ146" s="114" t="s">
        <v>49</v>
      </c>
    </row>
    <row r="147" spans="1:36" outlineLevel="1" x14ac:dyDescent="0.3">
      <c r="A147" s="528" t="s">
        <v>20002</v>
      </c>
      <c r="B147" s="528" t="s">
        <v>915</v>
      </c>
      <c r="C147" s="531" t="s">
        <v>18580</v>
      </c>
      <c r="D147" s="530"/>
      <c r="E147" s="537" t="str">
        <f>IFERROR(IF(T_DICCIONARIO[[#This Row],[PERSONALIZAR]]&lt;&gt;"",T_DICCIONARIO[[#This Row],[PERSONALIZAR]],HLOOKUP($E$2,$F$3:L147,ROW(T_DICCIONARIO[[#This Row],[PERSONALIZAR]])-2,0)),T_DICCIONARIO[[#This Row],[es]])</f>
        <v>Tolerancia</v>
      </c>
      <c r="F147" s="529" t="s">
        <v>18569</v>
      </c>
      <c r="G147" s="529" t="s">
        <v>18570</v>
      </c>
      <c r="H147" s="529" t="s">
        <v>19123</v>
      </c>
      <c r="I147" s="529" t="s">
        <v>19117</v>
      </c>
      <c r="J147" s="529" t="s">
        <v>19120</v>
      </c>
      <c r="K147" s="529" t="s">
        <v>19111</v>
      </c>
      <c r="L147" s="529" t="s">
        <v>19128</v>
      </c>
      <c r="M147" s="550" t="str">
        <f>IF(T_DICCIONARIO[[#This Row],[PERSONALIZAR]]=T_DICCIONARIO[[#This Row],[OTRO]],"R","N")</f>
        <v>N</v>
      </c>
      <c r="N147" s="114" t="s">
        <v>49</v>
      </c>
      <c r="AJ147" s="114" t="s">
        <v>49</v>
      </c>
    </row>
    <row r="148" spans="1:36" outlineLevel="1" x14ac:dyDescent="0.3">
      <c r="A148" s="528" t="s">
        <v>20003</v>
      </c>
      <c r="B148" s="528" t="s">
        <v>915</v>
      </c>
      <c r="C148" s="531" t="s">
        <v>19634</v>
      </c>
      <c r="D148" s="530"/>
      <c r="E148" s="537" t="str">
        <f>IFERROR(IF(T_DICCIONARIO[[#This Row],[PERSONALIZAR]]&lt;&gt;"",T_DICCIONARIO[[#This Row],[PERSONALIZAR]],HLOOKUP($E$2,$F$3:L148,ROW(T_DICCIONARIO[[#This Row],[PERSONALIZAR]])-2,0)),T_DICCIONARIO[[#This Row],[es]])</f>
        <v>Imagen/Fórmula:</v>
      </c>
      <c r="F148" s="529" t="s">
        <v>19644</v>
      </c>
      <c r="G148" s="529" t="s">
        <v>19660</v>
      </c>
      <c r="H148" s="529" t="s">
        <v>19661</v>
      </c>
      <c r="I148" s="529" t="s">
        <v>19662</v>
      </c>
      <c r="J148" s="529" t="s">
        <v>19663</v>
      </c>
      <c r="K148" s="529" t="s">
        <v>19664</v>
      </c>
      <c r="L148" s="529" t="s">
        <v>19645</v>
      </c>
      <c r="M148" s="550" t="str">
        <f>IF(T_DICCIONARIO[[#This Row],[PERSONALIZAR]]=T_DICCIONARIO[[#This Row],[OTRO]],"R","N")</f>
        <v>N</v>
      </c>
      <c r="N148" s="114" t="s">
        <v>49</v>
      </c>
      <c r="AJ148" s="114" t="s">
        <v>49</v>
      </c>
    </row>
    <row r="149" spans="1:36" outlineLevel="1" x14ac:dyDescent="0.3">
      <c r="A149" s="403" t="s">
        <v>20016</v>
      </c>
      <c r="B149" s="528" t="s">
        <v>915</v>
      </c>
      <c r="C149" s="531" t="s">
        <v>120</v>
      </c>
      <c r="D149" s="530"/>
      <c r="E149" s="537" t="str">
        <f>IFERROR(IF(T_DICCIONARIO[[#This Row],[PERSONALIZAR]]&lt;&gt;"",T_DICCIONARIO[[#This Row],[PERSONALIZAR]],HLOOKUP($E$2,$F$3:L149,ROW(T_DICCIONARIO[[#This Row],[PERSONALIZAR]])-2,0)),T_DICCIONARIO[[#This Row],[es]])</f>
        <v>Ancho Imagen Opción Múltiple</v>
      </c>
      <c r="F149" s="529" t="s">
        <v>19884</v>
      </c>
      <c r="G149" s="529" t="s">
        <v>19889</v>
      </c>
      <c r="H149" s="529" t="s">
        <v>19885</v>
      </c>
      <c r="I149" s="529" t="s">
        <v>19886</v>
      </c>
      <c r="J149" s="529" t="s">
        <v>19887</v>
      </c>
      <c r="K149" s="529" t="s">
        <v>19888</v>
      </c>
      <c r="L149" s="529" t="s">
        <v>19890</v>
      </c>
      <c r="M149" s="550" t="str">
        <f>IF(T_DICCIONARIO[[#This Row],[PERSONALIZAR]]=T_DICCIONARIO[[#This Row],[OTRO]],"R","N")</f>
        <v>N</v>
      </c>
      <c r="N149" s="114" t="s">
        <v>49</v>
      </c>
      <c r="AJ149" s="114" t="s">
        <v>49</v>
      </c>
    </row>
    <row r="150" spans="1:36" outlineLevel="1" x14ac:dyDescent="0.3">
      <c r="A150" s="528" t="s">
        <v>20004</v>
      </c>
      <c r="B150" s="528" t="s">
        <v>915</v>
      </c>
      <c r="C150" s="531" t="s">
        <v>1185</v>
      </c>
      <c r="D150" s="530"/>
      <c r="E150" s="537" t="str">
        <f>IFERROR(IF(T_DICCIONARIO[[#This Row],[PERSONALIZAR]]&lt;&gt;"",T_DICCIONARIO[[#This Row],[PERSONALIZAR]],HLOOKUP($E$2,$F$3:L150,ROW(T_DICCIONARIO[[#This Row],[PERSONALIZAR]])-2,0)),T_DICCIONARIO[[#This Row],[es]])</f>
        <v>Respuesta Corta</v>
      </c>
      <c r="F150" s="529" t="s">
        <v>12</v>
      </c>
      <c r="G150" s="529" t="s">
        <v>211</v>
      </c>
      <c r="H150" s="529" t="s">
        <v>17746</v>
      </c>
      <c r="I150" s="529" t="s">
        <v>17747</v>
      </c>
      <c r="J150" s="529" t="s">
        <v>19150</v>
      </c>
      <c r="K150" s="529" t="s">
        <v>19112</v>
      </c>
      <c r="L150" s="529" t="s">
        <v>19129</v>
      </c>
      <c r="M150" s="550" t="str">
        <f>IF(T_DICCIONARIO[[#This Row],[PERSONALIZAR]]=T_DICCIONARIO[[#This Row],[OTRO]],"R","N")</f>
        <v>N</v>
      </c>
      <c r="N150" s="114" t="s">
        <v>49</v>
      </c>
      <c r="AJ150" s="114" t="s">
        <v>49</v>
      </c>
    </row>
    <row r="151" spans="1:36" outlineLevel="1" x14ac:dyDescent="0.3">
      <c r="A151" s="528" t="s">
        <v>20005</v>
      </c>
      <c r="B151" s="528" t="s">
        <v>915</v>
      </c>
      <c r="C151" s="531" t="s">
        <v>1186</v>
      </c>
      <c r="D151" s="530"/>
      <c r="E151" s="537" t="str">
        <f>IFERROR(IF(T_DICCIONARIO[[#This Row],[PERSONALIZAR]]&lt;&gt;"",T_DICCIONARIO[[#This Row],[PERSONALIZAR]],HLOOKUP($E$2,$F$3:L151,ROW(T_DICCIONARIO[[#This Row],[PERSONALIZAR]])-2,0)),T_DICCIONARIO[[#This Row],[es]])</f>
        <v>Respuesta Corta (Mayúsculas)</v>
      </c>
      <c r="F151" s="529" t="s">
        <v>19105</v>
      </c>
      <c r="G151" s="529" t="s">
        <v>19104</v>
      </c>
      <c r="H151" s="529" t="s">
        <v>19151</v>
      </c>
      <c r="I151" s="529" t="s">
        <v>19152</v>
      </c>
      <c r="J151" s="529" t="s">
        <v>19153</v>
      </c>
      <c r="K151" s="529" t="s">
        <v>19113</v>
      </c>
      <c r="L151" s="529" t="s">
        <v>19130</v>
      </c>
      <c r="M151" s="550" t="str">
        <f>IF(T_DICCIONARIO[[#This Row],[PERSONALIZAR]]=T_DICCIONARIO[[#This Row],[OTRO]],"R","N")</f>
        <v>N</v>
      </c>
      <c r="N151" s="114" t="s">
        <v>49</v>
      </c>
      <c r="AJ151" s="114" t="s">
        <v>49</v>
      </c>
    </row>
    <row r="152" spans="1:36" outlineLevel="1" x14ac:dyDescent="0.3">
      <c r="A152" s="528" t="s">
        <v>20006</v>
      </c>
      <c r="B152" s="528" t="s">
        <v>915</v>
      </c>
      <c r="C152" s="531" t="s">
        <v>18581</v>
      </c>
      <c r="D152" s="530"/>
      <c r="E152" s="537" t="str">
        <f>IFERROR(IF(T_DICCIONARIO[[#This Row],[PERSONALIZAR]]&lt;&gt;"",T_DICCIONARIO[[#This Row],[PERSONALIZAR]],HLOOKUP($E$2,$F$3:L152,ROW(T_DICCIONARIO[[#This Row],[PERSONALIZAR]])-2,0)),T_DICCIONARIO[[#This Row],[es]])</f>
        <v>OM: Menú desplegable</v>
      </c>
      <c r="F152" s="529" t="s">
        <v>18567</v>
      </c>
      <c r="G152" s="529" t="s">
        <v>18563</v>
      </c>
      <c r="H152" s="529" t="s">
        <v>19252</v>
      </c>
      <c r="I152" s="529" t="s">
        <v>19258</v>
      </c>
      <c r="J152" s="529" t="s">
        <v>19263</v>
      </c>
      <c r="K152" s="529" t="s">
        <v>19268</v>
      </c>
      <c r="L152" s="529" t="s">
        <v>19274</v>
      </c>
      <c r="M152" s="550" t="str">
        <f>IF(T_DICCIONARIO[[#This Row],[PERSONALIZAR]]=T_DICCIONARIO[[#This Row],[OTRO]],"R","N")</f>
        <v>N</v>
      </c>
      <c r="N152" s="114" t="s">
        <v>49</v>
      </c>
      <c r="AJ152" s="114" t="s">
        <v>49</v>
      </c>
    </row>
    <row r="153" spans="1:36" outlineLevel="1" x14ac:dyDescent="0.3">
      <c r="A153" s="528" t="s">
        <v>20007</v>
      </c>
      <c r="B153" s="528" t="s">
        <v>915</v>
      </c>
      <c r="C153" s="531" t="s">
        <v>18582</v>
      </c>
      <c r="D153" s="530"/>
      <c r="E153" s="537" t="str">
        <f>IFERROR(IF(T_DICCIONARIO[[#This Row],[PERSONALIZAR]]&lt;&gt;"",T_DICCIONARIO[[#This Row],[PERSONALIZAR]],HLOOKUP($E$2,$F$3:L153,ROW(T_DICCIONARIO[[#This Row],[PERSONALIZAR]])-2,0)),T_DICCIONARIO[[#This Row],[es]])</f>
        <v>OM: 1R - Botones columna Vertical</v>
      </c>
      <c r="F153" s="529" t="s">
        <v>19095</v>
      </c>
      <c r="G153" s="529" t="s">
        <v>19101</v>
      </c>
      <c r="H153" s="529" t="s">
        <v>19253</v>
      </c>
      <c r="I153" s="529" t="s">
        <v>19257</v>
      </c>
      <c r="J153" s="529" t="s">
        <v>19264</v>
      </c>
      <c r="K153" s="529" t="s">
        <v>19270</v>
      </c>
      <c r="L153" s="529" t="s">
        <v>19275</v>
      </c>
      <c r="M153" s="550" t="str">
        <f>IF(T_DICCIONARIO[[#This Row],[PERSONALIZAR]]=T_DICCIONARIO[[#This Row],[OTRO]],"R","N")</f>
        <v>N</v>
      </c>
      <c r="N153" s="114" t="s">
        <v>49</v>
      </c>
      <c r="AJ153" s="114" t="s">
        <v>49</v>
      </c>
    </row>
    <row r="154" spans="1:36" outlineLevel="1" x14ac:dyDescent="0.3">
      <c r="A154" s="528" t="s">
        <v>20008</v>
      </c>
      <c r="B154" s="528" t="s">
        <v>915</v>
      </c>
      <c r="C154" s="531" t="s">
        <v>18583</v>
      </c>
      <c r="D154" s="530"/>
      <c r="E154" s="537" t="str">
        <f>IFERROR(IF(T_DICCIONARIO[[#This Row],[PERSONALIZAR]]&lt;&gt;"",T_DICCIONARIO[[#This Row],[PERSONALIZAR]],HLOOKUP($E$2,$F$3:L154,ROW(T_DICCIONARIO[[#This Row],[PERSONALIZAR]])-2,0)),T_DICCIONARIO[[#This Row],[es]])</f>
        <v>OM: 1R - Botones fila Horizontal</v>
      </c>
      <c r="F154" s="529" t="s">
        <v>19096</v>
      </c>
      <c r="G154" s="529" t="s">
        <v>19102</v>
      </c>
      <c r="H154" s="529" t="s">
        <v>19254</v>
      </c>
      <c r="I154" s="529" t="s">
        <v>19259</v>
      </c>
      <c r="J154" s="529" t="s">
        <v>19265</v>
      </c>
      <c r="K154" s="529" t="s">
        <v>19271</v>
      </c>
      <c r="L154" s="529" t="s">
        <v>19276</v>
      </c>
      <c r="M154" s="550" t="str">
        <f>IF(T_DICCIONARIO[[#This Row],[PERSONALIZAR]]=T_DICCIONARIO[[#This Row],[OTRO]],"R","N")</f>
        <v>N</v>
      </c>
      <c r="N154" s="114" t="s">
        <v>49</v>
      </c>
      <c r="AJ154" s="114" t="s">
        <v>49</v>
      </c>
    </row>
    <row r="155" spans="1:36" outlineLevel="1" x14ac:dyDescent="0.3">
      <c r="A155" s="528" t="s">
        <v>20009</v>
      </c>
      <c r="B155" s="528" t="s">
        <v>915</v>
      </c>
      <c r="C155" s="531" t="s">
        <v>19093</v>
      </c>
      <c r="D155" s="530"/>
      <c r="E155" s="537" t="str">
        <f>IFERROR(IF(T_DICCIONARIO[[#This Row],[PERSONALIZAR]]&lt;&gt;"",T_DICCIONARIO[[#This Row],[PERSONALIZAR]],HLOOKUP($E$2,$F$3:L155,ROW(T_DICCIONARIO[[#This Row],[PERSONALIZAR]])-2,0)),T_DICCIONARIO[[#This Row],[es]])</f>
        <v>OM: +R - Botones columna Vertical</v>
      </c>
      <c r="F155" s="529" t="s">
        <v>19097</v>
      </c>
      <c r="G155" s="529" t="s">
        <v>19099</v>
      </c>
      <c r="H155" s="529" t="s">
        <v>19255</v>
      </c>
      <c r="I155" s="529" t="s">
        <v>19260</v>
      </c>
      <c r="J155" s="529" t="s">
        <v>19266</v>
      </c>
      <c r="K155" s="529" t="s">
        <v>19269</v>
      </c>
      <c r="L155" s="529" t="s">
        <v>19277</v>
      </c>
      <c r="M155" s="550" t="str">
        <f>IF(T_DICCIONARIO[[#This Row],[PERSONALIZAR]]=T_DICCIONARIO[[#This Row],[OTRO]],"R","N")</f>
        <v>N</v>
      </c>
      <c r="N155" s="114" t="s">
        <v>49</v>
      </c>
      <c r="AJ155" s="114" t="s">
        <v>49</v>
      </c>
    </row>
    <row r="156" spans="1:36" outlineLevel="1" x14ac:dyDescent="0.3">
      <c r="A156" s="528" t="s">
        <v>20010</v>
      </c>
      <c r="B156" s="528" t="s">
        <v>915</v>
      </c>
      <c r="C156" s="531" t="s">
        <v>19094</v>
      </c>
      <c r="D156" s="530"/>
      <c r="E156" s="537" t="str">
        <f>IFERROR(IF(T_DICCIONARIO[[#This Row],[PERSONALIZAR]]&lt;&gt;"",T_DICCIONARIO[[#This Row],[PERSONALIZAR]],HLOOKUP($E$2,$F$3:L156,ROW(T_DICCIONARIO[[#This Row],[PERSONALIZAR]])-2,0)),T_DICCIONARIO[[#This Row],[es]])</f>
        <v>OM: +R - Botones fila Horizontal</v>
      </c>
      <c r="F156" s="529" t="s">
        <v>19098</v>
      </c>
      <c r="G156" s="529" t="s">
        <v>19100</v>
      </c>
      <c r="H156" s="529" t="s">
        <v>19256</v>
      </c>
      <c r="I156" s="529" t="s">
        <v>19261</v>
      </c>
      <c r="J156" s="529" t="s">
        <v>19267</v>
      </c>
      <c r="K156" s="529" t="s">
        <v>19272</v>
      </c>
      <c r="L156" s="529" t="s">
        <v>19273</v>
      </c>
      <c r="M156" s="550" t="str">
        <f>IF(T_DICCIONARIO[[#This Row],[PERSONALIZAR]]=T_DICCIONARIO[[#This Row],[OTRO]],"R","N")</f>
        <v>N</v>
      </c>
      <c r="N156" s="114" t="s">
        <v>49</v>
      </c>
      <c r="AJ156" s="114" t="s">
        <v>49</v>
      </c>
    </row>
    <row r="157" spans="1:36" outlineLevel="1" x14ac:dyDescent="0.3">
      <c r="A157" s="528" t="s">
        <v>20011</v>
      </c>
      <c r="B157" s="528" t="s">
        <v>915</v>
      </c>
      <c r="C157" s="531" t="s">
        <v>19103</v>
      </c>
      <c r="D157" s="530"/>
      <c r="E157" s="537" t="str">
        <f>IFERROR(IF(T_DICCIONARIO[[#This Row],[PERSONALIZAR]]&lt;&gt;"",T_DICCIONARIO[[#This Row],[PERSONALIZAR]],HLOOKUP($E$2,$F$3:L157,ROW(T_DICCIONARIO[[#This Row],[PERSONALIZAR]])-2,0)),T_DICCIONARIO[[#This Row],[es]])</f>
        <v>Numérica</v>
      </c>
      <c r="F157" s="529" t="s">
        <v>18568</v>
      </c>
      <c r="G157" s="529" t="s">
        <v>18562</v>
      </c>
      <c r="H157" s="529" t="s">
        <v>19147</v>
      </c>
      <c r="I157" s="529" t="s">
        <v>19262</v>
      </c>
      <c r="J157" s="529" t="s">
        <v>19148</v>
      </c>
      <c r="K157" s="529" t="s">
        <v>19149</v>
      </c>
      <c r="L157" s="529" t="s">
        <v>19131</v>
      </c>
      <c r="M157" s="550" t="str">
        <f>IF(T_DICCIONARIO[[#This Row],[PERSONALIZAR]]=T_DICCIONARIO[[#This Row],[OTRO]],"R","N")</f>
        <v>N</v>
      </c>
      <c r="N157" s="114" t="s">
        <v>49</v>
      </c>
      <c r="AJ157" s="114" t="s">
        <v>49</v>
      </c>
    </row>
    <row r="158" spans="1:36" outlineLevel="1" x14ac:dyDescent="0.3">
      <c r="A158" s="528" t="s">
        <v>20012</v>
      </c>
      <c r="B158" s="528" t="s">
        <v>915</v>
      </c>
      <c r="C158" s="531" t="s">
        <v>19631</v>
      </c>
      <c r="D158" s="530"/>
      <c r="E158" s="537" t="str">
        <f>IFERROR(IF(T_DICCIONARIO[[#This Row],[PERSONALIZAR]]&lt;&gt;"",T_DICCIONARIO[[#This Row],[PERSONALIZAR]],HLOOKUP($E$2,$F$3:L158,ROW(T_DICCIONARIO[[#This Row],[PERSONALIZAR]])-2,0)),T_DICCIONARIO[[#This Row],[es]])</f>
        <v>Menú desplegable Imagen/Fórmula</v>
      </c>
      <c r="F158" s="529" t="s">
        <v>19640</v>
      </c>
      <c r="G158" s="529" t="s">
        <v>19646</v>
      </c>
      <c r="H158" s="529" t="s">
        <v>19641</v>
      </c>
      <c r="I158" s="529" t="s">
        <v>19642</v>
      </c>
      <c r="J158" s="529" t="s">
        <v>19647</v>
      </c>
      <c r="K158" s="529" t="s">
        <v>19643</v>
      </c>
      <c r="L158" s="529" t="s">
        <v>19648</v>
      </c>
      <c r="M158" s="550" t="str">
        <f>IF(T_DICCIONARIO[[#This Row],[PERSONALIZAR]]=T_DICCIONARIO[[#This Row],[OTRO]],"R","N")</f>
        <v>N</v>
      </c>
      <c r="N158" s="114" t="s">
        <v>49</v>
      </c>
      <c r="AJ158" s="114" t="s">
        <v>49</v>
      </c>
    </row>
    <row r="159" spans="1:36" x14ac:dyDescent="0.3">
      <c r="A159" s="234" t="s">
        <v>20013</v>
      </c>
      <c r="B159" s="234" t="s">
        <v>76</v>
      </c>
      <c r="C159" s="234" t="s">
        <v>116</v>
      </c>
      <c r="D159" s="547"/>
      <c r="E159" s="546" t="str">
        <f>IFERROR(IF(T_DICCIONARIO[[#This Row],[PERSONALIZAR]]&lt;&gt;"",T_DICCIONARIO[[#This Row],[PERSONALIZAR]],HLOOKUP($E$2,$F$3:L159,ROW(T_DICCIONARIO[[#This Row],[PERSONALIZAR]])-2,0)),T_DICCIONARIO[[#This Row],[es]])</f>
        <v>BANCO PREGUNTAS</v>
      </c>
      <c r="F159" s="521" t="s">
        <v>18904</v>
      </c>
      <c r="G159" s="521" t="s">
        <v>198</v>
      </c>
      <c r="H159" s="521" t="s">
        <v>18905</v>
      </c>
      <c r="I159" s="521" t="s">
        <v>299</v>
      </c>
      <c r="J159" s="521" t="s">
        <v>265</v>
      </c>
      <c r="K159" s="521" t="s">
        <v>699</v>
      </c>
      <c r="L159" s="521" t="s">
        <v>18645</v>
      </c>
      <c r="M159" s="549" t="str">
        <f>IF(T_DICCIONARIO[[#This Row],[PERSONALIZAR]]=T_DICCIONARIO[[#This Row],[OTRO]],"R","N")</f>
        <v>N</v>
      </c>
      <c r="N159" s="114" t="s">
        <v>49</v>
      </c>
      <c r="AJ159" s="114" t="s">
        <v>49</v>
      </c>
    </row>
    <row r="160" spans="1:36" outlineLevel="1" x14ac:dyDescent="0.3">
      <c r="A160" s="528" t="s">
        <v>20014</v>
      </c>
      <c r="B160" s="528" t="s">
        <v>76</v>
      </c>
      <c r="C160" s="528" t="s">
        <v>117</v>
      </c>
      <c r="D160" s="530"/>
      <c r="E160" s="537" t="str">
        <f>IFERROR(IF(T_DICCIONARIO[[#This Row],[PERSONALIZAR]]&lt;&gt;"",T_DICCIONARIO[[#This Row],[PERSONALIZAR]],HLOOKUP($E$2,$F$3:L160,ROW(T_DICCIONARIO[[#This Row],[PERSONALIZAR]])-2,0)),T_DICCIONARIO[[#This Row],[es]])</f>
        <v>Preguntas Almacenadas</v>
      </c>
      <c r="F160" s="529" t="s">
        <v>365</v>
      </c>
      <c r="G160" s="529" t="s">
        <v>366</v>
      </c>
      <c r="H160" s="529" t="s">
        <v>1025</v>
      </c>
      <c r="I160" s="529" t="s">
        <v>313</v>
      </c>
      <c r="J160" s="529" t="s">
        <v>367</v>
      </c>
      <c r="K160" s="529" t="s">
        <v>725</v>
      </c>
      <c r="L160" s="529" t="s">
        <v>18711</v>
      </c>
      <c r="M160" s="550" t="str">
        <f>IF(T_DICCIONARIO[[#This Row],[PERSONALIZAR]]=T_DICCIONARIO[[#This Row],[OTRO]],"R","N")</f>
        <v>N</v>
      </c>
      <c r="N160" s="114" t="s">
        <v>49</v>
      </c>
      <c r="AJ160" s="114" t="s">
        <v>49</v>
      </c>
    </row>
    <row r="161" spans="1:36" outlineLevel="1" x14ac:dyDescent="0.3">
      <c r="A161" s="528" t="s">
        <v>20015</v>
      </c>
      <c r="B161" s="528" t="s">
        <v>76</v>
      </c>
      <c r="C161" s="531" t="s">
        <v>118</v>
      </c>
      <c r="D161" s="530"/>
      <c r="E161" s="537" t="str">
        <f>IFERROR(IF(T_DICCIONARIO[[#This Row],[PERSONALIZAR]]&lt;&gt;"",T_DICCIONARIO[[#This Row],[PERSONALIZAR]],HLOOKUP($E$2,$F$3:L161,ROW(T_DICCIONARIO[[#This Row],[PERSONALIZAR]])-2,0)),T_DICCIONARIO[[#This Row],[es]])</f>
        <v>INSERTAR PREGUNTA [ Ctrl + h ]</v>
      </c>
      <c r="F161" s="529" t="s">
        <v>18080</v>
      </c>
      <c r="G161" s="529" t="s">
        <v>18081</v>
      </c>
      <c r="H161" s="529" t="s">
        <v>19166</v>
      </c>
      <c r="I161" s="529" t="s">
        <v>18082</v>
      </c>
      <c r="J161" s="529" t="s">
        <v>18083</v>
      </c>
      <c r="K161" s="529" t="s">
        <v>18084</v>
      </c>
      <c r="L161" s="529" t="s">
        <v>19278</v>
      </c>
      <c r="M161" s="550" t="str">
        <f>IF(T_DICCIONARIO[[#This Row],[PERSONALIZAR]]=T_DICCIONARIO[[#This Row],[OTRO]],"R","N")</f>
        <v>N</v>
      </c>
      <c r="N161" s="114" t="s">
        <v>49</v>
      </c>
      <c r="AJ161" s="114" t="s">
        <v>49</v>
      </c>
    </row>
    <row r="162" spans="1:36" outlineLevel="1" collapsed="1" x14ac:dyDescent="0.3">
      <c r="A162" s="528" t="s">
        <v>20032</v>
      </c>
      <c r="B162" s="528" t="s">
        <v>76</v>
      </c>
      <c r="C162" s="531" t="s">
        <v>119</v>
      </c>
      <c r="D162" s="530"/>
      <c r="E162" s="537" t="str">
        <f>IFERROR(IF(T_DICCIONARIO[[#This Row],[PERSONALIZAR]]&lt;&gt;"",T_DICCIONARIO[[#This Row],[PERSONALIZAR]],HLOOKUP($E$2,$F$3:L162,ROW(T_DICCIONARIO[[#This Row],[PERSONALIZAR]])-2,0)),T_DICCIONARIO[[#This Row],[es]])</f>
        <v>BORRAR PREGUNTA [ Ctrl + k ]</v>
      </c>
      <c r="F162" s="529" t="s">
        <v>18085</v>
      </c>
      <c r="G162" s="529" t="s">
        <v>18086</v>
      </c>
      <c r="H162" s="529" t="s">
        <v>19167</v>
      </c>
      <c r="I162" s="529" t="s">
        <v>18087</v>
      </c>
      <c r="J162" s="529" t="s">
        <v>18088</v>
      </c>
      <c r="K162" s="529" t="s">
        <v>18089</v>
      </c>
      <c r="L162" s="529" t="s">
        <v>19279</v>
      </c>
      <c r="M162" s="550" t="str">
        <f>IF(T_DICCIONARIO[[#This Row],[PERSONALIZAR]]=T_DICCIONARIO[[#This Row],[OTRO]],"R","N")</f>
        <v>N</v>
      </c>
      <c r="N162" s="114" t="s">
        <v>49</v>
      </c>
      <c r="AJ162" s="114" t="s">
        <v>49</v>
      </c>
    </row>
    <row r="163" spans="1:36" x14ac:dyDescent="0.3">
      <c r="A163" s="234" t="s">
        <v>20017</v>
      </c>
      <c r="B163" s="234" t="s">
        <v>60</v>
      </c>
      <c r="C163" s="234" t="s">
        <v>178</v>
      </c>
      <c r="D163" s="547"/>
      <c r="E163" s="546" t="str">
        <f>IFERROR(IF(T_DICCIONARIO[[#This Row],[PERSONALIZAR]]&lt;&gt;"",T_DICCIONARIO[[#This Row],[PERSONALIZAR]],HLOOKUP($E$2,$F$3:L163,ROW(T_DICCIONARIO[[#This Row],[PERSONALIZAR]])-2,0)),T_DICCIONARIO[[#This Row],[es]])</f>
        <v>AYUDA DATOS GENERALES</v>
      </c>
      <c r="F163" s="521" t="s">
        <v>377</v>
      </c>
      <c r="G163" s="521" t="s">
        <v>1031</v>
      </c>
      <c r="H163" s="521" t="s">
        <v>378</v>
      </c>
      <c r="I163" s="521" t="s">
        <v>379</v>
      </c>
      <c r="J163" s="521" t="s">
        <v>380</v>
      </c>
      <c r="K163" s="521" t="s">
        <v>732</v>
      </c>
      <c r="L163" s="521" t="s">
        <v>18714</v>
      </c>
      <c r="M163" s="549" t="str">
        <f>IF(T_DICCIONARIO[[#This Row],[PERSONALIZAR]]=T_DICCIONARIO[[#This Row],[OTRO]],"R","N")</f>
        <v>N</v>
      </c>
      <c r="N163" s="114" t="s">
        <v>49</v>
      </c>
      <c r="AJ163" s="114" t="s">
        <v>49</v>
      </c>
    </row>
    <row r="164" spans="1:36" ht="57.6" outlineLevel="1" x14ac:dyDescent="0.3">
      <c r="A164" s="528" t="s">
        <v>20018</v>
      </c>
      <c r="B164" s="528" t="s">
        <v>60</v>
      </c>
      <c r="C164" s="528" t="s">
        <v>164</v>
      </c>
      <c r="D164" s="530"/>
      <c r="E164" s="537" t="str">
        <f>IFERROR(IF(T_DICCIONARIO[[#This Row],[PERSONALIZAR]]&lt;&gt;"",T_DICCIONARIO[[#This Row],[PERSONALIZAR]],HLOOKUP($E$2,$F$3:L164,ROW(T_DICCIONARIO[[#This Row],[PERSONALIZAR]])-2,0)),T_DICCIONARIO[[#This Row],[es]])</f>
        <v xml:space="preserve">Título de la CATEGORÍA
Si quieres crear una CATEGORÍA para las preguntas. Si no, lo dejas en blanco y las preg. Puedes crear tu lista desplegable o escribir el nombre que quieras. </v>
      </c>
      <c r="F164" s="529" t="s">
        <v>321</v>
      </c>
      <c r="G164" s="529" t="s">
        <v>1032</v>
      </c>
      <c r="H164" s="529" t="s">
        <v>1033</v>
      </c>
      <c r="I164" s="529" t="s">
        <v>333</v>
      </c>
      <c r="J164" s="529" t="s">
        <v>335</v>
      </c>
      <c r="K164" s="529" t="s">
        <v>733</v>
      </c>
      <c r="L164" s="529" t="s">
        <v>18715</v>
      </c>
      <c r="M164" s="550" t="str">
        <f>IF(T_DICCIONARIO[[#This Row],[PERSONALIZAR]]=T_DICCIONARIO[[#This Row],[OTRO]],"R","N")</f>
        <v>N</v>
      </c>
      <c r="N164" s="114" t="s">
        <v>49</v>
      </c>
      <c r="AJ164" s="114" t="s">
        <v>49</v>
      </c>
    </row>
    <row r="165" spans="1:36" ht="86.4" outlineLevel="1" x14ac:dyDescent="0.3">
      <c r="A165" s="528" t="s">
        <v>20019</v>
      </c>
      <c r="B165" s="528" t="s">
        <v>60</v>
      </c>
      <c r="C165" s="528" t="s">
        <v>165</v>
      </c>
      <c r="D165" s="530"/>
      <c r="E165" s="537" t="str">
        <f>IFERROR(IF(T_DICCIONARIO[[#This Row],[PERSONALIZAR]]&lt;&gt;"",T_DICCIONARIO[[#This Row],[PERSONALIZAR]],HLOOKUP($E$2,$F$3:L165,ROW(T_DICCIONARIO[[#This Row],[PERSONALIZAR]])-2,0)),T_DICCIONARIO[[#This Row],[es]])</f>
        <v>Título de la SUBCATEGORÍA
Si quieres crear una SUBCATEGORÍA para las preguntas. Si no, lo dejas en blanco. Puedes elegir de la lista desplegable o escribir el nombre que quieras.
Para incluir más subcategorías debes escribir el símbolo "/"
Ej. "subcat1/subcat2/subcat3".</v>
      </c>
      <c r="F165" s="529" t="s">
        <v>17766</v>
      </c>
      <c r="G165" s="529" t="s">
        <v>17765</v>
      </c>
      <c r="H165" s="529" t="s">
        <v>17764</v>
      </c>
      <c r="I165" s="529" t="s">
        <v>17763</v>
      </c>
      <c r="J165" s="529" t="s">
        <v>17762</v>
      </c>
      <c r="K165" s="529" t="s">
        <v>734</v>
      </c>
      <c r="L165" s="529" t="s">
        <v>18716</v>
      </c>
      <c r="M165" s="550" t="str">
        <f>IF(T_DICCIONARIO[[#This Row],[PERSONALIZAR]]=T_DICCIONARIO[[#This Row],[OTRO]],"R","N")</f>
        <v>N</v>
      </c>
      <c r="N165" s="114" t="s">
        <v>49</v>
      </c>
      <c r="AJ165" s="114" t="s">
        <v>49</v>
      </c>
    </row>
    <row r="166" spans="1:36" ht="57.6" outlineLevel="1" x14ac:dyDescent="0.3">
      <c r="A166" s="528" t="s">
        <v>20020</v>
      </c>
      <c r="B166" s="528" t="s">
        <v>60</v>
      </c>
      <c r="C166" s="528" t="s">
        <v>166</v>
      </c>
      <c r="D166" s="530"/>
      <c r="E166" s="537" t="str">
        <f>IFERROR(IF(T_DICCIONARIO[[#This Row],[PERSONALIZAR]]&lt;&gt;"",T_DICCIONARIO[[#This Row],[PERSONALIZAR]],HLOOKUP($E$2,$F$3:L166,ROW(T_DICCIONARIO[[#This Row],[PERSONALIZAR]])-2,0)),T_DICCIONARIO[[#This Row],[es]])</f>
        <v>RETROALIMENTACIÓN (HTML):
Escribe la respuesta genérica que quieres que se muestre al terminar el cuestionario.</v>
      </c>
      <c r="F166" s="529" t="s">
        <v>1096</v>
      </c>
      <c r="G166" s="529" t="s">
        <v>1097</v>
      </c>
      <c r="H166" s="529" t="s">
        <v>1098</v>
      </c>
      <c r="I166" s="529" t="s">
        <v>1099</v>
      </c>
      <c r="J166" s="529" t="s">
        <v>1100</v>
      </c>
      <c r="K166" s="529" t="s">
        <v>1101</v>
      </c>
      <c r="L166" s="529" t="s">
        <v>18717</v>
      </c>
      <c r="M166" s="550" t="str">
        <f>IF(T_DICCIONARIO[[#This Row],[PERSONALIZAR]]=T_DICCIONARIO[[#This Row],[OTRO]],"R","N")</f>
        <v>N</v>
      </c>
      <c r="N166" s="114" t="s">
        <v>49</v>
      </c>
      <c r="AJ166" s="114" t="s">
        <v>49</v>
      </c>
    </row>
    <row r="167" spans="1:36" ht="57.6" outlineLevel="1" x14ac:dyDescent="0.3">
      <c r="A167" s="528" t="s">
        <v>20021</v>
      </c>
      <c r="B167" s="528" t="s">
        <v>60</v>
      </c>
      <c r="C167" s="528" t="s">
        <v>168</v>
      </c>
      <c r="D167" s="530"/>
      <c r="E167" s="537" t="str">
        <f>IFERROR(IF(T_DICCIONARIO[[#This Row],[PERSONALIZAR]]&lt;&gt;"",T_DICCIONARIO[[#This Row],[PERSONALIZAR]],HLOOKUP($E$2,$F$3:L167,ROW(T_DICCIONARIO[[#This Row],[PERSONALIZAR]])-2,0)),T_DICCIONARIO[[#This Row],[es]])</f>
        <v>CONTRASEÑA
Si introduces una contraseña o código, debes comunicarlo a los alumnos que van a rellenar el cuestionario.</v>
      </c>
      <c r="F167" s="529" t="s">
        <v>322</v>
      </c>
      <c r="G167" s="529" t="s">
        <v>1034</v>
      </c>
      <c r="H167" s="529" t="s">
        <v>331</v>
      </c>
      <c r="I167" s="529" t="s">
        <v>334</v>
      </c>
      <c r="J167" s="529" t="s">
        <v>17767</v>
      </c>
      <c r="K167" s="529" t="s">
        <v>735</v>
      </c>
      <c r="L167" s="529" t="s">
        <v>18718</v>
      </c>
      <c r="M167" s="550" t="str">
        <f>IF(T_DICCIONARIO[[#This Row],[PERSONALIZAR]]=T_DICCIONARIO[[#This Row],[OTRO]],"R","N")</f>
        <v>N</v>
      </c>
      <c r="N167" s="114" t="s">
        <v>49</v>
      </c>
      <c r="AJ167" s="114" t="s">
        <v>49</v>
      </c>
    </row>
    <row r="168" spans="1:36" ht="57.6" outlineLevel="1" x14ac:dyDescent="0.3">
      <c r="A168" s="528" t="s">
        <v>20022</v>
      </c>
      <c r="B168" s="528" t="s">
        <v>60</v>
      </c>
      <c r="C168" s="528" t="s">
        <v>167</v>
      </c>
      <c r="D168" s="530"/>
      <c r="E168" s="537" t="str">
        <f>IFERROR(IF(T_DICCIONARIO[[#This Row],[PERSONALIZAR]]&lt;&gt;"",T_DICCIONARIO[[#This Row],[PERSONALIZAR]],HLOOKUP($E$2,$F$3:L168,ROW(T_DICCIONARIO[[#This Row],[PERSONALIZAR]])-2,0)),T_DICCIONARIO[[#This Row],[es]])</f>
        <v>RESPUESTA CORRECTA (HTML):
Escribe lo que quieres que se muestre al responder correctamente. Si no quieres poner nada, déjalo en blanco.</v>
      </c>
      <c r="F168" s="529" t="s">
        <v>1102</v>
      </c>
      <c r="G168" s="529" t="s">
        <v>1103</v>
      </c>
      <c r="H168" s="529" t="s">
        <v>1104</v>
      </c>
      <c r="I168" s="529" t="s">
        <v>1105</v>
      </c>
      <c r="J168" s="529" t="s">
        <v>1106</v>
      </c>
      <c r="K168" s="529" t="s">
        <v>1107</v>
      </c>
      <c r="L168" s="529" t="s">
        <v>18719</v>
      </c>
      <c r="M168" s="550" t="str">
        <f>IF(T_DICCIONARIO[[#This Row],[PERSONALIZAR]]=T_DICCIONARIO[[#This Row],[OTRO]],"R","N")</f>
        <v>N</v>
      </c>
      <c r="N168" s="114" t="s">
        <v>49</v>
      </c>
      <c r="AJ168" s="114" t="s">
        <v>49</v>
      </c>
    </row>
    <row r="169" spans="1:36" ht="57.6" outlineLevel="1" x14ac:dyDescent="0.3">
      <c r="A169" s="528" t="s">
        <v>20023</v>
      </c>
      <c r="B169" s="528" t="s">
        <v>60</v>
      </c>
      <c r="C169" s="528" t="s">
        <v>169</v>
      </c>
      <c r="D169" s="530"/>
      <c r="E169" s="537" t="str">
        <f>IFERROR(IF(T_DICCIONARIO[[#This Row],[PERSONALIZAR]]&lt;&gt;"",T_DICCIONARIO[[#This Row],[PERSONALIZAR]],HLOOKUP($E$2,$F$3:L169,ROW(T_DICCIONARIO[[#This Row],[PERSONALIZAR]])-2,0)),T_DICCIONARIO[[#This Row],[es]])</f>
        <v>RESPUESTA PARCIALMENTE CORRECTA (HTML):
Escribe lo que quieres que se muestre al responder de forma parcialmente correcta. Si no quieres poner nada, déjalo en blanco.</v>
      </c>
      <c r="F169" s="529" t="s">
        <v>18944</v>
      </c>
      <c r="G169" s="529" t="s">
        <v>1108</v>
      </c>
      <c r="H169" s="529" t="s">
        <v>1109</v>
      </c>
      <c r="I169" s="529" t="s">
        <v>1110</v>
      </c>
      <c r="J169" s="529" t="s">
        <v>1111</v>
      </c>
      <c r="K169" s="529" t="s">
        <v>1112</v>
      </c>
      <c r="L169" s="529" t="s">
        <v>18720</v>
      </c>
      <c r="M169" s="550" t="str">
        <f>IF(T_DICCIONARIO[[#This Row],[PERSONALIZAR]]=T_DICCIONARIO[[#This Row],[OTRO]],"R","N")</f>
        <v>N</v>
      </c>
      <c r="N169" s="114" t="s">
        <v>49</v>
      </c>
      <c r="AJ169" s="114" t="s">
        <v>49</v>
      </c>
    </row>
    <row r="170" spans="1:36" ht="57.6" outlineLevel="1" x14ac:dyDescent="0.3">
      <c r="A170" s="528" t="s">
        <v>20024</v>
      </c>
      <c r="B170" s="528" t="s">
        <v>60</v>
      </c>
      <c r="C170" s="528" t="s">
        <v>170</v>
      </c>
      <c r="D170" s="530"/>
      <c r="E170" s="537" t="str">
        <f>IFERROR(IF(T_DICCIONARIO[[#This Row],[PERSONALIZAR]]&lt;&gt;"",T_DICCIONARIO[[#This Row],[PERSONALIZAR]],HLOOKUP($E$2,$F$3:L170,ROW(T_DICCIONARIO[[#This Row],[PERSONALIZAR]])-2,0)),T_DICCIONARIO[[#This Row],[es]])</f>
        <v>RESPUESTA INCORRECTA (HTML):
Escribe lo que quieres que se muestre al responder de manera incorrecta. Si no quieres poner nada, déjalo en blanco.</v>
      </c>
      <c r="F170" s="529" t="s">
        <v>1113</v>
      </c>
      <c r="G170" s="529" t="s">
        <v>1114</v>
      </c>
      <c r="H170" s="529" t="s">
        <v>1115</v>
      </c>
      <c r="I170" s="529" t="s">
        <v>1116</v>
      </c>
      <c r="J170" s="529" t="s">
        <v>1117</v>
      </c>
      <c r="K170" s="529" t="s">
        <v>1118</v>
      </c>
      <c r="L170" s="529" t="s">
        <v>18721</v>
      </c>
      <c r="M170" s="550" t="str">
        <f>IF(T_DICCIONARIO[[#This Row],[PERSONALIZAR]]=T_DICCIONARIO[[#This Row],[OTRO]],"R","N")</f>
        <v>N</v>
      </c>
      <c r="N170" s="114" t="s">
        <v>49</v>
      </c>
      <c r="AJ170" s="114" t="s">
        <v>49</v>
      </c>
    </row>
    <row r="171" spans="1:36" ht="72" outlineLevel="1" x14ac:dyDescent="0.3">
      <c r="A171" s="528" t="s">
        <v>20025</v>
      </c>
      <c r="B171" s="528" t="s">
        <v>60</v>
      </c>
      <c r="C171" s="528" t="s">
        <v>171</v>
      </c>
      <c r="D171" s="530"/>
      <c r="E171" s="537" t="str">
        <f>IFERROR(IF(T_DICCIONARIO[[#This Row],[PERSONALIZAR]]&lt;&gt;"",T_DICCIONARIO[[#This Row],[PERSONALIZAR]],HLOOKUP($E$2,$F$3:L171,ROW(T_DICCIONARIO[[#This Row],[PERSONALIZAR]])-2,0)),T_DICCIONARIO[[#This Row],[es]])</f>
        <v>PREFIJO
Prefijo que tendrán todas las preguntas del cuestionario. Se numerarán correlativamente con ese prefijo y así te ayuda a tener las preguntas ordenadas. Si no quieres ningún prefijo, lo puedes dejar en blanco.</v>
      </c>
      <c r="F171" s="529" t="s">
        <v>323</v>
      </c>
      <c r="G171" s="529" t="s">
        <v>1035</v>
      </c>
      <c r="H171" s="529" t="s">
        <v>1036</v>
      </c>
      <c r="I171" s="529" t="s">
        <v>332</v>
      </c>
      <c r="J171" s="529" t="s">
        <v>336</v>
      </c>
      <c r="K171" s="529" t="s">
        <v>736</v>
      </c>
      <c r="L171" s="529" t="s">
        <v>18722</v>
      </c>
      <c r="M171" s="550" t="str">
        <f>IF(T_DICCIONARIO[[#This Row],[PERSONALIZAR]]=T_DICCIONARIO[[#This Row],[OTRO]],"R","N")</f>
        <v>N</v>
      </c>
      <c r="N171" s="114" t="s">
        <v>49</v>
      </c>
      <c r="AJ171" s="114" t="s">
        <v>49</v>
      </c>
    </row>
    <row r="172" spans="1:36" ht="43.2" outlineLevel="1" x14ac:dyDescent="0.3">
      <c r="A172" s="528" t="s">
        <v>20026</v>
      </c>
      <c r="B172" s="528" t="s">
        <v>60</v>
      </c>
      <c r="C172" s="528" t="s">
        <v>172</v>
      </c>
      <c r="D172" s="530"/>
      <c r="E172" s="537" t="str">
        <f>IFERROR(IF(T_DICCIONARIO[[#This Row],[PERSONALIZAR]]&lt;&gt;"",T_DICCIONARIO[[#This Row],[PERSONALIZAR]],HLOOKUP($E$2,$F$3:L172,ROW(T_DICCIONARIO[[#This Row],[PERSONALIZAR]])-2,0)),T_DICCIONARIO[[#This Row],[es]])</f>
        <v>BARAJAR RESPUESTA
Si quieres barajar las respuestas, selecciona "true".</v>
      </c>
      <c r="F172" s="529" t="s">
        <v>18945</v>
      </c>
      <c r="G172" s="529" t="s">
        <v>1037</v>
      </c>
      <c r="H172" s="529" t="s">
        <v>18946</v>
      </c>
      <c r="I172" s="529" t="s">
        <v>18947</v>
      </c>
      <c r="J172" s="529" t="s">
        <v>18948</v>
      </c>
      <c r="K172" s="529" t="s">
        <v>18949</v>
      </c>
      <c r="L172" s="529" t="s">
        <v>18950</v>
      </c>
      <c r="M172" s="550" t="str">
        <f>IF(T_DICCIONARIO[[#This Row],[PERSONALIZAR]]=T_DICCIONARIO[[#This Row],[OTRO]],"R","N")</f>
        <v>N</v>
      </c>
      <c r="N172" s="114" t="s">
        <v>49</v>
      </c>
      <c r="AJ172" s="114" t="s">
        <v>49</v>
      </c>
    </row>
    <row r="173" spans="1:36" ht="57.6" outlineLevel="1" x14ac:dyDescent="0.3">
      <c r="A173" s="528" t="s">
        <v>20027</v>
      </c>
      <c r="B173" s="528" t="s">
        <v>60</v>
      </c>
      <c r="C173" s="528" t="s">
        <v>205</v>
      </c>
      <c r="D173" s="530"/>
      <c r="E173" s="537" t="str">
        <f>IFERROR(IF(T_DICCIONARIO[[#This Row],[PERSONALIZAR]]&lt;&gt;"",T_DICCIONARIO[[#This Row],[PERSONALIZAR]],HLOOKUP($E$2,$F$3:L173,ROW(T_DICCIONARIO[[#This Row],[PERSONALIZAR]])-2,0)),T_DICCIONARIO[[#This Row],[es]])</f>
        <v>TIPO NUMERACIÓN
Selecciona el tipo de numeración de las respuestas, si no quieres numeración, selecciona "none".</v>
      </c>
      <c r="F173" s="529" t="s">
        <v>19280</v>
      </c>
      <c r="G173" s="529" t="s">
        <v>19281</v>
      </c>
      <c r="H173" s="529" t="s">
        <v>19282</v>
      </c>
      <c r="I173" s="529" t="s">
        <v>19283</v>
      </c>
      <c r="J173" s="529" t="s">
        <v>19284</v>
      </c>
      <c r="K173" s="529" t="s">
        <v>19285</v>
      </c>
      <c r="L173" s="529" t="s">
        <v>19286</v>
      </c>
      <c r="M173" s="550" t="str">
        <f>IF(T_DICCIONARIO[[#This Row],[PERSONALIZAR]]=T_DICCIONARIO[[#This Row],[OTRO]],"R","N")</f>
        <v>N</v>
      </c>
      <c r="N173" s="114" t="s">
        <v>49</v>
      </c>
      <c r="AJ173" s="114" t="s">
        <v>49</v>
      </c>
    </row>
    <row r="174" spans="1:36" ht="57.6" outlineLevel="1" x14ac:dyDescent="0.3">
      <c r="A174" s="528" t="s">
        <v>20028</v>
      </c>
      <c r="B174" s="528" t="s">
        <v>60</v>
      </c>
      <c r="C174" s="528" t="s">
        <v>173</v>
      </c>
      <c r="D174" s="530"/>
      <c r="E174" s="537" t="str">
        <f>IFERROR(IF(T_DICCIONARIO[[#This Row],[PERSONALIZAR]]&lt;&gt;"",T_DICCIONARIO[[#This Row],[PERSONALIZAR]],HLOOKUP($E$2,$F$3:L174,ROW(T_DICCIONARIO[[#This Row],[PERSONALIZAR]])-2,0)),T_DICCIONARIO[[#This Row],[es]])</f>
        <v>Descripción de la CATEGORÍA
Si quieres escribir algo sobre la categoría, sólo es un comentario. Si no quieres escribir nada, lo puedes dejar en blanco.</v>
      </c>
      <c r="F174" s="529" t="s">
        <v>324</v>
      </c>
      <c r="G174" s="529" t="s">
        <v>326</v>
      </c>
      <c r="H174" s="529" t="s">
        <v>1038</v>
      </c>
      <c r="I174" s="529" t="s">
        <v>330</v>
      </c>
      <c r="J174" s="529" t="s">
        <v>337</v>
      </c>
      <c r="K174" s="529" t="s">
        <v>17768</v>
      </c>
      <c r="L174" s="529" t="s">
        <v>18723</v>
      </c>
      <c r="M174" s="550" t="str">
        <f>IF(T_DICCIONARIO[[#This Row],[PERSONALIZAR]]=T_DICCIONARIO[[#This Row],[OTRO]],"R","N")</f>
        <v>N</v>
      </c>
      <c r="N174" s="114" t="s">
        <v>49</v>
      </c>
      <c r="AJ174" s="114" t="s">
        <v>49</v>
      </c>
    </row>
    <row r="175" spans="1:36" ht="57.6" outlineLevel="1" x14ac:dyDescent="0.3">
      <c r="A175" s="528" t="s">
        <v>20029</v>
      </c>
      <c r="B175" s="528" t="s">
        <v>60</v>
      </c>
      <c r="C175" s="528" t="s">
        <v>174</v>
      </c>
      <c r="D175" s="530"/>
      <c r="E175" s="537" t="str">
        <f>IFERROR(IF(T_DICCIONARIO[[#This Row],[PERSONALIZAR]]&lt;&gt;"",T_DICCIONARIO[[#This Row],[PERSONALIZAR]],HLOOKUP($E$2,$F$3:L175,ROW(T_DICCIONARIO[[#This Row],[PERSONALIZAR]])-2,0)),T_DICCIONARIO[[#This Row],[es]])</f>
        <v>Descripción de la SUBCATEGORÍA
Si quieres escribir algo sobre la subcategoría, sólo es un comentario. Si no quieres escribir nada, lo puedes dejar en blanco.</v>
      </c>
      <c r="F175" s="529" t="s">
        <v>1039</v>
      </c>
      <c r="G175" s="529" t="s">
        <v>1040</v>
      </c>
      <c r="H175" s="529" t="s">
        <v>1041</v>
      </c>
      <c r="I175" s="529" t="s">
        <v>329</v>
      </c>
      <c r="J175" s="529" t="s">
        <v>338</v>
      </c>
      <c r="K175" s="529" t="s">
        <v>737</v>
      </c>
      <c r="L175" s="529" t="s">
        <v>18724</v>
      </c>
      <c r="M175" s="550" t="str">
        <f>IF(T_DICCIONARIO[[#This Row],[PERSONALIZAR]]=T_DICCIONARIO[[#This Row],[OTRO]],"R","N")</f>
        <v>N</v>
      </c>
      <c r="N175" s="114" t="s">
        <v>49</v>
      </c>
      <c r="AJ175" s="114" t="s">
        <v>49</v>
      </c>
    </row>
    <row r="176" spans="1:36" ht="57.6" outlineLevel="1" x14ac:dyDescent="0.3">
      <c r="A176" s="528" t="s">
        <v>20030</v>
      </c>
      <c r="B176" s="528" t="s">
        <v>60</v>
      </c>
      <c r="C176" s="528" t="s">
        <v>175</v>
      </c>
      <c r="D176" s="530"/>
      <c r="E176" s="537" t="str">
        <f>IFERROR(IF(T_DICCIONARIO[[#This Row],[PERSONALIZAR]]&lt;&gt;"",T_DICCIONARIO[[#This Row],[PERSONALIZAR]],HLOOKUP($E$2,$F$3:L176,ROW(T_DICCIONARIO[[#This Row],[PERSONALIZAR]])-2,0)),T_DICCIONARIO[[#This Row],[es]])</f>
        <v>PUNTUACIÓN
Puntos que va a tener cada pregunta. Por defecto MOODLE pone uno, se puede modificar el valor cuando se crea el cuestionario.</v>
      </c>
      <c r="F176" s="529" t="s">
        <v>769</v>
      </c>
      <c r="G176" s="529" t="s">
        <v>1042</v>
      </c>
      <c r="H176" s="529" t="s">
        <v>1043</v>
      </c>
      <c r="I176" s="529" t="s">
        <v>17769</v>
      </c>
      <c r="J176" s="529" t="s">
        <v>17770</v>
      </c>
      <c r="K176" s="529" t="s">
        <v>17771</v>
      </c>
      <c r="L176" s="529" t="s">
        <v>18725</v>
      </c>
      <c r="M176" s="550" t="str">
        <f>IF(T_DICCIONARIO[[#This Row],[PERSONALIZAR]]=T_DICCIONARIO[[#This Row],[OTRO]],"R","N")</f>
        <v>N</v>
      </c>
      <c r="N176" s="114" t="s">
        <v>49</v>
      </c>
      <c r="AJ176" s="114" t="s">
        <v>49</v>
      </c>
    </row>
    <row r="177" spans="1:36" ht="57.6" outlineLevel="1" x14ac:dyDescent="0.3">
      <c r="A177" s="528" t="s">
        <v>20031</v>
      </c>
      <c r="B177" s="528" t="s">
        <v>60</v>
      </c>
      <c r="C177" s="528" t="s">
        <v>176</v>
      </c>
      <c r="D177" s="530"/>
      <c r="E177" s="537" t="str">
        <f>IFERROR(IF(T_DICCIONARIO[[#This Row],[PERSONALIZAR]]&lt;&gt;"",T_DICCIONARIO[[#This Row],[PERSONALIZAR]],HLOOKUP($E$2,$F$3:L177,ROW(T_DICCIONARIO[[#This Row],[PERSONALIZAR]])-2,0)),T_DICCIONARIO[[#This Row],[es]])</f>
        <v>PENALIZACIÓN DEL INTENTO
Penalización para sucesivos intentos. Si no quieres penalizar las respuestas incorrectas, lo puedes configurar en el cuestionario.</v>
      </c>
      <c r="F177" s="529" t="s">
        <v>770</v>
      </c>
      <c r="G177" s="529" t="s">
        <v>772</v>
      </c>
      <c r="H177" s="529" t="s">
        <v>17772</v>
      </c>
      <c r="I177" s="529" t="s">
        <v>17773</v>
      </c>
      <c r="J177" s="529" t="s">
        <v>17774</v>
      </c>
      <c r="K177" s="529" t="s">
        <v>17775</v>
      </c>
      <c r="L177" s="529" t="s">
        <v>18726</v>
      </c>
      <c r="M177" s="550" t="str">
        <f>IF(T_DICCIONARIO[[#This Row],[PERSONALIZAR]]=T_DICCIONARIO[[#This Row],[OTRO]],"R","N")</f>
        <v>N</v>
      </c>
      <c r="N177" s="114" t="s">
        <v>49</v>
      </c>
      <c r="AJ177" s="114" t="s">
        <v>49</v>
      </c>
    </row>
    <row r="178" spans="1:36" ht="43.2" outlineLevel="1" x14ac:dyDescent="0.3">
      <c r="A178" s="528" t="s">
        <v>20047</v>
      </c>
      <c r="B178" s="528" t="s">
        <v>60</v>
      </c>
      <c r="C178" s="528" t="s">
        <v>177</v>
      </c>
      <c r="D178" s="530"/>
      <c r="E178" s="537" t="str">
        <f>IFERROR(IF(T_DICCIONARIO[[#This Row],[PERSONALIZAR]]&lt;&gt;"",T_DICCIONARIO[[#This Row],[PERSONALIZAR]],HLOOKUP($E$2,$F$3:L178,ROW(T_DICCIONARIO[[#This Row],[PERSONALIZAR]])-2,0)),T_DICCIONARIO[[#This Row],[es]])</f>
        <v>OCULTO 
Valor para visible y oculto, por defecto hay que poner 0.</v>
      </c>
      <c r="F178" s="529" t="s">
        <v>325</v>
      </c>
      <c r="G178" s="529" t="s">
        <v>771</v>
      </c>
      <c r="H178" s="529" t="s">
        <v>327</v>
      </c>
      <c r="I178" s="529" t="s">
        <v>328</v>
      </c>
      <c r="J178" s="529" t="s">
        <v>339</v>
      </c>
      <c r="K178" s="529" t="s">
        <v>738</v>
      </c>
      <c r="L178" s="529" t="s">
        <v>18727</v>
      </c>
      <c r="M178" s="550" t="str">
        <f>IF(T_DICCIONARIO[[#This Row],[PERSONALIZAR]]=T_DICCIONARIO[[#This Row],[OTRO]],"R","N")</f>
        <v>N</v>
      </c>
      <c r="N178" s="114" t="s">
        <v>49</v>
      </c>
      <c r="AJ178" s="114" t="s">
        <v>49</v>
      </c>
    </row>
    <row r="179" spans="1:36" ht="57.6" outlineLevel="1" x14ac:dyDescent="0.3">
      <c r="A179" s="528" t="s">
        <v>20033</v>
      </c>
      <c r="B179" s="528" t="s">
        <v>60</v>
      </c>
      <c r="C179" s="528" t="s">
        <v>1121</v>
      </c>
      <c r="D179" s="530"/>
      <c r="E179" s="537" t="str">
        <f>IFERROR(IF(T_DICCIONARIO[[#This Row],[PERSONALIZAR]]&lt;&gt;"",T_DICCIONARIO[[#This Row],[PERSONALIZAR]],HLOOKUP($E$2,$F$3:L179,ROW(T_DICCIONARIO[[#This Row],[PERSONALIZAR]])-2,0)),T_DICCIONARIO[[#This Row],[es]])</f>
        <v>MARCAR RESPUESTAS NO CORRECTAS
Con esta opción, es posible marcar las respuestas que se piense que no son correctas, para ir descartándolas.</v>
      </c>
      <c r="F179" s="529" t="s">
        <v>1122</v>
      </c>
      <c r="G179" s="529" t="s">
        <v>1183</v>
      </c>
      <c r="H179" s="529" t="s">
        <v>1184</v>
      </c>
      <c r="I179" s="529" t="s">
        <v>1123</v>
      </c>
      <c r="J179" s="529" t="s">
        <v>1125</v>
      </c>
      <c r="K179" s="529" t="s">
        <v>1124</v>
      </c>
      <c r="L179" s="529" t="s">
        <v>18728</v>
      </c>
      <c r="M179" s="550" t="str">
        <f>IF(T_DICCIONARIO[[#This Row],[PERSONALIZAR]]=T_DICCIONARIO[[#This Row],[OTRO]],"R","N")</f>
        <v>N</v>
      </c>
      <c r="N179" s="114" t="s">
        <v>49</v>
      </c>
      <c r="AJ179" s="114" t="s">
        <v>49</v>
      </c>
    </row>
    <row r="180" spans="1:36" ht="86.4" outlineLevel="1" x14ac:dyDescent="0.3">
      <c r="A180" s="528" t="s">
        <v>20034</v>
      </c>
      <c r="B180" s="528" t="s">
        <v>60</v>
      </c>
      <c r="C180" s="528" t="s">
        <v>19071</v>
      </c>
      <c r="D180" s="530"/>
      <c r="E180" s="537" t="str">
        <f>IFERROR(IF(T_DICCIONARIO[[#This Row],[PERSONALIZAR]]&lt;&gt;"",T_DICCIONARIO[[#This Row],[PERSONALIZAR]],HLOOKUP($E$2,$F$3:L180,ROW(T_DICCIONARIO[[#This Row],[PERSONALIZAR]])-2,0)),T_DICCIONARIO[[#This Row],[es]])</f>
        <v>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v>
      </c>
      <c r="F180" s="529" t="s">
        <v>19072</v>
      </c>
      <c r="G180" s="529" t="s">
        <v>19074</v>
      </c>
      <c r="H180" s="529" t="s">
        <v>19075</v>
      </c>
      <c r="I180" s="529" t="s">
        <v>19076</v>
      </c>
      <c r="J180" s="529" t="s">
        <v>19077</v>
      </c>
      <c r="K180" s="529" t="s">
        <v>19078</v>
      </c>
      <c r="L180" s="529" t="s">
        <v>19073</v>
      </c>
      <c r="M180" s="550" t="str">
        <f>IF(T_DICCIONARIO[[#This Row],[PERSONALIZAR]]=T_DICCIONARIO[[#This Row],[OTRO]],"R","N")</f>
        <v>N</v>
      </c>
      <c r="N180" s="114" t="s">
        <v>49</v>
      </c>
      <c r="AJ180" s="114" t="s">
        <v>49</v>
      </c>
    </row>
    <row r="181" spans="1:36" ht="172.8" outlineLevel="1" x14ac:dyDescent="0.3">
      <c r="A181" s="403" t="s">
        <v>20035</v>
      </c>
      <c r="B181" s="528" t="s">
        <v>60</v>
      </c>
      <c r="C181" s="528" t="s">
        <v>19685</v>
      </c>
      <c r="D181" s="530"/>
      <c r="E181" s="537" t="str">
        <f>IFERROR(IF(T_DICCIONARIO[[#This Row],[PERSONALIZAR]]&lt;&gt;"",T_DICCIONARIO[[#This Row],[PERSONALIZAR]],HLOOKUP($E$2,$F$3:L181,ROW(T_DICCIONARIO[[#This Row],[PERSONALIZAR]])-2,0)),T_DICCIONARIO[[#This Row],[es]])</f>
        <v>Si la respuesta correcta contiene } # ~ / " o \, hay que colocar el símbolo \ delante de cada uno de esos caracteres
              \}        \#        \~        \/        \"        \\ 
El signo de comillas: " puede generar problemas. Utilizar el código HTML:        &amp;quot;
Si desea tener símbolos matemáticos, puede haber problemas con el \ utilizado en las expresiones TeX. Una alternativa puede ser utilizar caracteres Unicode. 
https://docs.moodle.org/400/en/Embedded_Answers_(Cloze)_question_type</v>
      </c>
      <c r="F181" s="529" t="s">
        <v>19686</v>
      </c>
      <c r="G181" s="529" t="s">
        <v>19687</v>
      </c>
      <c r="H181" s="529" t="s">
        <v>19688</v>
      </c>
      <c r="I181" s="529" t="s">
        <v>19689</v>
      </c>
      <c r="J181" s="529" t="s">
        <v>19690</v>
      </c>
      <c r="K181" s="529" t="s">
        <v>19691</v>
      </c>
      <c r="L181" s="529" t="s">
        <v>19692</v>
      </c>
      <c r="M181" s="550" t="str">
        <f>IF(T_DICCIONARIO[[#This Row],[PERSONALIZAR]]=T_DICCIONARIO[[#This Row],[OTRO]],"R","N")</f>
        <v>N</v>
      </c>
      <c r="N181" s="114" t="s">
        <v>49</v>
      </c>
      <c r="AJ181" s="114" t="s">
        <v>49</v>
      </c>
    </row>
    <row r="182" spans="1:36" x14ac:dyDescent="0.3">
      <c r="A182" s="234" t="s">
        <v>20017</v>
      </c>
      <c r="B182" s="234" t="s">
        <v>60</v>
      </c>
      <c r="C182" s="234" t="s">
        <v>178</v>
      </c>
      <c r="D182" s="547"/>
      <c r="E182" s="546" t="str">
        <f>IFERROR(IF(T_DICCIONARIO[[#This Row],[PERSONALIZAR]]&lt;&gt;"",T_DICCIONARIO[[#This Row],[PERSONALIZAR]],HLOOKUP($E$2,$F$3:L182,ROW(T_DICCIONARIO[[#This Row],[PERSONALIZAR]])-2,0)),T_DICCIONARIO[[#This Row],[es]])</f>
        <v>AYUDA FORMULARIOS</v>
      </c>
      <c r="F182" s="521" t="s">
        <v>381</v>
      </c>
      <c r="G182" s="521" t="s">
        <v>1044</v>
      </c>
      <c r="H182" s="521" t="s">
        <v>382</v>
      </c>
      <c r="I182" s="521" t="s">
        <v>383</v>
      </c>
      <c r="J182" s="521" t="s">
        <v>384</v>
      </c>
      <c r="K182" s="521" t="s">
        <v>739</v>
      </c>
      <c r="L182" s="521" t="s">
        <v>18729</v>
      </c>
      <c r="M182" s="549" t="str">
        <f>IF(T_DICCIONARIO[[#This Row],[PERSONALIZAR]]=T_DICCIONARIO[[#This Row],[OTRO]],"R","N")</f>
        <v>N</v>
      </c>
      <c r="N182" s="114" t="s">
        <v>49</v>
      </c>
      <c r="AJ182" s="114" t="s">
        <v>49</v>
      </c>
    </row>
    <row r="183" spans="1:36" ht="86.4" outlineLevel="1" x14ac:dyDescent="0.3">
      <c r="A183" s="528" t="s">
        <v>20036</v>
      </c>
      <c r="B183" s="528" t="s">
        <v>60</v>
      </c>
      <c r="C183" s="528" t="s">
        <v>795</v>
      </c>
      <c r="D183" s="530"/>
      <c r="E183" s="537" t="str">
        <f>IFERROR(IF(T_DICCIONARIO[[#This Row],[PERSONALIZAR]]&lt;&gt;"",T_DICCIONARIO[[#This Row],[PERSONALIZAR]],HLOOKUP($E$2,$F$3:L183,ROW(T_DICCIONARIO[[#This Row],[PERSONALIZAR]])-2,0)),T_DICCIONARIO[[#This Row],[es]])</f>
        <v>PUNTOS POR CADA RESPUESTA:
La puntuación que tendrá cada respuesta de la izquierda. Puedes escribirlo a mano o seleccionar un valor de la lista desplegable.
Si hay más de una respuesta correcta, la suma total debe ser 100.</v>
      </c>
      <c r="F183" s="529" t="s">
        <v>796</v>
      </c>
      <c r="G183" s="529" t="s">
        <v>1045</v>
      </c>
      <c r="H183" s="529" t="s">
        <v>1046</v>
      </c>
      <c r="I183" s="529" t="s">
        <v>798</v>
      </c>
      <c r="J183" s="529" t="s">
        <v>799</v>
      </c>
      <c r="K183" s="529" t="s">
        <v>797</v>
      </c>
      <c r="L183" s="529" t="s">
        <v>18730</v>
      </c>
      <c r="M183" s="550" t="str">
        <f>IF(T_DICCIONARIO[[#This Row],[PERSONALIZAR]]=T_DICCIONARIO[[#This Row],[OTRO]],"R","N")</f>
        <v>N</v>
      </c>
      <c r="N183" s="114" t="s">
        <v>49</v>
      </c>
      <c r="AJ183" s="114" t="s">
        <v>49</v>
      </c>
    </row>
    <row r="184" spans="1:36" ht="72" outlineLevel="1" x14ac:dyDescent="0.3">
      <c r="A184" s="528" t="s">
        <v>20037</v>
      </c>
      <c r="B184" s="528" t="s">
        <v>60</v>
      </c>
      <c r="C184" s="528" t="s">
        <v>985</v>
      </c>
      <c r="D184" s="530"/>
      <c r="E184" s="537" t="str">
        <f>IFERROR(IF(T_DICCIONARIO[[#This Row],[PERSONALIZAR]]&lt;&gt;"",T_DICCIONARIO[[#This Row],[PERSONALIZAR]],HLOOKUP($E$2,$F$3:L184,ROW(T_DICCIONARIO[[#This Row],[PERSONALIZAR]])-2,0)),T_DICCIONARIO[[#This Row],[es]])</f>
        <v>Número de caracteres para que TODAS las Respuestas Cortas tengan el mismo ANCHO.
Si se deja en blanco, el ancho es el mínimo y cambia automáticamente, según se va escribiendo la respuesta.</v>
      </c>
      <c r="F184" s="529" t="s">
        <v>18958</v>
      </c>
      <c r="G184" s="529" t="s">
        <v>18991</v>
      </c>
      <c r="H184" s="529" t="s">
        <v>18990</v>
      </c>
      <c r="I184" s="529" t="s">
        <v>18989</v>
      </c>
      <c r="J184" s="529" t="s">
        <v>18988</v>
      </c>
      <c r="K184" s="529" t="s">
        <v>18987</v>
      </c>
      <c r="L184" s="529" t="s">
        <v>18986</v>
      </c>
      <c r="M184" s="550" t="str">
        <f>IF(T_DICCIONARIO[[#This Row],[PERSONALIZAR]]=T_DICCIONARIO[[#This Row],[OTRO]],"R","N")</f>
        <v>N</v>
      </c>
      <c r="N184" s="114" t="s">
        <v>49</v>
      </c>
      <c r="AJ184" s="114" t="s">
        <v>49</v>
      </c>
    </row>
    <row r="185" spans="1:36" ht="129.6" outlineLevel="1" x14ac:dyDescent="0.3">
      <c r="A185" s="528" t="s">
        <v>20038</v>
      </c>
      <c r="B185" s="528" t="s">
        <v>60</v>
      </c>
      <c r="C185" s="528" t="s">
        <v>429</v>
      </c>
      <c r="D185" s="530"/>
      <c r="E185" s="537" t="str">
        <f>IFERROR(IF(T_DICCIONARIO[[#This Row],[PERSONALIZAR]]&lt;&gt;"",T_DICCIONARIO[[#This Row],[PERSONALIZAR]],HLOOKUP($E$2,$F$3:L185,ROW(T_DICCIONARIO[[#This Row],[PERSONALIZAR]])-2,0)),T_DICCIONARIO[[#This Row],[es]])</f>
        <v>DESCRIPCIÓN:
Escribe lo que quieras que aparezca en el NOMBRE de la pregunta. 
Se formará con el PREFIJO puesto en Datos Generales + el número de la pregunta + la Descripción.
El número de la pregunta aparece cuando está marcada la casilla de la derecha.</v>
      </c>
      <c r="F185" s="529" t="s">
        <v>922</v>
      </c>
      <c r="G185" s="529" t="s">
        <v>17776</v>
      </c>
      <c r="H185" s="529" t="s">
        <v>17777</v>
      </c>
      <c r="I185" s="529" t="s">
        <v>17778</v>
      </c>
      <c r="J185" s="529" t="s">
        <v>17779</v>
      </c>
      <c r="K185" s="529" t="s">
        <v>17780</v>
      </c>
      <c r="L185" s="529" t="s">
        <v>18731</v>
      </c>
      <c r="M185" s="550" t="str">
        <f>IF(T_DICCIONARIO[[#This Row],[PERSONALIZAR]]=T_DICCIONARIO[[#This Row],[OTRO]],"R","N")</f>
        <v>N</v>
      </c>
      <c r="N185" s="114" t="s">
        <v>49</v>
      </c>
      <c r="AJ185" s="114" t="s">
        <v>49</v>
      </c>
    </row>
    <row r="186" spans="1:36" ht="86.4" outlineLevel="1" x14ac:dyDescent="0.3">
      <c r="A186" s="528" t="s">
        <v>20039</v>
      </c>
      <c r="B186" s="528" t="s">
        <v>60</v>
      </c>
      <c r="C186" s="528" t="s">
        <v>430</v>
      </c>
      <c r="D186" s="530"/>
      <c r="E186" s="537" t="str">
        <f>IFERROR(IF(T_DICCIONARIO[[#This Row],[PERSONALIZAR]]&lt;&gt;"",T_DICCIONARIO[[#This Row],[PERSONALIZAR]],HLOOKUP($E$2,$F$3:L186,ROW(T_DICCIONARIO[[#This Row],[PERSONALIZAR]])-2,0)),T_DICCIONARIO[[#This Row],[es]])</f>
        <v>ENUNCIADO DE LA PREGUNTA (HTML):
Escribe el enunciado de la pregunta. 
Si quieres poner CÓDIGOS ESPECIALES, pincha F2 o haz "clic" dos veces con el ratón o usa el Editor Moodle.</v>
      </c>
      <c r="F186" s="529" t="s">
        <v>1126</v>
      </c>
      <c r="G186" s="529" t="s">
        <v>17781</v>
      </c>
      <c r="H186" s="529" t="s">
        <v>17782</v>
      </c>
      <c r="I186" s="529" t="s">
        <v>19287</v>
      </c>
      <c r="J186" s="529" t="s">
        <v>19288</v>
      </c>
      <c r="K186" s="529" t="s">
        <v>17783</v>
      </c>
      <c r="L186" s="529" t="s">
        <v>18732</v>
      </c>
      <c r="M186" s="550" t="str">
        <f>IF(T_DICCIONARIO[[#This Row],[PERSONALIZAR]]=T_DICCIONARIO[[#This Row],[OTRO]],"R","N")</f>
        <v>N</v>
      </c>
      <c r="N186" s="114" t="s">
        <v>49</v>
      </c>
      <c r="AJ186" s="114" t="s">
        <v>49</v>
      </c>
    </row>
    <row r="187" spans="1:36" ht="57.6" outlineLevel="1" x14ac:dyDescent="0.3">
      <c r="A187" s="528" t="s">
        <v>20040</v>
      </c>
      <c r="B187" s="528" t="s">
        <v>60</v>
      </c>
      <c r="C187" s="528" t="s">
        <v>660</v>
      </c>
      <c r="D187" s="530"/>
      <c r="E187" s="537" t="str">
        <f>IFERROR(IF(T_DICCIONARIO[[#This Row],[PERSONALIZAR]]&lt;&gt;"",T_DICCIONARIO[[#This Row],[PERSONALIZAR]],HLOOKUP($E$2,$F$3:L187,ROW(T_DICCIONARIO[[#This Row],[PERSONALIZAR]])-2,0)),T_DICCIONARIO[[#This Row],[es]])</f>
        <v xml:space="preserve">RESPUESTAS (HTML):
Escribe la respuesta que deseas que aparezca en esta opción, debes asegurarte de darle la puntuación adecuada en la casilla de la derecha. </v>
      </c>
      <c r="F187" s="529" t="s">
        <v>1085</v>
      </c>
      <c r="G187" s="529" t="s">
        <v>17784</v>
      </c>
      <c r="H187" s="529" t="s">
        <v>1086</v>
      </c>
      <c r="I187" s="529" t="s">
        <v>1087</v>
      </c>
      <c r="J187" s="529" t="s">
        <v>1088</v>
      </c>
      <c r="K187" s="529" t="s">
        <v>1089</v>
      </c>
      <c r="L187" s="529" t="s">
        <v>18733</v>
      </c>
      <c r="M187" s="550" t="str">
        <f>IF(T_DICCIONARIO[[#This Row],[PERSONALIZAR]]=T_DICCIONARIO[[#This Row],[OTRO]],"R","N")</f>
        <v>N</v>
      </c>
      <c r="N187" s="114" t="s">
        <v>49</v>
      </c>
      <c r="AJ187" s="114" t="s">
        <v>49</v>
      </c>
    </row>
    <row r="188" spans="1:36" ht="43.2" outlineLevel="1" x14ac:dyDescent="0.3">
      <c r="A188" s="528" t="s">
        <v>20041</v>
      </c>
      <c r="B188" s="528" t="s">
        <v>60</v>
      </c>
      <c r="C188" s="528" t="s">
        <v>661</v>
      </c>
      <c r="D188" s="530"/>
      <c r="E188" s="537" t="str">
        <f>IFERROR(IF(T_DICCIONARIO[[#This Row],[PERSONALIZAR]]&lt;&gt;"",T_DICCIONARIO[[#This Row],[PERSONALIZAR]],HLOOKUP($E$2,$F$3:L188,ROW(T_DICCIONARIO[[#This Row],[PERSONALIZAR]])-2,0)),T_DICCIONARIO[[#This Row],[es]])</f>
        <v>RETROALIMENTACIÓN (HTML):
Escribe el comentario que quieres que aparezca para cada respuesta.</v>
      </c>
      <c r="F188" s="529" t="s">
        <v>1090</v>
      </c>
      <c r="G188" s="529" t="s">
        <v>17785</v>
      </c>
      <c r="H188" s="529" t="s">
        <v>17786</v>
      </c>
      <c r="I188" s="529" t="s">
        <v>17787</v>
      </c>
      <c r="J188" s="529" t="s">
        <v>17788</v>
      </c>
      <c r="K188" s="529" t="s">
        <v>17789</v>
      </c>
      <c r="L188" s="529" t="s">
        <v>18734</v>
      </c>
      <c r="M188" s="550" t="str">
        <f>IF(T_DICCIONARIO[[#This Row],[PERSONALIZAR]]=T_DICCIONARIO[[#This Row],[OTRO]],"R","N")</f>
        <v>N</v>
      </c>
      <c r="N188" s="114" t="s">
        <v>49</v>
      </c>
      <c r="AJ188" s="114" t="s">
        <v>49</v>
      </c>
    </row>
    <row r="189" spans="1:36" ht="57.6" outlineLevel="1" x14ac:dyDescent="0.3">
      <c r="A189" s="528" t="s">
        <v>20042</v>
      </c>
      <c r="B189" s="528" t="s">
        <v>60</v>
      </c>
      <c r="C189" s="528" t="s">
        <v>659</v>
      </c>
      <c r="D189" s="530"/>
      <c r="E189" s="537" t="str">
        <f>IFERROR(IF(T_DICCIONARIO[[#This Row],[PERSONALIZAR]]&lt;&gt;"",T_DICCIONARIO[[#This Row],[PERSONALIZAR]],HLOOKUP($E$2,$F$3:L189,ROW(T_DICCIONARIO[[#This Row],[PERSONALIZAR]])-2,0)),T_DICCIONARIO[[#This Row],[es]])</f>
        <v>PISTAS (HTML):
Comentario que aparece si configuras MOODLE para que pueda dar pistas cuando se permita hacer más de un intento.</v>
      </c>
      <c r="F189" s="529" t="s">
        <v>1091</v>
      </c>
      <c r="G189" s="529" t="s">
        <v>17790</v>
      </c>
      <c r="H189" s="529" t="s">
        <v>17791</v>
      </c>
      <c r="I189" s="529" t="s">
        <v>17792</v>
      </c>
      <c r="J189" s="529" t="s">
        <v>17793</v>
      </c>
      <c r="K189" s="529" t="s">
        <v>17794</v>
      </c>
      <c r="L189" s="529" t="s">
        <v>18735</v>
      </c>
      <c r="M189" s="550" t="str">
        <f>IF(T_DICCIONARIO[[#This Row],[PERSONALIZAR]]=T_DICCIONARIO[[#This Row],[OTRO]],"R","N")</f>
        <v>N</v>
      </c>
      <c r="N189" s="114" t="s">
        <v>49</v>
      </c>
      <c r="AJ189" s="114" t="s">
        <v>49</v>
      </c>
    </row>
    <row r="190" spans="1:36" ht="43.2" outlineLevel="1" x14ac:dyDescent="0.3">
      <c r="A190" s="528" t="s">
        <v>20043</v>
      </c>
      <c r="B190" s="528" t="s">
        <v>60</v>
      </c>
      <c r="C190" s="528" t="s">
        <v>431</v>
      </c>
      <c r="D190" s="530"/>
      <c r="E190" s="537" t="str">
        <f>IFERROR(IF(T_DICCIONARIO[[#This Row],[PERSONALIZAR]]&lt;&gt;"",T_DICCIONARIO[[#This Row],[PERSONALIZAR]],HLOOKUP($E$2,$F$3:L190,ROW(T_DICCIONARIO[[#This Row],[PERSONALIZAR]])-2,0)),T_DICCIONARIO[[#This Row],[es]])</f>
        <v>G1 - PAREJA (HTML):
Primer elemento de la pareja.</v>
      </c>
      <c r="F190" s="529" t="s">
        <v>17796</v>
      </c>
      <c r="G190" s="529" t="s">
        <v>17798</v>
      </c>
      <c r="H190" s="529" t="s">
        <v>17799</v>
      </c>
      <c r="I190" s="529" t="s">
        <v>17800</v>
      </c>
      <c r="J190" s="529" t="s">
        <v>17801</v>
      </c>
      <c r="K190" s="529" t="s">
        <v>17795</v>
      </c>
      <c r="L190" s="529" t="s">
        <v>18736</v>
      </c>
      <c r="M190" s="550" t="str">
        <f>IF(T_DICCIONARIO[[#This Row],[PERSONALIZAR]]=T_DICCIONARIO[[#This Row],[OTRO]],"R","N")</f>
        <v>N</v>
      </c>
      <c r="N190" s="114" t="s">
        <v>49</v>
      </c>
      <c r="AJ190" s="114" t="s">
        <v>49</v>
      </c>
    </row>
    <row r="191" spans="1:36" ht="43.2" outlineLevel="1" x14ac:dyDescent="0.3">
      <c r="A191" s="528" t="s">
        <v>20044</v>
      </c>
      <c r="B191" s="528" t="s">
        <v>60</v>
      </c>
      <c r="C191" s="528" t="s">
        <v>432</v>
      </c>
      <c r="D191" s="530"/>
      <c r="E191" s="537" t="str">
        <f>IFERROR(IF(T_DICCIONARIO[[#This Row],[PERSONALIZAR]]&lt;&gt;"",T_DICCIONARIO[[#This Row],[PERSONALIZAR]],HLOOKUP($E$2,$F$3:L191,ROW(T_DICCIONARIO[[#This Row],[PERSONALIZAR]])-2,0)),T_DICCIONARIO[[#This Row],[es]])</f>
        <v>G2 - PAREJA (Texto Plano):
Segundo elemento de la pareja.</v>
      </c>
      <c r="F191" s="529" t="s">
        <v>17797</v>
      </c>
      <c r="G191" s="529" t="s">
        <v>17802</v>
      </c>
      <c r="H191" s="529" t="s">
        <v>17803</v>
      </c>
      <c r="I191" s="529" t="s">
        <v>17804</v>
      </c>
      <c r="J191" s="529" t="s">
        <v>17805</v>
      </c>
      <c r="K191" s="529" t="s">
        <v>17806</v>
      </c>
      <c r="L191" s="529" t="s">
        <v>18737</v>
      </c>
      <c r="M191" s="550" t="str">
        <f>IF(T_DICCIONARIO[[#This Row],[PERSONALIZAR]]=T_DICCIONARIO[[#This Row],[OTRO]],"R","N")</f>
        <v>N</v>
      </c>
      <c r="N191" s="114" t="s">
        <v>49</v>
      </c>
      <c r="AJ191" s="114" t="s">
        <v>49</v>
      </c>
    </row>
    <row r="192" spans="1:36" ht="100.8" outlineLevel="1" x14ac:dyDescent="0.3">
      <c r="A192" s="528" t="s">
        <v>20045</v>
      </c>
      <c r="B192" s="528" t="s">
        <v>60</v>
      </c>
      <c r="C192" s="528" t="s">
        <v>433</v>
      </c>
      <c r="D192" s="530"/>
      <c r="E192" s="537" t="str">
        <f>IFERROR(IF(T_DICCIONARIO[[#This Row],[PERSONALIZAR]]&lt;&gt;"",T_DICCIONARIO[[#This Row],[PERSONALIZAR]],HLOOKUP($E$2,$F$3:L192,ROW(T_DICCIONARIO[[#This Row],[PERSONALIZAR]])-2,0)),T_DICCIONARIO[[#This Row],[es]])</f>
        <v>RESPUESTA (Texto Plano):
Posible respuesta corta.
Se usará '*' como comodín para cualquier carácter.
La primera respuesta que coincida se usará para determinar la puntuación y la retroalimentación.</v>
      </c>
      <c r="F192" s="529" t="s">
        <v>1119</v>
      </c>
      <c r="G192" s="529" t="s">
        <v>17807</v>
      </c>
      <c r="H192" s="529" t="s">
        <v>17808</v>
      </c>
      <c r="I192" s="529" t="s">
        <v>17809</v>
      </c>
      <c r="J192" s="529" t="s">
        <v>17810</v>
      </c>
      <c r="K192" s="529" t="s">
        <v>17811</v>
      </c>
      <c r="L192" s="529" t="s">
        <v>18738</v>
      </c>
      <c r="M192" s="550" t="str">
        <f>IF(T_DICCIONARIO[[#This Row],[PERSONALIZAR]]=T_DICCIONARIO[[#This Row],[OTRO]],"R","N")</f>
        <v>N</v>
      </c>
      <c r="N192" s="114" t="s">
        <v>49</v>
      </c>
      <c r="AJ192" s="114" t="s">
        <v>49</v>
      </c>
    </row>
    <row r="193" spans="1:36" ht="43.2" outlineLevel="1" x14ac:dyDescent="0.3">
      <c r="A193" s="528" t="s">
        <v>20046</v>
      </c>
      <c r="B193" s="528" t="s">
        <v>60</v>
      </c>
      <c r="C193" s="528" t="s">
        <v>434</v>
      </c>
      <c r="D193" s="530"/>
      <c r="E193" s="537" t="str">
        <f>IFERROR(IF(T_DICCIONARIO[[#This Row],[PERSONALIZAR]]&lt;&gt;"",T_DICCIONARIO[[#This Row],[PERSONALIZAR]],HLOOKUP($E$2,$F$3:L193,ROW(T_DICCIONARIO[[#This Row],[PERSONALIZAR]])-2,0)),T_DICCIONARIO[[#This Row],[es]])</f>
        <v>PUNTOS:
Puntos para esta respuesta.</v>
      </c>
      <c r="F193" s="529" t="s">
        <v>773</v>
      </c>
      <c r="G193" s="529" t="s">
        <v>17812</v>
      </c>
      <c r="H193" s="529" t="s">
        <v>17813</v>
      </c>
      <c r="I193" s="529" t="s">
        <v>17814</v>
      </c>
      <c r="J193" s="529" t="s">
        <v>17815</v>
      </c>
      <c r="K193" s="529" t="s">
        <v>17816</v>
      </c>
      <c r="L193" s="529" t="s">
        <v>18739</v>
      </c>
      <c r="M193" s="550" t="str">
        <f>IF(T_DICCIONARIO[[#This Row],[PERSONALIZAR]]=T_DICCIONARIO[[#This Row],[OTRO]],"R","N")</f>
        <v>N</v>
      </c>
      <c r="N193" s="114" t="s">
        <v>49</v>
      </c>
      <c r="AJ193" s="114" t="s">
        <v>49</v>
      </c>
    </row>
    <row r="194" spans="1:36" ht="43.2" outlineLevel="1" x14ac:dyDescent="0.3">
      <c r="A194" s="528" t="s">
        <v>20063</v>
      </c>
      <c r="B194" s="528" t="s">
        <v>60</v>
      </c>
      <c r="C194" s="528" t="s">
        <v>435</v>
      </c>
      <c r="D194" s="530"/>
      <c r="E194" s="537" t="str">
        <f>IFERROR(IF(T_DICCIONARIO[[#This Row],[PERSONALIZAR]]&lt;&gt;"",T_DICCIONARIO[[#This Row],[PERSONALIZAR]],HLOOKUP($E$2,$F$3:L194,ROW(T_DICCIONARIO[[#This Row],[PERSONALIZAR]])-2,0)),T_DICCIONARIO[[#This Row],[es]])</f>
        <v>RETROALIMENTACIÓN (HTML):
Mensaje que aparece si se selecciona esta respuesta.</v>
      </c>
      <c r="F194" s="529" t="s">
        <v>1092</v>
      </c>
      <c r="G194" s="529" t="s">
        <v>17817</v>
      </c>
      <c r="H194" s="529" t="s">
        <v>17818</v>
      </c>
      <c r="I194" s="529" t="s">
        <v>17819</v>
      </c>
      <c r="J194" s="529" t="s">
        <v>17820</v>
      </c>
      <c r="K194" s="529" t="s">
        <v>17821</v>
      </c>
      <c r="L194" s="529" t="s">
        <v>18740</v>
      </c>
      <c r="M194" s="550" t="str">
        <f>IF(T_DICCIONARIO[[#This Row],[PERSONALIZAR]]=T_DICCIONARIO[[#This Row],[OTRO]],"R","N")</f>
        <v>N</v>
      </c>
      <c r="N194" s="114" t="s">
        <v>49</v>
      </c>
      <c r="AJ194" s="114" t="s">
        <v>49</v>
      </c>
    </row>
    <row r="195" spans="1:36" ht="43.2" outlineLevel="1" x14ac:dyDescent="0.3">
      <c r="A195" s="528" t="s">
        <v>20048</v>
      </c>
      <c r="B195" s="528" t="s">
        <v>60</v>
      </c>
      <c r="C195" s="528" t="s">
        <v>436</v>
      </c>
      <c r="D195" s="530"/>
      <c r="E195" s="537" t="str">
        <f>IFERROR(IF(T_DICCIONARIO[[#This Row],[PERSONALIZAR]]&lt;&gt;"",T_DICCIONARIO[[#This Row],[PERSONALIZAR]],HLOOKUP($E$2,$F$3:L195,ROW(T_DICCIONARIO[[#This Row],[PERSONALIZAR]])-2,0)),T_DICCIONARIO[[#This Row],[es]])</f>
        <v>COINCIDENCIA:
Si quieres que tengan que coincidir las MAYÚSCULAS pon 1.</v>
      </c>
      <c r="F195" s="529" t="s">
        <v>1047</v>
      </c>
      <c r="G195" s="529" t="s">
        <v>17822</v>
      </c>
      <c r="H195" s="529" t="s">
        <v>17823</v>
      </c>
      <c r="I195" s="529" t="s">
        <v>17824</v>
      </c>
      <c r="J195" s="529" t="s">
        <v>17825</v>
      </c>
      <c r="K195" s="529" t="s">
        <v>740</v>
      </c>
      <c r="L195" s="529" t="s">
        <v>18741</v>
      </c>
      <c r="M195" s="550" t="str">
        <f>IF(T_DICCIONARIO[[#This Row],[PERSONALIZAR]]=T_DICCIONARIO[[#This Row],[OTRO]],"R","N")</f>
        <v>N</v>
      </c>
      <c r="N195" s="114" t="s">
        <v>49</v>
      </c>
      <c r="AJ195" s="114" t="s">
        <v>49</v>
      </c>
    </row>
    <row r="196" spans="1:36" ht="72" outlineLevel="1" x14ac:dyDescent="0.3">
      <c r="A196" s="528" t="s">
        <v>20049</v>
      </c>
      <c r="B196" s="528" t="s">
        <v>60</v>
      </c>
      <c r="C196" s="528" t="s">
        <v>439</v>
      </c>
      <c r="D196" s="530"/>
      <c r="E196" s="537" t="str">
        <f>IFERROR(IF(T_DICCIONARIO[[#This Row],[PERSONALIZAR]]&lt;&gt;"",T_DICCIONARIO[[#This Row],[PERSONALIZAR]],HLOOKUP($E$2,$F$3:L196,ROW(T_DICCIONARIO[[#This Row],[PERSONALIZAR]])-2,0)),T_DICCIONARIO[[#This Row],[es]])</f>
        <v>ENUNCIADO DE LA PREGUNTA (HTML):
Escribe el enunciado de la pregunta. 
Entre [[ ]] debes escribir el número de la palabra correspondiente a ese hueco.</v>
      </c>
      <c r="F196" s="529" t="s">
        <v>1093</v>
      </c>
      <c r="G196" s="529" t="s">
        <v>17826</v>
      </c>
      <c r="H196" s="529" t="s">
        <v>17827</v>
      </c>
      <c r="I196" s="529" t="s">
        <v>17828</v>
      </c>
      <c r="J196" s="529" t="s">
        <v>17829</v>
      </c>
      <c r="K196" s="529" t="s">
        <v>17830</v>
      </c>
      <c r="L196" s="529" t="s">
        <v>19289</v>
      </c>
      <c r="M196" s="550" t="str">
        <f>IF(T_DICCIONARIO[[#This Row],[PERSONALIZAR]]=T_DICCIONARIO[[#This Row],[OTRO]],"R","N")</f>
        <v>N</v>
      </c>
      <c r="N196" s="114" t="s">
        <v>49</v>
      </c>
      <c r="AJ196" s="114" t="s">
        <v>49</v>
      </c>
    </row>
    <row r="197" spans="1:36" ht="43.2" outlineLevel="1" x14ac:dyDescent="0.3">
      <c r="A197" s="528" t="s">
        <v>20050</v>
      </c>
      <c r="B197" s="528" t="s">
        <v>60</v>
      </c>
      <c r="C197" s="528" t="s">
        <v>437</v>
      </c>
      <c r="D197" s="530"/>
      <c r="E197" s="537" t="str">
        <f>IFERROR(IF(T_DICCIONARIO[[#This Row],[PERSONALIZAR]]&lt;&gt;"",T_DICCIONARIO[[#This Row],[PERSONALIZAR]],HLOOKUP($E$2,$F$3:L197,ROW(T_DICCIONARIO[[#This Row],[PERSONALIZAR]])-2,0)),T_DICCIONARIO[[#This Row],[es]])</f>
        <v>GRUPO DE PALABRA:
Nº del grupo para esta palabra.</v>
      </c>
      <c r="F197" s="529" t="s">
        <v>774</v>
      </c>
      <c r="G197" s="529" t="s">
        <v>17831</v>
      </c>
      <c r="H197" s="529" t="s">
        <v>17832</v>
      </c>
      <c r="I197" s="529" t="s">
        <v>18020</v>
      </c>
      <c r="J197" s="529" t="s">
        <v>17833</v>
      </c>
      <c r="K197" s="529" t="s">
        <v>17834</v>
      </c>
      <c r="L197" s="529" t="s">
        <v>18742</v>
      </c>
      <c r="M197" s="550" t="str">
        <f>IF(T_DICCIONARIO[[#This Row],[PERSONALIZAR]]=T_DICCIONARIO[[#This Row],[OTRO]],"R","N")</f>
        <v>N</v>
      </c>
      <c r="N197" s="114" t="s">
        <v>49</v>
      </c>
      <c r="AJ197" s="114" t="s">
        <v>49</v>
      </c>
    </row>
    <row r="198" spans="1:36" ht="43.2" outlineLevel="1" x14ac:dyDescent="0.3">
      <c r="A198" s="528" t="s">
        <v>20051</v>
      </c>
      <c r="B198" s="528" t="s">
        <v>60</v>
      </c>
      <c r="C198" s="528" t="s">
        <v>438</v>
      </c>
      <c r="D198" s="530"/>
      <c r="E198" s="537" t="str">
        <f>IFERROR(IF(T_DICCIONARIO[[#This Row],[PERSONALIZAR]]&lt;&gt;"",T_DICCIONARIO[[#This Row],[PERSONALIZAR]],HLOOKUP($E$2,$F$3:L198,ROW(T_DICCIONARIO[[#This Row],[PERSONALIZAR]])-2,0)),T_DICCIONARIO[[#This Row],[es]])</f>
        <v>PALABRA (Texto plano):
Palabra perdida que se listará en el grupo asignado.</v>
      </c>
      <c r="F198" s="529" t="s">
        <v>1094</v>
      </c>
      <c r="G198" s="529" t="s">
        <v>17835</v>
      </c>
      <c r="H198" s="529" t="s">
        <v>17836</v>
      </c>
      <c r="I198" s="529" t="s">
        <v>17837</v>
      </c>
      <c r="J198" s="529" t="s">
        <v>17838</v>
      </c>
      <c r="K198" s="529" t="s">
        <v>1095</v>
      </c>
      <c r="L198" s="529" t="s">
        <v>18743</v>
      </c>
      <c r="M198" s="550" t="str">
        <f>IF(T_DICCIONARIO[[#This Row],[PERSONALIZAR]]=T_DICCIONARIO[[#This Row],[OTRO]],"R","N")</f>
        <v>N</v>
      </c>
      <c r="N198" s="114" t="s">
        <v>49</v>
      </c>
      <c r="AJ198" s="114" t="s">
        <v>49</v>
      </c>
    </row>
    <row r="199" spans="1:36" ht="86.4" outlineLevel="1" x14ac:dyDescent="0.3">
      <c r="A199" s="528" t="s">
        <v>20052</v>
      </c>
      <c r="B199" s="528" t="s">
        <v>60</v>
      </c>
      <c r="C199" s="528" t="s">
        <v>961</v>
      </c>
      <c r="D199" s="530"/>
      <c r="E199" s="537" t="str">
        <f>IFERROR(IF(T_DICCIONARIO[[#This Row],[PERSONALIZAR]]&lt;&gt;"",T_DICCIONARIO[[#This Row],[PERSONALIZAR]],HLOOKUP($E$2,$F$3:L199,ROW(T_DICCIONARIO[[#This Row],[PERSONALIZAR]])-2,0)),T_DICCIONARIO[[#This Row],[es]])</f>
        <v>IMAGEN:
Si se quiere incluir una imagen antes del enunciado, poner aquí el código para incrustar la imagen.
          &lt;img src="https://….     /&gt; 
Está incluido un salto de línea.</v>
      </c>
      <c r="F199" s="529" t="s">
        <v>18951</v>
      </c>
      <c r="G199" s="529" t="s">
        <v>18952</v>
      </c>
      <c r="H199" s="529" t="s">
        <v>18953</v>
      </c>
      <c r="I199" s="529" t="s">
        <v>18954</v>
      </c>
      <c r="J199" s="529" t="s">
        <v>18955</v>
      </c>
      <c r="K199" s="529" t="s">
        <v>18956</v>
      </c>
      <c r="L199" s="529" t="s">
        <v>18957</v>
      </c>
      <c r="M199" s="550" t="str">
        <f>IF(T_DICCIONARIO[[#This Row],[PERSONALIZAR]]=T_DICCIONARIO[[#This Row],[OTRO]],"R","N")</f>
        <v>N</v>
      </c>
      <c r="N199" s="114" t="s">
        <v>49</v>
      </c>
      <c r="AJ199" s="114" t="s">
        <v>49</v>
      </c>
    </row>
    <row r="200" spans="1:36" ht="43.2" outlineLevel="1" x14ac:dyDescent="0.3">
      <c r="A200" s="528" t="s">
        <v>20053</v>
      </c>
      <c r="B200" s="528" t="s">
        <v>60</v>
      </c>
      <c r="C200" s="528" t="s">
        <v>1146</v>
      </c>
      <c r="D200" s="530"/>
      <c r="E200" s="537" t="str">
        <f>IFERROR(IF(T_DICCIONARIO[[#This Row],[PERSONALIZAR]]&lt;&gt;"",T_DICCIONARIO[[#This Row],[PERSONALIZAR]],HLOOKUP($E$2,$F$3:L200,ROW(T_DICCIONARIO[[#This Row],[PERSONALIZAR]])-2,0)),T_DICCIONARIO[[#This Row],[es]])</f>
        <v>RESPUESTA CORRECTA:
Selecciona si la respuesta correcta es VERDADERO O FALSO.</v>
      </c>
      <c r="F200" s="529" t="s">
        <v>17839</v>
      </c>
      <c r="G200" s="529" t="s">
        <v>17840</v>
      </c>
      <c r="H200" s="529" t="s">
        <v>17841</v>
      </c>
      <c r="I200" s="529" t="s">
        <v>17842</v>
      </c>
      <c r="J200" s="529" t="s">
        <v>17843</v>
      </c>
      <c r="K200" s="529" t="s">
        <v>17844</v>
      </c>
      <c r="L200" s="529" t="s">
        <v>18744</v>
      </c>
      <c r="M200" s="550" t="str">
        <f>IF(T_DICCIONARIO[[#This Row],[PERSONALIZAR]]=T_DICCIONARIO[[#This Row],[OTRO]],"R","N")</f>
        <v>N</v>
      </c>
      <c r="N200" s="114" t="s">
        <v>49</v>
      </c>
      <c r="AJ200" s="114" t="s">
        <v>49</v>
      </c>
    </row>
    <row r="201" spans="1:36" ht="43.2" outlineLevel="1" x14ac:dyDescent="0.3">
      <c r="A201" s="528" t="s">
        <v>20054</v>
      </c>
      <c r="B201" s="528" t="s">
        <v>60</v>
      </c>
      <c r="C201" s="528" t="s">
        <v>1134</v>
      </c>
      <c r="D201" s="530"/>
      <c r="E201" s="537" t="str">
        <f>IFERROR(IF(T_DICCIONARIO[[#This Row],[PERSONALIZAR]]&lt;&gt;"",T_DICCIONARIO[[#This Row],[PERSONALIZAR]],HLOOKUP($E$2,$F$3:L201,ROW(T_DICCIONARIO[[#This Row],[PERSONALIZAR]])-2,0)),T_DICCIONARIO[[#This Row],[es]])</f>
        <v>RETROALIMENTACIÓN RESPUESTA CORRECTA (HTML):
Mensaje que aparece si se selecciona la respuesta correcta.</v>
      </c>
      <c r="F201" s="529" t="s">
        <v>1137</v>
      </c>
      <c r="G201" s="529" t="s">
        <v>1138</v>
      </c>
      <c r="H201" s="529" t="s">
        <v>1205</v>
      </c>
      <c r="I201" s="529" t="s">
        <v>1140</v>
      </c>
      <c r="J201" s="529" t="s">
        <v>1142</v>
      </c>
      <c r="K201" s="529" t="s">
        <v>1144</v>
      </c>
      <c r="L201" s="529" t="s">
        <v>18745</v>
      </c>
      <c r="M201" s="550" t="str">
        <f>IF(T_DICCIONARIO[[#This Row],[PERSONALIZAR]]=T_DICCIONARIO[[#This Row],[OTRO]],"R","N")</f>
        <v>N</v>
      </c>
      <c r="N201" s="114" t="s">
        <v>49</v>
      </c>
      <c r="AJ201" s="114" t="s">
        <v>49</v>
      </c>
    </row>
    <row r="202" spans="1:36" ht="43.2" outlineLevel="1" x14ac:dyDescent="0.3">
      <c r="A202" s="528" t="s">
        <v>20055</v>
      </c>
      <c r="B202" s="528" t="s">
        <v>60</v>
      </c>
      <c r="C202" s="528" t="s">
        <v>1135</v>
      </c>
      <c r="D202" s="530"/>
      <c r="E202" s="537" t="str">
        <f>IFERROR(IF(T_DICCIONARIO[[#This Row],[PERSONALIZAR]]&lt;&gt;"",T_DICCIONARIO[[#This Row],[PERSONALIZAR]],HLOOKUP($E$2,$F$3:L202,ROW(T_DICCIONARIO[[#This Row],[PERSONALIZAR]])-2,0)),T_DICCIONARIO[[#This Row],[es]])</f>
        <v>RETROALIMENTACIÓN RESPUESTA INCORRECTA (HTML):
Mensaje que aparece si se selecciona la respuesta incorrecta.</v>
      </c>
      <c r="F202" s="529" t="s">
        <v>1136</v>
      </c>
      <c r="G202" s="529" t="s">
        <v>1139</v>
      </c>
      <c r="H202" s="529" t="s">
        <v>1206</v>
      </c>
      <c r="I202" s="529" t="s">
        <v>1141</v>
      </c>
      <c r="J202" s="529" t="s">
        <v>1143</v>
      </c>
      <c r="K202" s="529" t="s">
        <v>1145</v>
      </c>
      <c r="L202" s="529" t="s">
        <v>18746</v>
      </c>
      <c r="M202" s="550" t="str">
        <f>IF(T_DICCIONARIO[[#This Row],[PERSONALIZAR]]=T_DICCIONARIO[[#This Row],[OTRO]],"R","N")</f>
        <v>N</v>
      </c>
      <c r="N202" s="114" t="s">
        <v>49</v>
      </c>
      <c r="AJ202" s="114" t="s">
        <v>49</v>
      </c>
    </row>
    <row r="203" spans="1:36" ht="57.6" outlineLevel="1" x14ac:dyDescent="0.3">
      <c r="A203" s="528" t="s">
        <v>20056</v>
      </c>
      <c r="B203" s="528" t="s">
        <v>60</v>
      </c>
      <c r="C203" s="528" t="s">
        <v>1127</v>
      </c>
      <c r="D203" s="530"/>
      <c r="E203" s="537" t="str">
        <f>IFERROR(IF(T_DICCIONARIO[[#This Row],[PERSONALIZAR]]&lt;&gt;"",T_DICCIONARIO[[#This Row],[PERSONALIZAR]],HLOOKUP($E$2,$F$3:L203,ROW(T_DICCIONARIO[[#This Row],[PERSONALIZAR]])-2,0)),T_DICCIONARIO[[#This Row],[es]])</f>
        <v>FORMATO DE LA RESPUESTA:
Selecciona el formato con el que quieres que el alumno introduzca la respuesta.</v>
      </c>
      <c r="F203" s="529" t="s">
        <v>17845</v>
      </c>
      <c r="G203" s="529" t="s">
        <v>17846</v>
      </c>
      <c r="H203" s="529" t="s">
        <v>17847</v>
      </c>
      <c r="I203" s="529" t="s">
        <v>17848</v>
      </c>
      <c r="J203" s="529" t="s">
        <v>17849</v>
      </c>
      <c r="K203" s="529" t="s">
        <v>17850</v>
      </c>
      <c r="L203" s="529" t="s">
        <v>18747</v>
      </c>
      <c r="M203" s="550" t="str">
        <f>IF(T_DICCIONARIO[[#This Row],[PERSONALIZAR]]=T_DICCIONARIO[[#This Row],[OTRO]],"R","N")</f>
        <v>N</v>
      </c>
      <c r="N203" s="114" t="s">
        <v>49</v>
      </c>
      <c r="AJ203" s="114" t="s">
        <v>49</v>
      </c>
    </row>
    <row r="204" spans="1:36" ht="43.2" outlineLevel="1" x14ac:dyDescent="0.3">
      <c r="A204" s="528" t="s">
        <v>20057</v>
      </c>
      <c r="B204" s="528" t="s">
        <v>60</v>
      </c>
      <c r="C204" s="528" t="s">
        <v>1128</v>
      </c>
      <c r="D204" s="530"/>
      <c r="E204" s="537" t="str">
        <f>IFERROR(IF(T_DICCIONARIO[[#This Row],[PERSONALIZAR]]&lt;&gt;"",T_DICCIONARIO[[#This Row],[PERSONALIZAR]],HLOOKUP($E$2,$F$3:L204,ROW(T_DICCIONARIO[[#This Row],[PERSONALIZAR]])-2,0)),T_DICCIONARIO[[#This Row],[es]])</f>
        <v>REQUERIR TEXTO:
Puedes decidir si el alumno tiene que escribir algo o no.</v>
      </c>
      <c r="F204" s="529" t="s">
        <v>17851</v>
      </c>
      <c r="G204" s="529" t="s">
        <v>17852</v>
      </c>
      <c r="H204" s="529" t="s">
        <v>17853</v>
      </c>
      <c r="I204" s="529" t="s">
        <v>17854</v>
      </c>
      <c r="J204" s="529" t="s">
        <v>17855</v>
      </c>
      <c r="K204" s="529" t="s">
        <v>17856</v>
      </c>
      <c r="L204" s="529" t="s">
        <v>18748</v>
      </c>
      <c r="M204" s="550" t="str">
        <f>IF(T_DICCIONARIO[[#This Row],[PERSONALIZAR]]=T_DICCIONARIO[[#This Row],[OTRO]],"R","N")</f>
        <v>N</v>
      </c>
      <c r="N204" s="114" t="s">
        <v>49</v>
      </c>
      <c r="AJ204" s="114" t="s">
        <v>49</v>
      </c>
    </row>
    <row r="205" spans="1:36" ht="43.2" outlineLevel="1" x14ac:dyDescent="0.3">
      <c r="A205" s="528" t="s">
        <v>20058</v>
      </c>
      <c r="B205" s="528" t="s">
        <v>60</v>
      </c>
      <c r="C205" s="528" t="s">
        <v>1129</v>
      </c>
      <c r="D205" s="530"/>
      <c r="E205" s="537" t="str">
        <f>IFERROR(IF(T_DICCIONARIO[[#This Row],[PERSONALIZAR]]&lt;&gt;"",T_DICCIONARIO[[#This Row],[PERSONALIZAR]],HLOOKUP($E$2,$F$3:L205,ROW(T_DICCIONARIO[[#This Row],[PERSONALIZAR]])-2,0)),T_DICCIONARIO[[#This Row],[es]])</f>
        <v>PERMITIR ARCHIVOS:
Puedes decidir si el alumno debe subir un archivo o no.</v>
      </c>
      <c r="F205" s="529" t="s">
        <v>17857</v>
      </c>
      <c r="G205" s="529" t="s">
        <v>17858</v>
      </c>
      <c r="H205" s="529" t="s">
        <v>17859</v>
      </c>
      <c r="I205" s="529" t="s">
        <v>17860</v>
      </c>
      <c r="J205" s="529" t="s">
        <v>17861</v>
      </c>
      <c r="K205" s="529" t="s">
        <v>17862</v>
      </c>
      <c r="L205" s="529" t="s">
        <v>18749</v>
      </c>
      <c r="M205" s="550" t="str">
        <f>IF(T_DICCIONARIO[[#This Row],[PERSONALIZAR]]=T_DICCIONARIO[[#This Row],[OTRO]],"R","N")</f>
        <v>N</v>
      </c>
      <c r="N205" s="114" t="s">
        <v>49</v>
      </c>
      <c r="AJ205" s="114" t="s">
        <v>49</v>
      </c>
    </row>
    <row r="206" spans="1:36" ht="57.6" outlineLevel="1" x14ac:dyDescent="0.3">
      <c r="A206" s="403" t="s">
        <v>20059</v>
      </c>
      <c r="B206" s="528" t="s">
        <v>60</v>
      </c>
      <c r="C206" s="528" t="s">
        <v>1130</v>
      </c>
      <c r="D206" s="530"/>
      <c r="E206" s="537" t="str">
        <f>IFERROR(IF(T_DICCIONARIO[[#This Row],[PERSONALIZAR]]&lt;&gt;"",T_DICCIONARIO[[#This Row],[PERSONALIZAR]],HLOOKUP($E$2,$F$3:L206,ROW(T_DICCIONARIO[[#This Row],[PERSONALIZAR]])-2,0)),T_DICCIONARIO[[#This Row],[es]])</f>
        <v>TAMAÑO CAJA:
Puedes seleccionar el tamaño de la caja donde el alumno debe escribir la respuesta.</v>
      </c>
      <c r="F206" s="529" t="s">
        <v>17863</v>
      </c>
      <c r="G206" s="529" t="s">
        <v>19294</v>
      </c>
      <c r="H206" s="529" t="s">
        <v>19295</v>
      </c>
      <c r="I206" s="529" t="s">
        <v>19296</v>
      </c>
      <c r="J206" s="529" t="s">
        <v>19297</v>
      </c>
      <c r="K206" s="529" t="s">
        <v>19298</v>
      </c>
      <c r="L206" s="529" t="s">
        <v>19299</v>
      </c>
      <c r="M206" s="550" t="str">
        <f>IF(T_DICCIONARIO[[#This Row],[PERSONALIZAR]]=T_DICCIONARIO[[#This Row],[OTRO]],"R","N")</f>
        <v>N</v>
      </c>
      <c r="N206" s="114" t="s">
        <v>49</v>
      </c>
      <c r="AJ206" s="114" t="s">
        <v>49</v>
      </c>
    </row>
    <row r="207" spans="1:36" ht="43.2" outlineLevel="1" x14ac:dyDescent="0.3">
      <c r="A207" s="528" t="s">
        <v>20060</v>
      </c>
      <c r="B207" s="528" t="s">
        <v>60</v>
      </c>
      <c r="C207" s="528" t="s">
        <v>1131</v>
      </c>
      <c r="D207" s="530"/>
      <c r="E207" s="537" t="str">
        <f>IFERROR(IF(T_DICCIONARIO[[#This Row],[PERSONALIZAR]]&lt;&gt;"",T_DICCIONARIO[[#This Row],[PERSONALIZAR]],HLOOKUP($E$2,$F$3:L207,ROW(T_DICCIONARIO[[#This Row],[PERSONALIZAR]])-2,0)),T_DICCIONARIO[[#This Row],[es]])</f>
        <v>ARCHIVOS ADJUNTAR:
Selecciona el número de archivos que el alumno puede adjuntar.</v>
      </c>
      <c r="F207" s="529" t="s">
        <v>17864</v>
      </c>
      <c r="G207" s="529" t="s">
        <v>17865</v>
      </c>
      <c r="H207" s="529" t="s">
        <v>17866</v>
      </c>
      <c r="I207" s="529" t="s">
        <v>17867</v>
      </c>
      <c r="J207" s="529" t="s">
        <v>17868</v>
      </c>
      <c r="K207" s="529" t="s">
        <v>17869</v>
      </c>
      <c r="L207" s="529" t="s">
        <v>18750</v>
      </c>
      <c r="M207" s="550" t="str">
        <f>IF(T_DICCIONARIO[[#This Row],[PERSONALIZAR]]=T_DICCIONARIO[[#This Row],[OTRO]],"R","N")</f>
        <v>N</v>
      </c>
      <c r="N207" s="114" t="s">
        <v>49</v>
      </c>
      <c r="AJ207" s="114" t="s">
        <v>49</v>
      </c>
    </row>
    <row r="208" spans="1:36" ht="43.2" outlineLevel="1" x14ac:dyDescent="0.3">
      <c r="A208" s="528" t="s">
        <v>20061</v>
      </c>
      <c r="B208" s="528" t="s">
        <v>60</v>
      </c>
      <c r="C208" s="528" t="s">
        <v>1132</v>
      </c>
      <c r="D208" s="530"/>
      <c r="E208" s="537" t="str">
        <f>IFERROR(IF(T_DICCIONARIO[[#This Row],[PERSONALIZAR]]&lt;&gt;"",T_DICCIONARIO[[#This Row],[PERSONALIZAR]],HLOOKUP($E$2,$F$3:L208,ROW(T_DICCIONARIO[[#This Row],[PERSONALIZAR]])-2,0)),T_DICCIONARIO[[#This Row],[es]])</f>
        <v>PLANTILLA RESPUESTA:
Puedes preparar una plantilla para ayudar al alumno a responder.</v>
      </c>
      <c r="F208" s="529" t="s">
        <v>17870</v>
      </c>
      <c r="G208" s="529" t="s">
        <v>17871</v>
      </c>
      <c r="H208" s="529" t="s">
        <v>17872</v>
      </c>
      <c r="I208" s="529" t="s">
        <v>17873</v>
      </c>
      <c r="J208" s="529" t="s">
        <v>17874</v>
      </c>
      <c r="K208" s="529" t="s">
        <v>17875</v>
      </c>
      <c r="L208" s="529" t="s">
        <v>18751</v>
      </c>
      <c r="M208" s="550" t="str">
        <f>IF(T_DICCIONARIO[[#This Row],[PERSONALIZAR]]=T_DICCIONARIO[[#This Row],[OTRO]],"R","N")</f>
        <v>N</v>
      </c>
      <c r="N208" s="114" t="s">
        <v>49</v>
      </c>
      <c r="AJ208" s="114" t="s">
        <v>49</v>
      </c>
    </row>
    <row r="209" spans="1:36" ht="57.6" outlineLevel="1" x14ac:dyDescent="0.3">
      <c r="A209" s="528" t="s">
        <v>20062</v>
      </c>
      <c r="B209" s="528" t="s">
        <v>60</v>
      </c>
      <c r="C209" s="528" t="s">
        <v>1133</v>
      </c>
      <c r="D209" s="530"/>
      <c r="E209" s="537" t="str">
        <f>IFERROR(IF(T_DICCIONARIO[[#This Row],[PERSONALIZAR]]&lt;&gt;"",T_DICCIONARIO[[#This Row],[PERSONALIZAR]],HLOOKUP($E$2,$F$3:L209,ROW(T_DICCIONARIO[[#This Row],[PERSONALIZAR]])-2,0)),T_DICCIONARIO[[#This Row],[es]])</f>
        <v>INFORMACIÓN EVALUADOR:
Escribe la información que necesite el evaluador para poder corregir el ejercicio.</v>
      </c>
      <c r="F209" s="529" t="s">
        <v>17876</v>
      </c>
      <c r="G209" s="529" t="s">
        <v>17877</v>
      </c>
      <c r="H209" s="529" t="s">
        <v>17878</v>
      </c>
      <c r="I209" s="529" t="s">
        <v>17879</v>
      </c>
      <c r="J209" s="529" t="s">
        <v>17880</v>
      </c>
      <c r="K209" s="529" t="s">
        <v>17881</v>
      </c>
      <c r="L209" s="529" t="s">
        <v>18752</v>
      </c>
      <c r="M209" s="550" t="str">
        <f>IF(T_DICCIONARIO[[#This Row],[PERSONALIZAR]]=T_DICCIONARIO[[#This Row],[OTRO]],"R","N")</f>
        <v>N</v>
      </c>
      <c r="N209" s="114" t="s">
        <v>49</v>
      </c>
      <c r="AJ209" s="114" t="s">
        <v>49</v>
      </c>
    </row>
    <row r="210" spans="1:36" ht="28.8" outlineLevel="1" x14ac:dyDescent="0.3">
      <c r="A210" s="403" t="s">
        <v>20078</v>
      </c>
      <c r="B210" s="528" t="s">
        <v>60</v>
      </c>
      <c r="C210" s="528" t="s">
        <v>19742</v>
      </c>
      <c r="D210" s="530"/>
      <c r="E210" s="537" t="str">
        <f>IFERROR(IF(T_DICCIONARIO[[#This Row],[PERSONALIZAR]]&lt;&gt;"",T_DICCIONARIO[[#This Row],[PERSONALIZAR]],HLOOKUP($E$2,$F$3:L210,ROW(T_DICCIONARIO[[#This Row],[PERSONALIZAR]])-2,0)),T_DICCIONARIO[[#This Row],[es]])</f>
        <v>Ancho, en pixels, del menú desplegable para las imágenes/Fórmulas. Si no se pone nada, el tamaño es automático.</v>
      </c>
      <c r="F210" s="529" t="s">
        <v>19735</v>
      </c>
      <c r="G210" s="529" t="s">
        <v>19737</v>
      </c>
      <c r="H210" s="529" t="s">
        <v>19738</v>
      </c>
      <c r="I210" s="529" t="s">
        <v>19739</v>
      </c>
      <c r="J210" s="529" t="s">
        <v>19740</v>
      </c>
      <c r="K210" s="529" t="s">
        <v>19741</v>
      </c>
      <c r="L210" s="529" t="s">
        <v>19736</v>
      </c>
      <c r="M210" s="550" t="str">
        <f>IF(T_DICCIONARIO[[#This Row],[PERSONALIZAR]]=T_DICCIONARIO[[#This Row],[OTRO]],"R","N")</f>
        <v>N</v>
      </c>
      <c r="N210" s="114" t="s">
        <v>49</v>
      </c>
      <c r="AJ210" s="114" t="s">
        <v>49</v>
      </c>
    </row>
    <row r="211" spans="1:36" x14ac:dyDescent="0.3">
      <c r="A211" s="234" t="s">
        <v>20064</v>
      </c>
      <c r="B211" s="234" t="s">
        <v>18612</v>
      </c>
      <c r="C211" s="404" t="s">
        <v>116</v>
      </c>
      <c r="D211" s="547"/>
      <c r="E211" s="546" t="str">
        <f>IFERROR(IF(T_DICCIONARIO[[#This Row],[PERSONALIZAR]]&lt;&gt;"",T_DICCIONARIO[[#This Row],[PERSONALIZAR]],HLOOKUP($E$2,$F$3:L211,ROW(T_DICCIONARIO[[#This Row],[PERSONALIZAR]])-2,0)),T_DICCIONARIO[[#This Row],[es]])</f>
        <v>BOTONES MENSAJES</v>
      </c>
      <c r="F211" s="521" t="s">
        <v>18611</v>
      </c>
      <c r="G211" s="521" t="s">
        <v>18980</v>
      </c>
      <c r="H211" s="521" t="s">
        <v>18974</v>
      </c>
      <c r="I211" s="521" t="s">
        <v>18971</v>
      </c>
      <c r="J211" s="521" t="s">
        <v>18969</v>
      </c>
      <c r="K211" s="521" t="s">
        <v>18970</v>
      </c>
      <c r="L211" s="521" t="s">
        <v>18753</v>
      </c>
      <c r="M211" s="549" t="str">
        <f>IF(T_DICCIONARIO[[#This Row],[PERSONALIZAR]]=T_DICCIONARIO[[#This Row],[OTRO]],"R","N")</f>
        <v>N</v>
      </c>
      <c r="N211" s="114" t="s">
        <v>49</v>
      </c>
      <c r="AJ211" s="114" t="s">
        <v>49</v>
      </c>
    </row>
    <row r="212" spans="1:36" outlineLevel="1" x14ac:dyDescent="0.3">
      <c r="A212" s="528" t="s">
        <v>20065</v>
      </c>
      <c r="B212" s="528" t="s">
        <v>18612</v>
      </c>
      <c r="C212" s="528" t="s">
        <v>117</v>
      </c>
      <c r="D212" s="530"/>
      <c r="E212" s="537" t="str">
        <f>IFERROR(IF(T_DICCIONARIO[[#This Row],[PERSONALIZAR]]&lt;&gt;"",T_DICCIONARIO[[#This Row],[PERSONALIZAR]],HLOOKUP($E$2,$F$3:L212,ROW(T_DICCIONARIO[[#This Row],[PERSONALIZAR]])-2,0)),T_DICCIONARIO[[#This Row],[es]])</f>
        <v>SÍ</v>
      </c>
      <c r="F212" s="529" t="s">
        <v>18617</v>
      </c>
      <c r="G212" s="529" t="s">
        <v>18618</v>
      </c>
      <c r="H212" s="529" t="s">
        <v>18975</v>
      </c>
      <c r="I212" s="529" t="s">
        <v>18972</v>
      </c>
      <c r="J212" s="529" t="s">
        <v>18964</v>
      </c>
      <c r="K212" s="529" t="s">
        <v>18959</v>
      </c>
      <c r="L212" s="529" t="s">
        <v>18863</v>
      </c>
      <c r="M212" s="550" t="str">
        <f>IF(T_DICCIONARIO[[#This Row],[PERSONALIZAR]]=T_DICCIONARIO[[#This Row],[OTRO]],"R","N")</f>
        <v>N</v>
      </c>
      <c r="N212" s="114" t="s">
        <v>49</v>
      </c>
      <c r="AJ212" s="114" t="s">
        <v>49</v>
      </c>
    </row>
    <row r="213" spans="1:36" outlineLevel="1" x14ac:dyDescent="0.3">
      <c r="A213" s="528" t="s">
        <v>20066</v>
      </c>
      <c r="B213" s="528" t="s">
        <v>18612</v>
      </c>
      <c r="C213" s="528" t="s">
        <v>118</v>
      </c>
      <c r="D213" s="530"/>
      <c r="E213" s="537" t="str">
        <f>IFERROR(IF(T_DICCIONARIO[[#This Row],[PERSONALIZAR]]&lt;&gt;"",T_DICCIONARIO[[#This Row],[PERSONALIZAR]],HLOOKUP($E$2,$F$3:L213,ROW(T_DICCIONARIO[[#This Row],[PERSONALIZAR]])-2,0)),T_DICCIONARIO[[#This Row],[es]])</f>
        <v>NO</v>
      </c>
      <c r="F213" s="529" t="s">
        <v>828</v>
      </c>
      <c r="G213" s="529" t="s">
        <v>828</v>
      </c>
      <c r="H213" s="529" t="s">
        <v>905</v>
      </c>
      <c r="I213" s="529" t="s">
        <v>891</v>
      </c>
      <c r="J213" s="529" t="s">
        <v>828</v>
      </c>
      <c r="K213" s="529" t="s">
        <v>857</v>
      </c>
      <c r="L213" s="529" t="s">
        <v>18708</v>
      </c>
      <c r="M213" s="550" t="str">
        <f>IF(T_DICCIONARIO[[#This Row],[PERSONALIZAR]]=T_DICCIONARIO[[#This Row],[OTRO]],"R","N")</f>
        <v>N</v>
      </c>
      <c r="N213" s="114" t="s">
        <v>49</v>
      </c>
      <c r="AJ213" s="114" t="s">
        <v>49</v>
      </c>
    </row>
    <row r="214" spans="1:36" outlineLevel="1" x14ac:dyDescent="0.3">
      <c r="A214" s="528" t="s">
        <v>20067</v>
      </c>
      <c r="B214" s="528" t="s">
        <v>18612</v>
      </c>
      <c r="C214" s="528" t="s">
        <v>119</v>
      </c>
      <c r="D214" s="530"/>
      <c r="E214" s="537" t="str">
        <f>IFERROR(IF(T_DICCIONARIO[[#This Row],[PERSONALIZAR]]&lt;&gt;"",T_DICCIONARIO[[#This Row],[PERSONALIZAR]],HLOOKUP($E$2,$F$3:L214,ROW(T_DICCIONARIO[[#This Row],[PERSONALIZAR]])-2,0)),T_DICCIONARIO[[#This Row],[es]])</f>
        <v>Aceptar</v>
      </c>
      <c r="F214" s="533" t="s">
        <v>18613</v>
      </c>
      <c r="G214" s="533" t="s">
        <v>18619</v>
      </c>
      <c r="H214" s="533" t="s">
        <v>18976</v>
      </c>
      <c r="I214" s="533" t="s">
        <v>18973</v>
      </c>
      <c r="J214" s="533" t="s">
        <v>18965</v>
      </c>
      <c r="K214" s="533" t="s">
        <v>18960</v>
      </c>
      <c r="L214" s="533" t="s">
        <v>18864</v>
      </c>
      <c r="M214" s="550" t="str">
        <f>IF(T_DICCIONARIO[[#This Row],[PERSONALIZAR]]=T_DICCIONARIO[[#This Row],[OTRO]],"R","N")</f>
        <v>N</v>
      </c>
      <c r="N214" s="114" t="s">
        <v>49</v>
      </c>
      <c r="AJ214" s="114" t="s">
        <v>49</v>
      </c>
    </row>
    <row r="215" spans="1:36" outlineLevel="1" x14ac:dyDescent="0.3">
      <c r="A215" s="528" t="s">
        <v>20068</v>
      </c>
      <c r="B215" s="528" t="s">
        <v>18612</v>
      </c>
      <c r="C215" s="531" t="s">
        <v>120</v>
      </c>
      <c r="D215" s="530"/>
      <c r="E215" s="537" t="str">
        <f>IFERROR(IF(T_DICCIONARIO[[#This Row],[PERSONALIZAR]]&lt;&gt;"",T_DICCIONARIO[[#This Row],[PERSONALIZAR]],HLOOKUP($E$2,$F$3:L215,ROW(T_DICCIONARIO[[#This Row],[PERSONALIZAR]])-2,0)),T_DICCIONARIO[[#This Row],[es]])</f>
        <v>Cancelar</v>
      </c>
      <c r="F215" s="529" t="s">
        <v>18566</v>
      </c>
      <c r="G215" s="529" t="s">
        <v>18561</v>
      </c>
      <c r="H215" s="529" t="s">
        <v>18977</v>
      </c>
      <c r="I215" s="529" t="s">
        <v>18566</v>
      </c>
      <c r="J215" s="529" t="s">
        <v>18966</v>
      </c>
      <c r="K215" s="529" t="s">
        <v>18961</v>
      </c>
      <c r="L215" s="529" t="s">
        <v>18865</v>
      </c>
      <c r="M215" s="550" t="str">
        <f>IF(T_DICCIONARIO[[#This Row],[PERSONALIZAR]]=T_DICCIONARIO[[#This Row],[OTRO]],"R","N")</f>
        <v>N</v>
      </c>
      <c r="N215" s="114" t="s">
        <v>49</v>
      </c>
      <c r="AJ215" s="114" t="s">
        <v>49</v>
      </c>
    </row>
    <row r="216" spans="1:36" outlineLevel="1" x14ac:dyDescent="0.3">
      <c r="A216" s="528" t="s">
        <v>20069</v>
      </c>
      <c r="B216" s="528" t="s">
        <v>18612</v>
      </c>
      <c r="C216" s="531" t="s">
        <v>121</v>
      </c>
      <c r="D216" s="530"/>
      <c r="E216" s="537" t="str">
        <f>IFERROR(IF(T_DICCIONARIO[[#This Row],[PERSONALIZAR]]&lt;&gt;"",T_DICCIONARIO[[#This Row],[PERSONALIZAR]],HLOOKUP($E$2,$F$3:L216,ROW(T_DICCIONARIO[[#This Row],[PERSONALIZAR]])-2,0)),T_DICCIONARIO[[#This Row],[es]])</f>
        <v>Abortar</v>
      </c>
      <c r="F216" s="529" t="s">
        <v>18614</v>
      </c>
      <c r="G216" s="529" t="s">
        <v>18620</v>
      </c>
      <c r="H216" s="529" t="s">
        <v>18978</v>
      </c>
      <c r="I216" s="529" t="s">
        <v>18614</v>
      </c>
      <c r="J216" s="529" t="s">
        <v>18967</v>
      </c>
      <c r="K216" s="529" t="s">
        <v>18962</v>
      </c>
      <c r="L216" s="529" t="s">
        <v>18866</v>
      </c>
      <c r="M216" s="550" t="str">
        <f>IF(T_DICCIONARIO[[#This Row],[PERSONALIZAR]]=T_DICCIONARIO[[#This Row],[OTRO]],"R","N")</f>
        <v>N</v>
      </c>
      <c r="N216" s="114" t="s">
        <v>49</v>
      </c>
      <c r="AJ216" s="114" t="s">
        <v>49</v>
      </c>
    </row>
    <row r="217" spans="1:36" outlineLevel="1" x14ac:dyDescent="0.3">
      <c r="A217" s="528" t="s">
        <v>20070</v>
      </c>
      <c r="B217" s="528" t="s">
        <v>18612</v>
      </c>
      <c r="C217" s="531" t="s">
        <v>122</v>
      </c>
      <c r="D217" s="530"/>
      <c r="E217" s="537" t="str">
        <f>IFERROR(IF(T_DICCIONARIO[[#This Row],[PERSONALIZAR]]&lt;&gt;"",T_DICCIONARIO[[#This Row],[PERSONALIZAR]],HLOOKUP($E$2,$F$3:L217,ROW(T_DICCIONARIO[[#This Row],[PERSONALIZAR]])-2,0)),T_DICCIONARIO[[#This Row],[es]])</f>
        <v>Reintentar</v>
      </c>
      <c r="F217" s="529" t="s">
        <v>18615</v>
      </c>
      <c r="G217" s="529" t="s">
        <v>18621</v>
      </c>
      <c r="H217" s="529" t="s">
        <v>19290</v>
      </c>
      <c r="I217" s="529" t="s">
        <v>19291</v>
      </c>
      <c r="J217" s="529" t="s">
        <v>19292</v>
      </c>
      <c r="K217" s="529" t="s">
        <v>19293</v>
      </c>
      <c r="L217" s="529" t="s">
        <v>18867</v>
      </c>
      <c r="M217" s="550" t="str">
        <f>IF(T_DICCIONARIO[[#This Row],[PERSONALIZAR]]=T_DICCIONARIO[[#This Row],[OTRO]],"R","N")</f>
        <v>N</v>
      </c>
      <c r="N217" s="114" t="s">
        <v>49</v>
      </c>
      <c r="AJ217" s="114" t="s">
        <v>49</v>
      </c>
    </row>
    <row r="218" spans="1:36" outlineLevel="1" x14ac:dyDescent="0.3">
      <c r="A218" s="528" t="s">
        <v>20071</v>
      </c>
      <c r="B218" s="528" t="s">
        <v>18612</v>
      </c>
      <c r="C218" s="531" t="s">
        <v>123</v>
      </c>
      <c r="D218" s="530"/>
      <c r="E218" s="537" t="str">
        <f>IFERROR(IF(T_DICCIONARIO[[#This Row],[PERSONALIZAR]]&lt;&gt;"",T_DICCIONARIO[[#This Row],[PERSONALIZAR]],HLOOKUP($E$2,$F$3:L218,ROW(T_DICCIONARIO[[#This Row],[PERSONALIZAR]])-2,0)),T_DICCIONARIO[[#This Row],[es]])</f>
        <v>Ignorar</v>
      </c>
      <c r="F218" s="529" t="s">
        <v>18616</v>
      </c>
      <c r="G218" s="529" t="s">
        <v>18622</v>
      </c>
      <c r="H218" s="529" t="s">
        <v>18979</v>
      </c>
      <c r="I218" s="529" t="s">
        <v>18616</v>
      </c>
      <c r="J218" s="529" t="s">
        <v>18968</v>
      </c>
      <c r="K218" s="529" t="s">
        <v>18963</v>
      </c>
      <c r="L218" s="529" t="s">
        <v>18868</v>
      </c>
      <c r="M218" s="550" t="str">
        <f>IF(T_DICCIONARIO[[#This Row],[PERSONALIZAR]]=T_DICCIONARIO[[#This Row],[OTRO]],"R","N")</f>
        <v>N</v>
      </c>
      <c r="N218" s="114" t="s">
        <v>49</v>
      </c>
      <c r="AJ218" s="114" t="s">
        <v>49</v>
      </c>
    </row>
    <row r="219" spans="1:36" x14ac:dyDescent="0.3">
      <c r="A219" s="234" t="s">
        <v>20072</v>
      </c>
      <c r="B219" s="234" t="s">
        <v>442</v>
      </c>
      <c r="C219" s="404" t="s">
        <v>116</v>
      </c>
      <c r="D219" s="547"/>
      <c r="E219" s="546" t="str">
        <f>IFERROR(IF(T_DICCIONARIO[[#This Row],[PERSONALIZAR]]&lt;&gt;"",T_DICCIONARIO[[#This Row],[PERSONALIZAR]],HLOOKUP($E$2,$F$3:L219,ROW(T_DICCIONARIO[[#This Row],[PERSONALIZAR]])-2,0)),T_DICCIONARIO[[#This Row],[es]])</f>
        <v>MENSAJES MACROS</v>
      </c>
      <c r="F219" s="521" t="s">
        <v>440</v>
      </c>
      <c r="G219" s="521" t="s">
        <v>441</v>
      </c>
      <c r="H219" s="521" t="s">
        <v>440</v>
      </c>
      <c r="I219" s="521" t="s">
        <v>440</v>
      </c>
      <c r="J219" s="521" t="s">
        <v>440</v>
      </c>
      <c r="K219" s="521" t="s">
        <v>741</v>
      </c>
      <c r="L219" s="521" t="s">
        <v>18753</v>
      </c>
      <c r="M219" s="549" t="str">
        <f>IF(T_DICCIONARIO[[#This Row],[PERSONALIZAR]]=T_DICCIONARIO[[#This Row],[OTRO]],"R","N")</f>
        <v>N</v>
      </c>
      <c r="N219" s="114" t="s">
        <v>49</v>
      </c>
      <c r="AJ219" s="114" t="s">
        <v>49</v>
      </c>
    </row>
    <row r="220" spans="1:36" ht="331.2" outlineLevel="1" x14ac:dyDescent="0.3">
      <c r="A220" s="528" t="s">
        <v>20073</v>
      </c>
      <c r="B220" s="528" t="s">
        <v>442</v>
      </c>
      <c r="C220" s="528" t="s">
        <v>19719</v>
      </c>
      <c r="D220" s="530"/>
      <c r="E220" s="537" t="str">
        <f>IFERROR(IF(T_DICCIONARIO[[#This Row],[PERSONALIZAR]]&lt;&gt;"",T_DICCIONARIO[[#This Row],[PERSONALIZAR]],HLOOKUP($E$2,$F$3:L220,ROW(T_DICCIONARIO[[#This Row],[PERSONALIZAR]])-2,0)),T_DICCIONARIO[[#This Row],[es]])</f>
        <v>V-7.8:
- Eliminar las macros en los archivos para importar/exportar preguntas.
- Mejorado ""Ver preguntas"" en los formularios.
- Simplificado el menú especial.
En los siguientes enlaces tenéis el vídeo explicativo de las últimas novedades y la lista de reproducción con los vídeos de la aplicación a partir de la versión 7.7:
https://youtu.be/3uAOFI2H-pA
https://www.youtube.com/watch?v=c5ZJbzigDE8&amp;amp;list=PLacWHbqwaJGz_cIX629FHEUcS-2IUUWF-</v>
      </c>
      <c r="F220" s="537" t="s">
        <v>20327</v>
      </c>
      <c r="G220" s="537" t="s">
        <v>20317</v>
      </c>
      <c r="H220" s="537" t="s">
        <v>20329</v>
      </c>
      <c r="I220" s="537" t="s">
        <v>20332</v>
      </c>
      <c r="J220" s="537" t="s">
        <v>20569</v>
      </c>
      <c r="K220" s="537" t="s">
        <v>20330</v>
      </c>
      <c r="L220" s="537" t="s">
        <v>20331</v>
      </c>
      <c r="M220" s="550" t="str">
        <f>IF(T_DICCIONARIO[[#This Row],[PERSONALIZAR]]=T_DICCIONARIO[[#This Row],[OTRO]],"R","N")</f>
        <v>N</v>
      </c>
      <c r="N220" s="114" t="s">
        <v>49</v>
      </c>
      <c r="AJ220" s="114" t="s">
        <v>49</v>
      </c>
    </row>
    <row r="221" spans="1:36" outlineLevel="1" x14ac:dyDescent="0.3">
      <c r="A221" s="528" t="s">
        <v>20074</v>
      </c>
      <c r="B221" s="528" t="s">
        <v>442</v>
      </c>
      <c r="C221" s="528" t="s">
        <v>622</v>
      </c>
      <c r="D221" s="604"/>
      <c r="E221" s="529" t="str">
        <f>IFERROR(IF(T_DICCIONARIO[[#This Row],[PERSONALIZAR]]&lt;&gt;"",T_DICCIONARIO[[#This Row],[PERSONALIZAR]],HLOOKUP($E$2,$F$3:L221,ROW(T_DICCIONARIO[[#This Row],[PERSONALIZAR]])-2,0)),T_DICCIONARIO[[#This Row],[es]])</f>
        <v>...Un poco de paciencia, estamos trabajando…</v>
      </c>
      <c r="F221" s="529" t="s">
        <v>20431</v>
      </c>
      <c r="G221" s="529" t="s">
        <v>20432</v>
      </c>
      <c r="H221" s="529" t="s">
        <v>20433</v>
      </c>
      <c r="I221" s="529" t="s">
        <v>20434</v>
      </c>
      <c r="J221" s="529" t="s">
        <v>20435</v>
      </c>
      <c r="K221" s="529" t="s">
        <v>20436</v>
      </c>
      <c r="L221" s="529" t="s">
        <v>20437</v>
      </c>
      <c r="M221" s="550" t="str">
        <f>IF(T_DICCIONARIO[[#This Row],[PERSONALIZAR]]=T_DICCIONARIO[[#This Row],[OTRO]],"R","N")</f>
        <v>N</v>
      </c>
      <c r="N221" s="114" t="s">
        <v>49</v>
      </c>
      <c r="AJ221" s="114" t="s">
        <v>49</v>
      </c>
    </row>
    <row r="222" spans="1:36" ht="115.2" outlineLevel="1" x14ac:dyDescent="0.3">
      <c r="A222" s="528" t="s">
        <v>20072</v>
      </c>
      <c r="B222" s="528" t="s">
        <v>442</v>
      </c>
      <c r="C222" s="528" t="s">
        <v>116</v>
      </c>
      <c r="D222" s="530"/>
      <c r="E222" s="537" t="str">
        <f>IFERROR(IF(T_DICCIONARIO[[#This Row],[PERSONALIZAR]]&lt;&gt;"",T_DICCIONARIO[[#This Row],[PERSONALIZAR]],HLOOKUP($E$2,$F$3:L222,ROW(T_DICCIONARIO[[#This Row],[PERSONALIZAR]])-2,0)),T_DICCIONARIO[[#This Row],[es]])</f>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F222" s="529" t="s">
        <v>775</v>
      </c>
      <c r="G222" s="529" t="s">
        <v>1077</v>
      </c>
      <c r="H222" s="529" t="s">
        <v>1078</v>
      </c>
      <c r="I222" s="529" t="s">
        <v>776</v>
      </c>
      <c r="J222" s="529" t="s">
        <v>777</v>
      </c>
      <c r="K222" s="529" t="s">
        <v>778</v>
      </c>
      <c r="L222" s="529" t="s">
        <v>18993</v>
      </c>
      <c r="M222" s="550" t="str">
        <f>IF(T_DICCIONARIO[[#This Row],[PERSONALIZAR]]=T_DICCIONARIO[[#This Row],[OTRO]],"R","N")</f>
        <v>N</v>
      </c>
      <c r="N222" s="114" t="s">
        <v>49</v>
      </c>
      <c r="AJ222" s="114" t="s">
        <v>49</v>
      </c>
    </row>
    <row r="223" spans="1:36" ht="158.4" outlineLevel="1" collapsed="1" x14ac:dyDescent="0.3">
      <c r="A223" s="528" t="s">
        <v>20075</v>
      </c>
      <c r="B223" s="528" t="s">
        <v>442</v>
      </c>
      <c r="C223" s="528" t="s">
        <v>117</v>
      </c>
      <c r="D223" s="530"/>
      <c r="E223" s="537" t="str">
        <f>IFERROR(IF(T_DICCIONARIO[[#This Row],[PERSONALIZAR]]&lt;&gt;"",T_DICCIONARIO[[#This Row],[PERSONALIZAR]],HLOOKUP($E$2,$F$3:L223,ROW(T_DICCIONARIO[[#This Row],[PERSONALIZAR]])-2,0)),T_DICCIONARIO[[#This Row],[es]])</f>
        <v>-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v>
      </c>
      <c r="F223" s="533" t="s">
        <v>18550</v>
      </c>
      <c r="G223" s="533" t="s">
        <v>18551</v>
      </c>
      <c r="H223" s="533" t="s">
        <v>19168</v>
      </c>
      <c r="I223" s="533" t="s">
        <v>18552</v>
      </c>
      <c r="J223" s="533" t="s">
        <v>18553</v>
      </c>
      <c r="K223" s="533" t="s">
        <v>18554</v>
      </c>
      <c r="L223" s="533" t="s">
        <v>18754</v>
      </c>
      <c r="M223" s="550" t="str">
        <f>IF(T_DICCIONARIO[[#This Row],[PERSONALIZAR]]=T_DICCIONARIO[[#This Row],[OTRO]],"R","N")</f>
        <v>N</v>
      </c>
      <c r="N223" s="114" t="s">
        <v>49</v>
      </c>
      <c r="AJ223" s="114" t="s">
        <v>49</v>
      </c>
    </row>
    <row r="224" spans="1:36" ht="43.2" outlineLevel="1" x14ac:dyDescent="0.3">
      <c r="A224" s="528" t="s">
        <v>20076</v>
      </c>
      <c r="B224" s="528" t="s">
        <v>442</v>
      </c>
      <c r="C224" s="528" t="s">
        <v>118</v>
      </c>
      <c r="D224" s="530"/>
      <c r="E224" s="537" t="str">
        <f>IFERROR(IF(T_DICCIONARIO[[#This Row],[PERSONALIZAR]]&lt;&gt;"",T_DICCIONARIO[[#This Row],[PERSONALIZAR]],HLOOKUP($E$2,$F$3:L224,ROW(T_DICCIONARIO[[#This Row],[PERSONALIZAR]])-2,0)),T_DICCIONARIO[[#This Row],[es]])</f>
        <v>¡ARCHIVO NO VÁLIDO!
Debes seleccionar un archivo creado con esta aplicación.</v>
      </c>
      <c r="F224" s="529" t="s">
        <v>18272</v>
      </c>
      <c r="G224" s="529" t="s">
        <v>18273</v>
      </c>
      <c r="H224" s="529" t="s">
        <v>18274</v>
      </c>
      <c r="I224" s="529" t="s">
        <v>18275</v>
      </c>
      <c r="J224" s="529" t="s">
        <v>18276</v>
      </c>
      <c r="K224" s="529" t="s">
        <v>18277</v>
      </c>
      <c r="L224" s="529" t="s">
        <v>18755</v>
      </c>
      <c r="M224" s="550" t="str">
        <f>IF(T_DICCIONARIO[[#This Row],[PERSONALIZAR]]=T_DICCIONARIO[[#This Row],[OTRO]],"R","N")</f>
        <v>N</v>
      </c>
      <c r="N224" s="114" t="s">
        <v>49</v>
      </c>
      <c r="AJ224" s="114" t="s">
        <v>49</v>
      </c>
    </row>
    <row r="225" spans="1:36" outlineLevel="1" x14ac:dyDescent="0.3">
      <c r="A225" s="528" t="s">
        <v>20077</v>
      </c>
      <c r="B225" s="528" t="s">
        <v>442</v>
      </c>
      <c r="C225" s="528" t="s">
        <v>119</v>
      </c>
      <c r="D225" s="530"/>
      <c r="E225" s="537" t="str">
        <f>IFERROR(IF(T_DICCIONARIO[[#This Row],[PERSONALIZAR]]&lt;&gt;"",T_DICCIONARIO[[#This Row],[PERSONALIZAR]],HLOOKUP($E$2,$F$3:L225,ROW(T_DICCIONARIO[[#This Row],[PERSONALIZAR]])-2,0)),T_DICCIONARIO[[#This Row],[es]])</f>
        <v xml:space="preserve">Copia el texto [Ctrl + C], pulsa F2 y pega [Ctrl + V] para insertarlo en la celda: </v>
      </c>
      <c r="F225" s="529" t="s">
        <v>19352</v>
      </c>
      <c r="G225" s="529" t="s">
        <v>19435</v>
      </c>
      <c r="H225" s="529" t="s">
        <v>19436</v>
      </c>
      <c r="I225" s="529" t="s">
        <v>19437</v>
      </c>
      <c r="J225" s="529" t="s">
        <v>19438</v>
      </c>
      <c r="K225" s="529" t="s">
        <v>19439</v>
      </c>
      <c r="L225" s="529" t="s">
        <v>18756</v>
      </c>
      <c r="M225" s="550" t="str">
        <f>IF(T_DICCIONARIO[[#This Row],[PERSONALIZAR]]=T_DICCIONARIO[[#This Row],[OTRO]],"R","N")</f>
        <v>N</v>
      </c>
      <c r="N225" s="114" t="s">
        <v>49</v>
      </c>
      <c r="AJ225" s="114" t="s">
        <v>49</v>
      </c>
    </row>
    <row r="226" spans="1:36" ht="144" outlineLevel="1" x14ac:dyDescent="0.3">
      <c r="A226" s="528" t="s">
        <v>20094</v>
      </c>
      <c r="B226" s="528" t="s">
        <v>442</v>
      </c>
      <c r="C226" s="528" t="s">
        <v>662</v>
      </c>
      <c r="D226" s="530"/>
      <c r="E226" s="537" t="str">
        <f>IFERROR(IF(T_DICCIONARIO[[#This Row],[PERSONALIZAR]]&lt;&gt;"",T_DICCIONARIO[[#This Row],[PERSONALIZAR]],HLOOKUP($E$2,$F$3:L226,ROW(T_DICCIONARIO[[#This Row],[PERSONALIZAR]])-2,0)),T_DICCIONARIO[[#This Row],[es]])</f>
        <v>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v>
      </c>
      <c r="F226" s="529" t="s">
        <v>18917</v>
      </c>
      <c r="G226" s="529" t="s">
        <v>18911</v>
      </c>
      <c r="H226" s="529" t="s">
        <v>18912</v>
      </c>
      <c r="I226" s="529" t="s">
        <v>18913</v>
      </c>
      <c r="J226" s="529" t="s">
        <v>18914</v>
      </c>
      <c r="K226" s="529" t="s">
        <v>18915</v>
      </c>
      <c r="L226" s="529" t="s">
        <v>18916</v>
      </c>
      <c r="M226" s="550" t="str">
        <f>IF(T_DICCIONARIO[[#This Row],[PERSONALIZAR]]=T_DICCIONARIO[[#This Row],[OTRO]],"R","N")</f>
        <v>N</v>
      </c>
      <c r="N226" s="114" t="s">
        <v>49</v>
      </c>
      <c r="AJ226" s="114" t="s">
        <v>49</v>
      </c>
    </row>
    <row r="227" spans="1:36" outlineLevel="1" x14ac:dyDescent="0.3">
      <c r="A227" s="528" t="s">
        <v>20079</v>
      </c>
      <c r="B227" s="528" t="s">
        <v>442</v>
      </c>
      <c r="C227" s="528" t="s">
        <v>663</v>
      </c>
      <c r="D227" s="530"/>
      <c r="E227" s="537" t="str">
        <f>IFERROR(IF(T_DICCIONARIO[[#This Row],[PERSONALIZAR]]&lt;&gt;"",T_DICCIONARIO[[#This Row],[PERSONALIZAR]],HLOOKUP($E$2,$F$3:L227,ROW(T_DICCIONARIO[[#This Row],[PERSONALIZAR]])-2,0)),T_DICCIONARIO[[#This Row],[es]])</f>
        <v>SALTO DE PÁRRAFO</v>
      </c>
      <c r="F227" s="529" t="s">
        <v>19860</v>
      </c>
      <c r="G227" s="529" t="s">
        <v>19861</v>
      </c>
      <c r="H227" s="529" t="s">
        <v>19862</v>
      </c>
      <c r="I227" s="529" t="s">
        <v>19863</v>
      </c>
      <c r="J227" s="529" t="s">
        <v>19864</v>
      </c>
      <c r="K227" s="529" t="s">
        <v>19865</v>
      </c>
      <c r="L227" s="529" t="s">
        <v>19866</v>
      </c>
      <c r="M227" s="550" t="str">
        <f>IF(T_DICCIONARIO[[#This Row],[PERSONALIZAR]]=T_DICCIONARIO[[#This Row],[OTRO]],"R","N")</f>
        <v>N</v>
      </c>
      <c r="N227" s="114" t="s">
        <v>49</v>
      </c>
      <c r="AJ227" s="114" t="s">
        <v>49</v>
      </c>
    </row>
    <row r="228" spans="1:36" outlineLevel="1" x14ac:dyDescent="0.3">
      <c r="A228" s="528" t="s">
        <v>20080</v>
      </c>
      <c r="B228" s="528" t="s">
        <v>442</v>
      </c>
      <c r="C228" s="528" t="s">
        <v>456</v>
      </c>
      <c r="D228" s="530"/>
      <c r="E228" s="537" t="str">
        <f>IFERROR(IF(T_DICCIONARIO[[#This Row],[PERSONALIZAR]]&lt;&gt;"",T_DICCIONARIO[[#This Row],[PERSONALIZAR]],HLOOKUP($E$2,$F$3:L228,ROW(T_DICCIONARIO[[#This Row],[PERSONALIZAR]])-2,0)),T_DICCIONARIO[[#This Row],[es]])</f>
        <v xml:space="preserve">Para poder EXPORTAR las preguntas, el archivo: </v>
      </c>
      <c r="F228" s="529" t="s">
        <v>19728</v>
      </c>
      <c r="G228" s="529" t="s">
        <v>19729</v>
      </c>
      <c r="H228" s="529" t="s">
        <v>19730</v>
      </c>
      <c r="I228" s="529" t="s">
        <v>19731</v>
      </c>
      <c r="J228" s="529" t="s">
        <v>19732</v>
      </c>
      <c r="K228" s="529" t="s">
        <v>19733</v>
      </c>
      <c r="L228" s="529" t="s">
        <v>19734</v>
      </c>
      <c r="M228" s="550" t="str">
        <f>IF(T_DICCIONARIO[[#This Row],[PERSONALIZAR]]=T_DICCIONARIO[[#This Row],[OTRO]],"R","N")</f>
        <v>N</v>
      </c>
      <c r="N228" s="114" t="s">
        <v>49</v>
      </c>
      <c r="AJ228" s="114" t="s">
        <v>49</v>
      </c>
    </row>
    <row r="229" spans="1:36" ht="43.2" outlineLevel="1" x14ac:dyDescent="0.3">
      <c r="A229" s="528" t="s">
        <v>20081</v>
      </c>
      <c r="B229" s="528" t="s">
        <v>442</v>
      </c>
      <c r="C229" s="528" t="s">
        <v>454</v>
      </c>
      <c r="D229" s="530"/>
      <c r="E229" s="537" t="str">
        <f>IFERROR(IF(T_DICCIONARIO[[#This Row],[PERSONALIZAR]]&lt;&gt;"",T_DICCIONARIO[[#This Row],[PERSONALIZAR]],HLOOKUP($E$2,$F$3:L229,ROW(T_DICCIONARIO[[#This Row],[PERSONALIZAR]])-2,0)),T_DICCIONARIO[[#This Row],[es]])</f>
        <v xml:space="preserve">
debe estar en el DIRECTORIO en el que estás TRABAJANDO: 
</v>
      </c>
      <c r="F229" s="529" t="s">
        <v>18278</v>
      </c>
      <c r="G229" s="529" t="s">
        <v>18279</v>
      </c>
      <c r="H229" s="529" t="s">
        <v>18280</v>
      </c>
      <c r="I229" s="529" t="s">
        <v>18281</v>
      </c>
      <c r="J229" s="529" t="s">
        <v>18282</v>
      </c>
      <c r="K229" s="529" t="s">
        <v>18283</v>
      </c>
      <c r="L229" s="529" t="s">
        <v>18757</v>
      </c>
      <c r="M229" s="550" t="str">
        <f>IF(T_DICCIONARIO[[#This Row],[PERSONALIZAR]]=T_DICCIONARIO[[#This Row],[OTRO]],"R","N")</f>
        <v>N</v>
      </c>
      <c r="N229" s="114" t="s">
        <v>49</v>
      </c>
      <c r="AJ229" s="114" t="s">
        <v>49</v>
      </c>
    </row>
    <row r="230" spans="1:36" ht="43.2" outlineLevel="1" x14ac:dyDescent="0.3">
      <c r="A230" s="528" t="s">
        <v>20082</v>
      </c>
      <c r="B230" s="528" t="s">
        <v>442</v>
      </c>
      <c r="C230" s="528" t="s">
        <v>455</v>
      </c>
      <c r="D230" s="530"/>
      <c r="E230" s="537" t="str">
        <f>IFERROR(IF(T_DICCIONARIO[[#This Row],[PERSONALIZAR]]&lt;&gt;"",T_DICCIONARIO[[#This Row],[PERSONALIZAR]],HLOOKUP($E$2,$F$3:L230,ROW(T_DICCIONARIO[[#This Row],[PERSONALIZAR]])-2,0)),T_DICCIONARIO[[#This Row],[es]])</f>
        <v xml:space="preserve">
BUSCA EL ARCHIVO Y CÓPIALO EN ESTE DIRECTORIO PARA PODER CONTINUAR.</v>
      </c>
      <c r="F230" s="529" t="s">
        <v>457</v>
      </c>
      <c r="G230" s="529" t="s">
        <v>458</v>
      </c>
      <c r="H230" s="529" t="s">
        <v>461</v>
      </c>
      <c r="I230" s="529" t="s">
        <v>460</v>
      </c>
      <c r="J230" s="529" t="s">
        <v>459</v>
      </c>
      <c r="K230" s="529" t="s">
        <v>17882</v>
      </c>
      <c r="L230" s="529" t="s">
        <v>18758</v>
      </c>
      <c r="M230" s="550" t="str">
        <f>IF(T_DICCIONARIO[[#This Row],[PERSONALIZAR]]=T_DICCIONARIO[[#This Row],[OTRO]],"R","N")</f>
        <v>N</v>
      </c>
      <c r="N230" s="114" t="s">
        <v>49</v>
      </c>
      <c r="AJ230" s="114" t="s">
        <v>49</v>
      </c>
    </row>
    <row r="231" spans="1:36" ht="57.6" outlineLevel="1" x14ac:dyDescent="0.3">
      <c r="A231" s="528" t="s">
        <v>20083</v>
      </c>
      <c r="B231" s="528" t="s">
        <v>442</v>
      </c>
      <c r="C231" s="531" t="s">
        <v>121</v>
      </c>
      <c r="D231" s="530"/>
      <c r="E231" s="537" t="str">
        <f>IFERROR(IF(T_DICCIONARIO[[#This Row],[PERSONALIZAR]]&lt;&gt;"",T_DICCIONARIO[[#This Row],[PERSONALIZAR]],HLOOKUP($E$2,$F$3:L231,ROW(T_DICCIONARIO[[#This Row],[PERSONALIZAR]])-2,0)),T_DICCIONARIO[[#This Row],[es]])</f>
        <v xml:space="preserve">Se van a GUARDAR los datos mostrados en el FORMULARIO como una NUEVA pregunta. 
El Número de la pregunta es </v>
      </c>
      <c r="F231" s="529" t="s">
        <v>1189</v>
      </c>
      <c r="G231" s="529" t="s">
        <v>1190</v>
      </c>
      <c r="H231" s="529" t="s">
        <v>17883</v>
      </c>
      <c r="I231" s="529" t="s">
        <v>1191</v>
      </c>
      <c r="J231" s="529" t="s">
        <v>1192</v>
      </c>
      <c r="K231" s="529" t="s">
        <v>1193</v>
      </c>
      <c r="L231" s="529" t="s">
        <v>18759</v>
      </c>
      <c r="M231" s="550" t="str">
        <f>IF(T_DICCIONARIO[[#This Row],[PERSONALIZAR]]=T_DICCIONARIO[[#This Row],[OTRO]],"R","N")</f>
        <v>N</v>
      </c>
      <c r="N231" s="114" t="s">
        <v>49</v>
      </c>
      <c r="AJ231" s="114" t="s">
        <v>49</v>
      </c>
    </row>
    <row r="232" spans="1:36" ht="43.2" outlineLevel="1" x14ac:dyDescent="0.3">
      <c r="A232" s="528" t="s">
        <v>20084</v>
      </c>
      <c r="B232" s="528" t="s">
        <v>442</v>
      </c>
      <c r="C232" s="528" t="s">
        <v>122</v>
      </c>
      <c r="D232" s="530"/>
      <c r="E232" s="537" t="str">
        <f>IFERROR(IF(T_DICCIONARIO[[#This Row],[PERSONALIZAR]]&lt;&gt;"",T_DICCIONARIO[[#This Row],[PERSONALIZAR]],HLOOKUP($E$2,$F$3:L232,ROW(T_DICCIONARIO[[#This Row],[PERSONALIZAR]])-2,0)),T_DICCIONARIO[[#This Row],[es]])</f>
        <v>Las casillas en NARANJA no pueden estar vacías.
Rellena BIEN los datos antes de GUARDAR.</v>
      </c>
      <c r="F232" s="529" t="s">
        <v>449</v>
      </c>
      <c r="G232" s="529" t="s">
        <v>1049</v>
      </c>
      <c r="H232" s="529" t="s">
        <v>450</v>
      </c>
      <c r="I232" s="529" t="s">
        <v>451</v>
      </c>
      <c r="J232" s="529" t="s">
        <v>452</v>
      </c>
      <c r="K232" s="529" t="s">
        <v>742</v>
      </c>
      <c r="L232" s="529" t="s">
        <v>18760</v>
      </c>
      <c r="M232" s="550" t="str">
        <f>IF(T_DICCIONARIO[[#This Row],[PERSONALIZAR]]=T_DICCIONARIO[[#This Row],[OTRO]],"R","N")</f>
        <v>N</v>
      </c>
      <c r="N232" s="114" t="s">
        <v>49</v>
      </c>
      <c r="AJ232" s="114" t="s">
        <v>49</v>
      </c>
    </row>
    <row r="233" spans="1:36" ht="43.2" outlineLevel="1" x14ac:dyDescent="0.3">
      <c r="A233" s="528" t="s">
        <v>20085</v>
      </c>
      <c r="B233" s="528" t="s">
        <v>442</v>
      </c>
      <c r="C233" s="528" t="s">
        <v>123</v>
      </c>
      <c r="D233" s="530"/>
      <c r="E233" s="537" t="str">
        <f>IFERROR(IF(T_DICCIONARIO[[#This Row],[PERSONALIZAR]]&lt;&gt;"",T_DICCIONARIO[[#This Row],[PERSONALIZAR]],HLOOKUP($E$2,$F$3:L233,ROW(T_DICCIONARIO[[#This Row],[PERSONALIZAR]])-2,0)),T_DICCIONARIO[[#This Row],[es]])</f>
        <v>La puntuación TOTAL de las respuestas CORRECTAS debe ser igual a 100.
Cambia los datos antes de GUARDAR.</v>
      </c>
      <c r="F233" s="529" t="s">
        <v>779</v>
      </c>
      <c r="G233" s="529" t="s">
        <v>780</v>
      </c>
      <c r="H233" s="529" t="s">
        <v>1048</v>
      </c>
      <c r="I233" s="529" t="s">
        <v>781</v>
      </c>
      <c r="J233" s="529" t="s">
        <v>782</v>
      </c>
      <c r="K233" s="529" t="s">
        <v>783</v>
      </c>
      <c r="L233" s="529" t="s">
        <v>18761</v>
      </c>
      <c r="M233" s="550" t="str">
        <f>IF(T_DICCIONARIO[[#This Row],[PERSONALIZAR]]=T_DICCIONARIO[[#This Row],[OTRO]],"R","N")</f>
        <v>N</v>
      </c>
      <c r="N233" s="114" t="s">
        <v>49</v>
      </c>
      <c r="AJ233" s="114" t="s">
        <v>49</v>
      </c>
    </row>
    <row r="234" spans="1:36" outlineLevel="1" x14ac:dyDescent="0.3">
      <c r="A234" s="528" t="s">
        <v>20086</v>
      </c>
      <c r="B234" s="528" t="s">
        <v>442</v>
      </c>
      <c r="C234" s="528" t="s">
        <v>1187</v>
      </c>
      <c r="D234" s="530"/>
      <c r="E234" s="537" t="str">
        <f>IFERROR(IF(T_DICCIONARIO[[#This Row],[PERSONALIZAR]]&lt;&gt;"",T_DICCIONARIO[[#This Row],[PERSONALIZAR]],HLOOKUP($E$2,$F$3:L234,ROW(T_DICCIONARIO[[#This Row],[PERSONALIZAR]])-2,0)),T_DICCIONARIO[[#This Row],[es]])</f>
        <v xml:space="preserve">Se ha guardado la pregunta Nº </v>
      </c>
      <c r="F234" s="529" t="s">
        <v>1194</v>
      </c>
      <c r="G234" s="529" t="s">
        <v>1195</v>
      </c>
      <c r="H234" s="529" t="s">
        <v>1196</v>
      </c>
      <c r="I234" s="529" t="s">
        <v>1197</v>
      </c>
      <c r="J234" s="529" t="s">
        <v>1198</v>
      </c>
      <c r="K234" s="529" t="s">
        <v>1199</v>
      </c>
      <c r="L234" s="529" t="s">
        <v>19434</v>
      </c>
      <c r="M234" s="550" t="str">
        <f>IF(T_DICCIONARIO[[#This Row],[PERSONALIZAR]]=T_DICCIONARIO[[#This Row],[OTRO]],"R","N")</f>
        <v>N</v>
      </c>
      <c r="N234" s="114" t="s">
        <v>49</v>
      </c>
      <c r="AJ234" s="114" t="s">
        <v>49</v>
      </c>
    </row>
    <row r="235" spans="1:36" ht="57.6" outlineLevel="1" x14ac:dyDescent="0.3">
      <c r="A235" s="528" t="s">
        <v>20087</v>
      </c>
      <c r="B235" s="528" t="s">
        <v>442</v>
      </c>
      <c r="C235" s="528" t="s">
        <v>1188</v>
      </c>
      <c r="D235" s="530"/>
      <c r="E235" s="537" t="str">
        <f>IFERROR(IF(T_DICCIONARIO[[#This Row],[PERSONALIZAR]]&lt;&gt;"",T_DICCIONARIO[[#This Row],[PERSONALIZAR]],HLOOKUP($E$2,$F$3:L235,ROW(T_DICCIONARIO[[#This Row],[PERSONALIZAR]])-2,0)),T_DICCIONARIO[[#This Row],[es]])</f>
        <v>.
¿Deseas CONSERVAR los datos de la pregunta anterior en el formulario para escribir sobre ellos?</v>
      </c>
      <c r="F235" s="529" t="s">
        <v>1200</v>
      </c>
      <c r="G235" s="529" t="s">
        <v>19440</v>
      </c>
      <c r="H235" s="529" t="s">
        <v>19441</v>
      </c>
      <c r="I235" s="529" t="s">
        <v>1201</v>
      </c>
      <c r="J235" s="529" t="s">
        <v>1202</v>
      </c>
      <c r="K235" s="529" t="s">
        <v>1203</v>
      </c>
      <c r="L235" s="529" t="s">
        <v>19442</v>
      </c>
      <c r="M235" s="550" t="str">
        <f>IF(T_DICCIONARIO[[#This Row],[PERSONALIZAR]]=T_DICCIONARIO[[#This Row],[OTRO]],"R","N")</f>
        <v>N</v>
      </c>
      <c r="N235" s="114" t="s">
        <v>49</v>
      </c>
      <c r="AJ235" s="114" t="s">
        <v>49</v>
      </c>
    </row>
    <row r="236" spans="1:36" ht="43.2" outlineLevel="1" x14ac:dyDescent="0.3">
      <c r="A236" s="528" t="s">
        <v>20088</v>
      </c>
      <c r="B236" s="528" t="s">
        <v>442</v>
      </c>
      <c r="C236" s="528" t="s">
        <v>125</v>
      </c>
      <c r="D236" s="530"/>
      <c r="E236" s="537" t="str">
        <f>IFERROR(IF(T_DICCIONARIO[[#This Row],[PERSONALIZAR]]&lt;&gt;"",T_DICCIONARIO[[#This Row],[PERSONALIZAR]],HLOOKUP($E$2,$F$3:L236,ROW(T_DICCIONARIO[[#This Row],[PERSONALIZAR]])-2,0)),T_DICCIONARIO[[#This Row],[es]])</f>
        <v>Si quieres usar los CÓDIGOS ESPECIALES: selecciona el que te interesa, cópialo y pegalo en la celda que desees. Debes reemplazar TEX por el texto personalizado.</v>
      </c>
      <c r="F236" s="529" t="s">
        <v>19853</v>
      </c>
      <c r="G236" s="529" t="s">
        <v>19855</v>
      </c>
      <c r="H236" s="529" t="s">
        <v>19856</v>
      </c>
      <c r="I236" s="529" t="s">
        <v>19857</v>
      </c>
      <c r="J236" s="529" t="s">
        <v>19858</v>
      </c>
      <c r="K236" s="529" t="s">
        <v>19859</v>
      </c>
      <c r="L236" s="529" t="s">
        <v>19854</v>
      </c>
      <c r="M236" s="550" t="str">
        <f>IF(T_DICCIONARIO[[#This Row],[PERSONALIZAR]]=T_DICCIONARIO[[#This Row],[OTRO]],"R","N")</f>
        <v>N</v>
      </c>
      <c r="N236" s="114" t="s">
        <v>49</v>
      </c>
      <c r="AJ236" s="114" t="s">
        <v>49</v>
      </c>
    </row>
    <row r="237" spans="1:36" ht="28.8" outlineLevel="1" x14ac:dyDescent="0.3">
      <c r="A237" s="528" t="s">
        <v>20089</v>
      </c>
      <c r="B237" s="528" t="s">
        <v>442</v>
      </c>
      <c r="C237" s="528" t="s">
        <v>126</v>
      </c>
      <c r="D237" s="530"/>
      <c r="E237" s="537" t="str">
        <f>IFERROR(IF(T_DICCIONARIO[[#This Row],[PERSONALIZAR]]&lt;&gt;"",T_DICCIONARIO[[#This Row],[PERSONALIZAR]],HLOOKUP($E$2,$F$3:L237,ROW(T_DICCIONARIO[[#This Row],[PERSONALIZAR]])-2,0)),T_DICCIONARIO[[#This Row],[es]])</f>
        <v>A continuación, debes abrir el archivo donde están las preguntas que quieres importar.</v>
      </c>
      <c r="F237" s="529" t="s">
        <v>784</v>
      </c>
      <c r="G237" s="529" t="s">
        <v>1050</v>
      </c>
      <c r="H237" s="529" t="s">
        <v>462</v>
      </c>
      <c r="I237" s="529" t="s">
        <v>463</v>
      </c>
      <c r="J237" s="529" t="s">
        <v>464</v>
      </c>
      <c r="K237" s="529" t="s">
        <v>743</v>
      </c>
      <c r="L237" s="529" t="s">
        <v>18762</v>
      </c>
      <c r="M237" s="550" t="str">
        <f>IF(T_DICCIONARIO[[#This Row],[PERSONALIZAR]]=T_DICCIONARIO[[#This Row],[OTRO]],"R","N")</f>
        <v>N</v>
      </c>
      <c r="N237" s="114" t="s">
        <v>49</v>
      </c>
      <c r="AJ237" s="114" t="s">
        <v>49</v>
      </c>
    </row>
    <row r="238" spans="1:36" ht="172.8" outlineLevel="1" x14ac:dyDescent="0.3">
      <c r="A238" s="528" t="s">
        <v>20090</v>
      </c>
      <c r="B238" s="528" t="s">
        <v>442</v>
      </c>
      <c r="C238" s="528" t="s">
        <v>127</v>
      </c>
      <c r="D238" s="530"/>
      <c r="E238" s="537" t="str">
        <f>IFERROR(IF(T_DICCIONARIO[[#This Row],[PERSONALIZAR]]&lt;&gt;"",T_DICCIONARIO[[#This Row],[PERSONALIZAR]],HLOOKUP($E$2,$F$3:L238,ROW(T_DICCIONARIO[[#This Row],[PERSONALIZAR]])-2,0)),T_DICCIONARIO[[#This Row],[es]])</f>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F238" s="529" t="s">
        <v>19238</v>
      </c>
      <c r="G238" s="529" t="s">
        <v>19300</v>
      </c>
      <c r="H238" s="529" t="s">
        <v>19301</v>
      </c>
      <c r="I238" s="529" t="s">
        <v>19302</v>
      </c>
      <c r="J238" s="529" t="s">
        <v>19303</v>
      </c>
      <c r="K238" s="529" t="s">
        <v>19304</v>
      </c>
      <c r="L238" s="529" t="s">
        <v>19305</v>
      </c>
      <c r="M238" s="550" t="str">
        <f>IF(T_DICCIONARIO[[#This Row],[PERSONALIZAR]]=T_DICCIONARIO[[#This Row],[OTRO]],"R","N")</f>
        <v>N</v>
      </c>
      <c r="N238" s="114" t="s">
        <v>49</v>
      </c>
      <c r="AJ238" s="114" t="s">
        <v>49</v>
      </c>
    </row>
    <row r="239" spans="1:36" ht="100.8" outlineLevel="1" x14ac:dyDescent="0.3">
      <c r="A239" s="528" t="s">
        <v>20091</v>
      </c>
      <c r="B239" s="528" t="s">
        <v>442</v>
      </c>
      <c r="C239" s="528" t="s">
        <v>128</v>
      </c>
      <c r="D239" s="530"/>
      <c r="E239" s="537" t="str">
        <f>IFERROR(IF(T_DICCIONARIO[[#This Row],[PERSONALIZAR]]&lt;&gt;"",T_DICCIONARIO[[#This Row],[PERSONALIZAR]],HLOOKUP($E$2,$F$3:L239,ROW(T_DICCIONARIO[[#This Row],[PERSONALIZAR]])-2,0)),T_DICCIONARIO[[#This Row],[es]])</f>
        <v>Puedes INSERTAR imágenes que tengas en GOOGLE DRIVE o DROPBOX.
Para ello, debes compartirla pinchando en 
                 - CUALQUIER PERSONA CON EL ENLACE - 
y pegar el enlace en el siguiente mensaje.</v>
      </c>
      <c r="F239" s="529" t="s">
        <v>465</v>
      </c>
      <c r="G239" s="529" t="s">
        <v>468</v>
      </c>
      <c r="H239" s="529" t="s">
        <v>1051</v>
      </c>
      <c r="I239" s="529" t="s">
        <v>467</v>
      </c>
      <c r="J239" s="529" t="s">
        <v>466</v>
      </c>
      <c r="K239" s="529" t="s">
        <v>744</v>
      </c>
      <c r="L239" s="529" t="s">
        <v>18763</v>
      </c>
      <c r="M239" s="550" t="str">
        <f>IF(T_DICCIONARIO[[#This Row],[PERSONALIZAR]]=T_DICCIONARIO[[#This Row],[OTRO]],"R","N")</f>
        <v>N</v>
      </c>
      <c r="N239" s="114" t="s">
        <v>49</v>
      </c>
      <c r="AJ239" s="114" t="s">
        <v>49</v>
      </c>
    </row>
    <row r="240" spans="1:36" outlineLevel="1" x14ac:dyDescent="0.3">
      <c r="A240" s="528" t="s">
        <v>20092</v>
      </c>
      <c r="B240" s="528" t="s">
        <v>442</v>
      </c>
      <c r="C240" s="528" t="s">
        <v>129</v>
      </c>
      <c r="D240" s="530"/>
      <c r="E240" s="537" t="str">
        <f>IFERROR(IF(T_DICCIONARIO[[#This Row],[PERSONALIZAR]]&lt;&gt;"",T_DICCIONARIO[[#This Row],[PERSONALIZAR]],HLOOKUP($E$2,$F$3:L240,ROW(T_DICCIONARIO[[#This Row],[PERSONALIZAR]])-2,0)),T_DICCIONARIO[[#This Row],[es]])</f>
        <v>Escribe la URL de la imagen que quieres insertar.</v>
      </c>
      <c r="F240" s="529" t="s">
        <v>986</v>
      </c>
      <c r="G240" s="529" t="s">
        <v>469</v>
      </c>
      <c r="H240" s="529" t="s">
        <v>472</v>
      </c>
      <c r="I240" s="529" t="s">
        <v>470</v>
      </c>
      <c r="J240" s="529" t="s">
        <v>471</v>
      </c>
      <c r="K240" s="529" t="s">
        <v>745</v>
      </c>
      <c r="L240" s="529" t="s">
        <v>18764</v>
      </c>
      <c r="M240" s="550" t="str">
        <f>IF(T_DICCIONARIO[[#This Row],[PERSONALIZAR]]=T_DICCIONARIO[[#This Row],[OTRO]],"R","N")</f>
        <v>N</v>
      </c>
      <c r="N240" s="114" t="s">
        <v>49</v>
      </c>
      <c r="AJ240" s="114" t="s">
        <v>49</v>
      </c>
    </row>
    <row r="241" spans="1:36" ht="57.6" outlineLevel="1" x14ac:dyDescent="0.3">
      <c r="A241" s="528" t="s">
        <v>20093</v>
      </c>
      <c r="B241" s="528" t="s">
        <v>442</v>
      </c>
      <c r="C241" s="528" t="s">
        <v>130</v>
      </c>
      <c r="D241" s="530"/>
      <c r="E241" s="537" t="str">
        <f>IFERROR(IF(T_DICCIONARIO[[#This Row],[PERSONALIZAR]]&lt;&gt;"",T_DICCIONARIO[[#This Row],[PERSONALIZAR]],HLOOKUP($E$2,$F$3:L241,ROW(T_DICCIONARIO[[#This Row],[PERSONALIZAR]])-2,0)),T_DICCIONARIO[[#This Row],[es]])</f>
        <v xml:space="preserve">La URL introducida no es válida.
Asegúrate de insertar una URL adecuada.
</v>
      </c>
      <c r="F241" s="529" t="s">
        <v>624</v>
      </c>
      <c r="G241" s="529" t="s">
        <v>476</v>
      </c>
      <c r="H241" s="529" t="s">
        <v>473</v>
      </c>
      <c r="I241" s="529" t="s">
        <v>475</v>
      </c>
      <c r="J241" s="529" t="s">
        <v>474</v>
      </c>
      <c r="K241" s="529" t="s">
        <v>746</v>
      </c>
      <c r="L241" s="529" t="s">
        <v>18765</v>
      </c>
      <c r="M241" s="550" t="str">
        <f>IF(T_DICCIONARIO[[#This Row],[PERSONALIZAR]]=T_DICCIONARIO[[#This Row],[OTRO]],"R","N")</f>
        <v>N</v>
      </c>
      <c r="N241" s="114" t="s">
        <v>49</v>
      </c>
      <c r="AJ241" s="114" t="s">
        <v>49</v>
      </c>
    </row>
    <row r="242" spans="1:36" ht="57.6" outlineLevel="1" x14ac:dyDescent="0.3">
      <c r="A242" s="528" t="s">
        <v>20110</v>
      </c>
      <c r="B242" s="528" t="s">
        <v>442</v>
      </c>
      <c r="C242" s="528" t="s">
        <v>131</v>
      </c>
      <c r="D242" s="530"/>
      <c r="E242" s="537" t="str">
        <f>IFERROR(IF(T_DICCIONARIO[[#This Row],[PERSONALIZAR]]&lt;&gt;"",T_DICCIONARIO[[#This Row],[PERSONALIZAR]],HLOOKUP($E$2,$F$3:L242,ROW(T_DICCIONARIO[[#This Row],[PERSONALIZAR]])-2,0)),T_DICCIONARIO[[#This Row],[es]])</f>
        <v>Escribe el ANCHO que quieres que tenga la imagen. 
Si no sabes qué tamaño quieres, puedes dejarlo en blanco, y se tomará el ancho por defecto de la imagen, pero NO SE PUEDE PONER CERO (0).</v>
      </c>
      <c r="F242" s="529" t="s">
        <v>18918</v>
      </c>
      <c r="G242" s="529" t="s">
        <v>1052</v>
      </c>
      <c r="H242" s="529" t="s">
        <v>1053</v>
      </c>
      <c r="I242" s="529" t="s">
        <v>477</v>
      </c>
      <c r="J242" s="529" t="s">
        <v>478</v>
      </c>
      <c r="K242" s="529" t="s">
        <v>17884</v>
      </c>
      <c r="L242" s="529" t="s">
        <v>18766</v>
      </c>
      <c r="M242" s="550" t="str">
        <f>IF(T_DICCIONARIO[[#This Row],[PERSONALIZAR]]=T_DICCIONARIO[[#This Row],[OTRO]],"R","N")</f>
        <v>N</v>
      </c>
      <c r="N242" s="114" t="s">
        <v>49</v>
      </c>
      <c r="AJ242" s="114" t="s">
        <v>49</v>
      </c>
    </row>
    <row r="243" spans="1:36" ht="57.6" outlineLevel="1" x14ac:dyDescent="0.3">
      <c r="A243" s="528" t="s">
        <v>20095</v>
      </c>
      <c r="B243" s="528" t="s">
        <v>442</v>
      </c>
      <c r="C243" s="528" t="s">
        <v>132</v>
      </c>
      <c r="D243" s="530"/>
      <c r="E243" s="537" t="str">
        <f>IFERROR(IF(T_DICCIONARIO[[#This Row],[PERSONALIZAR]]&lt;&gt;"",T_DICCIONARIO[[#This Row],[PERSONALIZAR]],HLOOKUP($E$2,$F$3:L243,ROW(T_DICCIONARIO[[#This Row],[PERSONALIZAR]])-2,0)),T_DICCIONARIO[[#This Row],[es]])</f>
        <v>Escribe la ALTURA que quieres que tenga la imagen. 
Si no sabes qué tamaño quieres, puedes dejarlo en blanco, y se tomará el ancho por defecto de la imagen, pero NO SE PUEDE PONER CERO (0).</v>
      </c>
      <c r="F243" s="529" t="s">
        <v>479</v>
      </c>
      <c r="G243" s="529" t="s">
        <v>1054</v>
      </c>
      <c r="H243" s="529" t="s">
        <v>1055</v>
      </c>
      <c r="I243" s="529" t="s">
        <v>481</v>
      </c>
      <c r="J243" s="529" t="s">
        <v>480</v>
      </c>
      <c r="K243" s="529" t="s">
        <v>17885</v>
      </c>
      <c r="L243" s="529" t="s">
        <v>18767</v>
      </c>
      <c r="M243" s="550" t="str">
        <f>IF(T_DICCIONARIO[[#This Row],[PERSONALIZAR]]=T_DICCIONARIO[[#This Row],[OTRO]],"R","N")</f>
        <v>N</v>
      </c>
      <c r="N243" s="114" t="s">
        <v>49</v>
      </c>
      <c r="AJ243" s="114" t="s">
        <v>49</v>
      </c>
    </row>
    <row r="244" spans="1:36" ht="28.8" outlineLevel="1" x14ac:dyDescent="0.3">
      <c r="A244" s="528" t="s">
        <v>20096</v>
      </c>
      <c r="B244" s="528" t="s">
        <v>442</v>
      </c>
      <c r="C244" s="528" t="s">
        <v>133</v>
      </c>
      <c r="D244" s="530"/>
      <c r="E244" s="537" t="str">
        <f>IFERROR(IF(T_DICCIONARIO[[#This Row],[PERSONALIZAR]]&lt;&gt;"",T_DICCIONARIO[[#This Row],[PERSONALIZAR]],HLOOKUP($E$2,$F$3:L244,ROW(T_DICCIONARIO[[#This Row],[PERSONALIZAR]])-2,0)),T_DICCIONARIO[[#This Row],[es]])</f>
        <v>El número inicial de la pregunta a exportar debe ser superior al número menor del banco de preguntas.</v>
      </c>
      <c r="F244" s="529" t="s">
        <v>482</v>
      </c>
      <c r="G244" s="529" t="s">
        <v>483</v>
      </c>
      <c r="H244" s="529" t="s">
        <v>1056</v>
      </c>
      <c r="I244" s="529" t="s">
        <v>484</v>
      </c>
      <c r="J244" s="529" t="s">
        <v>485</v>
      </c>
      <c r="K244" s="529" t="s">
        <v>747</v>
      </c>
      <c r="L244" s="529" t="s">
        <v>18768</v>
      </c>
      <c r="M244" s="550" t="str">
        <f>IF(T_DICCIONARIO[[#This Row],[PERSONALIZAR]]=T_DICCIONARIO[[#This Row],[OTRO]],"R","N")</f>
        <v>N</v>
      </c>
      <c r="N244" s="114" t="s">
        <v>49</v>
      </c>
      <c r="AJ244" s="114" t="s">
        <v>49</v>
      </c>
    </row>
    <row r="245" spans="1:36" ht="28.8" outlineLevel="1" x14ac:dyDescent="0.3">
      <c r="A245" s="528" t="s">
        <v>20097</v>
      </c>
      <c r="B245" s="528" t="s">
        <v>442</v>
      </c>
      <c r="C245" s="528" t="s">
        <v>134</v>
      </c>
      <c r="D245" s="530"/>
      <c r="E245" s="537" t="str">
        <f>IFERROR(IF(T_DICCIONARIO[[#This Row],[PERSONALIZAR]]&lt;&gt;"",T_DICCIONARIO[[#This Row],[PERSONALIZAR]],HLOOKUP($E$2,$F$3:L245,ROW(T_DICCIONARIO[[#This Row],[PERSONALIZAR]])-2,0)),T_DICCIONARIO[[#This Row],[es]])</f>
        <v>El número final de la pregunta a exportar debe ser inferior al número mayor del banco de preguntas.</v>
      </c>
      <c r="F245" s="529" t="s">
        <v>487</v>
      </c>
      <c r="G245" s="529" t="s">
        <v>490</v>
      </c>
      <c r="H245" s="529" t="s">
        <v>486</v>
      </c>
      <c r="I245" s="529" t="s">
        <v>489</v>
      </c>
      <c r="J245" s="529" t="s">
        <v>488</v>
      </c>
      <c r="K245" s="529" t="s">
        <v>748</v>
      </c>
      <c r="L245" s="529" t="s">
        <v>18769</v>
      </c>
      <c r="M245" s="550" t="str">
        <f>IF(T_DICCIONARIO[[#This Row],[PERSONALIZAR]]=T_DICCIONARIO[[#This Row],[OTRO]],"R","N")</f>
        <v>N</v>
      </c>
      <c r="N245" s="114" t="s">
        <v>49</v>
      </c>
      <c r="AJ245" s="114" t="s">
        <v>49</v>
      </c>
    </row>
    <row r="246" spans="1:36" ht="28.8" outlineLevel="1" x14ac:dyDescent="0.3">
      <c r="A246" s="528" t="s">
        <v>20098</v>
      </c>
      <c r="B246" s="528" t="s">
        <v>442</v>
      </c>
      <c r="C246" s="528" t="s">
        <v>135</v>
      </c>
      <c r="D246" s="530"/>
      <c r="E246" s="537" t="str">
        <f>IFERROR(IF(T_DICCIONARIO[[#This Row],[PERSONALIZAR]]&lt;&gt;"",T_DICCIONARIO[[#This Row],[PERSONALIZAR]],HLOOKUP($E$2,$F$3:L246,ROW(T_DICCIONARIO[[#This Row],[PERSONALIZAR]])-2,0)),T_DICCIONARIO[[#This Row],[es]])</f>
        <v>El número final de la pregunta a exportar debe ser superior al número menor del banco de preguntas.</v>
      </c>
      <c r="F246" s="529" t="s">
        <v>492</v>
      </c>
      <c r="G246" s="529" t="s">
        <v>491</v>
      </c>
      <c r="H246" s="529" t="s">
        <v>495</v>
      </c>
      <c r="I246" s="529" t="s">
        <v>493</v>
      </c>
      <c r="J246" s="529" t="s">
        <v>494</v>
      </c>
      <c r="K246" s="529" t="s">
        <v>749</v>
      </c>
      <c r="L246" s="529" t="s">
        <v>18770</v>
      </c>
      <c r="M246" s="550" t="str">
        <f>IF(T_DICCIONARIO[[#This Row],[PERSONALIZAR]]=T_DICCIONARIO[[#This Row],[OTRO]],"R","N")</f>
        <v>N</v>
      </c>
      <c r="N246" s="114" t="s">
        <v>49</v>
      </c>
      <c r="AJ246" s="114" t="s">
        <v>49</v>
      </c>
    </row>
    <row r="247" spans="1:36" ht="43.2" outlineLevel="1" x14ac:dyDescent="0.3">
      <c r="A247" s="528" t="s">
        <v>20099</v>
      </c>
      <c r="B247" s="528" t="s">
        <v>442</v>
      </c>
      <c r="C247" s="528" t="s">
        <v>136</v>
      </c>
      <c r="D247" s="530"/>
      <c r="E247" s="537" t="str">
        <f>IFERROR(IF(T_DICCIONARIO[[#This Row],[PERSONALIZAR]]&lt;&gt;"",T_DICCIONARIO[[#This Row],[PERSONALIZAR]],HLOOKUP($E$2,$F$3:L247,ROW(T_DICCIONARIO[[#This Row],[PERSONALIZAR]])-2,0)),T_DICCIONARIO[[#This Row],[es]])</f>
        <v>Revisa los datos en la pantalla
DATOS GENERALES.</v>
      </c>
      <c r="F247" s="529" t="s">
        <v>18919</v>
      </c>
      <c r="G247" s="529" t="s">
        <v>18920</v>
      </c>
      <c r="H247" s="529" t="s">
        <v>18921</v>
      </c>
      <c r="I247" s="529" t="s">
        <v>18922</v>
      </c>
      <c r="J247" s="529" t="s">
        <v>18923</v>
      </c>
      <c r="K247" s="529" t="s">
        <v>18924</v>
      </c>
      <c r="L247" s="529" t="s">
        <v>18925</v>
      </c>
      <c r="M247" s="550" t="str">
        <f>IF(T_DICCIONARIO[[#This Row],[PERSONALIZAR]]=T_DICCIONARIO[[#This Row],[OTRO]],"R","N")</f>
        <v>N</v>
      </c>
      <c r="N247" s="114" t="s">
        <v>49</v>
      </c>
      <c r="AJ247" s="114" t="s">
        <v>49</v>
      </c>
    </row>
    <row r="248" spans="1:36" ht="57.6" outlineLevel="1" x14ac:dyDescent="0.3">
      <c r="A248" s="528" t="s">
        <v>20100</v>
      </c>
      <c r="B248" s="528" t="s">
        <v>442</v>
      </c>
      <c r="C248" s="528" t="s">
        <v>137</v>
      </c>
      <c r="D248" s="530"/>
      <c r="E248" s="537" t="str">
        <f>IFERROR(IF(T_DICCIONARIO[[#This Row],[PERSONALIZAR]]&lt;&gt;"",T_DICCIONARIO[[#This Row],[PERSONALIZAR]],HLOOKUP($E$2,$F$3:L248,ROW(T_DICCIONARIO[[#This Row],[PERSONALIZAR]])-2,0)),T_DICCIONARIO[[#This Row],[es]])</f>
        <v>No tienes acceso a Internet.
Cuando uses FastTest PlugIn con acceso a Internet, se podrá verificar si estás trabajando con la úlitma versión.</v>
      </c>
      <c r="F248" s="529" t="s">
        <v>19230</v>
      </c>
      <c r="G248" s="529" t="s">
        <v>19311</v>
      </c>
      <c r="H248" s="529" t="s">
        <v>19310</v>
      </c>
      <c r="I248" s="529" t="s">
        <v>19309</v>
      </c>
      <c r="J248" s="529" t="s">
        <v>19308</v>
      </c>
      <c r="K248" s="529" t="s">
        <v>19307</v>
      </c>
      <c r="L248" s="529" t="s">
        <v>19306</v>
      </c>
      <c r="M248" s="550" t="str">
        <f>IF(T_DICCIONARIO[[#This Row],[PERSONALIZAR]]=T_DICCIONARIO[[#This Row],[OTRO]],"R","N")</f>
        <v>N</v>
      </c>
      <c r="N248" s="114" t="s">
        <v>49</v>
      </c>
      <c r="AJ248" s="114" t="s">
        <v>49</v>
      </c>
    </row>
    <row r="249" spans="1:36" ht="43.2" outlineLevel="1" x14ac:dyDescent="0.3">
      <c r="A249" s="528" t="s">
        <v>20101</v>
      </c>
      <c r="B249" s="528" t="s">
        <v>442</v>
      </c>
      <c r="C249" s="528" t="s">
        <v>138</v>
      </c>
      <c r="D249" s="530"/>
      <c r="E249" s="537" t="str">
        <f>IFERROR(IF(T_DICCIONARIO[[#This Row],[PERSONALIZAR]]&lt;&gt;"",T_DICCIONARIO[[#This Row],[PERSONALIZAR]],HLOOKUP($E$2,$F$3:L249,ROW(T_DICCIONARIO[[#This Row],[PERSONALIZAR]])-2,0)),T_DICCIONARIO[[#This Row],[es]])</f>
        <v>Hay una versión nueva de la aplicación.
En el siguiente enlace puedes descargártela.</v>
      </c>
      <c r="F249" s="529" t="s">
        <v>19231</v>
      </c>
      <c r="G249" s="529" t="s">
        <v>19312</v>
      </c>
      <c r="H249" s="529" t="s">
        <v>19313</v>
      </c>
      <c r="I249" s="529" t="s">
        <v>19314</v>
      </c>
      <c r="J249" s="529" t="s">
        <v>19315</v>
      </c>
      <c r="K249" s="529" t="s">
        <v>19316</v>
      </c>
      <c r="L249" s="529" t="s">
        <v>19320</v>
      </c>
      <c r="M249" s="550" t="str">
        <f>IF(T_DICCIONARIO[[#This Row],[PERSONALIZAR]]=T_DICCIONARIO[[#This Row],[OTRO]],"R","N")</f>
        <v>N</v>
      </c>
      <c r="N249" s="114" t="s">
        <v>49</v>
      </c>
      <c r="AJ249" s="114" t="s">
        <v>49</v>
      </c>
    </row>
    <row r="250" spans="1:36" outlineLevel="1" x14ac:dyDescent="0.3">
      <c r="A250" s="528" t="s">
        <v>20102</v>
      </c>
      <c r="B250" s="528" t="s">
        <v>442</v>
      </c>
      <c r="C250" s="528" t="s">
        <v>496</v>
      </c>
      <c r="D250" s="530"/>
      <c r="E250" s="537" t="str">
        <f>IFERROR(IF(T_DICCIONARIO[[#This Row],[PERSONALIZAR]]&lt;&gt;"",T_DICCIONARIO[[#This Row],[PERSONALIZAR]],HLOOKUP($E$2,$F$3:L250,ROW(T_DICCIONARIO[[#This Row],[PERSONALIZAR]])-2,0)),T_DICCIONARIO[[#This Row],[es]])</f>
        <v>Has seleccionado ir a FORMULARIO Tipo:</v>
      </c>
      <c r="F250" s="529" t="s">
        <v>18073</v>
      </c>
      <c r="G250" s="529" t="s">
        <v>18074</v>
      </c>
      <c r="H250" s="529" t="s">
        <v>18075</v>
      </c>
      <c r="I250" s="529" t="s">
        <v>18076</v>
      </c>
      <c r="J250" s="529" t="s">
        <v>18077</v>
      </c>
      <c r="K250" s="529" t="s">
        <v>18078</v>
      </c>
      <c r="L250" s="529" t="s">
        <v>18771</v>
      </c>
      <c r="M250" s="550" t="str">
        <f>IF(T_DICCIONARIO[[#This Row],[PERSONALIZAR]]=T_DICCIONARIO[[#This Row],[OTRO]],"R","N")</f>
        <v>N</v>
      </c>
      <c r="N250" s="114" t="s">
        <v>49</v>
      </c>
      <c r="AJ250" s="114" t="s">
        <v>49</v>
      </c>
    </row>
    <row r="251" spans="1:36" outlineLevel="1" x14ac:dyDescent="0.3">
      <c r="A251" s="528" t="s">
        <v>20103</v>
      </c>
      <c r="B251" s="528" t="s">
        <v>442</v>
      </c>
      <c r="C251" s="528" t="s">
        <v>497</v>
      </c>
      <c r="D251" s="530"/>
      <c r="E251" s="537" t="str">
        <f>IFERROR(IF(T_DICCIONARIO[[#This Row],[PERSONALIZAR]]&lt;&gt;"",T_DICCIONARIO[[#This Row],[PERSONALIZAR]],HLOOKUP($E$2,$F$3:L251,ROW(T_DICCIONARIO[[#This Row],[PERSONALIZAR]])-2,0)),T_DICCIONARIO[[#This Row],[es]])</f>
        <v>Podrás introducir preguntas UNA a UNA.</v>
      </c>
      <c r="F251" s="529" t="s">
        <v>19008</v>
      </c>
      <c r="G251" s="529" t="s">
        <v>19009</v>
      </c>
      <c r="H251" s="529" t="s">
        <v>19010</v>
      </c>
      <c r="I251" s="529" t="s">
        <v>19011</v>
      </c>
      <c r="J251" s="529" t="s">
        <v>19012</v>
      </c>
      <c r="K251" s="529" t="s">
        <v>19013</v>
      </c>
      <c r="L251" s="529" t="s">
        <v>19014</v>
      </c>
      <c r="M251" s="550" t="str">
        <f>IF(T_DICCIONARIO[[#This Row],[PERSONALIZAR]]=T_DICCIONARIO[[#This Row],[OTRO]],"R","N")</f>
        <v>N</v>
      </c>
      <c r="N251" s="114" t="s">
        <v>49</v>
      </c>
      <c r="AJ251" s="114" t="s">
        <v>49</v>
      </c>
    </row>
    <row r="252" spans="1:36" ht="43.2" outlineLevel="1" x14ac:dyDescent="0.3">
      <c r="A252" s="528" t="s">
        <v>20104</v>
      </c>
      <c r="B252" s="528" t="s">
        <v>442</v>
      </c>
      <c r="C252" s="528" t="s">
        <v>140</v>
      </c>
      <c r="D252" s="530"/>
      <c r="E252" s="537" t="str">
        <f>IFERROR(IF(T_DICCIONARIO[[#This Row],[PERSONALIZAR]]&lt;&gt;"",T_DICCIONARIO[[#This Row],[PERSONALIZAR]],HLOOKUP($E$2,$F$3:L252,ROW(T_DICCIONARIO[[#This Row],[PERSONALIZAR]])-2,0)),T_DICCIONARIO[[#This Row],[es]])</f>
        <v>¿Estás seguro que quieres LIMPIAR los datos del Formulario?
NO se BORRARÁ ningún dato de las preguntas.</v>
      </c>
      <c r="F252" s="529" t="s">
        <v>19015</v>
      </c>
      <c r="G252" s="529" t="s">
        <v>19016</v>
      </c>
      <c r="H252" s="529" t="s">
        <v>19017</v>
      </c>
      <c r="I252" s="529" t="s">
        <v>19018</v>
      </c>
      <c r="J252" s="529" t="s">
        <v>19019</v>
      </c>
      <c r="K252" s="529" t="s">
        <v>19020</v>
      </c>
      <c r="L252" s="529" t="s">
        <v>19021</v>
      </c>
      <c r="M252" s="550" t="str">
        <f>IF(T_DICCIONARIO[[#This Row],[PERSONALIZAR]]=T_DICCIONARIO[[#This Row],[OTRO]],"R","N")</f>
        <v>N</v>
      </c>
      <c r="N252" s="114" t="s">
        <v>49</v>
      </c>
      <c r="AJ252" s="114" t="s">
        <v>49</v>
      </c>
    </row>
    <row r="253" spans="1:36" ht="28.8" outlineLevel="1" x14ac:dyDescent="0.3">
      <c r="A253" s="528" t="s">
        <v>20105</v>
      </c>
      <c r="B253" s="528" t="s">
        <v>442</v>
      </c>
      <c r="C253" s="528" t="s">
        <v>141</v>
      </c>
      <c r="D253" s="530"/>
      <c r="E253" s="537" t="str">
        <f>IFERROR(IF(T_DICCIONARIO[[#This Row],[PERSONALIZAR]]&lt;&gt;"",T_DICCIONARIO[[#This Row],[PERSONALIZAR]],HLOOKUP($E$2,$F$3:L253,ROW(T_DICCIONARIO[[#This Row],[PERSONALIZAR]])-2,0)),T_DICCIONARIO[[#This Row],[es]])</f>
        <v>No se pueden EXPORTAR ARCHIVOS si estás trabajando en la red, hay que trabajar en un disco duro.</v>
      </c>
      <c r="F253" s="529" t="s">
        <v>19459</v>
      </c>
      <c r="G253" s="529" t="s">
        <v>19460</v>
      </c>
      <c r="H253" s="529" t="s">
        <v>19465</v>
      </c>
      <c r="I253" s="529" t="s">
        <v>19464</v>
      </c>
      <c r="J253" s="529" t="s">
        <v>19463</v>
      </c>
      <c r="K253" s="529" t="s">
        <v>19461</v>
      </c>
      <c r="L253" s="529" t="s">
        <v>19462</v>
      </c>
      <c r="M253" s="550" t="str">
        <f>IF(T_DICCIONARIO[[#This Row],[PERSONALIZAR]]=T_DICCIONARIO[[#This Row],[OTRO]],"R","N")</f>
        <v>N</v>
      </c>
      <c r="N253" s="114" t="s">
        <v>49</v>
      </c>
      <c r="AJ253" s="114" t="s">
        <v>49</v>
      </c>
    </row>
    <row r="254" spans="1:36" outlineLevel="1" x14ac:dyDescent="0.3">
      <c r="A254" s="528" t="s">
        <v>20106</v>
      </c>
      <c r="B254" s="528" t="s">
        <v>442</v>
      </c>
      <c r="C254" s="528" t="s">
        <v>142</v>
      </c>
      <c r="D254" s="530"/>
      <c r="E254" s="537" t="str">
        <f>IFERROR(IF(T_DICCIONARIO[[#This Row],[PERSONALIZAR]]&lt;&gt;"",T_DICCIONARIO[[#This Row],[PERSONALIZAR]],HLOOKUP($E$2,$F$3:L254,ROW(T_DICCIONARIO[[#This Row],[PERSONALIZAR]])-2,0)),T_DICCIONARIO[[#This Row],[es]])</f>
        <v>NO HAY DATOS ALMACENADOS EN LA PREGUNTA SELECCIONADA.</v>
      </c>
      <c r="F254" s="529" t="s">
        <v>18926</v>
      </c>
      <c r="G254" s="529" t="s">
        <v>18927</v>
      </c>
      <c r="H254" s="529" t="s">
        <v>18928</v>
      </c>
      <c r="I254" s="529" t="s">
        <v>18929</v>
      </c>
      <c r="J254" s="529" t="s">
        <v>18930</v>
      </c>
      <c r="K254" s="529" t="s">
        <v>750</v>
      </c>
      <c r="L254" s="529" t="s">
        <v>18931</v>
      </c>
      <c r="M254" s="550" t="str">
        <f>IF(T_DICCIONARIO[[#This Row],[PERSONALIZAR]]=T_DICCIONARIO[[#This Row],[OTRO]],"R","N")</f>
        <v>N</v>
      </c>
      <c r="N254" s="114" t="s">
        <v>49</v>
      </c>
      <c r="AJ254" s="114" t="s">
        <v>49</v>
      </c>
    </row>
    <row r="255" spans="1:36" outlineLevel="1" x14ac:dyDescent="0.3">
      <c r="A255" s="528" t="s">
        <v>20107</v>
      </c>
      <c r="B255" s="528" t="s">
        <v>442</v>
      </c>
      <c r="C255" s="528" t="s">
        <v>499</v>
      </c>
      <c r="D255" s="530"/>
      <c r="E255" s="537" t="str">
        <f>IFERROR(IF(T_DICCIONARIO[[#This Row],[PERSONALIZAR]]&lt;&gt;"",T_DICCIONARIO[[#This Row],[PERSONALIZAR]],HLOOKUP($E$2,$F$3:L255,ROW(T_DICCIONARIO[[#This Row],[PERSONALIZAR]])-2,0)),T_DICCIONARIO[[#This Row],[es]])</f>
        <v xml:space="preserve">¿Estás seguro que quieres BORRAR la pregunta </v>
      </c>
      <c r="F255" s="529" t="s">
        <v>498</v>
      </c>
      <c r="G255" s="529" t="s">
        <v>1057</v>
      </c>
      <c r="H255" s="529" t="s">
        <v>19432</v>
      </c>
      <c r="I255" s="529" t="s">
        <v>506</v>
      </c>
      <c r="J255" s="529" t="s">
        <v>504</v>
      </c>
      <c r="K255" s="529" t="s">
        <v>17886</v>
      </c>
      <c r="L255" s="529" t="s">
        <v>19433</v>
      </c>
      <c r="M255" s="550" t="str">
        <f>IF(T_DICCIONARIO[[#This Row],[PERSONALIZAR]]=T_DICCIONARIO[[#This Row],[OTRO]],"R","N")</f>
        <v>N</v>
      </c>
      <c r="N255" s="114" t="s">
        <v>49</v>
      </c>
      <c r="AJ255" s="114" t="s">
        <v>49</v>
      </c>
    </row>
    <row r="256" spans="1:36" outlineLevel="1" x14ac:dyDescent="0.3">
      <c r="A256" s="528" t="s">
        <v>20108</v>
      </c>
      <c r="B256" s="528" t="s">
        <v>442</v>
      </c>
      <c r="C256" s="528" t="s">
        <v>500</v>
      </c>
      <c r="D256" s="530"/>
      <c r="E256" s="537" t="str">
        <f>IFERROR(IF(T_DICCIONARIO[[#This Row],[PERSONALIZAR]]&lt;&gt;"",T_DICCIONARIO[[#This Row],[PERSONALIZAR]],HLOOKUP($E$2,$F$3:L256,ROW(T_DICCIONARIO[[#This Row],[PERSONALIZAR]])-2,0)),T_DICCIONARIO[[#This Row],[es]])</f>
        <v xml:space="preserve"> del cuestionario?</v>
      </c>
      <c r="F256" s="529" t="s">
        <v>501</v>
      </c>
      <c r="G256" s="529" t="s">
        <v>503</v>
      </c>
      <c r="H256" s="529" t="s">
        <v>502</v>
      </c>
      <c r="I256" s="529" t="s">
        <v>507</v>
      </c>
      <c r="J256" s="529" t="s">
        <v>505</v>
      </c>
      <c r="K256" s="529" t="s">
        <v>751</v>
      </c>
      <c r="L256" s="529" t="s">
        <v>19431</v>
      </c>
      <c r="M256" s="550" t="str">
        <f>IF(T_DICCIONARIO[[#This Row],[PERSONALIZAR]]=T_DICCIONARIO[[#This Row],[OTRO]],"R","N")</f>
        <v>N</v>
      </c>
      <c r="N256" s="114" t="s">
        <v>49</v>
      </c>
      <c r="AJ256" s="114" t="s">
        <v>49</v>
      </c>
    </row>
    <row r="257" spans="1:36" outlineLevel="1" x14ac:dyDescent="0.3">
      <c r="A257" s="528" t="s">
        <v>20109</v>
      </c>
      <c r="B257" s="528" t="s">
        <v>442</v>
      </c>
      <c r="C257" s="528" t="s">
        <v>508</v>
      </c>
      <c r="D257" s="530"/>
      <c r="E257" s="537" t="str">
        <f>IFERROR(IF(T_DICCIONARIO[[#This Row],[PERSONALIZAR]]&lt;&gt;"",T_DICCIONARIO[[#This Row],[PERSONALIZAR]],HLOOKUP($E$2,$F$3:L257,ROW(T_DICCIONARIO[[#This Row],[PERSONALIZAR]])-2,0)),T_DICCIONARIO[[#This Row],[es]])</f>
        <v xml:space="preserve">La pregunta </v>
      </c>
      <c r="F257" s="529" t="s">
        <v>511</v>
      </c>
      <c r="G257" s="529" t="s">
        <v>1058</v>
      </c>
      <c r="H257" s="529" t="s">
        <v>514</v>
      </c>
      <c r="I257" s="529" t="s">
        <v>512</v>
      </c>
      <c r="J257" s="529" t="s">
        <v>513</v>
      </c>
      <c r="K257" s="529" t="s">
        <v>19429</v>
      </c>
      <c r="L257" s="529" t="s">
        <v>19430</v>
      </c>
      <c r="M257" s="550" t="str">
        <f>IF(T_DICCIONARIO[[#This Row],[PERSONALIZAR]]=T_DICCIONARIO[[#This Row],[OTRO]],"R","N")</f>
        <v>N</v>
      </c>
      <c r="N257" s="114" t="s">
        <v>49</v>
      </c>
      <c r="AJ257" s="114" t="s">
        <v>49</v>
      </c>
    </row>
    <row r="258" spans="1:36" outlineLevel="1" x14ac:dyDescent="0.3">
      <c r="A258" s="528" t="s">
        <v>20126</v>
      </c>
      <c r="B258" s="528" t="s">
        <v>442</v>
      </c>
      <c r="C258" s="528" t="s">
        <v>509</v>
      </c>
      <c r="D258" s="530"/>
      <c r="E258" s="537" t="str">
        <f>IFERROR(IF(T_DICCIONARIO[[#This Row],[PERSONALIZAR]]&lt;&gt;"",T_DICCIONARIO[[#This Row],[PERSONALIZAR]],HLOOKUP($E$2,$F$3:L258,ROW(T_DICCIONARIO[[#This Row],[PERSONALIZAR]])-2,0)),T_DICCIONARIO[[#This Row],[es]])</f>
        <v xml:space="preserve"> ha sido borrada del Banco de Preguntas.</v>
      </c>
      <c r="F258" s="529" t="s">
        <v>18932</v>
      </c>
      <c r="G258" s="529" t="s">
        <v>18933</v>
      </c>
      <c r="H258" s="529" t="s">
        <v>18934</v>
      </c>
      <c r="I258" s="529" t="s">
        <v>18935</v>
      </c>
      <c r="J258" s="529" t="s">
        <v>18936</v>
      </c>
      <c r="K258" s="529" t="s">
        <v>18937</v>
      </c>
      <c r="L258" s="529" t="s">
        <v>18938</v>
      </c>
      <c r="M258" s="550" t="str">
        <f>IF(T_DICCIONARIO[[#This Row],[PERSONALIZAR]]=T_DICCIONARIO[[#This Row],[OTRO]],"R","N")</f>
        <v>N</v>
      </c>
      <c r="N258" s="114" t="s">
        <v>49</v>
      </c>
      <c r="AJ258" s="114" t="s">
        <v>49</v>
      </c>
    </row>
    <row r="259" spans="1:36" outlineLevel="1" x14ac:dyDescent="0.3">
      <c r="A259" s="528" t="s">
        <v>20111</v>
      </c>
      <c r="B259" s="528" t="s">
        <v>442</v>
      </c>
      <c r="C259" s="528" t="s">
        <v>510</v>
      </c>
      <c r="D259" s="530"/>
      <c r="E259" s="537" t="str">
        <f>IFERROR(IF(T_DICCIONARIO[[#This Row],[PERSONALIZAR]]&lt;&gt;"",T_DICCIONARIO[[#This Row],[PERSONALIZAR]],HLOOKUP($E$2,$F$3:L259,ROW(T_DICCIONARIO[[#This Row],[PERSONALIZAR]])-2,0)),T_DICCIONARIO[[#This Row],[es]])</f>
        <v xml:space="preserve"> no ha sido borrada del Banco de Preguntas.</v>
      </c>
      <c r="F259" s="529" t="s">
        <v>18940</v>
      </c>
      <c r="G259" s="529" t="s">
        <v>18941</v>
      </c>
      <c r="H259" s="529" t="s">
        <v>18942</v>
      </c>
      <c r="I259" s="529" t="s">
        <v>19427</v>
      </c>
      <c r="J259" s="529" t="s">
        <v>18943</v>
      </c>
      <c r="K259" s="529" t="s">
        <v>19428</v>
      </c>
      <c r="L259" s="529" t="s">
        <v>18939</v>
      </c>
      <c r="M259" s="550" t="str">
        <f>IF(T_DICCIONARIO[[#This Row],[PERSONALIZAR]]=T_DICCIONARIO[[#This Row],[OTRO]],"R","N")</f>
        <v>N</v>
      </c>
      <c r="N259" s="114" t="s">
        <v>49</v>
      </c>
      <c r="AJ259" s="114" t="s">
        <v>49</v>
      </c>
    </row>
    <row r="260" spans="1:36" ht="115.2" outlineLevel="1" x14ac:dyDescent="0.3">
      <c r="A260" s="528" t="s">
        <v>20112</v>
      </c>
      <c r="B260" s="528" t="s">
        <v>442</v>
      </c>
      <c r="C260" s="528" t="s">
        <v>143</v>
      </c>
      <c r="D260" s="530"/>
      <c r="E260" s="537" t="str">
        <f>IFERROR(IF(T_DICCIONARIO[[#This Row],[PERSONALIZAR]]&lt;&gt;"",T_DICCIONARIO[[#This Row],[PERSONALIZAR]],HLOOKUP($E$2,$F$3:L260,ROW(T_DICCIONARIO[[#This Row],[PERSONALIZAR]])-2,0)),T_DICCIONARIO[[#This Row],[es]])</f>
        <v>Si quieres personalizar la lista desplegable de las
          CATEGORÍAS y SUBCATEGORÍAS
pulsa en ACTIVAR.
Cuando la tengas personalizada, pulsa en DESACTIVAR. 
Puedes TENER en la lista desplegable: 
   - Hasta 20 nombres de CATEGORÍAS
   - Hasta 12 nombres de SUBCATEGORÍAS</v>
      </c>
      <c r="F260" s="529" t="s">
        <v>19022</v>
      </c>
      <c r="G260" s="529" t="s">
        <v>19023</v>
      </c>
      <c r="H260" s="529" t="s">
        <v>19024</v>
      </c>
      <c r="I260" s="529" t="s">
        <v>19025</v>
      </c>
      <c r="J260" s="529" t="s">
        <v>19026</v>
      </c>
      <c r="K260" s="529" t="s">
        <v>19027</v>
      </c>
      <c r="L260" s="529" t="s">
        <v>19028</v>
      </c>
      <c r="M260" s="550" t="str">
        <f>IF(T_DICCIONARIO[[#This Row],[PERSONALIZAR]]=T_DICCIONARIO[[#This Row],[OTRO]],"R","N")</f>
        <v>N</v>
      </c>
      <c r="N260" s="114" t="s">
        <v>49</v>
      </c>
      <c r="AJ260" s="114" t="s">
        <v>49</v>
      </c>
    </row>
    <row r="261" spans="1:36" ht="100.8" outlineLevel="1" x14ac:dyDescent="0.3">
      <c r="A261" s="528" t="s">
        <v>20113</v>
      </c>
      <c r="B261" s="528" t="s">
        <v>442</v>
      </c>
      <c r="C261" s="528" t="s">
        <v>144</v>
      </c>
      <c r="D261" s="530"/>
      <c r="E261" s="537" t="str">
        <f>IFERROR(IF(T_DICCIONARIO[[#This Row],[PERSONALIZAR]]&lt;&gt;"",T_DICCIONARIO[[#This Row],[PERSONALIZAR]],HLOOKUP($E$2,$F$3:L261,ROW(T_DICCIONARIO[[#This Row],[PERSONALIZAR]])-2,0)),T_DICCIONARIO[[#This Row],[es]])</f>
        <v>Si quieres usar CELDAS VARIABLES para las preguntas, pulsa ACTIVAR.
Si NO quieres usarlas , pulsa DESACTIVAR.
Puedes usarlas:
     - Como variables de palabras,
     - Como celdas de EXCEL con FÓRMULAS,
     - Cualquier otra cosa que sepas hacer con EXCEL.</v>
      </c>
      <c r="F261" s="529" t="s">
        <v>19029</v>
      </c>
      <c r="G261" s="529" t="s">
        <v>19030</v>
      </c>
      <c r="H261" s="529" t="s">
        <v>19031</v>
      </c>
      <c r="I261" s="529" t="s">
        <v>19032</v>
      </c>
      <c r="J261" s="529" t="s">
        <v>19033</v>
      </c>
      <c r="K261" s="529" t="s">
        <v>19034</v>
      </c>
      <c r="L261" s="529" t="s">
        <v>19035</v>
      </c>
      <c r="M261" s="550" t="str">
        <f>IF(T_DICCIONARIO[[#This Row],[PERSONALIZAR]]=T_DICCIONARIO[[#This Row],[OTRO]],"R","N")</f>
        <v>N</v>
      </c>
      <c r="N261" s="114" t="s">
        <v>49</v>
      </c>
      <c r="AJ261" s="114" t="s">
        <v>49</v>
      </c>
    </row>
    <row r="262" spans="1:36" ht="28.8" outlineLevel="1" x14ac:dyDescent="0.3">
      <c r="A262" s="528" t="s">
        <v>20114</v>
      </c>
      <c r="B262" s="528" t="s">
        <v>442</v>
      </c>
      <c r="C262" s="528" t="s">
        <v>145</v>
      </c>
      <c r="D262" s="530"/>
      <c r="E262" s="537" t="str">
        <f>IFERROR(IF(T_DICCIONARIO[[#This Row],[PERSONALIZAR]]&lt;&gt;"",T_DICCIONARIO[[#This Row],[PERSONALIZAR]],HLOOKUP($E$2,$F$3:L262,ROW(T_DICCIONARIO[[#This Row],[PERSONALIZAR]])-2,0)),T_DICCIONARIO[[#This Row],[es]])</f>
        <v xml:space="preserve">¿DESEAS REEMPLAZAR EL ARCHIVO EXISTENTE?
</v>
      </c>
      <c r="F262" s="529" t="s">
        <v>515</v>
      </c>
      <c r="G262" s="529" t="s">
        <v>519</v>
      </c>
      <c r="H262" s="529" t="s">
        <v>516</v>
      </c>
      <c r="I262" s="529" t="s">
        <v>518</v>
      </c>
      <c r="J262" s="529" t="s">
        <v>517</v>
      </c>
      <c r="K262" s="529" t="s">
        <v>17887</v>
      </c>
      <c r="L262" s="529" t="s">
        <v>18772</v>
      </c>
      <c r="M262" s="550" t="str">
        <f>IF(T_DICCIONARIO[[#This Row],[PERSONALIZAR]]=T_DICCIONARIO[[#This Row],[OTRO]],"R","N")</f>
        <v>N</v>
      </c>
      <c r="N262" s="114" t="s">
        <v>49</v>
      </c>
      <c r="AJ262" s="114" t="s">
        <v>49</v>
      </c>
    </row>
    <row r="263" spans="1:36" outlineLevel="1" x14ac:dyDescent="0.3">
      <c r="A263" s="528" t="s">
        <v>20115</v>
      </c>
      <c r="B263" s="528" t="s">
        <v>442</v>
      </c>
      <c r="C263" s="528" t="s">
        <v>146</v>
      </c>
      <c r="D263" s="530"/>
      <c r="E263" s="537" t="str">
        <f>IFERROR(IF(T_DICCIONARIO[[#This Row],[PERSONALIZAR]]&lt;&gt;"",T_DICCIONARIO[[#This Row],[PERSONALIZAR]],HLOOKUP($E$2,$F$3:L263,ROW(T_DICCIONARIO[[#This Row],[PERSONALIZAR]])-2,0)),T_DICCIONARIO[[#This Row],[es]])</f>
        <v xml:space="preserve">SE REEMPLAZARÁ EL ARCHIVO: </v>
      </c>
      <c r="F263" s="529" t="s">
        <v>520</v>
      </c>
      <c r="G263" s="529" t="s">
        <v>17888</v>
      </c>
      <c r="H263" s="529" t="s">
        <v>526</v>
      </c>
      <c r="I263" s="529" t="s">
        <v>17889</v>
      </c>
      <c r="J263" s="529" t="s">
        <v>17890</v>
      </c>
      <c r="K263" s="529" t="s">
        <v>17891</v>
      </c>
      <c r="L263" s="529" t="s">
        <v>18773</v>
      </c>
      <c r="M263" s="550" t="str">
        <f>IF(T_DICCIONARIO[[#This Row],[PERSONALIZAR]]=T_DICCIONARIO[[#This Row],[OTRO]],"R","N")</f>
        <v>N</v>
      </c>
      <c r="N263" s="114" t="s">
        <v>49</v>
      </c>
      <c r="AJ263" s="114" t="s">
        <v>49</v>
      </c>
    </row>
    <row r="264" spans="1:36" outlineLevel="1" x14ac:dyDescent="0.3">
      <c r="A264" s="528" t="s">
        <v>20116</v>
      </c>
      <c r="B264" s="528" t="s">
        <v>442</v>
      </c>
      <c r="C264" s="528" t="s">
        <v>147</v>
      </c>
      <c r="D264" s="530"/>
      <c r="E264" s="537" t="str">
        <f>IFERROR(IF(T_DICCIONARIO[[#This Row],[PERSONALIZAR]]&lt;&gt;"",T_DICCIONARIO[[#This Row],[PERSONALIZAR]],HLOOKUP($E$2,$F$3:L264,ROW(T_DICCIONARIO[[#This Row],[PERSONALIZAR]])-2,0)),T_DICCIONARIO[[#This Row],[es]])</f>
        <v>2. TEXTO</v>
      </c>
      <c r="F264" s="529" t="s">
        <v>19325</v>
      </c>
      <c r="G264" s="529" t="s">
        <v>19326</v>
      </c>
      <c r="H264" s="529" t="s">
        <v>19328</v>
      </c>
      <c r="I264" s="529" t="s">
        <v>19325</v>
      </c>
      <c r="J264" s="529" t="s">
        <v>19333</v>
      </c>
      <c r="K264" s="529" t="s">
        <v>19335</v>
      </c>
      <c r="L264" s="529" t="s">
        <v>19667</v>
      </c>
      <c r="M264" s="550" t="str">
        <f>IF(T_DICCIONARIO[[#This Row],[PERSONALIZAR]]=T_DICCIONARIO[[#This Row],[OTRO]],"R","N")</f>
        <v>N</v>
      </c>
      <c r="N264" s="114" t="s">
        <v>49</v>
      </c>
      <c r="AJ264" s="114" t="s">
        <v>49</v>
      </c>
    </row>
    <row r="265" spans="1:36" outlineLevel="1" x14ac:dyDescent="0.3">
      <c r="A265" s="528" t="s">
        <v>20117</v>
      </c>
      <c r="B265" s="528" t="s">
        <v>442</v>
      </c>
      <c r="C265" s="528" t="s">
        <v>148</v>
      </c>
      <c r="D265" s="530"/>
      <c r="E265" s="537" t="str">
        <f>IFERROR(IF(T_DICCIONARIO[[#This Row],[PERSONALIZAR]]&lt;&gt;"",T_DICCIONARIO[[#This Row],[PERSONALIZAR]],HLOOKUP($E$2,$F$3:L265,ROW(T_DICCIONARIO[[#This Row],[PERSONALIZAR]])-2,0)),T_DICCIONARIO[[#This Row],[es]])</f>
        <v>1. EXCEL</v>
      </c>
      <c r="F265" s="529" t="s">
        <v>19321</v>
      </c>
      <c r="G265" s="529" t="s">
        <v>19321</v>
      </c>
      <c r="H265" s="529" t="s">
        <v>19321</v>
      </c>
      <c r="I265" s="529" t="s">
        <v>19321</v>
      </c>
      <c r="J265" s="529" t="s">
        <v>19321</v>
      </c>
      <c r="K265" s="529" t="s">
        <v>19321</v>
      </c>
      <c r="L265" s="529" t="s">
        <v>19668</v>
      </c>
      <c r="M265" s="550" t="str">
        <f>IF(T_DICCIONARIO[[#This Row],[PERSONALIZAR]]=T_DICCIONARIO[[#This Row],[OTRO]],"R","N")</f>
        <v>N</v>
      </c>
      <c r="N265" s="114" t="s">
        <v>49</v>
      </c>
      <c r="AJ265" s="114" t="s">
        <v>49</v>
      </c>
    </row>
    <row r="266" spans="1:36" outlineLevel="1" x14ac:dyDescent="0.3">
      <c r="A266" s="528" t="s">
        <v>20118</v>
      </c>
      <c r="B266" s="528" t="s">
        <v>442</v>
      </c>
      <c r="C266" s="528" t="s">
        <v>149</v>
      </c>
      <c r="D266" s="530"/>
      <c r="E266" s="537" t="str">
        <f>IFERROR(IF(T_DICCIONARIO[[#This Row],[PERSONALIZAR]]&lt;&gt;"",T_DICCIONARIO[[#This Row],[PERSONALIZAR]],HLOOKUP($E$2,$F$3:L266,ROW(T_DICCIONARIO[[#This Row],[PERSONALIZAR]])-2,0)),T_DICCIONARIO[[#This Row],[es]])</f>
        <v>0. MOODLE</v>
      </c>
      <c r="F266" s="529" t="s">
        <v>19322</v>
      </c>
      <c r="G266" s="529" t="s">
        <v>19322</v>
      </c>
      <c r="H266" s="529" t="s">
        <v>19322</v>
      </c>
      <c r="I266" s="529" t="s">
        <v>19322</v>
      </c>
      <c r="J266" s="529" t="s">
        <v>19322</v>
      </c>
      <c r="K266" s="529" t="s">
        <v>19322</v>
      </c>
      <c r="L266" s="529" t="s">
        <v>19669</v>
      </c>
      <c r="M266" s="550" t="str">
        <f>IF(T_DICCIONARIO[[#This Row],[PERSONALIZAR]]=T_DICCIONARIO[[#This Row],[OTRO]],"R","N")</f>
        <v>N</v>
      </c>
      <c r="N266" s="114" t="s">
        <v>49</v>
      </c>
      <c r="AJ266" s="114" t="s">
        <v>49</v>
      </c>
    </row>
    <row r="267" spans="1:36" outlineLevel="1" x14ac:dyDescent="0.3">
      <c r="A267" s="528" t="s">
        <v>20119</v>
      </c>
      <c r="B267" s="528" t="s">
        <v>442</v>
      </c>
      <c r="C267" s="528" t="s">
        <v>1159</v>
      </c>
      <c r="D267" s="530"/>
      <c r="E267" s="537" t="str">
        <f>IFERROR(IF(T_DICCIONARIO[[#This Row],[PERSONALIZAR]]&lt;&gt;"",T_DICCIONARIO[[#This Row],[PERSONALIZAR]],HLOOKUP($E$2,$F$3:L267,ROW(T_DICCIONARIO[[#This Row],[PERSONALIZAR]])-2,0)),T_DICCIONARIO[[#This Row],[es]])</f>
        <v>4. JUEGO</v>
      </c>
      <c r="F267" s="529" t="s">
        <v>19323</v>
      </c>
      <c r="G267" s="529" t="s">
        <v>19327</v>
      </c>
      <c r="H267" s="529" t="s">
        <v>19329</v>
      </c>
      <c r="I267" s="529" t="s">
        <v>19331</v>
      </c>
      <c r="J267" s="529" t="s">
        <v>19334</v>
      </c>
      <c r="K267" s="529" t="s">
        <v>19336</v>
      </c>
      <c r="L267" s="529" t="s">
        <v>19670</v>
      </c>
      <c r="M267" s="550" t="str">
        <f>IF(T_DICCIONARIO[[#This Row],[PERSONALIZAR]]=T_DICCIONARIO[[#This Row],[OTRO]],"R","N")</f>
        <v>N</v>
      </c>
      <c r="N267" s="114" t="s">
        <v>49</v>
      </c>
      <c r="AJ267" s="114" t="s">
        <v>49</v>
      </c>
    </row>
    <row r="268" spans="1:36" outlineLevel="1" x14ac:dyDescent="0.3">
      <c r="A268" s="528" t="s">
        <v>20120</v>
      </c>
      <c r="B268" s="528" t="s">
        <v>442</v>
      </c>
      <c r="C268" s="528" t="s">
        <v>18079</v>
      </c>
      <c r="D268" s="530"/>
      <c r="E268" s="537" t="str">
        <f>IFERROR(IF(T_DICCIONARIO[[#This Row],[PERSONALIZAR]]&lt;&gt;"",T_DICCIONARIO[[#This Row],[PERSONALIZAR]],HLOOKUP($E$2,$F$3:L268,ROW(T_DICCIONARIO[[#This Row],[PERSONALIZAR]])-2,0)),T_DICCIONARIO[[#This Row],[es]])</f>
        <v>3. FORMULAS</v>
      </c>
      <c r="F268" s="529" t="s">
        <v>19324</v>
      </c>
      <c r="G268" s="529" t="s">
        <v>19324</v>
      </c>
      <c r="H268" s="529" t="s">
        <v>19330</v>
      </c>
      <c r="I268" s="529" t="s">
        <v>19332</v>
      </c>
      <c r="J268" s="529" t="s">
        <v>19330</v>
      </c>
      <c r="K268" s="529" t="s">
        <v>19337</v>
      </c>
      <c r="L268" s="529" t="s">
        <v>19671</v>
      </c>
      <c r="M268" s="550" t="str">
        <f>IF(T_DICCIONARIO[[#This Row],[PERSONALIZAR]]=T_DICCIONARIO[[#This Row],[OTRO]],"R","N")</f>
        <v>N</v>
      </c>
      <c r="N268" s="114" t="s">
        <v>49</v>
      </c>
      <c r="AJ268" s="114" t="s">
        <v>49</v>
      </c>
    </row>
    <row r="269" spans="1:36" ht="57.6" outlineLevel="1" x14ac:dyDescent="0.3">
      <c r="A269" s="528" t="s">
        <v>20121</v>
      </c>
      <c r="B269" s="528" t="s">
        <v>442</v>
      </c>
      <c r="C269" s="528" t="s">
        <v>150</v>
      </c>
      <c r="D269" s="530"/>
      <c r="E269" s="537" t="str">
        <f>IFERROR(IF(T_DICCIONARIO[[#This Row],[PERSONALIZAR]]&lt;&gt;"",T_DICCIONARIO[[#This Row],[PERSONALIZAR]],HLOOKUP($E$2,$F$3:L269,ROW(T_DICCIONARIO[[#This Row],[PERSONALIZAR]])-2,0)),T_DICCIONARIO[[#This Row],[es]])</f>
        <v xml:space="preserve">NO SE REEMPLAZARÁ EL ARCHIVO. 
EL NUEVO ARCHIVO SE LLAMA:
</v>
      </c>
      <c r="F269" s="529" t="s">
        <v>528</v>
      </c>
      <c r="G269" s="529" t="s">
        <v>529</v>
      </c>
      <c r="H269" s="529" t="s">
        <v>527</v>
      </c>
      <c r="I269" s="529" t="s">
        <v>530</v>
      </c>
      <c r="J269" s="529" t="s">
        <v>531</v>
      </c>
      <c r="K269" s="529" t="s">
        <v>752</v>
      </c>
      <c r="L269" s="529" t="s">
        <v>18774</v>
      </c>
      <c r="M269" s="550" t="str">
        <f>IF(T_DICCIONARIO[[#This Row],[PERSONALIZAR]]=T_DICCIONARIO[[#This Row],[OTRO]],"R","N")</f>
        <v>N</v>
      </c>
      <c r="N269" s="114" t="s">
        <v>49</v>
      </c>
      <c r="AJ269" s="114" t="s">
        <v>49</v>
      </c>
    </row>
    <row r="270" spans="1:36" outlineLevel="1" x14ac:dyDescent="0.3">
      <c r="A270" s="528" t="s">
        <v>20122</v>
      </c>
      <c r="B270" s="528" t="s">
        <v>442</v>
      </c>
      <c r="C270" s="528" t="s">
        <v>151</v>
      </c>
      <c r="D270" s="530"/>
      <c r="E270" s="537" t="str">
        <f>IFERROR(IF(T_DICCIONARIO[[#This Row],[PERSONALIZAR]]&lt;&gt;"",T_DICCIONARIO[[#This Row],[PERSONALIZAR]],HLOOKUP($E$2,$F$3:L270,ROW(T_DICCIONARIO[[#This Row],[PERSONALIZAR]])-2,0)),T_DICCIONARIO[[#This Row],[es]])</f>
        <v>EN LA CARPETA:</v>
      </c>
      <c r="F270" s="529" t="s">
        <v>521</v>
      </c>
      <c r="G270" s="529" t="s">
        <v>523</v>
      </c>
      <c r="H270" s="529" t="s">
        <v>532</v>
      </c>
      <c r="I270" s="529" t="s">
        <v>524</v>
      </c>
      <c r="J270" s="529" t="s">
        <v>525</v>
      </c>
      <c r="K270" s="529" t="s">
        <v>753</v>
      </c>
      <c r="L270" s="529" t="s">
        <v>18775</v>
      </c>
      <c r="M270" s="550" t="str">
        <f>IF(T_DICCIONARIO[[#This Row],[PERSONALIZAR]]=T_DICCIONARIO[[#This Row],[OTRO]],"R","N")</f>
        <v>N</v>
      </c>
      <c r="N270" s="114" t="s">
        <v>49</v>
      </c>
      <c r="AJ270" s="114" t="s">
        <v>49</v>
      </c>
    </row>
    <row r="271" spans="1:36" outlineLevel="1" x14ac:dyDescent="0.3">
      <c r="A271" s="528" t="s">
        <v>20123</v>
      </c>
      <c r="B271" s="528" t="s">
        <v>442</v>
      </c>
      <c r="C271" s="528" t="s">
        <v>152</v>
      </c>
      <c r="D271" s="530"/>
      <c r="E271" s="537" t="str">
        <f>IFERROR(IF(T_DICCIONARIO[[#This Row],[PERSONALIZAR]]&lt;&gt;"",T_DICCIONARIO[[#This Row],[PERSONALIZAR]],HLOOKUP($E$2,$F$3:L271,ROW(T_DICCIONARIO[[#This Row],[PERSONALIZAR]])-2,0)),T_DICCIONARIO[[#This Row],[es]])</f>
        <v xml:space="preserve">Se ha creado el archivo con nombre: </v>
      </c>
      <c r="F271" s="529" t="s">
        <v>522</v>
      </c>
      <c r="G271" s="529" t="s">
        <v>17892</v>
      </c>
      <c r="H271" s="529" t="s">
        <v>17893</v>
      </c>
      <c r="I271" s="529" t="s">
        <v>17894</v>
      </c>
      <c r="J271" s="529" t="s">
        <v>17895</v>
      </c>
      <c r="K271" s="529" t="s">
        <v>17896</v>
      </c>
      <c r="L271" s="529" t="s">
        <v>18776</v>
      </c>
      <c r="M271" s="550" t="str">
        <f>IF(T_DICCIONARIO[[#This Row],[PERSONALIZAR]]=T_DICCIONARIO[[#This Row],[OTRO]],"R","N")</f>
        <v>N</v>
      </c>
      <c r="N271" s="114" t="s">
        <v>49</v>
      </c>
      <c r="AJ271" s="114" t="s">
        <v>49</v>
      </c>
    </row>
    <row r="272" spans="1:36" outlineLevel="1" x14ac:dyDescent="0.3">
      <c r="A272" s="528" t="s">
        <v>20124</v>
      </c>
      <c r="B272" s="528" t="s">
        <v>442</v>
      </c>
      <c r="C272" s="528" t="s">
        <v>340</v>
      </c>
      <c r="D272" s="530"/>
      <c r="E272" s="537" t="str">
        <f>IFERROR(IF(T_DICCIONARIO[[#This Row],[PERSONALIZAR]]&lt;&gt;"",T_DICCIONARIO[[#This Row],[PERSONALIZAR]],HLOOKUP($E$2,$F$3:L272,ROW(T_DICCIONARIO[[#This Row],[PERSONALIZAR]])-2,0)),T_DICCIONARIO[[#This Row],[es]])</f>
        <v>FALSO</v>
      </c>
      <c r="F272" s="529" t="s">
        <v>533</v>
      </c>
      <c r="G272" s="529" t="s">
        <v>408</v>
      </c>
      <c r="H272" s="529" t="s">
        <v>410</v>
      </c>
      <c r="I272" s="529" t="s">
        <v>533</v>
      </c>
      <c r="J272" s="529" t="s">
        <v>533</v>
      </c>
      <c r="K272" s="529" t="s">
        <v>719</v>
      </c>
      <c r="L272" s="529" t="s">
        <v>18682</v>
      </c>
      <c r="M272" s="550" t="str">
        <f>IF(T_DICCIONARIO[[#This Row],[PERSONALIZAR]]=T_DICCIONARIO[[#This Row],[OTRO]],"R","N")</f>
        <v>N</v>
      </c>
      <c r="N272" s="114" t="s">
        <v>49</v>
      </c>
      <c r="AJ272" s="114" t="s">
        <v>49</v>
      </c>
    </row>
    <row r="273" spans="1:36" outlineLevel="1" x14ac:dyDescent="0.3">
      <c r="A273" s="528" t="s">
        <v>20125</v>
      </c>
      <c r="B273" s="528" t="s">
        <v>442</v>
      </c>
      <c r="C273" s="534">
        <v>40</v>
      </c>
      <c r="D273" s="530"/>
      <c r="E273" s="537" t="str">
        <f>IFERROR(IF(T_DICCIONARIO[[#This Row],[PERSONALIZAR]]&lt;&gt;"",T_DICCIONARIO[[#This Row],[PERSONALIZAR]],HLOOKUP($E$2,$F$3:L273,ROW(T_DICCIONARIO[[#This Row],[PERSONALIZAR]])-2,0)),T_DICCIONARIO[[#This Row],[es]])</f>
        <v>¿DESEAS CONTINUAR?</v>
      </c>
      <c r="F273" s="529" t="s">
        <v>539</v>
      </c>
      <c r="G273" s="529" t="s">
        <v>559</v>
      </c>
      <c r="H273" s="529" t="s">
        <v>554</v>
      </c>
      <c r="I273" s="529" t="s">
        <v>544</v>
      </c>
      <c r="J273" s="529" t="s">
        <v>549</v>
      </c>
      <c r="K273" s="529" t="s">
        <v>754</v>
      </c>
      <c r="L273" s="529" t="s">
        <v>18777</v>
      </c>
      <c r="M273" s="550" t="str">
        <f>IF(T_DICCIONARIO[[#This Row],[PERSONALIZAR]]=T_DICCIONARIO[[#This Row],[OTRO]],"R","N")</f>
        <v>N</v>
      </c>
      <c r="N273" s="114" t="s">
        <v>49</v>
      </c>
      <c r="AJ273" s="114" t="s">
        <v>49</v>
      </c>
    </row>
    <row r="274" spans="1:36" outlineLevel="1" x14ac:dyDescent="0.3">
      <c r="A274" s="528" t="s">
        <v>20142</v>
      </c>
      <c r="B274" s="528" t="s">
        <v>442</v>
      </c>
      <c r="C274" s="528" t="s">
        <v>608</v>
      </c>
      <c r="D274" s="530"/>
      <c r="E274" s="537" t="str">
        <f>IFERROR(IF(T_DICCIONARIO[[#This Row],[PERSONALIZAR]]&lt;&gt;"",T_DICCIONARIO[[#This Row],[PERSONALIZAR]],HLOOKUP($E$2,$F$3:L274,ROW(T_DICCIONARIO[[#This Row],[PERSONALIZAR]])-2,0)),T_DICCIONARIO[[#This Row],[es]])</f>
        <v>- El NOMBRE actual de la CATEGORÍA es:</v>
      </c>
      <c r="F274" s="529" t="s">
        <v>535</v>
      </c>
      <c r="G274" s="529" t="s">
        <v>555</v>
      </c>
      <c r="H274" s="529" t="s">
        <v>550</v>
      </c>
      <c r="I274" s="529" t="s">
        <v>540</v>
      </c>
      <c r="J274" s="529" t="s">
        <v>545</v>
      </c>
      <c r="K274" s="529" t="s">
        <v>755</v>
      </c>
      <c r="L274" s="529" t="s">
        <v>18778</v>
      </c>
      <c r="M274" s="550" t="str">
        <f>IF(T_DICCIONARIO[[#This Row],[PERSONALIZAR]]=T_DICCIONARIO[[#This Row],[OTRO]],"R","N")</f>
        <v>N</v>
      </c>
      <c r="N274" s="114" t="s">
        <v>49</v>
      </c>
      <c r="AJ274" s="114" t="s">
        <v>49</v>
      </c>
    </row>
    <row r="275" spans="1:36" outlineLevel="1" x14ac:dyDescent="0.3">
      <c r="A275" s="528" t="s">
        <v>20127</v>
      </c>
      <c r="B275" s="528" t="s">
        <v>442</v>
      </c>
      <c r="C275" s="528" t="s">
        <v>609</v>
      </c>
      <c r="D275" s="530"/>
      <c r="E275" s="537" t="str">
        <f>IFERROR(IF(T_DICCIONARIO[[#This Row],[PERSONALIZAR]]&lt;&gt;"",T_DICCIONARIO[[#This Row],[PERSONALIZAR]],HLOOKUP($E$2,$F$3:L275,ROW(T_DICCIONARIO[[#This Row],[PERSONALIZAR]])-2,0)),T_DICCIONARIO[[#This Row],[es]])</f>
        <v>- La DESCRIPCIÓN es:</v>
      </c>
      <c r="F275" s="529" t="s">
        <v>536</v>
      </c>
      <c r="G275" s="529" t="s">
        <v>556</v>
      </c>
      <c r="H275" s="529" t="s">
        <v>551</v>
      </c>
      <c r="I275" s="529" t="s">
        <v>541</v>
      </c>
      <c r="J275" s="529" t="s">
        <v>546</v>
      </c>
      <c r="K275" s="529" t="s">
        <v>756</v>
      </c>
      <c r="L275" s="529" t="s">
        <v>18779</v>
      </c>
      <c r="M275" s="550" t="str">
        <f>IF(T_DICCIONARIO[[#This Row],[PERSONALIZAR]]=T_DICCIONARIO[[#This Row],[OTRO]],"R","N")</f>
        <v>N</v>
      </c>
      <c r="N275" s="114" t="s">
        <v>49</v>
      </c>
      <c r="AJ275" s="114" t="s">
        <v>49</v>
      </c>
    </row>
    <row r="276" spans="1:36" outlineLevel="1" x14ac:dyDescent="0.3">
      <c r="A276" s="528" t="s">
        <v>20128</v>
      </c>
      <c r="B276" s="528" t="s">
        <v>442</v>
      </c>
      <c r="C276" s="528" t="s">
        <v>610</v>
      </c>
      <c r="D276" s="530"/>
      <c r="E276" s="537" t="str">
        <f>IFERROR(IF(T_DICCIONARIO[[#This Row],[PERSONALIZAR]]&lt;&gt;"",T_DICCIONARIO[[#This Row],[PERSONALIZAR]],HLOOKUP($E$2,$F$3:L276,ROW(T_DICCIONARIO[[#This Row],[PERSONALIZAR]])-2,0)),T_DICCIONARIO[[#This Row],[es]])</f>
        <v>- El NOMBRE actual de la SUBCATEGORÍA es:</v>
      </c>
      <c r="F276" s="529" t="s">
        <v>537</v>
      </c>
      <c r="G276" s="529" t="s">
        <v>557</v>
      </c>
      <c r="H276" s="529" t="s">
        <v>552</v>
      </c>
      <c r="I276" s="529" t="s">
        <v>542</v>
      </c>
      <c r="J276" s="529" t="s">
        <v>547</v>
      </c>
      <c r="K276" s="529" t="s">
        <v>757</v>
      </c>
      <c r="L276" s="533" t="s">
        <v>19426</v>
      </c>
      <c r="M276" s="550" t="str">
        <f>IF(T_DICCIONARIO[[#This Row],[PERSONALIZAR]]=T_DICCIONARIO[[#This Row],[OTRO]],"R","N")</f>
        <v>N</v>
      </c>
      <c r="N276" s="114" t="s">
        <v>49</v>
      </c>
      <c r="AJ276" s="114" t="s">
        <v>49</v>
      </c>
    </row>
    <row r="277" spans="1:36" outlineLevel="1" x14ac:dyDescent="0.3">
      <c r="A277" s="528" t="s">
        <v>20129</v>
      </c>
      <c r="B277" s="528" t="s">
        <v>442</v>
      </c>
      <c r="C277" s="528" t="s">
        <v>534</v>
      </c>
      <c r="D277" s="530"/>
      <c r="E277" s="537" t="str">
        <f>IFERROR(IF(T_DICCIONARIO[[#This Row],[PERSONALIZAR]]&lt;&gt;"",T_DICCIONARIO[[#This Row],[PERSONALIZAR]],HLOOKUP($E$2,$F$3:L277,ROW(T_DICCIONARIO[[#This Row],[PERSONALIZAR]])-2,0)),T_DICCIONARIO[[#This Row],[es]])</f>
        <v>- El PREFIJO para TODAS las PREGUNTAS es:</v>
      </c>
      <c r="F277" s="529" t="s">
        <v>538</v>
      </c>
      <c r="G277" s="529" t="s">
        <v>558</v>
      </c>
      <c r="H277" s="529" t="s">
        <v>553</v>
      </c>
      <c r="I277" s="529" t="s">
        <v>543</v>
      </c>
      <c r="J277" s="529" t="s">
        <v>548</v>
      </c>
      <c r="K277" s="529" t="s">
        <v>758</v>
      </c>
      <c r="L277" s="529" t="s">
        <v>18780</v>
      </c>
      <c r="M277" s="550" t="str">
        <f>IF(T_DICCIONARIO[[#This Row],[PERSONALIZAR]]=T_DICCIONARIO[[#This Row],[OTRO]],"R","N")</f>
        <v>N</v>
      </c>
      <c r="N277" s="114" t="s">
        <v>49</v>
      </c>
      <c r="AJ277" s="114" t="s">
        <v>49</v>
      </c>
    </row>
    <row r="278" spans="1:36" outlineLevel="1" x14ac:dyDescent="0.3">
      <c r="A278" s="528" t="s">
        <v>20130</v>
      </c>
      <c r="B278" s="528" t="s">
        <v>442</v>
      </c>
      <c r="C278" s="528" t="s">
        <v>564</v>
      </c>
      <c r="D278" s="530"/>
      <c r="E278" s="537" t="str">
        <f>IFERROR(IF(T_DICCIONARIO[[#This Row],[PERSONALIZAR]]&lt;&gt;"",T_DICCIONARIO[[#This Row],[PERSONALIZAR]],HLOOKUP($E$2,$F$3:L278,ROW(T_DICCIONARIO[[#This Row],[PERSONALIZAR]])-2,0)),T_DICCIONARIO[[#This Row],[es]])</f>
        <v xml:space="preserve">- El Nº INICIAL y FINAL de las preguntas  que se van a EXPORTAR es: </v>
      </c>
      <c r="F278" s="533" t="s">
        <v>560</v>
      </c>
      <c r="G278" s="533" t="s">
        <v>19421</v>
      </c>
      <c r="H278" s="533" t="s">
        <v>19422</v>
      </c>
      <c r="I278" s="533" t="s">
        <v>19423</v>
      </c>
      <c r="J278" s="533" t="s">
        <v>19424</v>
      </c>
      <c r="K278" s="533" t="s">
        <v>19425</v>
      </c>
      <c r="L278" s="529" t="s">
        <v>18781</v>
      </c>
      <c r="M278" s="550" t="str">
        <f>IF(T_DICCIONARIO[[#This Row],[PERSONALIZAR]]=T_DICCIONARIO[[#This Row],[OTRO]],"R","N")</f>
        <v>N</v>
      </c>
      <c r="N278" s="114" t="s">
        <v>49</v>
      </c>
      <c r="AJ278" s="114" t="s">
        <v>49</v>
      </c>
    </row>
    <row r="279" spans="1:36" outlineLevel="1" x14ac:dyDescent="0.3">
      <c r="A279" s="528" t="s">
        <v>20131</v>
      </c>
      <c r="B279" s="528" t="s">
        <v>442</v>
      </c>
      <c r="C279" s="528" t="s">
        <v>565</v>
      </c>
      <c r="D279" s="530"/>
      <c r="E279" s="537" t="str">
        <f>IFERROR(IF(T_DICCIONARIO[[#This Row],[PERSONALIZAR]]&lt;&gt;"",T_DICCIONARIO[[#This Row],[PERSONALIZAR]],HLOOKUP($E$2,$F$3:L279,ROW(T_DICCIONARIO[[#This Row],[PERSONALIZAR]])-2,0)),T_DICCIONARIO[[#This Row],[es]])</f>
        <v>- EL total de BANCO DE PREGUNTAS:</v>
      </c>
      <c r="F279" s="529" t="s">
        <v>561</v>
      </c>
      <c r="G279" s="529" t="s">
        <v>568</v>
      </c>
      <c r="H279" s="529" t="s">
        <v>570</v>
      </c>
      <c r="I279" s="529" t="s">
        <v>573</v>
      </c>
      <c r="J279" s="529" t="s">
        <v>576</v>
      </c>
      <c r="K279" s="529" t="s">
        <v>759</v>
      </c>
      <c r="L279" s="529" t="s">
        <v>18782</v>
      </c>
      <c r="M279" s="550" t="str">
        <f>IF(T_DICCIONARIO[[#This Row],[PERSONALIZAR]]=T_DICCIONARIO[[#This Row],[OTRO]],"R","N")</f>
        <v>N</v>
      </c>
      <c r="N279" s="114" t="s">
        <v>49</v>
      </c>
      <c r="AJ279" s="114" t="s">
        <v>49</v>
      </c>
    </row>
    <row r="280" spans="1:36" outlineLevel="1" x14ac:dyDescent="0.3">
      <c r="A280" s="528" t="s">
        <v>20132</v>
      </c>
      <c r="B280" s="528" t="s">
        <v>442</v>
      </c>
      <c r="C280" s="528" t="s">
        <v>566</v>
      </c>
      <c r="D280" s="530"/>
      <c r="E280" s="537" t="str">
        <f>IFERROR(IF(T_DICCIONARIO[[#This Row],[PERSONALIZAR]]&lt;&gt;"",T_DICCIONARIO[[#This Row],[PERSONALIZAR]],HLOOKUP($E$2,$F$3:L280,ROW(T_DICCIONARIO[[#This Row],[PERSONALIZAR]])-2,0)),T_DICCIONARIO[[#This Row],[es]])</f>
        <v xml:space="preserve">Has seleccionado exportar TODOS los cuestionarios. </v>
      </c>
      <c r="F280" s="529" t="s">
        <v>562</v>
      </c>
      <c r="G280" s="529" t="s">
        <v>1059</v>
      </c>
      <c r="H280" s="529" t="s">
        <v>571</v>
      </c>
      <c r="I280" s="529" t="s">
        <v>574</v>
      </c>
      <c r="J280" s="529" t="s">
        <v>577</v>
      </c>
      <c r="K280" s="529" t="s">
        <v>760</v>
      </c>
      <c r="L280" s="529" t="s">
        <v>18783</v>
      </c>
      <c r="M280" s="550" t="str">
        <f>IF(T_DICCIONARIO[[#This Row],[PERSONALIZAR]]=T_DICCIONARIO[[#This Row],[OTRO]],"R","N")</f>
        <v>N</v>
      </c>
      <c r="N280" s="114" t="s">
        <v>49</v>
      </c>
      <c r="AJ280" s="114" t="s">
        <v>49</v>
      </c>
    </row>
    <row r="281" spans="1:36" outlineLevel="1" x14ac:dyDescent="0.3">
      <c r="A281" s="528" t="s">
        <v>20133</v>
      </c>
      <c r="B281" s="528" t="s">
        <v>442</v>
      </c>
      <c r="C281" s="528" t="s">
        <v>567</v>
      </c>
      <c r="D281" s="530"/>
      <c r="E281" s="537" t="str">
        <f>IFERROR(IF(T_DICCIONARIO[[#This Row],[PERSONALIZAR]]&lt;&gt;"",T_DICCIONARIO[[#This Row],[PERSONALIZAR]],HLOOKUP($E$2,$F$3:L281,ROW(T_DICCIONARIO[[#This Row],[PERSONALIZAR]])-2,0)),T_DICCIONARIO[[#This Row],[es]])</f>
        <v>- El NOMBRE de las SUBCATEGORÍAS será el de la lista desplegable para:</v>
      </c>
      <c r="F281" s="529" t="s">
        <v>563</v>
      </c>
      <c r="G281" s="529" t="s">
        <v>569</v>
      </c>
      <c r="H281" s="529" t="s">
        <v>572</v>
      </c>
      <c r="I281" s="529" t="s">
        <v>575</v>
      </c>
      <c r="J281" s="529" t="s">
        <v>578</v>
      </c>
      <c r="K281" s="529" t="s">
        <v>761</v>
      </c>
      <c r="L281" s="529" t="s">
        <v>18784</v>
      </c>
      <c r="M281" s="550" t="str">
        <f>IF(T_DICCIONARIO[[#This Row],[PERSONALIZAR]]=T_DICCIONARIO[[#This Row],[OTRO]],"R","N")</f>
        <v>N</v>
      </c>
      <c r="N281" s="114" t="s">
        <v>49</v>
      </c>
      <c r="AJ281" s="114" t="s">
        <v>49</v>
      </c>
    </row>
    <row r="282" spans="1:36" ht="28.8" outlineLevel="1" x14ac:dyDescent="0.3">
      <c r="A282" s="528" t="s">
        <v>20134</v>
      </c>
      <c r="B282" s="528" t="s">
        <v>442</v>
      </c>
      <c r="C282" s="528" t="s">
        <v>580</v>
      </c>
      <c r="D282" s="530"/>
      <c r="E282" s="537" t="str">
        <f>IFERROR(IF(T_DICCIONARIO[[#This Row],[PERSONALIZAR]]&lt;&gt;"",T_DICCIONARIO[[#This Row],[PERSONALIZAR]],HLOOKUP($E$2,$F$3:L282,ROW(T_DICCIONARIO[[#This Row],[PERSONALIZAR]])-2,0)),T_DICCIONARIO[[#This Row],[es]])</f>
        <v xml:space="preserve">- El Tipo Numeración de las respuestas para los cuestionarios OPCIÓN MÚLTIPLE es: </v>
      </c>
      <c r="F282" s="529" t="s">
        <v>579</v>
      </c>
      <c r="G282" s="529" t="s">
        <v>585</v>
      </c>
      <c r="H282" s="529" t="s">
        <v>584</v>
      </c>
      <c r="I282" s="529" t="s">
        <v>583</v>
      </c>
      <c r="J282" s="529" t="s">
        <v>582</v>
      </c>
      <c r="K282" s="529" t="s">
        <v>762</v>
      </c>
      <c r="L282" s="529" t="s">
        <v>18785</v>
      </c>
      <c r="M282" s="550" t="str">
        <f>IF(T_DICCIONARIO[[#This Row],[PERSONALIZAR]]=T_DICCIONARIO[[#This Row],[OTRO]],"R","N")</f>
        <v>N</v>
      </c>
      <c r="N282" s="114" t="s">
        <v>49</v>
      </c>
      <c r="AJ282" s="114" t="s">
        <v>49</v>
      </c>
    </row>
    <row r="283" spans="1:36" outlineLevel="1" x14ac:dyDescent="0.3">
      <c r="A283" s="528" t="s">
        <v>20135</v>
      </c>
      <c r="B283" s="528" t="s">
        <v>442</v>
      </c>
      <c r="C283" s="528" t="s">
        <v>581</v>
      </c>
      <c r="D283" s="530"/>
      <c r="E283" s="537" t="str">
        <f>IFERROR(IF(T_DICCIONARIO[[#This Row],[PERSONALIZAR]]&lt;&gt;"",T_DICCIONARIO[[#This Row],[PERSONALIZAR]],HLOOKUP($E$2,$F$3:L283,ROW(T_DICCIONARIO[[#This Row],[PERSONALIZAR]])-2,0)),T_DICCIONARIO[[#This Row],[es]])</f>
        <v xml:space="preserve">- Con respecto al comportamiento de las respuestas, has seleccionado: </v>
      </c>
      <c r="F283" s="529" t="s">
        <v>625</v>
      </c>
      <c r="G283" s="533" t="s">
        <v>19416</v>
      </c>
      <c r="H283" s="533" t="s">
        <v>19417</v>
      </c>
      <c r="I283" s="533" t="s">
        <v>19418</v>
      </c>
      <c r="J283" s="533" t="s">
        <v>19419</v>
      </c>
      <c r="K283" s="533" t="s">
        <v>19420</v>
      </c>
      <c r="L283" s="529" t="s">
        <v>18786</v>
      </c>
      <c r="M283" s="550" t="str">
        <f>IF(T_DICCIONARIO[[#This Row],[PERSONALIZAR]]=T_DICCIONARIO[[#This Row],[OTRO]],"R","N")</f>
        <v>N</v>
      </c>
      <c r="N283" s="114" t="s">
        <v>49</v>
      </c>
      <c r="AJ283" s="114" t="s">
        <v>49</v>
      </c>
    </row>
    <row r="284" spans="1:36" outlineLevel="1" x14ac:dyDescent="0.3">
      <c r="A284" s="528" t="s">
        <v>20136</v>
      </c>
      <c r="B284" s="528" t="s">
        <v>442</v>
      </c>
      <c r="C284" s="528">
        <v>43</v>
      </c>
      <c r="D284" s="530"/>
      <c r="E284" s="537" t="str">
        <f>IFERROR(IF(T_DICCIONARIO[[#This Row],[PERSONALIZAR]]&lt;&gt;"",T_DICCIONARIO[[#This Row],[PERSONALIZAR]],HLOOKUP($E$2,$F$3:L284,ROW(T_DICCIONARIO[[#This Row],[PERSONALIZAR]])-2,0)),T_DICCIONARIO[[#This Row],[es]])</f>
        <v xml:space="preserve">NO HAY PREGUNTAS EN EL BANCO DE PREGUNTAS: </v>
      </c>
      <c r="F284" s="529" t="s">
        <v>17946</v>
      </c>
      <c r="G284" s="529" t="s">
        <v>17947</v>
      </c>
      <c r="H284" s="529" t="s">
        <v>17948</v>
      </c>
      <c r="I284" s="529" t="s">
        <v>17949</v>
      </c>
      <c r="J284" s="529" t="s">
        <v>17950</v>
      </c>
      <c r="K284" s="529" t="s">
        <v>17951</v>
      </c>
      <c r="L284" s="529" t="s">
        <v>18787</v>
      </c>
      <c r="M284" s="550" t="str">
        <f>IF(T_DICCIONARIO[[#This Row],[PERSONALIZAR]]=T_DICCIONARIO[[#This Row],[OTRO]],"R","N")</f>
        <v>N</v>
      </c>
      <c r="N284" s="114" t="s">
        <v>49</v>
      </c>
      <c r="AJ284" s="114" t="s">
        <v>49</v>
      </c>
    </row>
    <row r="285" spans="1:36" outlineLevel="1" x14ac:dyDescent="0.3">
      <c r="A285" s="528" t="s">
        <v>20137</v>
      </c>
      <c r="B285" s="528" t="s">
        <v>442</v>
      </c>
      <c r="C285" s="528">
        <v>44</v>
      </c>
      <c r="D285" s="530"/>
      <c r="E285" s="537" t="str">
        <f>IFERROR(IF(T_DICCIONARIO[[#This Row],[PERSONALIZAR]]&lt;&gt;"",T_DICCIONARIO[[#This Row],[PERSONALIZAR]],HLOOKUP($E$2,$F$3:L285,ROW(T_DICCIONARIO[[#This Row],[PERSONALIZAR]])-2,0)),T_DICCIONARIO[[#This Row],[es]])</f>
        <v>¿Has usado datos VARIABLES y quieres guardar varias preguntas de una vez?</v>
      </c>
      <c r="F285" s="529" t="s">
        <v>916</v>
      </c>
      <c r="G285" s="529" t="s">
        <v>917</v>
      </c>
      <c r="H285" s="529" t="s">
        <v>919</v>
      </c>
      <c r="I285" s="529" t="s">
        <v>918</v>
      </c>
      <c r="J285" s="529" t="s">
        <v>920</v>
      </c>
      <c r="K285" s="529" t="s">
        <v>921</v>
      </c>
      <c r="L285" s="529" t="s">
        <v>18788</v>
      </c>
      <c r="M285" s="550" t="str">
        <f>IF(T_DICCIONARIO[[#This Row],[PERSONALIZAR]]=T_DICCIONARIO[[#This Row],[OTRO]],"R","N")</f>
        <v>N</v>
      </c>
      <c r="N285" s="114" t="s">
        <v>49</v>
      </c>
      <c r="AJ285" s="114" t="s">
        <v>49</v>
      </c>
    </row>
    <row r="286" spans="1:36" ht="43.2" outlineLevel="1" x14ac:dyDescent="0.3">
      <c r="A286" s="528" t="s">
        <v>20138</v>
      </c>
      <c r="B286" s="528" t="s">
        <v>442</v>
      </c>
      <c r="C286" s="528" t="s">
        <v>443</v>
      </c>
      <c r="D286" s="530"/>
      <c r="E286" s="537" t="str">
        <f>IFERROR(IF(T_DICCIONARIO[[#This Row],[PERSONALIZAR]]&lt;&gt;"",T_DICCIONARIO[[#This Row],[PERSONALIZAR]],HLOOKUP($E$2,$F$3:L286,ROW(T_DICCIONARIO[[#This Row],[PERSONALIZAR]])-2,0)),T_DICCIONARIO[[#This Row],[es]])</f>
        <v>EL ARCHIVO QUE SE VA A CREAR ES EN TEXTO PLANO.
SE PUEDE ABRIR CON WORD, BLOC DE NOTAS, LATEX, ETC.</v>
      </c>
      <c r="F286" s="529" t="s">
        <v>626</v>
      </c>
      <c r="G286" s="529" t="s">
        <v>590</v>
      </c>
      <c r="H286" s="529" t="s">
        <v>1060</v>
      </c>
      <c r="I286" s="529" t="s">
        <v>598</v>
      </c>
      <c r="J286" s="529" t="s">
        <v>603</v>
      </c>
      <c r="K286" s="529" t="s">
        <v>763</v>
      </c>
      <c r="L286" s="529" t="s">
        <v>18789</v>
      </c>
      <c r="M286" s="550" t="str">
        <f>IF(T_DICCIONARIO[[#This Row],[PERSONALIZAR]]=T_DICCIONARIO[[#This Row],[OTRO]],"R","N")</f>
        <v>N</v>
      </c>
      <c r="N286" s="114" t="s">
        <v>49</v>
      </c>
      <c r="AJ286" s="114" t="s">
        <v>49</v>
      </c>
    </row>
    <row r="287" spans="1:36" ht="43.2" outlineLevel="1" x14ac:dyDescent="0.3">
      <c r="A287" s="528" t="s">
        <v>20139</v>
      </c>
      <c r="B287" s="528" t="s">
        <v>442</v>
      </c>
      <c r="C287" s="528" t="s">
        <v>444</v>
      </c>
      <c r="D287" s="535"/>
      <c r="E287" s="537" t="str">
        <f>IFERROR(IF(T_DICCIONARIO[[#This Row],[PERSONALIZAR]]&lt;&gt;"",T_DICCIONARIO[[#This Row],[PERSONALIZAR]],HLOOKUP($E$2,$F$3:L287,ROW(T_DICCIONARIO[[#This Row],[PERSONALIZAR]])-2,0)),T_DICCIONARIO[[#This Row],[es]])</f>
        <v>Se va a crear un archivo de texto.
Indica la extensión con la que quieres guardarlo (txt/doc):</v>
      </c>
      <c r="F287" s="529" t="s">
        <v>1061</v>
      </c>
      <c r="G287" s="529" t="s">
        <v>1062</v>
      </c>
      <c r="H287" s="529" t="s">
        <v>785</v>
      </c>
      <c r="I287" s="529" t="s">
        <v>786</v>
      </c>
      <c r="J287" s="529" t="s">
        <v>787</v>
      </c>
      <c r="K287" s="529" t="s">
        <v>788</v>
      </c>
      <c r="L287" s="529" t="s">
        <v>18790</v>
      </c>
      <c r="M287" s="550" t="str">
        <f>IF(T_DICCIONARIO[[#This Row],[PERSONALIZAR]]=T_DICCIONARIO[[#This Row],[OTRO]],"R","N")</f>
        <v>N</v>
      </c>
      <c r="N287" s="114" t="s">
        <v>49</v>
      </c>
      <c r="AJ287" s="114" t="s">
        <v>49</v>
      </c>
    </row>
    <row r="288" spans="1:36" outlineLevel="1" x14ac:dyDescent="0.3">
      <c r="A288" s="528" t="s">
        <v>20140</v>
      </c>
      <c r="B288" s="528" t="s">
        <v>442</v>
      </c>
      <c r="C288" s="528" t="s">
        <v>445</v>
      </c>
      <c r="D288" s="530"/>
      <c r="E288" s="537" t="str">
        <f>IFERROR(IF(T_DICCIONARIO[[#This Row],[PERSONALIZAR]]&lt;&gt;"",T_DICCIONARIO[[#This Row],[PERSONALIZAR]],HLOOKUP($E$2,$F$3:L288,ROW(T_DICCIONARIO[[#This Row],[PERSONALIZAR]])-2,0)),T_DICCIONARIO[[#This Row],[es]])</f>
        <v>Indica el nombre de la CARPETA donde quieres guardar el archivo:</v>
      </c>
      <c r="F288" s="529" t="s">
        <v>586</v>
      </c>
      <c r="G288" s="529" t="s">
        <v>591</v>
      </c>
      <c r="H288" s="529" t="s">
        <v>594</v>
      </c>
      <c r="I288" s="529" t="s">
        <v>599</v>
      </c>
      <c r="J288" s="529" t="s">
        <v>604</v>
      </c>
      <c r="K288" s="529" t="s">
        <v>764</v>
      </c>
      <c r="L288" s="529" t="s">
        <v>18791</v>
      </c>
      <c r="M288" s="550" t="str">
        <f>IF(T_DICCIONARIO[[#This Row],[PERSONALIZAR]]=T_DICCIONARIO[[#This Row],[OTRO]],"R","N")</f>
        <v>N</v>
      </c>
      <c r="N288" s="114" t="s">
        <v>49</v>
      </c>
      <c r="AJ288" s="114" t="s">
        <v>49</v>
      </c>
    </row>
    <row r="289" spans="1:36" outlineLevel="1" x14ac:dyDescent="0.3">
      <c r="A289" s="528" t="s">
        <v>20141</v>
      </c>
      <c r="B289" s="528" t="s">
        <v>442</v>
      </c>
      <c r="C289" s="528" t="s">
        <v>446</v>
      </c>
      <c r="D289" s="530"/>
      <c r="E289" s="537" t="str">
        <f>IFERROR(IF(T_DICCIONARIO[[#This Row],[PERSONALIZAR]]&lt;&gt;"",T_DICCIONARIO[[#This Row],[PERSONALIZAR]],HLOOKUP($E$2,$F$3:L289,ROW(T_DICCIONARIO[[#This Row],[PERSONALIZAR]])-2,0)),T_DICCIONARIO[[#This Row],[es]])</f>
        <v>Nombre RECOMENDADO para guardar el ARCHIVO:</v>
      </c>
      <c r="F289" s="529" t="s">
        <v>587</v>
      </c>
      <c r="G289" s="529" t="s">
        <v>592</v>
      </c>
      <c r="H289" s="529" t="s">
        <v>595</v>
      </c>
      <c r="I289" s="529" t="s">
        <v>600</v>
      </c>
      <c r="J289" s="529" t="s">
        <v>605</v>
      </c>
      <c r="K289" s="529" t="s">
        <v>765</v>
      </c>
      <c r="L289" s="529" t="s">
        <v>18792</v>
      </c>
      <c r="M289" s="550" t="str">
        <f>IF(T_DICCIONARIO[[#This Row],[PERSONALIZAR]]=T_DICCIONARIO[[#This Row],[OTRO]],"R","N")</f>
        <v>N</v>
      </c>
      <c r="N289" s="114" t="s">
        <v>49</v>
      </c>
      <c r="AJ289" s="114" t="s">
        <v>49</v>
      </c>
    </row>
    <row r="290" spans="1:36" outlineLevel="1" x14ac:dyDescent="0.3">
      <c r="A290" s="528" t="s">
        <v>20158</v>
      </c>
      <c r="B290" s="528" t="s">
        <v>442</v>
      </c>
      <c r="C290" s="528" t="s">
        <v>447</v>
      </c>
      <c r="D290" s="530"/>
      <c r="E290" s="537" t="str">
        <f>IFERROR(IF(T_DICCIONARIO[[#This Row],[PERSONALIZAR]]&lt;&gt;"",T_DICCIONARIO[[#This Row],[PERSONALIZAR]],HLOOKUP($E$2,$F$3:L290,ROW(T_DICCIONARIO[[#This Row],[PERSONALIZAR]])-2,0)),T_DICCIONARIO[[#This Row],[es]])</f>
        <v>¿DESEAS CAMBIARLO?</v>
      </c>
      <c r="F290" s="529" t="s">
        <v>588</v>
      </c>
      <c r="G290" s="529" t="s">
        <v>593</v>
      </c>
      <c r="H290" s="529" t="s">
        <v>596</v>
      </c>
      <c r="I290" s="529" t="s">
        <v>601</v>
      </c>
      <c r="J290" s="529" t="s">
        <v>606</v>
      </c>
      <c r="K290" s="529" t="s">
        <v>766</v>
      </c>
      <c r="L290" s="529" t="s">
        <v>18793</v>
      </c>
      <c r="M290" s="550" t="str">
        <f>IF(T_DICCIONARIO[[#This Row],[PERSONALIZAR]]=T_DICCIONARIO[[#This Row],[OTRO]],"R","N")</f>
        <v>N</v>
      </c>
      <c r="N290" s="114" t="s">
        <v>49</v>
      </c>
      <c r="AJ290" s="114" t="s">
        <v>49</v>
      </c>
    </row>
    <row r="291" spans="1:36" outlineLevel="1" x14ac:dyDescent="0.3">
      <c r="A291" s="528" t="s">
        <v>20143</v>
      </c>
      <c r="B291" s="528" t="s">
        <v>442</v>
      </c>
      <c r="C291" s="528" t="s">
        <v>448</v>
      </c>
      <c r="D291" s="530"/>
      <c r="E291" s="537" t="str">
        <f>IFERROR(IF(T_DICCIONARIO[[#This Row],[PERSONALIZAR]]&lt;&gt;"",T_DICCIONARIO[[#This Row],[PERSONALIZAR]],HLOOKUP($E$2,$F$3:L291,ROW(T_DICCIONARIO[[#This Row],[PERSONALIZAR]])-2,0)),T_DICCIONARIO[[#This Row],[es]])</f>
        <v>Escribe un NOMBRE para el archivo:</v>
      </c>
      <c r="F291" s="529" t="s">
        <v>589</v>
      </c>
      <c r="G291" s="529" t="s">
        <v>1063</v>
      </c>
      <c r="H291" s="529" t="s">
        <v>597</v>
      </c>
      <c r="I291" s="529" t="s">
        <v>602</v>
      </c>
      <c r="J291" s="529" t="s">
        <v>607</v>
      </c>
      <c r="K291" s="529" t="s">
        <v>767</v>
      </c>
      <c r="L291" s="529" t="s">
        <v>18794</v>
      </c>
      <c r="M291" s="550" t="str">
        <f>IF(T_DICCIONARIO[[#This Row],[PERSONALIZAR]]=T_DICCIONARIO[[#This Row],[OTRO]],"R","N")</f>
        <v>N</v>
      </c>
      <c r="N291" s="114" t="s">
        <v>49</v>
      </c>
      <c r="AJ291" s="114" t="s">
        <v>49</v>
      </c>
    </row>
    <row r="292" spans="1:36" ht="86.4" outlineLevel="1" x14ac:dyDescent="0.3">
      <c r="A292" s="528" t="s">
        <v>20144</v>
      </c>
      <c r="B292" s="528" t="s">
        <v>442</v>
      </c>
      <c r="C292" s="528" t="s">
        <v>611</v>
      </c>
      <c r="D292" s="530"/>
      <c r="E292" s="537" t="str">
        <f>IFERROR(IF(T_DICCIONARIO[[#This Row],[PERSONALIZAR]]&lt;&gt;"",T_DICCIONARIO[[#This Row],[PERSONALIZAR]],HLOOKUP($E$2,$F$3:L292,ROW(T_DICCIONARIO[[#This Row],[PERSONALIZAR]])-2,0)),T_DICCIONARIO[[#This Row],[es]])</f>
        <v xml:space="preserve">¿Deseas TRABAJAR con TODOS los Cuestionarios?
 - Si seleccionas SÍ: se trabajará con TODOS los cuestionarios.
 - Si seleccionas NO: se trabajará las preguntas seleccionadas del Cuestionario: 
</v>
      </c>
      <c r="F292" s="529" t="s">
        <v>612</v>
      </c>
      <c r="G292" s="529" t="s">
        <v>1064</v>
      </c>
      <c r="H292" s="529" t="s">
        <v>1065</v>
      </c>
      <c r="I292" s="529" t="s">
        <v>615</v>
      </c>
      <c r="J292" s="529" t="s">
        <v>616</v>
      </c>
      <c r="K292" s="529" t="s">
        <v>17897</v>
      </c>
      <c r="L292" s="529" t="s">
        <v>18795</v>
      </c>
      <c r="M292" s="550" t="str">
        <f>IF(T_DICCIONARIO[[#This Row],[PERSONALIZAR]]=T_DICCIONARIO[[#This Row],[OTRO]],"R","N")</f>
        <v>N</v>
      </c>
      <c r="N292" s="114" t="s">
        <v>49</v>
      </c>
      <c r="AJ292" s="114" t="s">
        <v>49</v>
      </c>
    </row>
    <row r="293" spans="1:36" ht="72" outlineLevel="1" x14ac:dyDescent="0.3">
      <c r="A293" s="528" t="s">
        <v>20145</v>
      </c>
      <c r="B293" s="528" t="s">
        <v>442</v>
      </c>
      <c r="C293" s="528">
        <v>52</v>
      </c>
      <c r="D293" s="530"/>
      <c r="E293" s="537" t="str">
        <f>IFERROR(IF(T_DICCIONARIO[[#This Row],[PERSONALIZAR]]&lt;&gt;"",T_DICCIONARIO[[#This Row],[PERSONALIZAR]],HLOOKUP($E$2,$F$3:L293,ROW(T_DICCIONARIO[[#This Row],[PERSONALIZAR]])-2,0)),T_DICCIONARIO[[#This Row],[es]])</f>
        <v xml:space="preserve">Has seleccionado IMPORTAR preguntas desde otro archivo.
¿Deseas conservar las preguntas que tienes actualmente y poner las que vas a IMPORTAR a CONTINUACIÓN?
</v>
      </c>
      <c r="F293" s="529" t="s">
        <v>613</v>
      </c>
      <c r="G293" s="529" t="s">
        <v>1066</v>
      </c>
      <c r="H293" s="529" t="s">
        <v>1067</v>
      </c>
      <c r="I293" s="529" t="s">
        <v>617</v>
      </c>
      <c r="J293" s="529" t="s">
        <v>614</v>
      </c>
      <c r="K293" s="529" t="s">
        <v>17898</v>
      </c>
      <c r="L293" s="529" t="s">
        <v>18796</v>
      </c>
      <c r="M293" s="550" t="str">
        <f>IF(T_DICCIONARIO[[#This Row],[PERSONALIZAR]]=T_DICCIONARIO[[#This Row],[OTRO]],"R","N")</f>
        <v>N</v>
      </c>
      <c r="N293" s="114" t="s">
        <v>49</v>
      </c>
      <c r="AJ293" s="114" t="s">
        <v>49</v>
      </c>
    </row>
    <row r="294" spans="1:36" ht="86.4" outlineLevel="1" x14ac:dyDescent="0.3">
      <c r="A294" s="528" t="s">
        <v>20146</v>
      </c>
      <c r="B294" s="528" t="s">
        <v>442</v>
      </c>
      <c r="C294" s="528">
        <v>53</v>
      </c>
      <c r="D294" s="530"/>
      <c r="E294" s="537" t="str">
        <f>IFERROR(IF(T_DICCIONARIO[[#This Row],[PERSONALIZAR]]&lt;&gt;"",T_DICCIONARIO[[#This Row],[PERSONALIZAR]],HLOOKUP($E$2,$F$3:L294,ROW(T_DICCIONARIO[[#This Row],[PERSONALIZAR]])-2,0)),T_DICCIONARIO[[#This Row],[es]])</f>
        <v xml:space="preserve">¿Deseas CONSERVAR las preguntas que tienes actualmente?
P.D.: Has seleccionado GUARDAR Banco de Preguntas (la copia se hará en OTRO archivo). Si deseas LIMPIAR las preguntas pulsa NO.
</v>
      </c>
      <c r="F294" s="529" t="s">
        <v>618</v>
      </c>
      <c r="G294" s="529" t="s">
        <v>17899</v>
      </c>
      <c r="H294" s="529" t="s">
        <v>17900</v>
      </c>
      <c r="I294" s="529" t="s">
        <v>17901</v>
      </c>
      <c r="J294" s="529" t="s">
        <v>17902</v>
      </c>
      <c r="K294" s="529" t="s">
        <v>17903</v>
      </c>
      <c r="L294" s="529" t="s">
        <v>18797</v>
      </c>
      <c r="M294" s="550" t="str">
        <f>IF(T_DICCIONARIO[[#This Row],[PERSONALIZAR]]=T_DICCIONARIO[[#This Row],[OTRO]],"R","N")</f>
        <v>N</v>
      </c>
      <c r="N294" s="114" t="s">
        <v>49</v>
      </c>
      <c r="AJ294" s="114" t="s">
        <v>49</v>
      </c>
    </row>
    <row r="295" spans="1:36" ht="28.8" outlineLevel="1" x14ac:dyDescent="0.3">
      <c r="A295" s="528" t="s">
        <v>20147</v>
      </c>
      <c r="B295" s="528" t="s">
        <v>442</v>
      </c>
      <c r="C295" s="528">
        <v>54</v>
      </c>
      <c r="D295" s="530"/>
      <c r="E295" s="537" t="str">
        <f>IFERROR(IF(T_DICCIONARIO[[#This Row],[PERSONALIZAR]]&lt;&gt;"",T_DICCIONARIO[[#This Row],[PERSONALIZAR]],HLOOKUP($E$2,$F$3:L295,ROW(T_DICCIONARIO[[#This Row],[PERSONALIZAR]])-2,0)),T_DICCIONARIO[[#This Row],[es]])</f>
        <v xml:space="preserve">Escribe qué separador quieres poner para las parejas del Cuestionario tipo: 
</v>
      </c>
      <c r="F295" s="529" t="s">
        <v>620</v>
      </c>
      <c r="G295" s="529" t="s">
        <v>1068</v>
      </c>
      <c r="H295" s="529" t="s">
        <v>1069</v>
      </c>
      <c r="I295" s="529" t="s">
        <v>621</v>
      </c>
      <c r="J295" s="529" t="s">
        <v>619</v>
      </c>
      <c r="K295" s="529" t="s">
        <v>17904</v>
      </c>
      <c r="L295" s="529" t="s">
        <v>18798</v>
      </c>
      <c r="M295" s="550" t="str">
        <f>IF(T_DICCIONARIO[[#This Row],[PERSONALIZAR]]=T_DICCIONARIO[[#This Row],[OTRO]],"R","N")</f>
        <v>N</v>
      </c>
      <c r="N295" s="114" t="s">
        <v>49</v>
      </c>
      <c r="AJ295" s="114" t="s">
        <v>49</v>
      </c>
    </row>
    <row r="296" spans="1:36" ht="28.8" outlineLevel="1" x14ac:dyDescent="0.3">
      <c r="A296" s="528" t="s">
        <v>20148</v>
      </c>
      <c r="B296" s="528" t="s">
        <v>442</v>
      </c>
      <c r="C296" s="528">
        <v>55</v>
      </c>
      <c r="D296" s="530"/>
      <c r="E296" s="537" t="str">
        <f>IFERROR(IF(T_DICCIONARIO[[#This Row],[PERSONALIZAR]]&lt;&gt;"",T_DICCIONARIO[[#This Row],[PERSONALIZAR]],HLOOKUP($E$2,$F$3:L296,ROW(T_DICCIONARIO[[#This Row],[PERSONALIZAR]])-2,0)),T_DICCIONARIO[[#This Row],[es]])</f>
        <v>ESTA FUNCIÓN NO ESTÁ DISPONIBLE PARA MAC, ESPERO PODER ENCONTRAR PRONTO UNA SOLUCIÓN.</v>
      </c>
      <c r="F296" s="529" t="s">
        <v>789</v>
      </c>
      <c r="G296" s="529" t="s">
        <v>1070</v>
      </c>
      <c r="H296" s="529" t="s">
        <v>790</v>
      </c>
      <c r="I296" s="529" t="s">
        <v>791</v>
      </c>
      <c r="J296" s="529" t="s">
        <v>792</v>
      </c>
      <c r="K296" s="529" t="s">
        <v>793</v>
      </c>
      <c r="L296" s="529" t="s">
        <v>18799</v>
      </c>
      <c r="M296" s="550" t="str">
        <f>IF(T_DICCIONARIO[[#This Row],[PERSONALIZAR]]=T_DICCIONARIO[[#This Row],[OTRO]],"R","N")</f>
        <v>N</v>
      </c>
      <c r="N296" s="114" t="s">
        <v>49</v>
      </c>
      <c r="AJ296" s="114" t="s">
        <v>49</v>
      </c>
    </row>
    <row r="297" spans="1:36" ht="100.8" outlineLevel="1" x14ac:dyDescent="0.3">
      <c r="A297" s="528" t="s">
        <v>20149</v>
      </c>
      <c r="B297" s="528" t="s">
        <v>442</v>
      </c>
      <c r="C297" s="528">
        <v>56</v>
      </c>
      <c r="D297" s="530"/>
      <c r="E297" s="537" t="str">
        <f>IFERROR(IF(T_DICCIONARIO[[#This Row],[PERSONALIZAR]]&lt;&gt;"",T_DICCIONARIO[[#This Row],[PERSONALIZAR]],HLOOKUP($E$2,$F$3:L297,ROW(T_DICCIONARIO[[#This Row],[PERSONALIZAR]])-2,0)),T_DICCIONARIO[[#This Row],[es]])</f>
        <v>Escribe el código en formato HEX del COLOR que quieres usar:
Ejemplos (6 nº):
   - Negro:    000000 
   - Blanco:   FFFFFF
Web para los códigos de colores HTML:  https://htmlcolorcodes.com/es/
Web para "clonar" el color que quieres usar:  https://imagecolorpicker.com/es</v>
      </c>
      <c r="F297" s="529" t="s">
        <v>19036</v>
      </c>
      <c r="G297" s="529" t="s">
        <v>19037</v>
      </c>
      <c r="H297" s="529" t="s">
        <v>19038</v>
      </c>
      <c r="I297" s="529" t="s">
        <v>19039</v>
      </c>
      <c r="J297" s="529" t="s">
        <v>19040</v>
      </c>
      <c r="K297" s="529" t="s">
        <v>19042</v>
      </c>
      <c r="L297" s="529" t="s">
        <v>19041</v>
      </c>
      <c r="M297" s="550" t="str">
        <f>IF(T_DICCIONARIO[[#This Row],[PERSONALIZAR]]=T_DICCIONARIO[[#This Row],[OTRO]],"R","N")</f>
        <v>N</v>
      </c>
      <c r="N297" s="114" t="s">
        <v>49</v>
      </c>
      <c r="AJ297" s="114" t="s">
        <v>49</v>
      </c>
    </row>
    <row r="298" spans="1:36" ht="43.2" outlineLevel="1" x14ac:dyDescent="0.3">
      <c r="A298" s="528" t="s">
        <v>20150</v>
      </c>
      <c r="B298" s="528" t="s">
        <v>442</v>
      </c>
      <c r="C298" s="528">
        <v>57</v>
      </c>
      <c r="D298" s="530"/>
      <c r="E298" s="537" t="str">
        <f>IFERROR(IF(T_DICCIONARIO[[#This Row],[PERSONALIZAR]]&lt;&gt;"",T_DICCIONARIO[[#This Row],[PERSONALIZAR]],HLOOKUP($E$2,$F$3:L298,ROW(T_DICCIONARIO[[#This Row],[PERSONALIZAR]])-2,0)),T_DICCIONARIO[[#This Row],[es]])</f>
        <v>NO HAY INFORMACIÓN DE AYUDA PARA ESTA CASILLA.
SELECCIONA UNA CASILLA SIMILAR.</v>
      </c>
      <c r="F298" s="529" t="s">
        <v>794</v>
      </c>
      <c r="G298" s="529" t="s">
        <v>656</v>
      </c>
      <c r="H298" s="529" t="s">
        <v>1071</v>
      </c>
      <c r="I298" s="529" t="s">
        <v>658</v>
      </c>
      <c r="J298" s="529" t="s">
        <v>657</v>
      </c>
      <c r="K298" s="529" t="s">
        <v>768</v>
      </c>
      <c r="L298" s="529" t="s">
        <v>18800</v>
      </c>
      <c r="M298" s="550" t="str">
        <f>IF(T_DICCIONARIO[[#This Row],[PERSONALIZAR]]=T_DICCIONARIO[[#This Row],[OTRO]],"R","N")</f>
        <v>N</v>
      </c>
      <c r="N298" s="114" t="s">
        <v>49</v>
      </c>
      <c r="AJ298" s="114" t="s">
        <v>49</v>
      </c>
    </row>
    <row r="299" spans="1:36" ht="86.4" outlineLevel="1" x14ac:dyDescent="0.3">
      <c r="A299" s="528" t="s">
        <v>20151</v>
      </c>
      <c r="B299" s="528" t="s">
        <v>442</v>
      </c>
      <c r="C299" s="528">
        <v>58</v>
      </c>
      <c r="D299" s="530"/>
      <c r="E299" s="537" t="str">
        <f>IFERROR(IF(T_DICCIONARIO[[#This Row],[PERSONALIZAR]]&lt;&gt;"",T_DICCIONARIO[[#This Row],[PERSONALIZAR]],HLOOKUP($E$2,$F$3:L299,ROW(T_DICCIONARIO[[#This Row],[PERSONALIZAR]])-2,0)),T_DICCIONARIO[[#This Row],[es]])</f>
        <v>¿Estás trabajando con caracteres que no sean del alfabeto latino?
(En caso de duda, responde SÍ)
En caso afirmativo, el archivo XML se guarda en versión UTF-16. Si la versión de Moodle con la que estás trabajando no aguanta formato UTF-16, tendrás que abrir el archivo XML y guardarlo como UTF-8.</v>
      </c>
      <c r="F299" s="529" t="s">
        <v>19760</v>
      </c>
      <c r="G299" s="529" t="s">
        <v>19761</v>
      </c>
      <c r="H299" s="529" t="s">
        <v>19762</v>
      </c>
      <c r="I299" s="529" t="s">
        <v>19763</v>
      </c>
      <c r="J299" s="529" t="s">
        <v>19764</v>
      </c>
      <c r="K299" s="529" t="s">
        <v>19765</v>
      </c>
      <c r="L299" s="529" t="s">
        <v>19766</v>
      </c>
      <c r="M299" s="550" t="str">
        <f>IF(T_DICCIONARIO[[#This Row],[PERSONALIZAR]]=T_DICCIONARIO[[#This Row],[OTRO]],"R","N")</f>
        <v>N</v>
      </c>
      <c r="N299" s="114" t="s">
        <v>49</v>
      </c>
      <c r="AJ299" s="114" t="s">
        <v>49</v>
      </c>
    </row>
    <row r="300" spans="1:36" ht="72" outlineLevel="1" x14ac:dyDescent="0.3">
      <c r="A300" s="528" t="s">
        <v>20152</v>
      </c>
      <c r="B300" s="528" t="s">
        <v>442</v>
      </c>
      <c r="C300" s="528">
        <v>59</v>
      </c>
      <c r="D300" s="530"/>
      <c r="E300" s="537" t="str">
        <f>IFERROR(IF(T_DICCIONARIO[[#This Row],[PERSONALIZAR]]&lt;&gt;"",T_DICCIONARIO[[#This Row],[PERSONALIZAR]],HLOOKUP($E$2,$F$3:L300,ROW(T_DICCIONARIO[[#This Row],[PERSONALIZAR]])-2,0)),T_DICCIONARIO[[#This Row],[es]])</f>
        <v xml:space="preserve">AHORA DEBES ABRIR EL ARCHIVO  - MOODLE.xml -  con el BLOC DE NOTAS y pulsar [Ctrl + V].
LUEGO, DEBES GUARDAR EL ARCHIVO CON EL NOMBRE QUE QUIERAS, PERO EXTENSIÓN - .xml - </v>
      </c>
      <c r="F300" s="529" t="s">
        <v>1072</v>
      </c>
      <c r="G300" s="529" t="s">
        <v>1073</v>
      </c>
      <c r="H300" s="529" t="s">
        <v>800</v>
      </c>
      <c r="I300" s="529" t="s">
        <v>802</v>
      </c>
      <c r="J300" s="529" t="s">
        <v>801</v>
      </c>
      <c r="K300" s="529" t="s">
        <v>19317</v>
      </c>
      <c r="L300" s="529" t="s">
        <v>18801</v>
      </c>
      <c r="M300" s="550" t="str">
        <f>IF(T_DICCIONARIO[[#This Row],[PERSONALIZAR]]=T_DICCIONARIO[[#This Row],[OTRO]],"R","N")</f>
        <v>N</v>
      </c>
      <c r="N300" s="114" t="s">
        <v>49</v>
      </c>
      <c r="AJ300" s="114" t="s">
        <v>49</v>
      </c>
    </row>
    <row r="301" spans="1:36" ht="86.4" outlineLevel="1" x14ac:dyDescent="0.3">
      <c r="A301" s="528" t="s">
        <v>20153</v>
      </c>
      <c r="B301" s="528" t="s">
        <v>442</v>
      </c>
      <c r="C301" s="528">
        <v>60</v>
      </c>
      <c r="D301" s="530"/>
      <c r="E301" s="537" t="str">
        <f>IFERROR(IF(T_DICCIONARIO[[#This Row],[PERSONALIZAR]]&lt;&gt;"",T_DICCIONARIO[[#This Row],[PERSONALIZAR]],HLOOKUP($E$2,$F$3:L301,ROW(T_DICCIONARIO[[#This Row],[PERSONALIZAR]])-2,0)),T_DICCIONARIO[[#This Row],[es]])</f>
        <v xml:space="preserve">No estás trabajando con Windows por lo que no es posible comprobar si hay una nueva versión de la aplicación. 
Si quieres estar al día con la última versión, debes visitar periódicamente el siguiente enlace: 
</v>
      </c>
      <c r="F301" s="529" t="s">
        <v>19451</v>
      </c>
      <c r="G301" s="529" t="s">
        <v>19454</v>
      </c>
      <c r="H301" s="529" t="s">
        <v>19450</v>
      </c>
      <c r="I301" s="529" t="s">
        <v>19452</v>
      </c>
      <c r="J301" s="529" t="s">
        <v>19453</v>
      </c>
      <c r="K301" s="529" t="s">
        <v>19455</v>
      </c>
      <c r="L301" s="529" t="s">
        <v>19456</v>
      </c>
      <c r="M301" s="550" t="str">
        <f>IF(T_DICCIONARIO[[#This Row],[PERSONALIZAR]]=T_DICCIONARIO[[#This Row],[OTRO]],"R","N")</f>
        <v>N</v>
      </c>
      <c r="N301" s="114" t="s">
        <v>49</v>
      </c>
      <c r="AJ301" s="114" t="s">
        <v>49</v>
      </c>
    </row>
    <row r="302" spans="1:36" ht="86.4" outlineLevel="1" x14ac:dyDescent="0.3">
      <c r="A302" s="528" t="s">
        <v>20154</v>
      </c>
      <c r="B302" s="528" t="s">
        <v>442</v>
      </c>
      <c r="C302" s="528">
        <v>61</v>
      </c>
      <c r="D302" s="530"/>
      <c r="E302" s="537" t="str">
        <f>IFERROR(IF(T_DICCIONARIO[[#This Row],[PERSONALIZAR]]&lt;&gt;"",T_DICCIONARIO[[#This Row],[PERSONALIZAR]],HLOOKUP($E$2,$F$3:L302,ROW(T_DICCIONARIO[[#This Row],[PERSONALIZAR]])-2,0)),T_DICCIONARIO[[#This Row],[es]])</f>
        <v xml:space="preserve">No estás trabajando con Windows por lo que es posible que esta opción no funcione.
En ese caso, puedes consultar el vídeo que te pongo en el mensaje, para ver cómo puedes hacerlo tú manualmente.
</v>
      </c>
      <c r="F302" s="529" t="s">
        <v>19443</v>
      </c>
      <c r="G302" s="529" t="s">
        <v>19445</v>
      </c>
      <c r="H302" s="529" t="s">
        <v>19449</v>
      </c>
      <c r="I302" s="529" t="s">
        <v>19448</v>
      </c>
      <c r="J302" s="529" t="s">
        <v>19447</v>
      </c>
      <c r="K302" s="529" t="s">
        <v>19446</v>
      </c>
      <c r="L302" s="529" t="s">
        <v>19444</v>
      </c>
      <c r="M302" s="550" t="str">
        <f>IF(T_DICCIONARIO[[#This Row],[PERSONALIZAR]]=T_DICCIONARIO[[#This Row],[OTRO]],"R","N")</f>
        <v>N</v>
      </c>
      <c r="N302" s="114" t="s">
        <v>49</v>
      </c>
      <c r="AJ302" s="114" t="s">
        <v>49</v>
      </c>
    </row>
    <row r="303" spans="1:36" ht="28.8" outlineLevel="1" x14ac:dyDescent="0.3">
      <c r="A303" s="528" t="s">
        <v>20155</v>
      </c>
      <c r="B303" s="528" t="s">
        <v>442</v>
      </c>
      <c r="C303" s="528">
        <v>62</v>
      </c>
      <c r="D303" s="530"/>
      <c r="E303" s="537" t="str">
        <f>IFERROR(IF(T_DICCIONARIO[[#This Row],[PERSONALIZAR]]&lt;&gt;"",T_DICCIONARIO[[#This Row],[PERSONALIZAR]],HLOOKUP($E$2,$F$3:L303,ROW(T_DICCIONARIO[[#This Row],[PERSONALIZAR]])-2,0)),T_DICCIONARIO[[#This Row],[es]])</f>
        <v xml:space="preserve">        · En medio del texto:  \(  TEX \)
        · En una línea nueva centrada y resaltada:  $$   TEX  $$</v>
      </c>
      <c r="F303" s="529" t="s">
        <v>19867</v>
      </c>
      <c r="G303" s="529" t="s">
        <v>19868</v>
      </c>
      <c r="H303" s="529" t="s">
        <v>19869</v>
      </c>
      <c r="I303" s="529" t="s">
        <v>19870</v>
      </c>
      <c r="J303" s="529" t="s">
        <v>19871</v>
      </c>
      <c r="K303" s="529" t="s">
        <v>19872</v>
      </c>
      <c r="L303" s="529" t="s">
        <v>19873</v>
      </c>
      <c r="M303" s="550" t="str">
        <f>IF(T_DICCIONARIO[[#This Row],[PERSONALIZAR]]=T_DICCIONARIO[[#This Row],[OTRO]],"R","N")</f>
        <v>N</v>
      </c>
      <c r="N303" s="114" t="s">
        <v>49</v>
      </c>
      <c r="AJ303" s="114" t="s">
        <v>49</v>
      </c>
    </row>
    <row r="304" spans="1:36" ht="57.6" outlineLevel="1" x14ac:dyDescent="0.3">
      <c r="A304" s="528" t="s">
        <v>20156</v>
      </c>
      <c r="B304" s="528" t="s">
        <v>442</v>
      </c>
      <c r="C304" s="528">
        <v>63</v>
      </c>
      <c r="D304" s="530"/>
      <c r="E304" s="537" t="str">
        <f>IFERROR(IF(T_DICCIONARIO[[#This Row],[PERSONALIZAR]]&lt;&gt;"",T_DICCIONARIO[[#This Row],[PERSONALIZAR]],HLOOKUP($E$2,$F$3:L304,ROW(T_DICCIONARIO[[#This Row],[PERSONALIZAR]])-2,0)),T_DICCIONARIO[[#This Row],[es]])</f>
        <v xml:space="preserve">¿Cuántas preguntas quieres guardar con estos datos aleatorios? 
[max  100]
</v>
      </c>
      <c r="F304" s="529" t="s">
        <v>17905</v>
      </c>
      <c r="G304" s="529" t="s">
        <v>17906</v>
      </c>
      <c r="H304" s="529" t="s">
        <v>17907</v>
      </c>
      <c r="I304" s="529" t="s">
        <v>17908</v>
      </c>
      <c r="J304" s="529" t="s">
        <v>17909</v>
      </c>
      <c r="K304" s="529" t="s">
        <v>17910</v>
      </c>
      <c r="L304" s="529" t="s">
        <v>18802</v>
      </c>
      <c r="M304" s="550" t="str">
        <f>IF(T_DICCIONARIO[[#This Row],[PERSONALIZAR]]=T_DICCIONARIO[[#This Row],[OTRO]],"R","N")</f>
        <v>N</v>
      </c>
      <c r="N304" s="114" t="s">
        <v>49</v>
      </c>
      <c r="AJ304" s="114" t="s">
        <v>49</v>
      </c>
    </row>
    <row r="305" spans="1:36" ht="216" outlineLevel="1" x14ac:dyDescent="0.3">
      <c r="A305" s="528" t="s">
        <v>20157</v>
      </c>
      <c r="B305" s="528" t="s">
        <v>442</v>
      </c>
      <c r="C305" s="528">
        <v>64</v>
      </c>
      <c r="D305" s="530"/>
      <c r="E305" s="537" t="str">
        <f>IFERROR(IF(T_DICCIONARIO[[#This Row],[PERSONALIZAR]]&lt;&gt;"",T_DICCIONARIO[[#This Row],[PERSONALIZAR]],HLOOKUP($E$2,$F$3:L305,ROW(T_DICCIONARIO[[#This Row],[PERSONALIZAR]])-2,0)),T_DICCIONARIO[[#This Row],[es]])</f>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F305" s="529" t="s">
        <v>939</v>
      </c>
      <c r="G305" s="529" t="s">
        <v>1074</v>
      </c>
      <c r="H305" s="529" t="s">
        <v>1075</v>
      </c>
      <c r="I305" s="529" t="s">
        <v>1162</v>
      </c>
      <c r="J305" s="529" t="s">
        <v>1161</v>
      </c>
      <c r="K305" s="529" t="s">
        <v>1160</v>
      </c>
      <c r="L305" s="529" t="s">
        <v>18803</v>
      </c>
      <c r="M305" s="550" t="str">
        <f>IF(T_DICCIONARIO[[#This Row],[PERSONALIZAR]]=T_DICCIONARIO[[#This Row],[OTRO]],"R","N")</f>
        <v>N</v>
      </c>
      <c r="N305" s="114" t="s">
        <v>49</v>
      </c>
      <c r="AJ305" s="114" t="s">
        <v>49</v>
      </c>
    </row>
    <row r="306" spans="1:36" ht="201.6" outlineLevel="1" x14ac:dyDescent="0.3">
      <c r="A306" s="528" t="s">
        <v>20174</v>
      </c>
      <c r="B306" s="528" t="s">
        <v>442</v>
      </c>
      <c r="C306" s="528">
        <v>65</v>
      </c>
      <c r="D306" s="530"/>
      <c r="E306" s="537" t="str">
        <f>IFERROR(IF(T_DICCIONARIO[[#This Row],[PERSONALIZAR]]&lt;&gt;"",T_DICCIONARIO[[#This Row],[PERSONALIZAR]],HLOOKUP($E$2,$F$3:L306,ROW(T_DICCIONARIO[[#This Row],[PERSONALIZAR]])-2,0)),T_DICCIONARIO[[#This Row],[es]])</f>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F306" s="529" t="s">
        <v>19079</v>
      </c>
      <c r="G306" s="529" t="s">
        <v>19080</v>
      </c>
      <c r="H306" s="529" t="s">
        <v>19081</v>
      </c>
      <c r="I306" s="529" t="s">
        <v>19082</v>
      </c>
      <c r="J306" s="529" t="s">
        <v>19090</v>
      </c>
      <c r="K306" s="529" t="s">
        <v>19091</v>
      </c>
      <c r="L306" s="529" t="s">
        <v>19092</v>
      </c>
      <c r="M306" s="550" t="str">
        <f>IF(T_DICCIONARIO[[#This Row],[PERSONALIZAR]]=T_DICCIONARIO[[#This Row],[OTRO]],"R","N")</f>
        <v>N</v>
      </c>
      <c r="N306" s="114" t="s">
        <v>49</v>
      </c>
      <c r="AJ306" s="114" t="s">
        <v>49</v>
      </c>
    </row>
    <row r="307" spans="1:36" ht="100.8" outlineLevel="1" x14ac:dyDescent="0.3">
      <c r="A307" s="528" t="s">
        <v>20159</v>
      </c>
      <c r="B307" s="528" t="s">
        <v>442</v>
      </c>
      <c r="C307" s="528">
        <v>66</v>
      </c>
      <c r="D307" s="530"/>
      <c r="E307" s="537" t="str">
        <f>IFERROR(IF(T_DICCIONARIO[[#This Row],[PERSONALIZAR]]&lt;&gt;"",T_DICCIONARIO[[#This Row],[PERSONALIZAR]],HLOOKUP($E$2,$F$3:L307,ROW(T_DICCIONARIO[[#This Row],[PERSONALIZAR]])-2,0)),T_DICCIONARIO[[#This Row],[es]])</f>
        <v>Palabra suelta dentro del texto. 
SHORTANSWER 
     =&gt; SA            =&gt; SAC
     =&gt; MW         =&gt; MWC
ACLARACIONES: La C es para que Coincidan las mayúsculas.</v>
      </c>
      <c r="F307" s="529" t="s">
        <v>19083</v>
      </c>
      <c r="G307" s="529" t="s">
        <v>19084</v>
      </c>
      <c r="H307" s="529" t="s">
        <v>19085</v>
      </c>
      <c r="I307" s="529" t="s">
        <v>19086</v>
      </c>
      <c r="J307" s="529" t="s">
        <v>19087</v>
      </c>
      <c r="K307" s="529" t="s">
        <v>19088</v>
      </c>
      <c r="L307" s="529" t="s">
        <v>19089</v>
      </c>
      <c r="M307" s="550" t="str">
        <f>IF(T_DICCIONARIO[[#This Row],[PERSONALIZAR]]=T_DICCIONARIO[[#This Row],[OTRO]],"R","N")</f>
        <v>N</v>
      </c>
      <c r="N307" s="114" t="s">
        <v>49</v>
      </c>
      <c r="AJ307" s="114" t="s">
        <v>49</v>
      </c>
    </row>
    <row r="308" spans="1:36" ht="100.8" outlineLevel="1" x14ac:dyDescent="0.3">
      <c r="A308" s="528" t="s">
        <v>20160</v>
      </c>
      <c r="B308" s="528" t="s">
        <v>442</v>
      </c>
      <c r="C308" s="528">
        <v>67</v>
      </c>
      <c r="D308" s="530"/>
      <c r="E308" s="537" t="str">
        <f>IFERROR(IF(T_DICCIONARIO[[#This Row],[PERSONALIZAR]]&lt;&gt;"",T_DICCIONARIO[[#This Row],[PERSONALIZAR]],HLOOKUP($E$2,$F$3:L308,ROW(T_DICCIONARIO[[#This Row],[PERSONALIZAR]])-2,0)),T_DICCIONARIO[[#This Row],[es]])</f>
        <v>Número dentro del texto. 
NUMERICAL 
           {3:NM:=3:0}
ACLARACIONES: Tiene un nuevo campo para indicar el márgen de error (tolerancia).</v>
      </c>
      <c r="F308" s="529" t="s">
        <v>19169</v>
      </c>
      <c r="G308" s="529" t="s">
        <v>19170</v>
      </c>
      <c r="H308" s="529" t="s">
        <v>19171</v>
      </c>
      <c r="I308" s="529" t="s">
        <v>19172</v>
      </c>
      <c r="J308" s="529" t="s">
        <v>19173</v>
      </c>
      <c r="K308" s="529" t="s">
        <v>19174</v>
      </c>
      <c r="L308" s="529" t="s">
        <v>19175</v>
      </c>
      <c r="M308" s="550" t="str">
        <f>IF(T_DICCIONARIO[[#This Row],[PERSONALIZAR]]=T_DICCIONARIO[[#This Row],[OTRO]],"R","N")</f>
        <v>N</v>
      </c>
      <c r="N308" s="114" t="s">
        <v>49</v>
      </c>
      <c r="AJ308" s="114" t="s">
        <v>49</v>
      </c>
    </row>
    <row r="309" spans="1:36" outlineLevel="1" x14ac:dyDescent="0.3">
      <c r="A309" s="528" t="s">
        <v>20161</v>
      </c>
      <c r="B309" s="528" t="s">
        <v>442</v>
      </c>
      <c r="C309" s="528">
        <v>68</v>
      </c>
      <c r="D309" s="530"/>
      <c r="E309" s="537" t="str">
        <f>IFERROR(IF(T_DICCIONARIO[[#This Row],[PERSONALIZAR]]&lt;&gt;"",T_DICCIONARIO[[#This Row],[PERSONALIZAR]],HLOOKUP($E$2,$F$3:L309,ROW(T_DICCIONARIO[[#This Row],[PERSONALIZAR]])-2,0)),T_DICCIONARIO[[#This Row],[es]])</f>
        <v>¿Quieres que el alumno pueda marcar las respuestas que no son correctas?</v>
      </c>
      <c r="F309" s="529" t="s">
        <v>963</v>
      </c>
      <c r="G309" s="529" t="s">
        <v>964</v>
      </c>
      <c r="H309" s="529" t="s">
        <v>965</v>
      </c>
      <c r="I309" s="529" t="s">
        <v>962</v>
      </c>
      <c r="J309" s="529" t="s">
        <v>966</v>
      </c>
      <c r="K309" s="529" t="s">
        <v>967</v>
      </c>
      <c r="L309" s="529" t="s">
        <v>18804</v>
      </c>
      <c r="M309" s="550" t="str">
        <f>IF(T_DICCIONARIO[[#This Row],[PERSONALIZAR]]=T_DICCIONARIO[[#This Row],[OTRO]],"R","N")</f>
        <v>N</v>
      </c>
      <c r="N309" s="114" t="s">
        <v>49</v>
      </c>
      <c r="AJ309" s="114" t="s">
        <v>49</v>
      </c>
    </row>
    <row r="310" spans="1:36" ht="28.8" outlineLevel="1" x14ac:dyDescent="0.3">
      <c r="A310" s="528" t="s">
        <v>20162</v>
      </c>
      <c r="B310" s="528" t="s">
        <v>442</v>
      </c>
      <c r="C310" s="528">
        <v>69</v>
      </c>
      <c r="D310" s="530"/>
      <c r="E310" s="537" t="str">
        <f>IFERROR(IF(T_DICCIONARIO[[#This Row],[PERSONALIZAR]]&lt;&gt;"",T_DICCIONARIO[[#This Row],[PERSONALIZAR]],HLOOKUP($E$2,$F$3:L310,ROW(T_DICCIONARIO[[#This Row],[PERSONALIZAR]])-2,0)),T_DICCIONARIO[[#This Row],[es]])</f>
        <v>Haga clic en las etiquetas de texto para alternar el color: negro/gris. &lt;br&gt;
Haga clic en los botones para seleccionar la respuesta.</v>
      </c>
      <c r="F310" s="529" t="s">
        <v>17934</v>
      </c>
      <c r="G310" s="529" t="s">
        <v>17935</v>
      </c>
      <c r="H310" s="529" t="s">
        <v>17936</v>
      </c>
      <c r="I310" s="529" t="s">
        <v>17937</v>
      </c>
      <c r="J310" s="529" t="s">
        <v>17938</v>
      </c>
      <c r="K310" s="529" t="s">
        <v>17939</v>
      </c>
      <c r="L310" s="529" t="s">
        <v>18805</v>
      </c>
      <c r="M310" s="550" t="str">
        <f>IF(T_DICCIONARIO[[#This Row],[PERSONALIZAR]]=T_DICCIONARIO[[#This Row],[OTRO]],"R","N")</f>
        <v>N</v>
      </c>
      <c r="N310" s="114" t="s">
        <v>49</v>
      </c>
      <c r="AJ310" s="114" t="s">
        <v>49</v>
      </c>
    </row>
    <row r="311" spans="1:36" ht="28.8" outlineLevel="1" x14ac:dyDescent="0.3">
      <c r="A311" s="528" t="s">
        <v>20163</v>
      </c>
      <c r="B311" s="528" t="s">
        <v>442</v>
      </c>
      <c r="C311" s="528">
        <v>70</v>
      </c>
      <c r="D311" s="530"/>
      <c r="E311" s="537" t="str">
        <f>IFERROR(IF(T_DICCIONARIO[[#This Row],[PERSONALIZAR]]&lt;&gt;"",T_DICCIONARIO[[#This Row],[PERSONALIZAR]],HLOOKUP($E$2,$F$3:L311,ROW(T_DICCIONARIO[[#This Row],[PERSONALIZAR]])-2,0)),T_DICCIONARIO[[#This Row],[es]])</f>
        <v xml:space="preserve">Haga clic en las etiquetas de texto para alternar: normal/rojo ondulado. &lt;br&gt;
Haga clic en los botones para seleccionar la respuesta. </v>
      </c>
      <c r="F311" s="529" t="s">
        <v>17941</v>
      </c>
      <c r="G311" s="529" t="s">
        <v>17942</v>
      </c>
      <c r="H311" s="529" t="s">
        <v>17943</v>
      </c>
      <c r="I311" s="529" t="s">
        <v>17944</v>
      </c>
      <c r="J311" s="529" t="s">
        <v>17945</v>
      </c>
      <c r="K311" s="529" t="s">
        <v>17940</v>
      </c>
      <c r="L311" s="529" t="s">
        <v>18806</v>
      </c>
      <c r="M311" s="550" t="str">
        <f>IF(T_DICCIONARIO[[#This Row],[PERSONALIZAR]]=T_DICCIONARIO[[#This Row],[OTRO]],"R","N")</f>
        <v>N</v>
      </c>
      <c r="N311" s="114" t="s">
        <v>49</v>
      </c>
      <c r="AJ311" s="114" t="s">
        <v>49</v>
      </c>
    </row>
    <row r="312" spans="1:36" outlineLevel="1" x14ac:dyDescent="0.3">
      <c r="A312" s="528" t="s">
        <v>20164</v>
      </c>
      <c r="B312" s="528" t="s">
        <v>442</v>
      </c>
      <c r="C312" s="528">
        <v>71</v>
      </c>
      <c r="D312" s="530"/>
      <c r="E312" s="537" t="str">
        <f>IFERROR(IF(T_DICCIONARIO[[#This Row],[PERSONALIZAR]]&lt;&gt;"",T_DICCIONARIO[[#This Row],[PERSONALIZAR]],HLOOKUP($E$2,$F$3:L312,ROW(T_DICCIONARIO[[#This Row],[PERSONALIZAR]])-2,0)),T_DICCIONARIO[[#This Row],[es]])</f>
        <v>NO</v>
      </c>
      <c r="F312" s="529" t="s">
        <v>828</v>
      </c>
      <c r="G312" s="529" t="s">
        <v>828</v>
      </c>
      <c r="H312" s="529" t="s">
        <v>905</v>
      </c>
      <c r="I312" s="529" t="s">
        <v>891</v>
      </c>
      <c r="J312" s="529" t="s">
        <v>828</v>
      </c>
      <c r="K312" s="529" t="s">
        <v>857</v>
      </c>
      <c r="L312" s="529" t="s">
        <v>18708</v>
      </c>
      <c r="M312" s="550" t="str">
        <f>IF(T_DICCIONARIO[[#This Row],[PERSONALIZAR]]=T_DICCIONARIO[[#This Row],[OTRO]],"R","N")</f>
        <v>N</v>
      </c>
      <c r="N312" s="114" t="s">
        <v>49</v>
      </c>
      <c r="AJ312" s="114" t="s">
        <v>49</v>
      </c>
    </row>
    <row r="313" spans="1:36" outlineLevel="1" x14ac:dyDescent="0.3">
      <c r="A313" s="528" t="s">
        <v>20165</v>
      </c>
      <c r="B313" s="528" t="s">
        <v>442</v>
      </c>
      <c r="C313" s="528">
        <v>72</v>
      </c>
      <c r="D313" s="530"/>
      <c r="E313" s="537" t="str">
        <f>IFERROR(IF(T_DICCIONARIO[[#This Row],[PERSONALIZAR]]&lt;&gt;"",T_DICCIONARIO[[#This Row],[PERSONALIZAR]],HLOOKUP($E$2,$F$3:L313,ROW(T_DICCIONARIO[[#This Row],[PERSONALIZAR]])-2,0)),T_DICCIONARIO[[#This Row],[es]])</f>
        <v>Sí, cambiar a gris.</v>
      </c>
      <c r="F313" s="529" t="s">
        <v>928</v>
      </c>
      <c r="G313" s="529" t="s">
        <v>935</v>
      </c>
      <c r="H313" s="529" t="s">
        <v>930</v>
      </c>
      <c r="I313" s="529" t="s">
        <v>933</v>
      </c>
      <c r="J313" s="529" t="s">
        <v>931</v>
      </c>
      <c r="K313" s="529" t="s">
        <v>937</v>
      </c>
      <c r="L313" s="529" t="s">
        <v>18807</v>
      </c>
      <c r="M313" s="550" t="str">
        <f>IF(T_DICCIONARIO[[#This Row],[PERSONALIZAR]]=T_DICCIONARIO[[#This Row],[OTRO]],"R","N")</f>
        <v>N</v>
      </c>
      <c r="N313" s="114" t="s">
        <v>49</v>
      </c>
      <c r="AJ313" s="114" t="s">
        <v>49</v>
      </c>
    </row>
    <row r="314" spans="1:36" outlineLevel="1" x14ac:dyDescent="0.3">
      <c r="A314" s="528" t="s">
        <v>20166</v>
      </c>
      <c r="B314" s="528" t="s">
        <v>442</v>
      </c>
      <c r="C314" s="528">
        <v>73</v>
      </c>
      <c r="D314" s="530"/>
      <c r="E314" s="537" t="str">
        <f>IFERROR(IF(T_DICCIONARIO[[#This Row],[PERSONALIZAR]]&lt;&gt;"",T_DICCIONARIO[[#This Row],[PERSONALIZAR]],HLOOKUP($E$2,$F$3:L314,ROW(T_DICCIONARIO[[#This Row],[PERSONALIZAR]])-2,0)),T_DICCIONARIO[[#This Row],[es]])</f>
        <v>Sí, tachar en rojo.</v>
      </c>
      <c r="F314" s="529" t="s">
        <v>929</v>
      </c>
      <c r="G314" s="529" t="s">
        <v>936</v>
      </c>
      <c r="H314" s="529" t="s">
        <v>1076</v>
      </c>
      <c r="I314" s="529" t="s">
        <v>934</v>
      </c>
      <c r="J314" s="529" t="s">
        <v>932</v>
      </c>
      <c r="K314" s="529" t="s">
        <v>938</v>
      </c>
      <c r="L314" s="529" t="s">
        <v>18808</v>
      </c>
      <c r="M314" s="550" t="str">
        <f>IF(T_DICCIONARIO[[#This Row],[PERSONALIZAR]]=T_DICCIONARIO[[#This Row],[OTRO]],"R","N")</f>
        <v>N</v>
      </c>
      <c r="N314" s="114" t="s">
        <v>49</v>
      </c>
      <c r="AJ314" s="114" t="s">
        <v>49</v>
      </c>
    </row>
    <row r="315" spans="1:36" outlineLevel="1" x14ac:dyDescent="0.3">
      <c r="A315" s="528" t="s">
        <v>20167</v>
      </c>
      <c r="B315" s="528" t="s">
        <v>442</v>
      </c>
      <c r="C315" s="528">
        <v>74</v>
      </c>
      <c r="D315" s="530"/>
      <c r="E315" s="537" t="str">
        <f>IFERROR(IF(T_DICCIONARIO[[#This Row],[PERSONALIZAR]]&lt;&gt;"",T_DICCIONARIO[[#This Row],[PERSONALIZAR]],HLOOKUP($E$2,$F$3:L315,ROW(T_DICCIONARIO[[#This Row],[PERSONALIZAR]])-2,0)),T_DICCIONARIO[[#This Row],[es]])</f>
        <v>Ancho RC</v>
      </c>
      <c r="F315" s="529" t="s">
        <v>955</v>
      </c>
      <c r="G315" s="529" t="s">
        <v>956</v>
      </c>
      <c r="H315" s="529" t="s">
        <v>958</v>
      </c>
      <c r="I315" s="529" t="s">
        <v>959</v>
      </c>
      <c r="J315" s="529" t="s">
        <v>960</v>
      </c>
      <c r="K315" s="529" t="s">
        <v>957</v>
      </c>
      <c r="L315" s="529" t="s">
        <v>18809</v>
      </c>
      <c r="M315" s="550" t="str">
        <f>IF(T_DICCIONARIO[[#This Row],[PERSONALIZAR]]=T_DICCIONARIO[[#This Row],[OTRO]],"R","N")</f>
        <v>N</v>
      </c>
      <c r="N315" s="114" t="s">
        <v>49</v>
      </c>
      <c r="AJ315" s="114" t="s">
        <v>49</v>
      </c>
    </row>
    <row r="316" spans="1:36" ht="57.6" outlineLevel="1" x14ac:dyDescent="0.3">
      <c r="A316" s="528" t="s">
        <v>20168</v>
      </c>
      <c r="B316" s="528" t="s">
        <v>442</v>
      </c>
      <c r="C316" s="528">
        <v>75</v>
      </c>
      <c r="D316" s="530"/>
      <c r="E316" s="537" t="str">
        <f>IFERROR(IF(T_DICCIONARIO[[#This Row],[PERSONALIZAR]]&lt;&gt;"",T_DICCIONARIO[[#This Row],[PERSONALIZAR]],HLOOKUP($E$2,$F$3:L316,ROW(T_DICCIONARIO[[#This Row],[PERSONALIZAR]])-2,0)),T_DICCIONARIO[[#This Row],[es]])</f>
        <v>¿Estás seguro que quieres BORRAR los datos de las celdas Variables? 
Dato_01, Dato_02, etc.
NO se BORRARÁ ningún dato de las preguntas.</v>
      </c>
      <c r="F316" s="529" t="s">
        <v>19043</v>
      </c>
      <c r="G316" s="529" t="s">
        <v>19044</v>
      </c>
      <c r="H316" s="529" t="s">
        <v>19045</v>
      </c>
      <c r="I316" s="529" t="s">
        <v>19046</v>
      </c>
      <c r="J316" s="529" t="s">
        <v>19047</v>
      </c>
      <c r="K316" s="529" t="s">
        <v>19048</v>
      </c>
      <c r="L316" s="529" t="s">
        <v>19049</v>
      </c>
      <c r="M316" s="550" t="str">
        <f>IF(T_DICCIONARIO[[#This Row],[PERSONALIZAR]]=T_DICCIONARIO[[#This Row],[OTRO]],"R","N")</f>
        <v>N</v>
      </c>
      <c r="N316" s="114" t="s">
        <v>49</v>
      </c>
      <c r="AJ316" s="114" t="s">
        <v>49</v>
      </c>
    </row>
    <row r="317" spans="1:36" ht="115.2" outlineLevel="1" x14ac:dyDescent="0.3">
      <c r="A317" s="528" t="s">
        <v>20169</v>
      </c>
      <c r="B317" s="528" t="s">
        <v>442</v>
      </c>
      <c r="C317" s="528">
        <v>76</v>
      </c>
      <c r="D317" s="530"/>
      <c r="E317" s="537" t="str">
        <f>IFERROR(IF(T_DICCIONARIO[[#This Row],[PERSONALIZAR]]&lt;&gt;"",T_DICCIONARIO[[#This Row],[PERSONALIZAR]],HLOOKUP($E$2,$F$3:L317,ROW(T_DICCIONARIO[[#This Row],[PERSONALIZAR]])-2,0)),T_DICCIONARIO[[#This Row],[es]])</f>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F317" s="529" t="s">
        <v>19050</v>
      </c>
      <c r="G317" s="529" t="s">
        <v>19051</v>
      </c>
      <c r="H317" s="529" t="s">
        <v>19176</v>
      </c>
      <c r="I317" s="529" t="s">
        <v>19052</v>
      </c>
      <c r="J317" s="529" t="s">
        <v>19053</v>
      </c>
      <c r="K317" s="529" t="s">
        <v>19054</v>
      </c>
      <c r="L317" s="529" t="s">
        <v>19055</v>
      </c>
      <c r="M317" s="550" t="str">
        <f>IF(T_DICCIONARIO[[#This Row],[PERSONALIZAR]]=T_DICCIONARIO[[#This Row],[OTRO]],"R","N")</f>
        <v>N</v>
      </c>
      <c r="N317" s="114" t="s">
        <v>49</v>
      </c>
      <c r="AJ317" s="114" t="s">
        <v>49</v>
      </c>
    </row>
    <row r="318" spans="1:36" ht="57.6" outlineLevel="1" x14ac:dyDescent="0.3">
      <c r="A318" s="528" t="s">
        <v>20170</v>
      </c>
      <c r="B318" s="528" t="s">
        <v>442</v>
      </c>
      <c r="C318" s="528" t="s">
        <v>17956</v>
      </c>
      <c r="D318" s="530"/>
      <c r="E318" s="537" t="str">
        <f>IFERROR(IF(T_DICCIONARIO[[#This Row],[PERSONALIZAR]]&lt;&gt;"",T_DICCIONARIO[[#This Row],[PERSONALIZAR]],HLOOKUP($E$2,$F$3:L318,ROW(T_DICCIONARIO[[#This Row],[PERSONALIZAR]])-2,0)),T_DICCIONARIO[[#This Row],[es]])</f>
        <v>¿Quieres que te indique los enlaces necesarios la aplicación? 
- Enlace a VIDEO TUTORIALES
- Enlace a MANUAL
- Enlace a DESCARGAR el JUEGO</v>
      </c>
      <c r="F318" s="529" t="s">
        <v>19057</v>
      </c>
      <c r="G318" s="529" t="s">
        <v>19056</v>
      </c>
      <c r="H318" s="529" t="s">
        <v>19177</v>
      </c>
      <c r="I318" s="529" t="s">
        <v>19058</v>
      </c>
      <c r="J318" s="529" t="s">
        <v>19059</v>
      </c>
      <c r="K318" s="529" t="s">
        <v>19060</v>
      </c>
      <c r="L318" s="529" t="s">
        <v>19061</v>
      </c>
      <c r="M318" s="550" t="str">
        <f>IF(T_DICCIONARIO[[#This Row],[PERSONALIZAR]]=T_DICCIONARIO[[#This Row],[OTRO]],"R","N")</f>
        <v>N</v>
      </c>
      <c r="N318" s="114" t="s">
        <v>49</v>
      </c>
      <c r="AJ318" s="114" t="s">
        <v>49</v>
      </c>
    </row>
    <row r="319" spans="1:36" ht="43.2" outlineLevel="1" x14ac:dyDescent="0.3">
      <c r="A319" s="528" t="s">
        <v>20171</v>
      </c>
      <c r="B319" s="528" t="s">
        <v>442</v>
      </c>
      <c r="C319" s="528" t="s">
        <v>17952</v>
      </c>
      <c r="D319" s="530"/>
      <c r="E319" s="537" t="str">
        <f>IFERROR(IF(T_DICCIONARIO[[#This Row],[PERSONALIZAR]]&lt;&gt;"",T_DICCIONARIO[[#This Row],[PERSONALIZAR]],HLOOKUP($E$2,$F$3:L319,ROW(T_DICCIONARIO[[#This Row],[PERSONALIZAR]])-2,0)),T_DICCIONARIO[[#This Row],[es]])</f>
        <v>En el siguiente enlace, tienes el VIDEO TUTORIAL sobre cómo utilizar las preguntas en el juego.
_____________________________</v>
      </c>
      <c r="F319" s="529" t="s">
        <v>18995</v>
      </c>
      <c r="G319" s="529" t="s">
        <v>18996</v>
      </c>
      <c r="H319" s="529" t="s">
        <v>19178</v>
      </c>
      <c r="I319" s="529" t="s">
        <v>18997</v>
      </c>
      <c r="J319" s="529" t="s">
        <v>18998</v>
      </c>
      <c r="K319" s="529" t="s">
        <v>18999</v>
      </c>
      <c r="L319" s="529" t="s">
        <v>19000</v>
      </c>
      <c r="M319" s="550" t="str">
        <f>IF(T_DICCIONARIO[[#This Row],[PERSONALIZAR]]=T_DICCIONARIO[[#This Row],[OTRO]],"R","N")</f>
        <v>N</v>
      </c>
      <c r="N319" s="114" t="s">
        <v>49</v>
      </c>
      <c r="AJ319" s="114" t="s">
        <v>49</v>
      </c>
    </row>
    <row r="320" spans="1:36" ht="43.2" outlineLevel="1" x14ac:dyDescent="0.3">
      <c r="A320" s="528" t="s">
        <v>20172</v>
      </c>
      <c r="B320" s="528" t="s">
        <v>442</v>
      </c>
      <c r="C320" s="528" t="s">
        <v>17953</v>
      </c>
      <c r="D320" s="530"/>
      <c r="E320" s="537" t="str">
        <f>IFERROR(IF(T_DICCIONARIO[[#This Row],[PERSONALIZAR]]&lt;&gt;"",T_DICCIONARIO[[#This Row],[PERSONALIZAR]],HLOOKUP($E$2,$F$3:L320,ROW(T_DICCIONARIO[[#This Row],[PERSONALIZAR]])-2,0)),T_DICCIONARIO[[#This Row],[es]])</f>
        <v>En el siguiente enlace, tienes el MANUAL sobre cómo utilizar las preguntas en el juego.
_____________________________</v>
      </c>
      <c r="F320" s="529" t="s">
        <v>19001</v>
      </c>
      <c r="G320" s="529" t="s">
        <v>19002</v>
      </c>
      <c r="H320" s="529" t="s">
        <v>19179</v>
      </c>
      <c r="I320" s="529" t="s">
        <v>19003</v>
      </c>
      <c r="J320" s="529" t="s">
        <v>19004</v>
      </c>
      <c r="K320" s="529" t="s">
        <v>19005</v>
      </c>
      <c r="L320" s="529" t="s">
        <v>19006</v>
      </c>
      <c r="M320" s="550" t="str">
        <f>IF(T_DICCIONARIO[[#This Row],[PERSONALIZAR]]=T_DICCIONARIO[[#This Row],[OTRO]],"R","N")</f>
        <v>N</v>
      </c>
      <c r="N320" s="114" t="s">
        <v>49</v>
      </c>
      <c r="AJ320" s="114" t="s">
        <v>49</v>
      </c>
    </row>
    <row r="321" spans="1:36" outlineLevel="1" x14ac:dyDescent="0.3">
      <c r="A321" s="528" t="s">
        <v>20173</v>
      </c>
      <c r="B321" s="528" t="s">
        <v>442</v>
      </c>
      <c r="C321" s="528" t="s">
        <v>17954</v>
      </c>
      <c r="D321" s="530"/>
      <c r="E321" s="537" t="str">
        <f>IFERROR(IF(T_DICCIONARIO[[#This Row],[PERSONALIZAR]]&lt;&gt;"",T_DICCIONARIO[[#This Row],[PERSONALIZAR]],HLOOKUP($E$2,$F$3:L321,ROW(T_DICCIONARIO[[#This Row],[PERSONALIZAR]])-2,0)),T_DICCIONARIO[[#This Row],[es]])</f>
        <v>Después, debes seleccionar el idioma de la lista desplegable.</v>
      </c>
      <c r="F321" s="529" t="s">
        <v>18487</v>
      </c>
      <c r="G321" s="529" t="s">
        <v>18497</v>
      </c>
      <c r="H321" s="529" t="s">
        <v>19180</v>
      </c>
      <c r="I321" s="529" t="s">
        <v>18495</v>
      </c>
      <c r="J321" s="529" t="s">
        <v>18496</v>
      </c>
      <c r="K321" s="529" t="s">
        <v>18494</v>
      </c>
      <c r="L321" s="529" t="s">
        <v>18810</v>
      </c>
      <c r="M321" s="550" t="str">
        <f>IF(T_DICCIONARIO[[#This Row],[PERSONALIZAR]]=T_DICCIONARIO[[#This Row],[OTRO]],"R","N")</f>
        <v>N</v>
      </c>
      <c r="N321" s="114" t="s">
        <v>49</v>
      </c>
      <c r="AJ321" s="114" t="s">
        <v>49</v>
      </c>
    </row>
    <row r="322" spans="1:36" ht="28.8" outlineLevel="1" x14ac:dyDescent="0.3">
      <c r="A322" s="528" t="s">
        <v>20190</v>
      </c>
      <c r="B322" s="528" t="s">
        <v>442</v>
      </c>
      <c r="C322" s="528" t="s">
        <v>17955</v>
      </c>
      <c r="D322" s="530"/>
      <c r="E322" s="537" t="str">
        <f>IFERROR(IF(T_DICCIONARIO[[#This Row],[PERSONALIZAR]]&lt;&gt;"",T_DICCIONARIO[[#This Row],[PERSONALIZAR]],HLOOKUP($E$2,$F$3:L322,ROW(T_DICCIONARIO[[#This Row],[PERSONALIZAR]])-2,0)),T_DICCIONARIO[[#This Row],[es]])</f>
        <v>En el siguiente enlace, te puedes DESCARGAR EL JUEGO.
_____________________________</v>
      </c>
      <c r="F322" s="529" t="s">
        <v>19062</v>
      </c>
      <c r="G322" s="529" t="s">
        <v>19063</v>
      </c>
      <c r="H322" s="529" t="s">
        <v>19064</v>
      </c>
      <c r="I322" s="529" t="s">
        <v>19065</v>
      </c>
      <c r="J322" s="529" t="s">
        <v>19066</v>
      </c>
      <c r="K322" s="529" t="s">
        <v>19067</v>
      </c>
      <c r="L322" s="529" t="s">
        <v>19068</v>
      </c>
      <c r="M322" s="550" t="str">
        <f>IF(T_DICCIONARIO[[#This Row],[PERSONALIZAR]]=T_DICCIONARIO[[#This Row],[OTRO]],"R","N")</f>
        <v>N</v>
      </c>
      <c r="N322" s="114" t="s">
        <v>49</v>
      </c>
      <c r="AJ322" s="114" t="s">
        <v>49</v>
      </c>
    </row>
    <row r="323" spans="1:36" outlineLevel="1" x14ac:dyDescent="0.3">
      <c r="A323" s="528" t="s">
        <v>20175</v>
      </c>
      <c r="B323" s="528" t="s">
        <v>442</v>
      </c>
      <c r="C323" s="528">
        <v>78</v>
      </c>
      <c r="D323" s="530"/>
      <c r="E323" s="537" t="str">
        <f>IFERROR(IF(T_DICCIONARIO[[#This Row],[PERSONALIZAR]]&lt;&gt;"",T_DICCIONARIO[[#This Row],[PERSONALIZAR]],HLOOKUP($E$2,$F$3:L323,ROW(T_DICCIONARIO[[#This Row],[PERSONALIZAR]])-2,0)),T_DICCIONARIO[[#This Row],[es]])</f>
        <v>¿Deseas Exportar las Preguntas y Respuestas Ordenadas?</v>
      </c>
      <c r="F323" s="529" t="s">
        <v>1163</v>
      </c>
      <c r="G323" s="529" t="s">
        <v>1207</v>
      </c>
      <c r="H323" s="529" t="s">
        <v>1204</v>
      </c>
      <c r="I323" s="529" t="s">
        <v>1166</v>
      </c>
      <c r="J323" s="529" t="s">
        <v>1165</v>
      </c>
      <c r="K323" s="529" t="s">
        <v>1164</v>
      </c>
      <c r="L323" s="529" t="s">
        <v>18811</v>
      </c>
      <c r="M323" s="550" t="str">
        <f>IF(T_DICCIONARIO[[#This Row],[PERSONALIZAR]]=T_DICCIONARIO[[#This Row],[OTRO]],"R","N")</f>
        <v>N</v>
      </c>
      <c r="N323" s="114" t="s">
        <v>49</v>
      </c>
      <c r="AJ323" s="114" t="s">
        <v>49</v>
      </c>
    </row>
    <row r="324" spans="1:36" outlineLevel="1" x14ac:dyDescent="0.3">
      <c r="A324" s="528" t="s">
        <v>20176</v>
      </c>
      <c r="B324" s="528" t="s">
        <v>442</v>
      </c>
      <c r="C324" s="528">
        <v>79</v>
      </c>
      <c r="D324" s="530"/>
      <c r="E324" s="537" t="str">
        <f>IFERROR(IF(T_DICCIONARIO[[#This Row],[PERSONALIZAR]]&lt;&gt;"",T_DICCIONARIO[[#This Row],[PERSONALIZAR]],HLOOKUP($E$2,$F$3:L324,ROW(T_DICCIONARIO[[#This Row],[PERSONALIZAR]])-2,0)),T_DICCIONARIO[[#This Row],[es]])</f>
        <v>Preguntas y respuestas en orden.</v>
      </c>
      <c r="F324" s="529" t="s">
        <v>17911</v>
      </c>
      <c r="G324" s="529" t="s">
        <v>17912</v>
      </c>
      <c r="H324" s="529" t="s">
        <v>17913</v>
      </c>
      <c r="I324" s="529" t="s">
        <v>17914</v>
      </c>
      <c r="J324" s="529" t="s">
        <v>17915</v>
      </c>
      <c r="K324" s="529" t="s">
        <v>17916</v>
      </c>
      <c r="L324" s="529" t="s">
        <v>18812</v>
      </c>
      <c r="M324" s="550" t="str">
        <f>IF(T_DICCIONARIO[[#This Row],[PERSONALIZAR]]=T_DICCIONARIO[[#This Row],[OTRO]],"R","N")</f>
        <v>N</v>
      </c>
      <c r="N324" s="114" t="s">
        <v>49</v>
      </c>
      <c r="AJ324" s="114" t="s">
        <v>49</v>
      </c>
    </row>
    <row r="325" spans="1:36" outlineLevel="1" x14ac:dyDescent="0.3">
      <c r="A325" s="528" t="s">
        <v>20177</v>
      </c>
      <c r="B325" s="528" t="s">
        <v>442</v>
      </c>
      <c r="C325" s="528">
        <v>80</v>
      </c>
      <c r="D325" s="530"/>
      <c r="E325" s="537" t="str">
        <f>IFERROR(IF(T_DICCIONARIO[[#This Row],[PERSONALIZAR]]&lt;&gt;"",T_DICCIONARIO[[#This Row],[PERSONALIZAR]],HLOOKUP($E$2,$F$3:L325,ROW(T_DICCIONARIO[[#This Row],[PERSONALIZAR]])-2,0)),T_DICCIONARIO[[#This Row],[es]])</f>
        <v>Preguntas y respuestas barajadas.</v>
      </c>
      <c r="F325" s="529" t="s">
        <v>17917</v>
      </c>
      <c r="G325" s="529" t="s">
        <v>17918</v>
      </c>
      <c r="H325" s="529" t="s">
        <v>17919</v>
      </c>
      <c r="I325" s="529" t="s">
        <v>17920</v>
      </c>
      <c r="J325" s="529" t="s">
        <v>17921</v>
      </c>
      <c r="K325" s="529" t="s">
        <v>17922</v>
      </c>
      <c r="L325" s="529" t="s">
        <v>18813</v>
      </c>
      <c r="M325" s="550" t="str">
        <f>IF(T_DICCIONARIO[[#This Row],[PERSONALIZAR]]=T_DICCIONARIO[[#This Row],[OTRO]],"R","N")</f>
        <v>N</v>
      </c>
      <c r="N325" s="114" t="s">
        <v>49</v>
      </c>
    </row>
    <row r="326" spans="1:36" outlineLevel="1" x14ac:dyDescent="0.3">
      <c r="A326" s="528" t="s">
        <v>20178</v>
      </c>
      <c r="B326" s="528" t="s">
        <v>442</v>
      </c>
      <c r="C326" s="528">
        <v>81</v>
      </c>
      <c r="D326" s="530"/>
      <c r="E326" s="537" t="str">
        <f>IFERROR(IF(T_DICCIONARIO[[#This Row],[PERSONALIZAR]]&lt;&gt;"",T_DICCIONARIO[[#This Row],[PERSONALIZAR]],HLOOKUP($E$2,$F$3:L326,ROW(T_DICCIONARIO[[#This Row],[PERSONALIZAR]])-2,0)),T_DICCIONARIO[[#This Row],[es]])</f>
        <v>Copia el link [Ctrl+C] y pega [Ctrl+V] en Internet.</v>
      </c>
      <c r="F326" s="529" t="s">
        <v>18869</v>
      </c>
      <c r="G326" s="529" t="s">
        <v>19154</v>
      </c>
      <c r="H326" s="529" t="s">
        <v>19181</v>
      </c>
      <c r="I326" s="529" t="s">
        <v>18623</v>
      </c>
      <c r="J326" s="529" t="s">
        <v>18624</v>
      </c>
      <c r="K326" s="529" t="s">
        <v>18625</v>
      </c>
      <c r="L326" s="529" t="s">
        <v>19069</v>
      </c>
      <c r="M326" s="550" t="str">
        <f>IF(T_DICCIONARIO[[#This Row],[PERSONALIZAR]]=T_DICCIONARIO[[#This Row],[OTRO]],"R","N")</f>
        <v>N</v>
      </c>
      <c r="N326" s="114" t="s">
        <v>49</v>
      </c>
      <c r="AJ326" s="114" t="s">
        <v>49</v>
      </c>
    </row>
    <row r="327" spans="1:36" ht="43.2" outlineLevel="1" x14ac:dyDescent="0.3">
      <c r="A327" s="528" t="s">
        <v>20179</v>
      </c>
      <c r="B327" s="528" t="s">
        <v>442</v>
      </c>
      <c r="C327" s="528">
        <v>82</v>
      </c>
      <c r="D327" s="530"/>
      <c r="E327" s="537" t="str">
        <f>IFERROR(IF(T_DICCIONARIO[[#This Row],[PERSONALIZAR]]&lt;&gt;"",T_DICCIONARIO[[#This Row],[PERSONALIZAR]],HLOOKUP($E$2,$F$3:L327,ROW(T_DICCIONARIO[[#This Row],[PERSONALIZAR]])-2,0)),T_DICCIONARIO[[#This Row],[es]])</f>
        <v xml:space="preserve">Escribe el número de la pregunta.
Su valor debe estar entre </v>
      </c>
      <c r="F327" s="529" t="s">
        <v>17690</v>
      </c>
      <c r="G327" s="529" t="s">
        <v>17691</v>
      </c>
      <c r="H327" s="529" t="s">
        <v>19182</v>
      </c>
      <c r="I327" s="529" t="s">
        <v>17692</v>
      </c>
      <c r="J327" s="529" t="s">
        <v>17693</v>
      </c>
      <c r="K327" s="529" t="s">
        <v>17694</v>
      </c>
      <c r="L327" s="529" t="s">
        <v>18814</v>
      </c>
      <c r="M327" s="550" t="str">
        <f>IF(T_DICCIONARIO[[#This Row],[PERSONALIZAR]]=T_DICCIONARIO[[#This Row],[OTRO]],"R","N")</f>
        <v>N</v>
      </c>
      <c r="N327" s="114" t="s">
        <v>49</v>
      </c>
      <c r="AJ327" s="114" t="s">
        <v>49</v>
      </c>
    </row>
    <row r="328" spans="1:36" ht="28.8" outlineLevel="1" x14ac:dyDescent="0.3">
      <c r="A328" s="528" t="s">
        <v>20180</v>
      </c>
      <c r="B328" s="528" t="s">
        <v>442</v>
      </c>
      <c r="C328" s="528">
        <v>83</v>
      </c>
      <c r="D328" s="530"/>
      <c r="E328" s="537" t="str">
        <f>IFERROR(IF(T_DICCIONARIO[[#This Row],[PERSONALIZAR]]&lt;&gt;"",T_DICCIONARIO[[#This Row],[PERSONALIZAR]],HLOOKUP($E$2,$F$3:L328,ROW(T_DICCIONARIO[[#This Row],[PERSONALIZAR]])-2,0)),T_DICCIONARIO[[#This Row],[es]])</f>
        <v>¿Quieres INSERTAR nuevas LÍNEAS, al final de la tabla, para escribir nuevas preguntas?</v>
      </c>
      <c r="F328" s="529" t="s">
        <v>17727</v>
      </c>
      <c r="G328" s="529" t="s">
        <v>19159</v>
      </c>
      <c r="H328" s="529" t="s">
        <v>19183</v>
      </c>
      <c r="I328" s="529" t="s">
        <v>17737</v>
      </c>
      <c r="J328" s="529" t="s">
        <v>17738</v>
      </c>
      <c r="K328" s="529" t="s">
        <v>17736</v>
      </c>
      <c r="L328" s="529" t="s">
        <v>18815</v>
      </c>
      <c r="M328" s="550" t="str">
        <f>IF(T_DICCIONARIO[[#This Row],[PERSONALIZAR]]=T_DICCIONARIO[[#This Row],[OTRO]],"R","N")</f>
        <v>N</v>
      </c>
      <c r="N328" s="114" t="s">
        <v>49</v>
      </c>
      <c r="AJ328" s="114" t="s">
        <v>49</v>
      </c>
    </row>
    <row r="329" spans="1:36" outlineLevel="1" x14ac:dyDescent="0.3">
      <c r="A329" s="528" t="s">
        <v>20181</v>
      </c>
      <c r="B329" s="528" t="s">
        <v>442</v>
      </c>
      <c r="C329" s="528" t="s">
        <v>17724</v>
      </c>
      <c r="D329" s="530"/>
      <c r="E329" s="537" t="str">
        <f>IFERROR(IF(T_DICCIONARIO[[#This Row],[PERSONALIZAR]]&lt;&gt;"",T_DICCIONARIO[[#This Row],[PERSONALIZAR]],HLOOKUP($E$2,$F$3:L329,ROW(T_DICCIONARIO[[#This Row],[PERSONALIZAR]])-2,0)),T_DICCIONARIO[[#This Row],[es]])</f>
        <v xml:space="preserve">¿Cuántas líneas quieres insertar? </v>
      </c>
      <c r="F329" s="529" t="s">
        <v>19007</v>
      </c>
      <c r="G329" s="529" t="s">
        <v>19410</v>
      </c>
      <c r="H329" s="529" t="s">
        <v>19411</v>
      </c>
      <c r="I329" s="529" t="s">
        <v>19412</v>
      </c>
      <c r="J329" s="529" t="s">
        <v>19413</v>
      </c>
      <c r="K329" s="529" t="s">
        <v>19414</v>
      </c>
      <c r="L329" s="529" t="s">
        <v>19415</v>
      </c>
      <c r="M329" s="550" t="str">
        <f>IF(T_DICCIONARIO[[#This Row],[PERSONALIZAR]]=T_DICCIONARIO[[#This Row],[OTRO]],"R","N")</f>
        <v>N</v>
      </c>
      <c r="AJ329" s="114" t="s">
        <v>49</v>
      </c>
    </row>
    <row r="330" spans="1:36" ht="43.2" outlineLevel="1" x14ac:dyDescent="0.3">
      <c r="A330" s="528" t="s">
        <v>20182</v>
      </c>
      <c r="B330" s="528" t="s">
        <v>442</v>
      </c>
      <c r="C330" s="528" t="s">
        <v>17697</v>
      </c>
      <c r="D330" s="530"/>
      <c r="E330" s="537" t="str">
        <f>IFERROR(IF(T_DICCIONARIO[[#This Row],[PERSONALIZAR]]&lt;&gt;"",T_DICCIONARIO[[#This Row],[PERSONALIZAR]],HLOOKUP($E$2,$F$3:L330,ROW(T_DICCIONARIO[[#This Row],[PERSONALIZAR]])-2,0)),T_DICCIONARIO[[#This Row],[es]])</f>
        <v xml:space="preserve">Escribe el número de la LÍNEA donde está la pregunta que quieres borrar.
Tiene que ser un valor entre: </v>
      </c>
      <c r="F330" s="529" t="s">
        <v>17695</v>
      </c>
      <c r="G330" s="529" t="s">
        <v>17709</v>
      </c>
      <c r="H330" s="529" t="s">
        <v>19184</v>
      </c>
      <c r="I330" s="529" t="s">
        <v>17710</v>
      </c>
      <c r="J330" s="529" t="s">
        <v>17711</v>
      </c>
      <c r="K330" s="529" t="s">
        <v>17712</v>
      </c>
      <c r="L330" s="529" t="s">
        <v>18816</v>
      </c>
      <c r="M330" s="550" t="str">
        <f>IF(T_DICCIONARIO[[#This Row],[PERSONALIZAR]]=T_DICCIONARIO[[#This Row],[OTRO]],"R","N")</f>
        <v>N</v>
      </c>
      <c r="N330" s="114" t="s">
        <v>49</v>
      </c>
      <c r="AJ330" s="114" t="s">
        <v>49</v>
      </c>
    </row>
    <row r="331" spans="1:36" outlineLevel="1" x14ac:dyDescent="0.3">
      <c r="A331" s="528" t="s">
        <v>20183</v>
      </c>
      <c r="B331" s="528" t="s">
        <v>442</v>
      </c>
      <c r="C331" s="528" t="s">
        <v>17698</v>
      </c>
      <c r="D331" s="530"/>
      <c r="E331" s="537" t="str">
        <f>IFERROR(IF(T_DICCIONARIO[[#This Row],[PERSONALIZAR]]&lt;&gt;"",T_DICCIONARIO[[#This Row],[PERSONALIZAR]],HLOOKUP($E$2,$F$3:L331,ROW(T_DICCIONARIO[[#This Row],[PERSONALIZAR]])-2,0)),T_DICCIONARIO[[#This Row],[es]])</f>
        <v xml:space="preserve">Actualmente estás en la LÍNEA: </v>
      </c>
      <c r="F331" s="529" t="s">
        <v>17714</v>
      </c>
      <c r="G331" s="529" t="s">
        <v>19155</v>
      </c>
      <c r="H331" s="529" t="s">
        <v>19185</v>
      </c>
      <c r="I331" s="529" t="s">
        <v>17923</v>
      </c>
      <c r="J331" s="529" t="s">
        <v>17924</v>
      </c>
      <c r="K331" s="529" t="s">
        <v>17925</v>
      </c>
      <c r="L331" s="529" t="s">
        <v>18817</v>
      </c>
      <c r="M331" s="550" t="str">
        <f>IF(T_DICCIONARIO[[#This Row],[PERSONALIZAR]]=T_DICCIONARIO[[#This Row],[OTRO]],"R","N")</f>
        <v>N</v>
      </c>
      <c r="N331" s="114" t="s">
        <v>49</v>
      </c>
      <c r="AJ331" s="114" t="s">
        <v>49</v>
      </c>
    </row>
    <row r="332" spans="1:36" outlineLevel="1" x14ac:dyDescent="0.3">
      <c r="A332" s="528" t="s">
        <v>20184</v>
      </c>
      <c r="B332" s="528" t="s">
        <v>442</v>
      </c>
      <c r="C332" s="528" t="s">
        <v>17699</v>
      </c>
      <c r="D332" s="530"/>
      <c r="E332" s="537" t="str">
        <f>IFERROR(IF(T_DICCIONARIO[[#This Row],[PERSONALIZAR]]&lt;&gt;"",T_DICCIONARIO[[#This Row],[PERSONALIZAR]],HLOOKUP($E$2,$F$3:L332,ROW(T_DICCIONARIO[[#This Row],[PERSONALIZAR]])-2,0)),T_DICCIONARIO[[#This Row],[es]])</f>
        <v xml:space="preserve"> y la PREGUNTA: </v>
      </c>
      <c r="F332" s="529" t="s">
        <v>17696</v>
      </c>
      <c r="G332" s="529" t="s">
        <v>17705</v>
      </c>
      <c r="H332" s="529" t="s">
        <v>17706</v>
      </c>
      <c r="I332" s="529" t="s">
        <v>17707</v>
      </c>
      <c r="J332" s="529" t="s">
        <v>17704</v>
      </c>
      <c r="K332" s="529" t="s">
        <v>17708</v>
      </c>
      <c r="L332" s="529" t="s">
        <v>18818</v>
      </c>
      <c r="M332" s="550" t="str">
        <f>IF(T_DICCIONARIO[[#This Row],[PERSONALIZAR]]=T_DICCIONARIO[[#This Row],[OTRO]],"R","N")</f>
        <v>N</v>
      </c>
      <c r="N332" s="114" t="s">
        <v>49</v>
      </c>
      <c r="AJ332" s="114" t="s">
        <v>49</v>
      </c>
    </row>
    <row r="333" spans="1:36" outlineLevel="1" x14ac:dyDescent="0.3">
      <c r="A333" s="528" t="s">
        <v>20185</v>
      </c>
      <c r="B333" s="528" t="s">
        <v>442</v>
      </c>
      <c r="C333" s="528" t="s">
        <v>17700</v>
      </c>
      <c r="D333" s="530"/>
      <c r="E333" s="537" t="str">
        <f>IFERROR(IF(T_DICCIONARIO[[#This Row],[PERSONALIZAR]]&lt;&gt;"",T_DICCIONARIO[[#This Row],[PERSONALIZAR]],HLOOKUP($E$2,$F$3:L333,ROW(T_DICCIONARIO[[#This Row],[PERSONALIZAR]])-2,0)),T_DICCIONARIO[[#This Row],[es]])</f>
        <v xml:space="preserve">Se va a BORRAR la pregunta N° </v>
      </c>
      <c r="F333" s="529" t="s">
        <v>17734</v>
      </c>
      <c r="G333" s="529" t="s">
        <v>17735</v>
      </c>
      <c r="H333" s="529" t="s">
        <v>17728</v>
      </c>
      <c r="I333" s="529" t="s">
        <v>17729</v>
      </c>
      <c r="J333" s="529" t="s">
        <v>17731</v>
      </c>
      <c r="K333" s="529" t="s">
        <v>1199</v>
      </c>
      <c r="L333" s="529" t="s">
        <v>19408</v>
      </c>
      <c r="M333" s="550" t="str">
        <f>IF(T_DICCIONARIO[[#This Row],[PERSONALIZAR]]=T_DICCIONARIO[[#This Row],[OTRO]],"R","N")</f>
        <v>N</v>
      </c>
      <c r="N333" s="114" t="s">
        <v>49</v>
      </c>
      <c r="AJ333" s="114" t="s">
        <v>49</v>
      </c>
    </row>
    <row r="334" spans="1:36" outlineLevel="1" x14ac:dyDescent="0.3">
      <c r="A334" s="528" t="s">
        <v>20186</v>
      </c>
      <c r="B334" s="528" t="s">
        <v>442</v>
      </c>
      <c r="C334" s="528" t="s">
        <v>17701</v>
      </c>
      <c r="D334" s="530"/>
      <c r="E334" s="537" t="str">
        <f>IFERROR(IF(T_DICCIONARIO[[#This Row],[PERSONALIZAR]]&lt;&gt;"",T_DICCIONARIO[[#This Row],[PERSONALIZAR]],HLOOKUP($E$2,$F$3:L334,ROW(T_DICCIONARIO[[#This Row],[PERSONALIZAR]])-2,0)),T_DICCIONARIO[[#This Row],[es]])</f>
        <v xml:space="preserve"> que está en la linea </v>
      </c>
      <c r="F334" s="529" t="s">
        <v>17703</v>
      </c>
      <c r="G334" s="529" t="s">
        <v>19156</v>
      </c>
      <c r="H334" s="529" t="s">
        <v>19186</v>
      </c>
      <c r="I334" s="529" t="s">
        <v>17730</v>
      </c>
      <c r="J334" s="529" t="s">
        <v>17732</v>
      </c>
      <c r="K334" s="529" t="s">
        <v>17733</v>
      </c>
      <c r="L334" s="529" t="s">
        <v>19409</v>
      </c>
      <c r="M334" s="550" t="str">
        <f>IF(T_DICCIONARIO[[#This Row],[PERSONALIZAR]]=T_DICCIONARIO[[#This Row],[OTRO]],"R","N")</f>
        <v>N</v>
      </c>
      <c r="N334" s="114" t="s">
        <v>49</v>
      </c>
      <c r="AJ334" s="114" t="s">
        <v>49</v>
      </c>
    </row>
    <row r="335" spans="1:36" outlineLevel="1" x14ac:dyDescent="0.3">
      <c r="A335" s="528" t="s">
        <v>20187</v>
      </c>
      <c r="B335" s="528" t="s">
        <v>442</v>
      </c>
      <c r="C335" s="528" t="s">
        <v>17702</v>
      </c>
      <c r="D335" s="530"/>
      <c r="E335" s="537" t="str">
        <f>IFERROR(IF(T_DICCIONARIO[[#This Row],[PERSONALIZAR]]&lt;&gt;"",T_DICCIONARIO[[#This Row],[PERSONALIZAR]],HLOOKUP($E$2,$F$3:L335,ROW(T_DICCIONARIO[[#This Row],[PERSONALIZAR]])-2,0)),T_DICCIONARIO[[#This Row],[es]])</f>
        <v xml:space="preserve">El ENUNCIADO de la pregunta es: </v>
      </c>
      <c r="F335" s="529" t="s">
        <v>17926</v>
      </c>
      <c r="G335" s="529" t="s">
        <v>17927</v>
      </c>
      <c r="H335" s="529" t="s">
        <v>17928</v>
      </c>
      <c r="I335" s="529" t="s">
        <v>17929</v>
      </c>
      <c r="J335" s="529" t="s">
        <v>17930</v>
      </c>
      <c r="K335" s="529" t="s">
        <v>17931</v>
      </c>
      <c r="L335" s="529" t="s">
        <v>18819</v>
      </c>
      <c r="M335" s="550" t="str">
        <f>IF(T_DICCIONARIO[[#This Row],[PERSONALIZAR]]=T_DICCIONARIO[[#This Row],[OTRO]],"R","N")</f>
        <v>N</v>
      </c>
      <c r="N335" s="114" t="s">
        <v>49</v>
      </c>
      <c r="AJ335" s="114" t="s">
        <v>49</v>
      </c>
    </row>
    <row r="336" spans="1:36" ht="43.2" outlineLevel="1" x14ac:dyDescent="0.3">
      <c r="A336" s="528" t="s">
        <v>20188</v>
      </c>
      <c r="B336" s="528" t="s">
        <v>442</v>
      </c>
      <c r="C336" s="528">
        <v>86</v>
      </c>
      <c r="D336" s="530"/>
      <c r="E336" s="537" t="str">
        <f>IFERROR(IF(T_DICCIONARIO[[#This Row],[PERSONALIZAR]]&lt;&gt;"",T_DICCIONARIO[[#This Row],[PERSONALIZAR]],HLOOKUP($E$2,$F$3:L336,ROW(T_DICCIONARIO[[#This Row],[PERSONALIZAR]])-2,0)),T_DICCIONARIO[[#This Row],[es]])</f>
        <v>Hay líneas con el enunciado en blanco.
¿Quieres borrarlas?</v>
      </c>
      <c r="F336" s="529" t="s">
        <v>17713</v>
      </c>
      <c r="G336" s="529" t="s">
        <v>19157</v>
      </c>
      <c r="H336" s="529" t="s">
        <v>19187</v>
      </c>
      <c r="I336" s="529" t="s">
        <v>17739</v>
      </c>
      <c r="J336" s="529" t="s">
        <v>17740</v>
      </c>
      <c r="K336" s="529" t="s">
        <v>17741</v>
      </c>
      <c r="L336" s="529" t="s">
        <v>18820</v>
      </c>
      <c r="M336" s="550" t="str">
        <f>IF(T_DICCIONARIO[[#This Row],[PERSONALIZAR]]=T_DICCIONARIO[[#This Row],[OTRO]],"R","N")</f>
        <v>N</v>
      </c>
      <c r="N336" s="114" t="s">
        <v>49</v>
      </c>
      <c r="AJ336" s="114" t="s">
        <v>49</v>
      </c>
    </row>
    <row r="337" spans="1:36" ht="216" outlineLevel="1" x14ac:dyDescent="0.3">
      <c r="A337" s="528" t="s">
        <v>20189</v>
      </c>
      <c r="B337" s="528" t="s">
        <v>442</v>
      </c>
      <c r="C337" s="528" t="s">
        <v>17957</v>
      </c>
      <c r="D337" s="530"/>
      <c r="E337" s="537" t="str">
        <f>IFERROR(IF(T_DICCIONARIO[[#This Row],[PERSONALIZAR]]&lt;&gt;"",T_DICCIONARIO[[#This Row],[PERSONALIZAR]],HLOOKUP($E$2,$F$3:L337,ROW(T_DICCIONARIO[[#This Row],[PERSONALIZAR]])-2,0)),T_DICCIONARIO[[#This Row],[es]])</f>
        <v>Selecciona una opción:
[1] EXPORTAR preguntas:
Se exportarán las preguntas tipo OPCIÓN MÚLTIPLE 1R para usar en el JUEGO. 
RECUERDA: Si tienes preguntas de diferente nivel de dificultad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v>
      </c>
      <c r="F337" s="529" t="s">
        <v>19743</v>
      </c>
      <c r="G337" s="529" t="s">
        <v>19232</v>
      </c>
      <c r="H337" s="529" t="s">
        <v>19233</v>
      </c>
      <c r="I337" s="529" t="s">
        <v>19234</v>
      </c>
      <c r="J337" s="529" t="s">
        <v>19235</v>
      </c>
      <c r="K337" s="529" t="s">
        <v>19236</v>
      </c>
      <c r="L337" s="529" t="s">
        <v>19237</v>
      </c>
      <c r="M337" s="550" t="str">
        <f>IF(T_DICCIONARIO[[#This Row],[PERSONALIZAR]]=T_DICCIONARIO[[#This Row],[OTRO]],"R","N")</f>
        <v>N</v>
      </c>
      <c r="N337" s="114" t="s">
        <v>49</v>
      </c>
      <c r="AJ337" s="114" t="s">
        <v>49</v>
      </c>
    </row>
    <row r="338" spans="1:36" outlineLevel="1" x14ac:dyDescent="0.3">
      <c r="A338" s="528" t="s">
        <v>20206</v>
      </c>
      <c r="B338" s="528" t="s">
        <v>442</v>
      </c>
      <c r="C338" s="528" t="s">
        <v>17958</v>
      </c>
      <c r="D338" s="530"/>
      <c r="E338" s="537" t="str">
        <f>IFERROR(IF(T_DICCIONARIO[[#This Row],[PERSONALIZAR]]&lt;&gt;"",T_DICCIONARIO[[#This Row],[PERSONALIZAR]],HLOOKUP($E$2,$F$3:L338,ROW(T_DICCIONARIO[[#This Row],[PERSONALIZAR]])-2,0)),T_DICCIONARIO[[#This Row],[es]])</f>
        <v>Debes UTILIZAR preguntas en GOOGLE DRIVE compartidas con TODOS.</v>
      </c>
      <c r="F338" s="529" t="s">
        <v>17971</v>
      </c>
      <c r="G338" s="529" t="s">
        <v>19158</v>
      </c>
      <c r="H338" s="529" t="s">
        <v>19188</v>
      </c>
      <c r="I338" s="529" t="s">
        <v>17972</v>
      </c>
      <c r="J338" s="529" t="s">
        <v>17982</v>
      </c>
      <c r="K338" s="529" t="s">
        <v>17989</v>
      </c>
      <c r="L338" s="529" t="s">
        <v>18821</v>
      </c>
      <c r="M338" s="550" t="str">
        <f>IF(T_DICCIONARIO[[#This Row],[PERSONALIZAR]]=T_DICCIONARIO[[#This Row],[OTRO]],"R","N")</f>
        <v>N</v>
      </c>
      <c r="N338" s="114" t="s">
        <v>49</v>
      </c>
      <c r="AJ338" s="114" t="s">
        <v>49</v>
      </c>
    </row>
    <row r="339" spans="1:36" outlineLevel="1" x14ac:dyDescent="0.3">
      <c r="A339" s="528" t="s">
        <v>20191</v>
      </c>
      <c r="B339" s="528" t="s">
        <v>442</v>
      </c>
      <c r="C339" s="528" t="s">
        <v>17959</v>
      </c>
      <c r="D339" s="530"/>
      <c r="E339" s="537" t="str">
        <f>IFERROR(IF(T_DICCIONARIO[[#This Row],[PERSONALIZAR]]&lt;&gt;"",T_DICCIONARIO[[#This Row],[PERSONALIZAR]],HLOOKUP($E$2,$F$3:L339,ROW(T_DICCIONARIO[[#This Row],[PERSONALIZAR]])-2,0)),T_DICCIONARIO[[#This Row],[es]])</f>
        <v>Escribe la URL de las PREGUNTAS que quieres utilizar.</v>
      </c>
      <c r="F339" s="529" t="s">
        <v>17963</v>
      </c>
      <c r="G339" s="529" t="s">
        <v>17996</v>
      </c>
      <c r="H339" s="529" t="s">
        <v>17979</v>
      </c>
      <c r="I339" s="529" t="s">
        <v>17973</v>
      </c>
      <c r="J339" s="529" t="s">
        <v>17983</v>
      </c>
      <c r="K339" s="529" t="s">
        <v>17990</v>
      </c>
      <c r="L339" s="529" t="s">
        <v>18822</v>
      </c>
      <c r="M339" s="550" t="str">
        <f>IF(T_DICCIONARIO[[#This Row],[PERSONALIZAR]]=T_DICCIONARIO[[#This Row],[OTRO]],"R","N")</f>
        <v>N</v>
      </c>
      <c r="N339" s="114" t="s">
        <v>49</v>
      </c>
      <c r="AJ339" s="114" t="s">
        <v>49</v>
      </c>
    </row>
    <row r="340" spans="1:36" outlineLevel="1" x14ac:dyDescent="0.3">
      <c r="A340" s="528" t="s">
        <v>20192</v>
      </c>
      <c r="B340" s="528" t="s">
        <v>442</v>
      </c>
      <c r="C340" s="528" t="s">
        <v>17960</v>
      </c>
      <c r="D340" s="530"/>
      <c r="E340" s="537" t="str">
        <f>IFERROR(IF(T_DICCIONARIO[[#This Row],[PERSONALIZAR]]&lt;&gt;"",T_DICCIONARIO[[#This Row],[PERSONALIZAR]],HLOOKUP($E$2,$F$3:L340,ROW(T_DICCIONARIO[[#This Row],[PERSONALIZAR]])-2,0)),T_DICCIONARIO[[#This Row],[es]])</f>
        <v>La tabla debe estar compartida con TODOS.</v>
      </c>
      <c r="F340" s="529" t="s">
        <v>17970</v>
      </c>
      <c r="G340" s="529" t="s">
        <v>17997</v>
      </c>
      <c r="H340" s="529" t="s">
        <v>19189</v>
      </c>
      <c r="I340" s="529" t="s">
        <v>17974</v>
      </c>
      <c r="J340" s="529" t="s">
        <v>17984</v>
      </c>
      <c r="K340" s="529" t="s">
        <v>17991</v>
      </c>
      <c r="L340" s="529" t="s">
        <v>18823</v>
      </c>
      <c r="M340" s="550" t="str">
        <f>IF(T_DICCIONARIO[[#This Row],[PERSONALIZAR]]=T_DICCIONARIO[[#This Row],[OTRO]],"R","N")</f>
        <v>N</v>
      </c>
      <c r="N340" s="114" t="s">
        <v>49</v>
      </c>
      <c r="AJ340" s="114" t="s">
        <v>49</v>
      </c>
    </row>
    <row r="341" spans="1:36" outlineLevel="1" x14ac:dyDescent="0.3">
      <c r="A341" s="528" t="s">
        <v>20193</v>
      </c>
      <c r="B341" s="528" t="s">
        <v>442</v>
      </c>
      <c r="C341" s="528" t="s">
        <v>17961</v>
      </c>
      <c r="D341" s="530"/>
      <c r="E341" s="537" t="str">
        <f>IFERROR(IF(T_DICCIONARIO[[#This Row],[PERSONALIZAR]]&lt;&gt;"",T_DICCIONARIO[[#This Row],[PERSONALIZAR]],HLOOKUP($E$2,$F$3:L341,ROW(T_DICCIONARIO[[#This Row],[PERSONALIZAR]])-2,0)),T_DICCIONARIO[[#This Row],[es]])</f>
        <v>El codigo para usar las preguntas en el juego es:</v>
      </c>
      <c r="F341" s="529" t="s">
        <v>17964</v>
      </c>
      <c r="G341" s="529" t="s">
        <v>17998</v>
      </c>
      <c r="H341" s="529" t="s">
        <v>18072</v>
      </c>
      <c r="I341" s="529" t="s">
        <v>17975</v>
      </c>
      <c r="J341" s="529" t="s">
        <v>17985</v>
      </c>
      <c r="K341" s="529" t="s">
        <v>17992</v>
      </c>
      <c r="L341" s="529" t="s">
        <v>18824</v>
      </c>
      <c r="M341" s="550" t="str">
        <f>IF(T_DICCIONARIO[[#This Row],[PERSONALIZAR]]=T_DICCIONARIO[[#This Row],[OTRO]],"R","N")</f>
        <v>N</v>
      </c>
      <c r="N341" s="114" t="s">
        <v>49</v>
      </c>
      <c r="AJ341" s="114" t="s">
        <v>49</v>
      </c>
    </row>
    <row r="342" spans="1:36" outlineLevel="1" x14ac:dyDescent="0.3">
      <c r="A342" s="528" t="s">
        <v>20194</v>
      </c>
      <c r="B342" s="528" t="s">
        <v>442</v>
      </c>
      <c r="C342" s="528" t="s">
        <v>17962</v>
      </c>
      <c r="D342" s="530"/>
      <c r="E342" s="537" t="str">
        <f>IFERROR(IF(T_DICCIONARIO[[#This Row],[PERSONALIZAR]]&lt;&gt;"",T_DICCIONARIO[[#This Row],[PERSONALIZAR]],HLOOKUP($E$2,$F$3:L342,ROW(T_DICCIONARIO[[#This Row],[PERSONALIZAR]])-2,0)),T_DICCIONARIO[[#This Row],[es]])</f>
        <v>Código borrado con éxito.</v>
      </c>
      <c r="F342" s="529" t="s">
        <v>17965</v>
      </c>
      <c r="G342" s="529" t="s">
        <v>17999</v>
      </c>
      <c r="H342" s="529" t="s">
        <v>17980</v>
      </c>
      <c r="I342" s="529" t="s">
        <v>17976</v>
      </c>
      <c r="J342" s="529" t="s">
        <v>17986</v>
      </c>
      <c r="K342" s="529" t="s">
        <v>17993</v>
      </c>
      <c r="L342" s="529" t="s">
        <v>18825</v>
      </c>
      <c r="M342" s="550" t="str">
        <f>IF(T_DICCIONARIO[[#This Row],[PERSONALIZAR]]=T_DICCIONARIO[[#This Row],[OTRO]],"R","N")</f>
        <v>N</v>
      </c>
      <c r="N342" s="114" t="s">
        <v>49</v>
      </c>
      <c r="AJ342" s="114" t="s">
        <v>49</v>
      </c>
    </row>
    <row r="343" spans="1:36" outlineLevel="1" x14ac:dyDescent="0.3">
      <c r="A343" s="528" t="s">
        <v>20195</v>
      </c>
      <c r="B343" s="528" t="s">
        <v>442</v>
      </c>
      <c r="C343" s="528" t="s">
        <v>17967</v>
      </c>
      <c r="D343" s="530"/>
      <c r="E343" s="537" t="str">
        <f>IFERROR(IF(T_DICCIONARIO[[#This Row],[PERSONALIZAR]]&lt;&gt;"",T_DICCIONARIO[[#This Row],[PERSONALIZAR]],HLOOKUP($E$2,$F$3:L343,ROW(T_DICCIONARIO[[#This Row],[PERSONALIZAR]])-2,0)),T_DICCIONARIO[[#This Row],[es]])</f>
        <v>El identificador de la tabla no se encuentra registrado.</v>
      </c>
      <c r="F343" s="529" t="s">
        <v>17966</v>
      </c>
      <c r="G343" s="529" t="s">
        <v>18000</v>
      </c>
      <c r="H343" s="529" t="s">
        <v>19190</v>
      </c>
      <c r="I343" s="529" t="s">
        <v>17977</v>
      </c>
      <c r="J343" s="529" t="s">
        <v>17987</v>
      </c>
      <c r="K343" s="529" t="s">
        <v>17994</v>
      </c>
      <c r="L343" s="529" t="s">
        <v>18826</v>
      </c>
      <c r="M343" s="550" t="str">
        <f>IF(T_DICCIONARIO[[#This Row],[PERSONALIZAR]]=T_DICCIONARIO[[#This Row],[OTRO]],"R","N")</f>
        <v>N</v>
      </c>
      <c r="N343" s="114" t="s">
        <v>49</v>
      </c>
      <c r="AJ343" s="114" t="s">
        <v>49</v>
      </c>
    </row>
    <row r="344" spans="1:36" ht="28.8" outlineLevel="1" x14ac:dyDescent="0.3">
      <c r="A344" s="528" t="s">
        <v>20196</v>
      </c>
      <c r="B344" s="528" t="s">
        <v>442</v>
      </c>
      <c r="C344" s="528" t="s">
        <v>17968</v>
      </c>
      <c r="D344" s="530"/>
      <c r="E344" s="537" t="str">
        <f>IFERROR(IF(T_DICCIONARIO[[#This Row],[PERSONALIZAR]]&lt;&gt;"",T_DICCIONARIO[[#This Row],[PERSONALIZAR]],HLOOKUP($E$2,$F$3:L344,ROW(T_DICCIONARIO[[#This Row],[PERSONALIZAR]])-2,0)),T_DICCIONARIO[[#This Row],[es]])</f>
        <v>Escribe la URL de las PREGUNTAS que deseas dejar de dar acceso. 
NO SE BORRARÁ EL ARCHIVO.</v>
      </c>
      <c r="F344" s="529" t="s">
        <v>17969</v>
      </c>
      <c r="G344" s="529" t="s">
        <v>18001</v>
      </c>
      <c r="H344" s="529" t="s">
        <v>17981</v>
      </c>
      <c r="I344" s="529" t="s">
        <v>17978</v>
      </c>
      <c r="J344" s="529" t="s">
        <v>17988</v>
      </c>
      <c r="K344" s="529" t="s">
        <v>17995</v>
      </c>
      <c r="L344" s="529" t="s">
        <v>18827</v>
      </c>
      <c r="M344" s="550" t="str">
        <f>IF(T_DICCIONARIO[[#This Row],[PERSONALIZAR]]=T_DICCIONARIO[[#This Row],[OTRO]],"R","N")</f>
        <v>N</v>
      </c>
      <c r="N344" s="114" t="s">
        <v>49</v>
      </c>
      <c r="AJ344" s="114" t="s">
        <v>49</v>
      </c>
    </row>
    <row r="345" spans="1:36" ht="144" outlineLevel="1" x14ac:dyDescent="0.3">
      <c r="A345" s="528" t="s">
        <v>20197</v>
      </c>
      <c r="B345" s="528" t="s">
        <v>442</v>
      </c>
      <c r="C345" s="528" t="s">
        <v>18045</v>
      </c>
      <c r="D345" s="530"/>
      <c r="E345" s="537" t="str">
        <f>IFERROR(IF(T_DICCIONARIO[[#This Row],[PERSONALIZAR]]&lt;&gt;"",T_DICCIONARIO[[#This Row],[PERSONALIZAR]],HLOOKUP($E$2,$F$3:L345,ROW(T_DICCIONARIO[[#This Row],[PERSONALIZAR]])-2,0)),T_DICCIONARIO[[#This Row],[es]])</f>
        <v>Escribe el NÚMERO de la opción que quieres realizar: 
  1. GUARDAR Fórmulas
  2. BORRAR Fórmulas
  3. RECUPERAR Fórmulas 
  4. RECUPERAR Fórmulas FORMULARIO
  5. RECUPERAR Fórmulas de VARIABLES
  6. EXPORTAR Fórmulas
  7. IMPORTAR Fórmulas
https://www.youtube.com/watch?v=mmFPSzezAXs&amp;t=270s</v>
      </c>
      <c r="F345" s="529" t="s">
        <v>19847</v>
      </c>
      <c r="G345" s="529" t="s">
        <v>19846</v>
      </c>
      <c r="H345" s="529" t="s">
        <v>19849</v>
      </c>
      <c r="I345" s="529" t="s">
        <v>19848</v>
      </c>
      <c r="J345" s="529" t="s">
        <v>19850</v>
      </c>
      <c r="K345" s="529" t="s">
        <v>19851</v>
      </c>
      <c r="L345" s="529" t="s">
        <v>19852</v>
      </c>
      <c r="M345" s="550" t="str">
        <f>IF(T_DICCIONARIO[[#This Row],[PERSONALIZAR]]=T_DICCIONARIO[[#This Row],[OTRO]],"R","N")</f>
        <v>N</v>
      </c>
      <c r="N345" s="114" t="s">
        <v>49</v>
      </c>
      <c r="AJ345" s="114" t="s">
        <v>49</v>
      </c>
    </row>
    <row r="346" spans="1:36" ht="28.8" outlineLevel="1" x14ac:dyDescent="0.3">
      <c r="A346" s="528" t="s">
        <v>20198</v>
      </c>
      <c r="B346" s="528" t="s">
        <v>442</v>
      </c>
      <c r="C346" s="528" t="s">
        <v>18046</v>
      </c>
      <c r="D346" s="530"/>
      <c r="E346" s="537" t="str">
        <f>IFERROR(IF(T_DICCIONARIO[[#This Row],[PERSONALIZAR]]&lt;&gt;"",T_DICCIONARIO[[#This Row],[PERSONALIZAR]],HLOOKUP($E$2,$F$3:L346,ROW(T_DICCIONARIO[[#This Row],[PERSONALIZAR]])-2,0)),T_DICCIONARIO[[#This Row],[es]])</f>
        <v>Escribe el NOMBRE con el que quieres GUARDAR las fórmulas. 
Los nombres que ya están son:</v>
      </c>
      <c r="F346" s="529" t="s">
        <v>19202</v>
      </c>
      <c r="G346" s="529" t="s">
        <v>19203</v>
      </c>
      <c r="H346" s="529" t="s">
        <v>19204</v>
      </c>
      <c r="I346" s="529" t="s">
        <v>19205</v>
      </c>
      <c r="J346" s="529" t="s">
        <v>19206</v>
      </c>
      <c r="K346" s="529" t="s">
        <v>19207</v>
      </c>
      <c r="L346" s="529" t="s">
        <v>19208</v>
      </c>
      <c r="M346" s="550" t="str">
        <f>IF(T_DICCIONARIO[[#This Row],[PERSONALIZAR]]=T_DICCIONARIO[[#This Row],[OTRO]],"R","N")</f>
        <v>N</v>
      </c>
      <c r="N346" s="114" t="s">
        <v>49</v>
      </c>
      <c r="AJ346" s="114" t="s">
        <v>49</v>
      </c>
    </row>
    <row r="347" spans="1:36" ht="28.8" outlineLevel="1" x14ac:dyDescent="0.3">
      <c r="A347" s="528" t="s">
        <v>20199</v>
      </c>
      <c r="B347" s="528" t="s">
        <v>442</v>
      </c>
      <c r="C347" s="528" t="s">
        <v>18047</v>
      </c>
      <c r="D347" s="530"/>
      <c r="E347" s="537" t="str">
        <f>IFERROR(IF(T_DICCIONARIO[[#This Row],[PERSONALIZAR]]&lt;&gt;"",T_DICCIONARIO[[#This Row],[PERSONALIZAR]],HLOOKUP($E$2,$F$3:L347,ROW(T_DICCIONARIO[[#This Row],[PERSONALIZAR]])-2,0)),T_DICCIONARIO[[#This Row],[es]])</f>
        <v>Escribe el NÚMERO de la opción que quieres RECUPERAR. 
Las opciones posibles son:</v>
      </c>
      <c r="F347" s="529" t="s">
        <v>19209</v>
      </c>
      <c r="G347" s="529" t="s">
        <v>19210</v>
      </c>
      <c r="H347" s="529" t="s">
        <v>19211</v>
      </c>
      <c r="I347" s="529" t="s">
        <v>19212</v>
      </c>
      <c r="J347" s="529" t="s">
        <v>19213</v>
      </c>
      <c r="K347" s="529" t="s">
        <v>19214</v>
      </c>
      <c r="L347" s="529" t="s">
        <v>19215</v>
      </c>
      <c r="M347" s="550" t="str">
        <f>IF(T_DICCIONARIO[[#This Row],[PERSONALIZAR]]=T_DICCIONARIO[[#This Row],[OTRO]],"R","N")</f>
        <v>N</v>
      </c>
      <c r="N347" s="114" t="s">
        <v>49</v>
      </c>
      <c r="AJ347" s="114" t="s">
        <v>49</v>
      </c>
    </row>
    <row r="348" spans="1:36" ht="28.8" outlineLevel="1" x14ac:dyDescent="0.3">
      <c r="A348" s="528" t="s">
        <v>20200</v>
      </c>
      <c r="B348" s="528" t="s">
        <v>442</v>
      </c>
      <c r="C348" s="528" t="s">
        <v>18048</v>
      </c>
      <c r="D348" s="530"/>
      <c r="E348" s="537" t="str">
        <f>IFERROR(IF(T_DICCIONARIO[[#This Row],[PERSONALIZAR]]&lt;&gt;"",T_DICCIONARIO[[#This Row],[PERSONALIZAR]],HLOOKUP($E$2,$F$3:L348,ROW(T_DICCIONARIO[[#This Row],[PERSONALIZAR]])-2,0)),T_DICCIONARIO[[#This Row],[es]])</f>
        <v>Escribe el NÚMERO de la opción que quieres BORRAR. 
Las posibles son:</v>
      </c>
      <c r="F348" s="529" t="s">
        <v>19216</v>
      </c>
      <c r="G348" s="529" t="s">
        <v>19217</v>
      </c>
      <c r="H348" s="529" t="s">
        <v>19218</v>
      </c>
      <c r="I348" s="529" t="s">
        <v>19219</v>
      </c>
      <c r="J348" s="529" t="s">
        <v>19220</v>
      </c>
      <c r="K348" s="529" t="s">
        <v>19221</v>
      </c>
      <c r="L348" s="529" t="s">
        <v>19222</v>
      </c>
      <c r="M348" s="550" t="str">
        <f>IF(T_DICCIONARIO[[#This Row],[PERSONALIZAR]]=T_DICCIONARIO[[#This Row],[OTRO]],"R","N")</f>
        <v>N</v>
      </c>
      <c r="N348" s="114" t="s">
        <v>49</v>
      </c>
      <c r="AJ348" s="114" t="s">
        <v>49</v>
      </c>
    </row>
    <row r="349" spans="1:36" ht="28.8" outlineLevel="1" x14ac:dyDescent="0.3">
      <c r="A349" s="528" t="s">
        <v>20201</v>
      </c>
      <c r="B349" s="528" t="s">
        <v>442</v>
      </c>
      <c r="C349" s="528" t="s">
        <v>18049</v>
      </c>
      <c r="D349" s="530"/>
      <c r="E349" s="537" t="str">
        <f>IFERROR(IF(T_DICCIONARIO[[#This Row],[PERSONALIZAR]]&lt;&gt;"",T_DICCIONARIO[[#This Row],[PERSONALIZAR]],HLOOKUP($E$2,$F$3:L349,ROW(T_DICCIONARIO[[#This Row],[PERSONALIZAR]])-2,0)),T_DICCIONARIO[[#This Row],[es]])</f>
        <v>Una vez seleccionado el idioma, si quieres seleccionar automáticamente el RANGO TOTAL de CELDAS:</v>
      </c>
      <c r="F349" s="529" t="s">
        <v>18488</v>
      </c>
      <c r="G349" s="529" t="s">
        <v>18489</v>
      </c>
      <c r="H349" s="529" t="s">
        <v>18491</v>
      </c>
      <c r="I349" s="529" t="s">
        <v>18492</v>
      </c>
      <c r="J349" s="529" t="s">
        <v>18490</v>
      </c>
      <c r="K349" s="529" t="s">
        <v>18493</v>
      </c>
      <c r="L349" s="529" t="s">
        <v>18828</v>
      </c>
      <c r="M349" s="550" t="str">
        <f>IF(T_DICCIONARIO[[#This Row],[PERSONALIZAR]]=T_DICCIONARIO[[#This Row],[OTRO]],"R","N")</f>
        <v>N</v>
      </c>
      <c r="N349" s="114" t="s">
        <v>49</v>
      </c>
      <c r="AJ349" s="114" t="s">
        <v>49</v>
      </c>
    </row>
    <row r="350" spans="1:36" outlineLevel="1" x14ac:dyDescent="0.3">
      <c r="A350" s="528" t="s">
        <v>20202</v>
      </c>
      <c r="B350" s="528" t="s">
        <v>442</v>
      </c>
      <c r="C350" s="528" t="s">
        <v>18050</v>
      </c>
      <c r="D350" s="530"/>
      <c r="E350" s="537" t="str">
        <f>IFERROR(IF(T_DICCIONARIO[[#This Row],[PERSONALIZAR]]&lt;&gt;"",T_DICCIONARIO[[#This Row],[PERSONALIZAR]],HLOOKUP($E$2,$F$3:L350,ROW(T_DICCIONARIO[[#This Row],[PERSONALIZAR]])-2,0)),T_DICCIONARIO[[#This Row],[es]])</f>
        <v>No hay nada que se pueda guardar.</v>
      </c>
      <c r="F350" s="529" t="s">
        <v>18028</v>
      </c>
      <c r="G350" s="529" t="s">
        <v>18029</v>
      </c>
      <c r="H350" s="529" t="s">
        <v>19191</v>
      </c>
      <c r="I350" s="529" t="s">
        <v>18030</v>
      </c>
      <c r="J350" s="529" t="s">
        <v>18031</v>
      </c>
      <c r="K350" s="529" t="s">
        <v>18032</v>
      </c>
      <c r="L350" s="529" t="s">
        <v>18829</v>
      </c>
      <c r="M350" s="550" t="str">
        <f>IF(T_DICCIONARIO[[#This Row],[PERSONALIZAR]]=T_DICCIONARIO[[#This Row],[OTRO]],"R","N")</f>
        <v>N</v>
      </c>
      <c r="N350" s="114" t="s">
        <v>49</v>
      </c>
      <c r="AJ350" s="114" t="s">
        <v>49</v>
      </c>
    </row>
    <row r="351" spans="1:36" outlineLevel="1" x14ac:dyDescent="0.3">
      <c r="A351" s="528" t="s">
        <v>20203</v>
      </c>
      <c r="B351" s="528" t="s">
        <v>442</v>
      </c>
      <c r="C351" s="528" t="s">
        <v>18051</v>
      </c>
      <c r="D351" s="530"/>
      <c r="E351" s="537" t="str">
        <f>IFERROR(IF(T_DICCIONARIO[[#This Row],[PERSONALIZAR]]&lt;&gt;"",T_DICCIONARIO[[#This Row],[PERSONALIZAR]],HLOOKUP($E$2,$F$3:L351,ROW(T_DICCIONARIO[[#This Row],[PERSONALIZAR]])-2,0)),T_DICCIONARIO[[#This Row],[es]])</f>
        <v>No hay nada guardado que se pueda recuperar.</v>
      </c>
      <c r="F351" s="529" t="s">
        <v>18033</v>
      </c>
      <c r="G351" s="529" t="s">
        <v>18034</v>
      </c>
      <c r="H351" s="529" t="s">
        <v>18035</v>
      </c>
      <c r="I351" s="529" t="s">
        <v>18036</v>
      </c>
      <c r="J351" s="529" t="s">
        <v>18037</v>
      </c>
      <c r="K351" s="529" t="s">
        <v>18038</v>
      </c>
      <c r="L351" s="529" t="s">
        <v>18830</v>
      </c>
      <c r="M351" s="550" t="str">
        <f>IF(T_DICCIONARIO[[#This Row],[PERSONALIZAR]]=T_DICCIONARIO[[#This Row],[OTRO]],"R","N")</f>
        <v>N</v>
      </c>
      <c r="N351" s="114" t="s">
        <v>49</v>
      </c>
      <c r="AJ351" s="114" t="s">
        <v>49</v>
      </c>
    </row>
    <row r="352" spans="1:36" outlineLevel="1" x14ac:dyDescent="0.3">
      <c r="A352" s="528" t="s">
        <v>20204</v>
      </c>
      <c r="B352" s="528" t="s">
        <v>442</v>
      </c>
      <c r="C352" s="528" t="s">
        <v>18052</v>
      </c>
      <c r="D352" s="530"/>
      <c r="E352" s="537" t="str">
        <f>IFERROR(IF(T_DICCIONARIO[[#This Row],[PERSONALIZAR]]&lt;&gt;"",T_DICCIONARIO[[#This Row],[PERSONALIZAR]],HLOOKUP($E$2,$F$3:L352,ROW(T_DICCIONARIO[[#This Row],[PERSONALIZAR]])-2,0)),T_DICCIONARIO[[#This Row],[es]])</f>
        <v>No hay nada guardado que se pueda borrar.</v>
      </c>
      <c r="F352" s="529" t="s">
        <v>18039</v>
      </c>
      <c r="G352" s="529" t="s">
        <v>18040</v>
      </c>
      <c r="H352" s="529" t="s">
        <v>18041</v>
      </c>
      <c r="I352" s="529" t="s">
        <v>18042</v>
      </c>
      <c r="J352" s="529" t="s">
        <v>18043</v>
      </c>
      <c r="K352" s="529" t="s">
        <v>18044</v>
      </c>
      <c r="L352" s="529" t="s">
        <v>18831</v>
      </c>
      <c r="M352" s="550" t="str">
        <f>IF(T_DICCIONARIO[[#This Row],[PERSONALIZAR]]=T_DICCIONARIO[[#This Row],[OTRO]],"R","N")</f>
        <v>N</v>
      </c>
      <c r="N352" s="114" t="s">
        <v>49</v>
      </c>
      <c r="AJ352" s="114" t="s">
        <v>49</v>
      </c>
    </row>
    <row r="353" spans="1:36" outlineLevel="1" x14ac:dyDescent="0.3">
      <c r="A353" s="528" t="s">
        <v>20205</v>
      </c>
      <c r="B353" s="528" t="s">
        <v>442</v>
      </c>
      <c r="C353" s="528" t="s">
        <v>18055</v>
      </c>
      <c r="D353" s="530"/>
      <c r="E353" s="537" t="str">
        <f>IFERROR(IF(T_DICCIONARIO[[#This Row],[PERSONALIZAR]]&lt;&gt;"",T_DICCIONARIO[[#This Row],[PERSONALIZAR]],HLOOKUP($E$2,$F$3:L353,ROW(T_DICCIONARIO[[#This Row],[PERSONALIZAR]])-2,0)),T_DICCIONARIO[[#This Row],[es]])</f>
        <v>Se han guardado:</v>
      </c>
      <c r="F353" s="529" t="s">
        <v>18058</v>
      </c>
      <c r="G353" s="529" t="s">
        <v>18060</v>
      </c>
      <c r="H353" s="529" t="s">
        <v>19192</v>
      </c>
      <c r="I353" s="529" t="s">
        <v>18061</v>
      </c>
      <c r="J353" s="529" t="s">
        <v>18062</v>
      </c>
      <c r="K353" s="529" t="s">
        <v>18063</v>
      </c>
      <c r="L353" s="529" t="s">
        <v>18833</v>
      </c>
      <c r="M353" s="550" t="str">
        <f>IF(T_DICCIONARIO[[#This Row],[PERSONALIZAR]]=T_DICCIONARIO[[#This Row],[OTRO]],"R","N")</f>
        <v>N</v>
      </c>
      <c r="N353" s="114" t="s">
        <v>49</v>
      </c>
      <c r="AJ353" s="114" t="s">
        <v>49</v>
      </c>
    </row>
    <row r="354" spans="1:36" outlineLevel="1" x14ac:dyDescent="0.3">
      <c r="A354" s="528" t="s">
        <v>20212</v>
      </c>
      <c r="B354" s="528" t="s">
        <v>442</v>
      </c>
      <c r="C354" s="528" t="s">
        <v>18056</v>
      </c>
      <c r="D354" s="530"/>
      <c r="E354" s="537" t="str">
        <f>IFERROR(IF(T_DICCIONARIO[[#This Row],[PERSONALIZAR]]&lt;&gt;"",T_DICCIONARIO[[#This Row],[PERSONALIZAR]],HLOOKUP($E$2,$F$3:L354,ROW(T_DICCIONARIO[[#This Row],[PERSONALIZAR]])-2,0)),T_DICCIONARIO[[#This Row],[es]])</f>
        <v xml:space="preserve">Fórmulas de DATOS VARIABLES </v>
      </c>
      <c r="F354" s="529" t="s">
        <v>19401</v>
      </c>
      <c r="G354" s="529" t="s">
        <v>19402</v>
      </c>
      <c r="H354" s="529" t="s">
        <v>19403</v>
      </c>
      <c r="I354" s="529" t="s">
        <v>19404</v>
      </c>
      <c r="J354" s="529" t="s">
        <v>19405</v>
      </c>
      <c r="K354" s="529" t="s">
        <v>19406</v>
      </c>
      <c r="L354" s="529" t="s">
        <v>19407</v>
      </c>
      <c r="M354" s="550" t="str">
        <f>IF(T_DICCIONARIO[[#This Row],[PERSONALIZAR]]=T_DICCIONARIO[[#This Row],[OTRO]],"R","N")</f>
        <v>N</v>
      </c>
      <c r="N354" s="114" t="s">
        <v>49</v>
      </c>
      <c r="AJ354" s="114" t="s">
        <v>49</v>
      </c>
    </row>
    <row r="355" spans="1:36" outlineLevel="1" x14ac:dyDescent="0.3">
      <c r="A355" s="528" t="s">
        <v>20207</v>
      </c>
      <c r="B355" s="528" t="s">
        <v>442</v>
      </c>
      <c r="C355" s="528" t="s">
        <v>18057</v>
      </c>
      <c r="D355" s="530"/>
      <c r="E355" s="537" t="str">
        <f>IFERROR(IF(T_DICCIONARIO[[#This Row],[PERSONALIZAR]]&lt;&gt;"",T_DICCIONARIO[[#This Row],[PERSONALIZAR]],HLOOKUP($E$2,$F$3:L355,ROW(T_DICCIONARIO[[#This Row],[PERSONALIZAR]])-2,0)),T_DICCIONARIO[[#This Row],[es]])</f>
        <v xml:space="preserve">Fórmulas del FORMULARIO </v>
      </c>
      <c r="F355" s="529" t="s">
        <v>18059</v>
      </c>
      <c r="G355" s="529" t="s">
        <v>19395</v>
      </c>
      <c r="H355" s="529" t="s">
        <v>19396</v>
      </c>
      <c r="I355" s="529" t="s">
        <v>19397</v>
      </c>
      <c r="J355" s="529" t="s">
        <v>19398</v>
      </c>
      <c r="K355" s="529" t="s">
        <v>19399</v>
      </c>
      <c r="L355" s="529" t="s">
        <v>19400</v>
      </c>
      <c r="M355" s="550" t="str">
        <f>IF(T_DICCIONARIO[[#This Row],[PERSONALIZAR]]=T_DICCIONARIO[[#This Row],[OTRO]],"R","N")</f>
        <v>N</v>
      </c>
      <c r="N355" s="114" t="s">
        <v>49</v>
      </c>
      <c r="AJ355" s="114" t="s">
        <v>49</v>
      </c>
    </row>
    <row r="356" spans="1:36" outlineLevel="1" x14ac:dyDescent="0.3">
      <c r="A356" s="528" t="s">
        <v>20208</v>
      </c>
      <c r="B356" s="528" t="s">
        <v>442</v>
      </c>
      <c r="C356" s="528" t="s">
        <v>18064</v>
      </c>
      <c r="D356" s="530"/>
      <c r="E356" s="537" t="str">
        <f>IFERROR(IF(T_DICCIONARIO[[#This Row],[PERSONALIZAR]]&lt;&gt;"",T_DICCIONARIO[[#This Row],[PERSONALIZAR]],HLOOKUP($E$2,$F$3:L356,ROW(T_DICCIONARIO[[#This Row],[PERSONALIZAR]])-2,0)),T_DICCIONARIO[[#This Row],[es]])</f>
        <v xml:space="preserve">El FORMULARIO actual es: </v>
      </c>
      <c r="F356" s="529" t="s">
        <v>18066</v>
      </c>
      <c r="G356" s="529" t="s">
        <v>19389</v>
      </c>
      <c r="H356" s="529" t="s">
        <v>19390</v>
      </c>
      <c r="I356" s="529" t="s">
        <v>19391</v>
      </c>
      <c r="J356" s="529" t="s">
        <v>19392</v>
      </c>
      <c r="K356" s="529" t="s">
        <v>19393</v>
      </c>
      <c r="L356" s="529" t="s">
        <v>19394</v>
      </c>
      <c r="M356" s="550" t="str">
        <f>IF(T_DICCIONARIO[[#This Row],[PERSONALIZAR]]=T_DICCIONARIO[[#This Row],[OTRO]],"R","N")</f>
        <v>N</v>
      </c>
      <c r="N356" s="114" t="s">
        <v>49</v>
      </c>
      <c r="AJ356" s="114" t="s">
        <v>49</v>
      </c>
    </row>
    <row r="357" spans="1:36" ht="28.8" outlineLevel="1" x14ac:dyDescent="0.3">
      <c r="A357" s="528" t="s">
        <v>20209</v>
      </c>
      <c r="B357" s="528" t="s">
        <v>442</v>
      </c>
      <c r="C357" s="528" t="s">
        <v>18065</v>
      </c>
      <c r="D357" s="530"/>
      <c r="E357" s="537" t="str">
        <f>IFERROR(IF(T_DICCIONARIO[[#This Row],[PERSONALIZAR]]&lt;&gt;"",T_DICCIONARIO[[#This Row],[PERSONALIZAR]],HLOOKUP($E$2,$F$3:L357,ROW(T_DICCIONARIO[[#This Row],[PERSONALIZAR]])-2,0)),T_DICCIONARIO[[#This Row],[es]])</f>
        <v>Selecciona el Tipo del que quieres recuperar las fórmulas de DATOS VARIABLES:</v>
      </c>
      <c r="F357" s="529" t="s">
        <v>18067</v>
      </c>
      <c r="G357" s="529" t="s">
        <v>18068</v>
      </c>
      <c r="H357" s="529" t="s">
        <v>19193</v>
      </c>
      <c r="I357" s="529" t="s">
        <v>18071</v>
      </c>
      <c r="J357" s="529" t="s">
        <v>18070</v>
      </c>
      <c r="K357" s="529" t="s">
        <v>18069</v>
      </c>
      <c r="L357" s="529" t="s">
        <v>18834</v>
      </c>
      <c r="M357" s="550" t="str">
        <f>IF(T_DICCIONARIO[[#This Row],[PERSONALIZAR]]=T_DICCIONARIO[[#This Row],[OTRO]],"R","N")</f>
        <v>N</v>
      </c>
      <c r="N357" s="114" t="s">
        <v>49</v>
      </c>
      <c r="AJ357" s="114" t="s">
        <v>49</v>
      </c>
    </row>
    <row r="358" spans="1:36" ht="43.2" outlineLevel="1" x14ac:dyDescent="0.3">
      <c r="A358" s="528" t="s">
        <v>20210</v>
      </c>
      <c r="B358" s="528" t="s">
        <v>442</v>
      </c>
      <c r="C358" s="528">
        <v>91</v>
      </c>
      <c r="D358" s="530"/>
      <c r="E358" s="537" t="str">
        <f>IFERROR(IF(T_DICCIONARIO[[#This Row],[PERSONALIZAR]]&lt;&gt;"",T_DICCIONARIO[[#This Row],[PERSONALIZAR]],HLOOKUP($E$2,$F$3:L358,ROW(T_DICCIONARIO[[#This Row],[PERSONALIZAR]])-2,0)),T_DICCIONARIO[[#This Row],[es]])</f>
        <v>Si quieres copiar el contenido entre celdas con diferentes tamaños, debes hacerlo seleccionando el conenido desde la barra de fórmulas. 
Tanto para copiar el contenido como para pegarlo.</v>
      </c>
      <c r="F358" s="529" t="s">
        <v>18090</v>
      </c>
      <c r="G358" s="529" t="s">
        <v>18091</v>
      </c>
      <c r="H358" s="529" t="s">
        <v>18092</v>
      </c>
      <c r="I358" s="529" t="s">
        <v>18093</v>
      </c>
      <c r="J358" s="529" t="s">
        <v>18094</v>
      </c>
      <c r="K358" s="529" t="s">
        <v>18095</v>
      </c>
      <c r="L358" s="529" t="s">
        <v>18835</v>
      </c>
      <c r="M358" s="550" t="str">
        <f>IF(T_DICCIONARIO[[#This Row],[PERSONALIZAR]]=T_DICCIONARIO[[#This Row],[OTRO]],"R","N")</f>
        <v>N</v>
      </c>
      <c r="N358" s="114" t="s">
        <v>49</v>
      </c>
      <c r="AJ358" s="114" t="s">
        <v>49</v>
      </c>
    </row>
    <row r="359" spans="1:36" outlineLevel="1" x14ac:dyDescent="0.3">
      <c r="A359" s="528" t="s">
        <v>18120</v>
      </c>
      <c r="B359" s="528" t="s">
        <v>442</v>
      </c>
      <c r="C359" s="528" t="s">
        <v>18242</v>
      </c>
      <c r="D359" s="530"/>
      <c r="E359" s="537" t="str">
        <f>IFERROR(IF(T_DICCIONARIO[[#This Row],[PERSONALIZAR]]&lt;&gt;"",T_DICCIONARIO[[#This Row],[PERSONALIZAR]],HLOOKUP($E$2,$F$3:L359,ROW(T_DICCIONARIO[[#This Row],[PERSONALIZAR]])-2,0)),T_DICCIONARIO[[#This Row],[es]])</f>
        <v>MENÚ GENERAL</v>
      </c>
      <c r="F359" s="529" t="s">
        <v>18284</v>
      </c>
      <c r="G359" s="529" t="s">
        <v>18285</v>
      </c>
      <c r="H359" s="529" t="s">
        <v>18286</v>
      </c>
      <c r="I359" s="529" t="s">
        <v>18287</v>
      </c>
      <c r="J359" s="529" t="s">
        <v>18288</v>
      </c>
      <c r="K359" s="529" t="s">
        <v>18289</v>
      </c>
      <c r="L359" s="529" t="s">
        <v>18836</v>
      </c>
      <c r="M359" s="550" t="str">
        <f>IF(T_DICCIONARIO[[#This Row],[PERSONALIZAR]]=T_DICCIONARIO[[#This Row],[OTRO]],"R","N")</f>
        <v>N</v>
      </c>
      <c r="N359" s="114" t="s">
        <v>49</v>
      </c>
      <c r="AJ359" s="114" t="s">
        <v>49</v>
      </c>
    </row>
    <row r="360" spans="1:36" outlineLevel="1" x14ac:dyDescent="0.3">
      <c r="A360" s="528" t="s">
        <v>18121</v>
      </c>
      <c r="B360" s="528" t="s">
        <v>442</v>
      </c>
      <c r="C360" s="528" t="s">
        <v>18243</v>
      </c>
      <c r="D360" s="530"/>
      <c r="E360" s="537" t="str">
        <f>IFERROR(IF(T_DICCIONARIO[[#This Row],[PERSONALIZAR]]&lt;&gt;"",T_DICCIONARIO[[#This Row],[PERSONALIZAR]],HLOOKUP($E$2,$F$3:L360,ROW(T_DICCIONARIO[[#This Row],[PERSONALIZAR]])-2,0)),T_DICCIONARIO[[#This Row],[es]])</f>
        <v xml:space="preserve">GUARDAR </v>
      </c>
      <c r="F360" s="529" t="s">
        <v>18290</v>
      </c>
      <c r="G360" s="529" t="s">
        <v>18291</v>
      </c>
      <c r="H360" s="529" t="s">
        <v>18292</v>
      </c>
      <c r="I360" s="529" t="s">
        <v>18293</v>
      </c>
      <c r="J360" s="529" t="s">
        <v>18294</v>
      </c>
      <c r="K360" s="529" t="s">
        <v>18295</v>
      </c>
      <c r="L360" s="529" t="s">
        <v>18837</v>
      </c>
      <c r="M360" s="550" t="str">
        <f>IF(T_DICCIONARIO[[#This Row],[PERSONALIZAR]]=T_DICCIONARIO[[#This Row],[OTRO]],"R","N")</f>
        <v>N</v>
      </c>
      <c r="N360" s="114" t="s">
        <v>49</v>
      </c>
      <c r="AJ360" s="114" t="s">
        <v>49</v>
      </c>
    </row>
    <row r="361" spans="1:36" outlineLevel="1" x14ac:dyDescent="0.3">
      <c r="A361" s="528" t="s">
        <v>18123</v>
      </c>
      <c r="B361" s="528" t="s">
        <v>442</v>
      </c>
      <c r="C361" s="528" t="s">
        <v>18244</v>
      </c>
      <c r="D361" s="530"/>
      <c r="E361" s="537" t="str">
        <f>IFERROR(IF(T_DICCIONARIO[[#This Row],[PERSONALIZAR]]&lt;&gt;"",T_DICCIONARIO[[#This Row],[PERSONALIZAR]],HLOOKUP($E$2,$F$3:L361,ROW(T_DICCIONARIO[[#This Row],[PERSONALIZAR]])-2,0)),T_DICCIONARIO[[#This Row],[es]])</f>
        <v>CERRAR</v>
      </c>
      <c r="F361" s="529" t="s">
        <v>18296</v>
      </c>
      <c r="G361" s="529" t="s">
        <v>18297</v>
      </c>
      <c r="H361" s="529" t="s">
        <v>18298</v>
      </c>
      <c r="I361" s="529" t="s">
        <v>18299</v>
      </c>
      <c r="J361" s="529" t="s">
        <v>18300</v>
      </c>
      <c r="K361" s="529" t="s">
        <v>18301</v>
      </c>
      <c r="L361" s="529" t="s">
        <v>18838</v>
      </c>
      <c r="M361" s="550" t="str">
        <f>IF(T_DICCIONARIO[[#This Row],[PERSONALIZAR]]=T_DICCIONARIO[[#This Row],[OTRO]],"R","N")</f>
        <v>N</v>
      </c>
      <c r="N361" s="114" t="s">
        <v>49</v>
      </c>
      <c r="AJ361" s="114" t="s">
        <v>49</v>
      </c>
    </row>
    <row r="362" spans="1:36" outlineLevel="1" x14ac:dyDescent="0.3">
      <c r="A362" s="528" t="s">
        <v>18125</v>
      </c>
      <c r="B362" s="528" t="s">
        <v>442</v>
      </c>
      <c r="C362" s="528" t="s">
        <v>18245</v>
      </c>
      <c r="D362" s="530"/>
      <c r="E362" s="537" t="str">
        <f>IFERROR(IF(T_DICCIONARIO[[#This Row],[PERSONALIZAR]]&lt;&gt;"",T_DICCIONARIO[[#This Row],[PERSONALIZAR]],HLOOKUP($E$2,$F$3:L362,ROW(T_DICCIONARIO[[#This Row],[PERSONALIZAR]])-2,0)),T_DICCIONARIO[[#This Row],[es]])</f>
        <v>AYUDA</v>
      </c>
      <c r="F362" s="529" t="s">
        <v>18302</v>
      </c>
      <c r="G362" s="529" t="s">
        <v>18303</v>
      </c>
      <c r="H362" s="529" t="s">
        <v>19194</v>
      </c>
      <c r="I362" s="529" t="s">
        <v>18304</v>
      </c>
      <c r="J362" s="529" t="s">
        <v>18305</v>
      </c>
      <c r="K362" s="529" t="s">
        <v>18306</v>
      </c>
      <c r="L362" s="529" t="s">
        <v>18839</v>
      </c>
      <c r="M362" s="550" t="str">
        <f>IF(T_DICCIONARIO[[#This Row],[PERSONALIZAR]]=T_DICCIONARIO[[#This Row],[OTRO]],"R","N")</f>
        <v>N</v>
      </c>
      <c r="N362" s="114" t="s">
        <v>49</v>
      </c>
      <c r="AJ362" s="114" t="s">
        <v>49</v>
      </c>
    </row>
    <row r="363" spans="1:36" outlineLevel="1" x14ac:dyDescent="0.3">
      <c r="A363" s="528" t="s">
        <v>18129</v>
      </c>
      <c r="B363" s="528" t="s">
        <v>442</v>
      </c>
      <c r="C363" s="528" t="s">
        <v>18246</v>
      </c>
      <c r="D363" s="530"/>
      <c r="E363" s="537" t="str">
        <f>IFERROR(IF(T_DICCIONARIO[[#This Row],[PERSONALIZAR]]&lt;&gt;"",T_DICCIONARIO[[#This Row],[PERSONALIZAR]],HLOOKUP($E$2,$F$3:L363,ROW(T_DICCIONARIO[[#This Row],[PERSONALIZAR]])-2,0)),T_DICCIONARIO[[#This Row],[es]])</f>
        <v>COPIAR</v>
      </c>
      <c r="F363" s="529" t="s">
        <v>18307</v>
      </c>
      <c r="G363" s="529" t="s">
        <v>18308</v>
      </c>
      <c r="H363" s="529" t="s">
        <v>18309</v>
      </c>
      <c r="I363" s="529" t="s">
        <v>18310</v>
      </c>
      <c r="J363" s="529" t="s">
        <v>18311</v>
      </c>
      <c r="K363" s="529" t="s">
        <v>18312</v>
      </c>
      <c r="L363" s="529" t="s">
        <v>18840</v>
      </c>
      <c r="M363" s="550" t="str">
        <f>IF(T_DICCIONARIO[[#This Row],[PERSONALIZAR]]=T_DICCIONARIO[[#This Row],[OTRO]],"R","N")</f>
        <v>N</v>
      </c>
      <c r="N363" s="114" t="s">
        <v>49</v>
      </c>
      <c r="AJ363" s="114" t="s">
        <v>49</v>
      </c>
    </row>
    <row r="364" spans="1:36" outlineLevel="1" x14ac:dyDescent="0.3">
      <c r="A364" s="528" t="s">
        <v>18132</v>
      </c>
      <c r="B364" s="528" t="s">
        <v>442</v>
      </c>
      <c r="C364" s="528" t="s">
        <v>18247</v>
      </c>
      <c r="D364" s="530"/>
      <c r="E364" s="537" t="str">
        <f>IFERROR(IF(T_DICCIONARIO[[#This Row],[PERSONALIZAR]]&lt;&gt;"",T_DICCIONARIO[[#This Row],[PERSONALIZAR]],HLOOKUP($E$2,$F$3:L364,ROW(T_DICCIONARIO[[#This Row],[PERSONALIZAR]])-2,0)),T_DICCIONARIO[[#This Row],[es]])</f>
        <v>PEGAR</v>
      </c>
      <c r="F364" s="529" t="s">
        <v>18313</v>
      </c>
      <c r="G364" s="529" t="s">
        <v>18314</v>
      </c>
      <c r="H364" s="529" t="s">
        <v>19195</v>
      </c>
      <c r="I364" s="529" t="s">
        <v>18315</v>
      </c>
      <c r="J364" s="529" t="s">
        <v>18316</v>
      </c>
      <c r="K364" s="529" t="s">
        <v>18317</v>
      </c>
      <c r="L364" s="529" t="s">
        <v>18841</v>
      </c>
      <c r="M364" s="550" t="str">
        <f>IF(T_DICCIONARIO[[#This Row],[PERSONALIZAR]]=T_DICCIONARIO[[#This Row],[OTRO]],"R","N")</f>
        <v>N</v>
      </c>
      <c r="N364" s="114" t="s">
        <v>49</v>
      </c>
      <c r="AJ364" s="114" t="s">
        <v>49</v>
      </c>
    </row>
    <row r="365" spans="1:36" outlineLevel="1" x14ac:dyDescent="0.3">
      <c r="A365" s="528" t="s">
        <v>18135</v>
      </c>
      <c r="B365" s="528" t="s">
        <v>442</v>
      </c>
      <c r="C365" s="528" t="s">
        <v>18248</v>
      </c>
      <c r="D365" s="530"/>
      <c r="E365" s="537" t="str">
        <f>IFERROR(IF(T_DICCIONARIO[[#This Row],[PERSONALIZAR]]&lt;&gt;"",T_DICCIONARIO[[#This Row],[PERSONALIZAR]],HLOOKUP($E$2,$F$3:L365,ROW(T_DICCIONARIO[[#This Row],[PERSONALIZAR]])-2,0)),T_DICCIONARIO[[#This Row],[es]])</f>
        <v>IR A…</v>
      </c>
      <c r="F365" s="529" t="s">
        <v>18318</v>
      </c>
      <c r="G365" s="529" t="s">
        <v>18319</v>
      </c>
      <c r="H365" s="529" t="s">
        <v>18320</v>
      </c>
      <c r="I365" s="529" t="s">
        <v>18321</v>
      </c>
      <c r="J365" s="529" t="s">
        <v>18322</v>
      </c>
      <c r="K365" s="529" t="s">
        <v>18323</v>
      </c>
      <c r="L365" s="529" t="s">
        <v>18842</v>
      </c>
      <c r="M365" s="550" t="str">
        <f>IF(T_DICCIONARIO[[#This Row],[PERSONALIZAR]]=T_DICCIONARIO[[#This Row],[OTRO]],"R","N")</f>
        <v>N</v>
      </c>
      <c r="N365" s="114" t="s">
        <v>49</v>
      </c>
      <c r="AJ365" s="114" t="s">
        <v>49</v>
      </c>
    </row>
    <row r="366" spans="1:36" outlineLevel="1" x14ac:dyDescent="0.3">
      <c r="A366" s="528" t="s">
        <v>18153</v>
      </c>
      <c r="B366" s="528" t="s">
        <v>442</v>
      </c>
      <c r="C366" s="528" t="s">
        <v>18249</v>
      </c>
      <c r="D366" s="530"/>
      <c r="E366" s="537" t="str">
        <f>IFERROR(IF(T_DICCIONARIO[[#This Row],[PERSONALIZAR]]&lt;&gt;"",T_DICCIONARIO[[#This Row],[PERSONALIZAR]],HLOOKUP($E$2,$F$3:L366,ROW(T_DICCIONARIO[[#This Row],[PERSONALIZAR]])-2,0)),T_DICCIONARIO[[#This Row],[es]])</f>
        <v>EXPORTAR / IMPORTAR</v>
      </c>
      <c r="F366" s="529" t="s">
        <v>18324</v>
      </c>
      <c r="G366" s="529" t="s">
        <v>18325</v>
      </c>
      <c r="H366" s="529" t="s">
        <v>18326</v>
      </c>
      <c r="I366" s="529" t="s">
        <v>18324</v>
      </c>
      <c r="J366" s="529" t="s">
        <v>18327</v>
      </c>
      <c r="K366" s="529" t="s">
        <v>18328</v>
      </c>
      <c r="L366" s="529" t="s">
        <v>18843</v>
      </c>
      <c r="M366" s="550" t="str">
        <f>IF(T_DICCIONARIO[[#This Row],[PERSONALIZAR]]=T_DICCIONARIO[[#This Row],[OTRO]],"R","N")</f>
        <v>N</v>
      </c>
      <c r="N366" s="114" t="s">
        <v>49</v>
      </c>
      <c r="AJ366" s="114" t="s">
        <v>49</v>
      </c>
    </row>
    <row r="367" spans="1:36" outlineLevel="1" x14ac:dyDescent="0.3">
      <c r="A367" s="528" t="s">
        <v>20211</v>
      </c>
      <c r="B367" s="528" t="s">
        <v>442</v>
      </c>
      <c r="C367" s="528" t="s">
        <v>18250</v>
      </c>
      <c r="D367" s="530"/>
      <c r="E367" s="537" t="str">
        <f>IFERROR(IF(T_DICCIONARIO[[#This Row],[PERSONALIZAR]]&lt;&gt;"",T_DICCIONARIO[[#This Row],[PERSONALIZAR]],HLOOKUP($E$2,$F$3:L367,ROW(T_DICCIONARIO[[#This Row],[PERSONALIZAR]])-2,0)),T_DICCIONARIO[[#This Row],[es]])</f>
        <v>ENLACE</v>
      </c>
      <c r="F367" s="529" t="s">
        <v>18543</v>
      </c>
      <c r="G367" s="529" t="s">
        <v>18542</v>
      </c>
      <c r="H367" s="529" t="s">
        <v>19196</v>
      </c>
      <c r="I367" s="529" t="s">
        <v>18542</v>
      </c>
      <c r="J367" s="529" t="s">
        <v>18542</v>
      </c>
      <c r="K367" s="529" t="s">
        <v>18542</v>
      </c>
      <c r="L367" s="529" t="s">
        <v>18844</v>
      </c>
      <c r="M367" s="550" t="str">
        <f>IF(T_DICCIONARIO[[#This Row],[PERSONALIZAR]]=T_DICCIONARIO[[#This Row],[OTRO]],"R","N")</f>
        <v>N</v>
      </c>
      <c r="N367" s="114" t="s">
        <v>49</v>
      </c>
      <c r="AJ367" s="114" t="s">
        <v>49</v>
      </c>
    </row>
    <row r="368" spans="1:36" outlineLevel="1" x14ac:dyDescent="0.3">
      <c r="A368" s="528" t="s">
        <v>18167</v>
      </c>
      <c r="B368" s="528" t="s">
        <v>442</v>
      </c>
      <c r="C368" s="528" t="s">
        <v>18251</v>
      </c>
      <c r="D368" s="530"/>
      <c r="E368" s="537" t="str">
        <f>IFERROR(IF(T_DICCIONARIO[[#This Row],[PERSONALIZAR]]&lt;&gt;"",T_DICCIONARIO[[#This Row],[PERSONALIZAR]],HLOOKUP($E$2,$F$3:L368,ROW(T_DICCIONARIO[[#This Row],[PERSONALIZAR]])-2,0)),T_DICCIONARIO[[#This Row],[es]])</f>
        <v>CAMBIAR NUMERO INICIAL</v>
      </c>
      <c r="F368" s="529" t="s">
        <v>18329</v>
      </c>
      <c r="G368" s="529" t="s">
        <v>18330</v>
      </c>
      <c r="H368" s="529" t="s">
        <v>18331</v>
      </c>
      <c r="I368" s="529" t="s">
        <v>18332</v>
      </c>
      <c r="J368" s="529" t="s">
        <v>18333</v>
      </c>
      <c r="K368" s="529" t="s">
        <v>18334</v>
      </c>
      <c r="L368" s="529" t="s">
        <v>18845</v>
      </c>
      <c r="M368" s="550" t="str">
        <f>IF(T_DICCIONARIO[[#This Row],[PERSONALIZAR]]=T_DICCIONARIO[[#This Row],[OTRO]],"R","N")</f>
        <v>N</v>
      </c>
      <c r="N368" s="114" t="s">
        <v>49</v>
      </c>
      <c r="AJ368" s="114" t="s">
        <v>49</v>
      </c>
    </row>
    <row r="369" spans="1:36" outlineLevel="1" x14ac:dyDescent="0.3">
      <c r="A369" s="528" t="s">
        <v>18169</v>
      </c>
      <c r="B369" s="528" t="s">
        <v>442</v>
      </c>
      <c r="C369" s="528" t="s">
        <v>18252</v>
      </c>
      <c r="D369" s="530"/>
      <c r="E369" s="537" t="str">
        <f>IFERROR(IF(T_DICCIONARIO[[#This Row],[PERSONALIZAR]]&lt;&gt;"",T_DICCIONARIO[[#This Row],[PERSONALIZAR]],HLOOKUP($E$2,$F$3:L369,ROW(T_DICCIONARIO[[#This Row],[PERSONALIZAR]])-2,0)),T_DICCIONARIO[[#This Row],[es]])</f>
        <v>CAMBIAR NUMERO FINAL</v>
      </c>
      <c r="F369" s="529" t="s">
        <v>18335</v>
      </c>
      <c r="G369" s="529" t="s">
        <v>18336</v>
      </c>
      <c r="H369" s="529" t="s">
        <v>18337</v>
      </c>
      <c r="I369" s="529" t="s">
        <v>18338</v>
      </c>
      <c r="J369" s="529" t="s">
        <v>18339</v>
      </c>
      <c r="K369" s="529" t="s">
        <v>18340</v>
      </c>
      <c r="L369" s="529" t="s">
        <v>18846</v>
      </c>
      <c r="M369" s="550" t="str">
        <f>IF(T_DICCIONARIO[[#This Row],[PERSONALIZAR]]=T_DICCIONARIO[[#This Row],[OTRO]],"R","N")</f>
        <v>N</v>
      </c>
      <c r="N369" s="114" t="s">
        <v>49</v>
      </c>
      <c r="AJ369" s="114" t="s">
        <v>49</v>
      </c>
    </row>
    <row r="370" spans="1:36" outlineLevel="1" x14ac:dyDescent="0.3">
      <c r="A370" s="528" t="s">
        <v>18172</v>
      </c>
      <c r="B370" s="528" t="s">
        <v>442</v>
      </c>
      <c r="C370" s="528" t="s">
        <v>18253</v>
      </c>
      <c r="D370" s="530"/>
      <c r="E370" s="537" t="str">
        <f>IFERROR(IF(T_DICCIONARIO[[#This Row],[PERSONALIZAR]]&lt;&gt;"",T_DICCIONARIO[[#This Row],[PERSONALIZAR]],HLOOKUP($E$2,$F$3:L370,ROW(T_DICCIONARIO[[#This Row],[PERSONALIZAR]])-2,0)),T_DICCIONARIO[[#This Row],[es]])</f>
        <v>ACTUALIZAR NUMEROS PREGUNTAS</v>
      </c>
      <c r="F370" s="529" t="s">
        <v>18341</v>
      </c>
      <c r="G370" s="529" t="s">
        <v>18342</v>
      </c>
      <c r="H370" s="529" t="s">
        <v>19197</v>
      </c>
      <c r="I370" s="529" t="s">
        <v>18343</v>
      </c>
      <c r="J370" s="529" t="s">
        <v>18344</v>
      </c>
      <c r="K370" s="529" t="s">
        <v>18345</v>
      </c>
      <c r="L370" s="529" t="s">
        <v>18847</v>
      </c>
      <c r="M370" s="550" t="str">
        <f>IF(T_DICCIONARIO[[#This Row],[PERSONALIZAR]]=T_DICCIONARIO[[#This Row],[OTRO]],"R","N")</f>
        <v>N</v>
      </c>
      <c r="N370" s="114" t="s">
        <v>49</v>
      </c>
      <c r="AJ370" s="114" t="s">
        <v>49</v>
      </c>
    </row>
    <row r="371" spans="1:36" outlineLevel="1" x14ac:dyDescent="0.3">
      <c r="A371" s="528" t="s">
        <v>18228</v>
      </c>
      <c r="B371" s="528" t="s">
        <v>442</v>
      </c>
      <c r="C371" s="528" t="s">
        <v>18254</v>
      </c>
      <c r="D371" s="530"/>
      <c r="E371" s="537" t="str">
        <f>IFERROR(IF(T_DICCIONARIO[[#This Row],[PERSONALIZAR]]&lt;&gt;"",T_DICCIONARIO[[#This Row],[PERSONALIZAR]],HLOOKUP($E$2,$F$3:L371,ROW(T_DICCIONARIO[[#This Row],[PERSONALIZAR]])-2,0)),T_DICCIONARIO[[#This Row],[es]])</f>
        <v>ACTIVAR / DESACTIVAR BARRA FÓRMULAS</v>
      </c>
      <c r="F371" s="529" t="s">
        <v>18346</v>
      </c>
      <c r="G371" s="529" t="s">
        <v>18347</v>
      </c>
      <c r="H371" s="529" t="s">
        <v>18348</v>
      </c>
      <c r="I371" s="529" t="s">
        <v>18349</v>
      </c>
      <c r="J371" s="529" t="s">
        <v>18350</v>
      </c>
      <c r="K371" s="529" t="s">
        <v>18351</v>
      </c>
      <c r="L371" s="529" t="s">
        <v>18848</v>
      </c>
      <c r="M371" s="550" t="str">
        <f>IF(T_DICCIONARIO[[#This Row],[PERSONALIZAR]]=T_DICCIONARIO[[#This Row],[OTRO]],"R","N")</f>
        <v>N</v>
      </c>
      <c r="N371" s="114" t="s">
        <v>49</v>
      </c>
      <c r="AJ371" s="114" t="s">
        <v>49</v>
      </c>
    </row>
    <row r="372" spans="1:36" outlineLevel="1" x14ac:dyDescent="0.3">
      <c r="A372" s="528" t="s">
        <v>18113</v>
      </c>
      <c r="B372" s="528" t="s">
        <v>442</v>
      </c>
      <c r="C372" s="528" t="s">
        <v>18255</v>
      </c>
      <c r="D372" s="530"/>
      <c r="E372" s="537" t="str">
        <f>IFERROR(IF(T_DICCIONARIO[[#This Row],[PERSONALIZAR]]&lt;&gt;"",T_DICCIONARIO[[#This Row],[PERSONALIZAR]],HLOOKUP($E$2,$F$3:L372,ROW(T_DICCIONARIO[[#This Row],[PERSONALIZAR]])-2,0)),T_DICCIONARIO[[#This Row],[es]])</f>
        <v>OTROS ATAJOS DE TECLADO</v>
      </c>
      <c r="F372" s="529" t="s">
        <v>18352</v>
      </c>
      <c r="G372" s="529" t="s">
        <v>18353</v>
      </c>
      <c r="H372" s="529" t="s">
        <v>18354</v>
      </c>
      <c r="I372" s="529" t="s">
        <v>18355</v>
      </c>
      <c r="J372" s="529" t="s">
        <v>18356</v>
      </c>
      <c r="K372" s="529" t="s">
        <v>18357</v>
      </c>
      <c r="L372" s="529" t="s">
        <v>18849</v>
      </c>
      <c r="M372" s="550" t="str">
        <f>IF(T_DICCIONARIO[[#This Row],[PERSONALIZAR]]=T_DICCIONARIO[[#This Row],[OTRO]],"R","N")</f>
        <v>N</v>
      </c>
      <c r="N372" s="114" t="s">
        <v>49</v>
      </c>
      <c r="AJ372" s="114" t="s">
        <v>49</v>
      </c>
    </row>
    <row r="373" spans="1:36" outlineLevel="1" x14ac:dyDescent="0.3">
      <c r="A373" s="528" t="s">
        <v>18116</v>
      </c>
      <c r="B373" s="528" t="s">
        <v>442</v>
      </c>
      <c r="C373" s="528" t="s">
        <v>18256</v>
      </c>
      <c r="D373" s="530"/>
      <c r="E373" s="537" t="str">
        <f>IFERROR(IF(T_DICCIONARIO[[#This Row],[PERSONALIZAR]]&lt;&gt;"",T_DICCIONARIO[[#This Row],[PERSONALIZAR]],HLOOKUP($E$2,$F$3:L373,ROW(T_DICCIONARIO[[#This Row],[PERSONALIZAR]])-2,0)),T_DICCIONARIO[[#This Row],[es]])</f>
        <v>SELECCIONAR TIPO DE PREGUNTA</v>
      </c>
      <c r="F373" s="529" t="s">
        <v>18358</v>
      </c>
      <c r="G373" s="529" t="s">
        <v>18359</v>
      </c>
      <c r="H373" s="529" t="s">
        <v>18360</v>
      </c>
      <c r="I373" s="529" t="s">
        <v>18361</v>
      </c>
      <c r="J373" s="529" t="s">
        <v>18362</v>
      </c>
      <c r="K373" s="529" t="s">
        <v>18363</v>
      </c>
      <c r="L373" s="529" t="s">
        <v>18850</v>
      </c>
      <c r="M373" s="550" t="str">
        <f>IF(T_DICCIONARIO[[#This Row],[PERSONALIZAR]]=T_DICCIONARIO[[#This Row],[OTRO]],"R","N")</f>
        <v>N</v>
      </c>
      <c r="N373" s="114" t="s">
        <v>49</v>
      </c>
      <c r="AJ373" s="114" t="s">
        <v>49</v>
      </c>
    </row>
    <row r="374" spans="1:36" outlineLevel="1" x14ac:dyDescent="0.3">
      <c r="A374" s="528" t="s">
        <v>20213</v>
      </c>
      <c r="B374" s="528" t="s">
        <v>442</v>
      </c>
      <c r="C374" s="528" t="s">
        <v>18257</v>
      </c>
      <c r="D374" s="530"/>
      <c r="E374" s="537" t="str">
        <f>IFERROR(IF(T_DICCIONARIO[[#This Row],[PERSONALIZAR]]&lt;&gt;"",T_DICCIONARIO[[#This Row],[PERSONALIZAR]],HLOOKUP($E$2,$F$3:L374,ROW(T_DICCIONARIO[[#This Row],[PERSONALIZAR]])-2,0)),T_DICCIONARIO[[#This Row],[es]])</f>
        <v xml:space="preserve">Escribe el NÚMERO del Tipo de Pregunta al que quieres cambiar: </v>
      </c>
      <c r="F374" s="529" t="s">
        <v>19382</v>
      </c>
      <c r="G374" s="529" t="s">
        <v>19383</v>
      </c>
      <c r="H374" s="529" t="s">
        <v>19384</v>
      </c>
      <c r="I374" s="529" t="s">
        <v>19385</v>
      </c>
      <c r="J374" s="529" t="s">
        <v>19386</v>
      </c>
      <c r="K374" s="529" t="s">
        <v>19387</v>
      </c>
      <c r="L374" s="529" t="s">
        <v>19388</v>
      </c>
      <c r="M374" s="550" t="str">
        <f>IF(T_DICCIONARIO[[#This Row],[PERSONALIZAR]]=T_DICCIONARIO[[#This Row],[OTRO]],"R","N")</f>
        <v>N</v>
      </c>
      <c r="N374" s="114" t="s">
        <v>49</v>
      </c>
      <c r="AJ374" s="114" t="s">
        <v>49</v>
      </c>
    </row>
    <row r="375" spans="1:36" outlineLevel="1" x14ac:dyDescent="0.3">
      <c r="A375" s="528" t="s">
        <v>18230</v>
      </c>
      <c r="B375" s="528" t="s">
        <v>442</v>
      </c>
      <c r="C375" s="528" t="s">
        <v>18258</v>
      </c>
      <c r="D375" s="530"/>
      <c r="E375" s="537" t="str">
        <f>IFERROR(IF(T_DICCIONARIO[[#This Row],[PERSONALIZAR]]&lt;&gt;"",T_DICCIONARIO[[#This Row],[PERSONALIZAR]],HLOOKUP($E$2,$F$3:L375,ROW(T_DICCIONARIO[[#This Row],[PERSONALIZAR]])-2,0)),T_DICCIONARIO[[#This Row],[es]])</f>
        <v>ACTIVAR MENU</v>
      </c>
      <c r="F375" s="529" t="s">
        <v>18367</v>
      </c>
      <c r="G375" s="529" t="s">
        <v>18374</v>
      </c>
      <c r="H375" s="529" t="s">
        <v>18375</v>
      </c>
      <c r="I375" s="529" t="s">
        <v>18376</v>
      </c>
      <c r="J375" s="529" t="s">
        <v>18377</v>
      </c>
      <c r="K375" s="529" t="s">
        <v>18378</v>
      </c>
      <c r="L375" s="529" t="s">
        <v>18851</v>
      </c>
      <c r="M375" s="550" t="str">
        <f>IF(T_DICCIONARIO[[#This Row],[PERSONALIZAR]]=T_DICCIONARIO[[#This Row],[OTRO]],"R","N")</f>
        <v>N</v>
      </c>
      <c r="N375" s="114" t="s">
        <v>49</v>
      </c>
      <c r="AJ375" s="114" t="s">
        <v>49</v>
      </c>
    </row>
    <row r="376" spans="1:36" outlineLevel="1" x14ac:dyDescent="0.3">
      <c r="A376" s="528" t="s">
        <v>18232</v>
      </c>
      <c r="B376" s="528" t="s">
        <v>442</v>
      </c>
      <c r="C376" s="528" t="s">
        <v>18259</v>
      </c>
      <c r="D376" s="530"/>
      <c r="E376" s="537" t="str">
        <f>IFERROR(IF(T_DICCIONARIO[[#This Row],[PERSONALIZAR]]&lt;&gt;"",T_DICCIONARIO[[#This Row],[PERSONALIZAR]],HLOOKUP($E$2,$F$3:L376,ROW(T_DICCIONARIO[[#This Row],[PERSONALIZAR]])-2,0)),T_DICCIONARIO[[#This Row],[es]])</f>
        <v>EXPANDIR BARRA FÓRMULAS</v>
      </c>
      <c r="F376" s="529" t="s">
        <v>18368</v>
      </c>
      <c r="G376" s="529" t="s">
        <v>18379</v>
      </c>
      <c r="H376" s="529" t="s">
        <v>18383</v>
      </c>
      <c r="I376" s="529" t="s">
        <v>18388</v>
      </c>
      <c r="J376" s="529" t="s">
        <v>18392</v>
      </c>
      <c r="K376" s="529" t="s">
        <v>18397</v>
      </c>
      <c r="L376" s="529" t="s">
        <v>18852</v>
      </c>
      <c r="M376" s="550" t="str">
        <f>IF(T_DICCIONARIO[[#This Row],[PERSONALIZAR]]=T_DICCIONARIO[[#This Row],[OTRO]],"R","N")</f>
        <v>N</v>
      </c>
      <c r="N376" s="114" t="s">
        <v>49</v>
      </c>
      <c r="AJ376" s="114" t="s">
        <v>49</v>
      </c>
    </row>
    <row r="377" spans="1:36" outlineLevel="1" x14ac:dyDescent="0.3">
      <c r="A377" s="528" t="s">
        <v>18234</v>
      </c>
      <c r="B377" s="528" t="s">
        <v>442</v>
      </c>
      <c r="C377" s="528" t="s">
        <v>18260</v>
      </c>
      <c r="D377" s="530"/>
      <c r="E377" s="537" t="str">
        <f>IFERROR(IF(T_DICCIONARIO[[#This Row],[PERSONALIZAR]]&lt;&gt;"",T_DICCIONARIO[[#This Row],[PERSONALIZAR]],HLOOKUP($E$2,$F$3:L377,ROW(T_DICCIONARIO[[#This Row],[PERSONALIZAR]])-2,0)),T_DICCIONARIO[[#This Row],[es]])</f>
        <v>ABRIR MENÚ DESPLEGABLE</v>
      </c>
      <c r="F377" s="529" t="s">
        <v>18369</v>
      </c>
      <c r="G377" s="529" t="s">
        <v>18380</v>
      </c>
      <c r="H377" s="529" t="s">
        <v>18384</v>
      </c>
      <c r="I377" s="529" t="s">
        <v>18389</v>
      </c>
      <c r="J377" s="529" t="s">
        <v>18393</v>
      </c>
      <c r="K377" s="529" t="s">
        <v>18398</v>
      </c>
      <c r="L377" s="529" t="s">
        <v>18853</v>
      </c>
      <c r="M377" s="550" t="str">
        <f>IF(T_DICCIONARIO[[#This Row],[PERSONALIZAR]]=T_DICCIONARIO[[#This Row],[OTRO]],"R","N")</f>
        <v>N</v>
      </c>
      <c r="N377" s="114" t="s">
        <v>49</v>
      </c>
      <c r="AJ377" s="114" t="s">
        <v>49</v>
      </c>
    </row>
    <row r="378" spans="1:36" outlineLevel="1" x14ac:dyDescent="0.3">
      <c r="A378" s="528" t="s">
        <v>18236</v>
      </c>
      <c r="B378" s="528" t="s">
        <v>442</v>
      </c>
      <c r="C378" s="528" t="s">
        <v>18261</v>
      </c>
      <c r="D378" s="530"/>
      <c r="E378" s="537" t="str">
        <f>IFERROR(IF(T_DICCIONARIO[[#This Row],[PERSONALIZAR]]&lt;&gt;"",T_DICCIONARIO[[#This Row],[PERSONALIZAR]],HLOOKUP($E$2,$F$3:L378,ROW(T_DICCIONARIO[[#This Row],[PERSONALIZAR]])-2,0)),T_DICCIONARIO[[#This Row],[es]])</f>
        <v>CELDA SIGUIENTE</v>
      </c>
      <c r="F378" s="529" t="s">
        <v>18370</v>
      </c>
      <c r="G378" s="529" t="s">
        <v>18381</v>
      </c>
      <c r="H378" s="529" t="s">
        <v>18385</v>
      </c>
      <c r="I378" s="529" t="s">
        <v>18390</v>
      </c>
      <c r="J378" s="529" t="s">
        <v>18394</v>
      </c>
      <c r="K378" s="529" t="s">
        <v>18399</v>
      </c>
      <c r="L378" s="529" t="s">
        <v>18854</v>
      </c>
      <c r="M378" s="550" t="str">
        <f>IF(T_DICCIONARIO[[#This Row],[PERSONALIZAR]]=T_DICCIONARIO[[#This Row],[OTRO]],"R","N")</f>
        <v>N</v>
      </c>
      <c r="N378" s="114" t="s">
        <v>49</v>
      </c>
      <c r="AJ378" s="114" t="s">
        <v>49</v>
      </c>
    </row>
    <row r="379" spans="1:36" outlineLevel="1" x14ac:dyDescent="0.3">
      <c r="A379" s="528" t="s">
        <v>18238</v>
      </c>
      <c r="B379" s="528" t="s">
        <v>442</v>
      </c>
      <c r="C379" s="528" t="s">
        <v>18262</v>
      </c>
      <c r="D379" s="530"/>
      <c r="E379" s="537" t="str">
        <f>IFERROR(IF(T_DICCIONARIO[[#This Row],[PERSONALIZAR]]&lt;&gt;"",T_DICCIONARIO[[#This Row],[PERSONALIZAR]],HLOOKUP($E$2,$F$3:L379,ROW(T_DICCIONARIO[[#This Row],[PERSONALIZAR]])-2,0)),T_DICCIONARIO[[#This Row],[es]])</f>
        <v>CELDA ANTERIOR</v>
      </c>
      <c r="F379" s="529" t="s">
        <v>18371</v>
      </c>
      <c r="G379" s="529" t="s">
        <v>18382</v>
      </c>
      <c r="H379" s="529" t="s">
        <v>18386</v>
      </c>
      <c r="I379" s="529" t="s">
        <v>18391</v>
      </c>
      <c r="J379" s="529" t="s">
        <v>18395</v>
      </c>
      <c r="K379" s="529" t="s">
        <v>18400</v>
      </c>
      <c r="L379" s="529" t="s">
        <v>18855</v>
      </c>
      <c r="M379" s="550" t="str">
        <f>IF(T_DICCIONARIO[[#This Row],[PERSONALIZAR]]=T_DICCIONARIO[[#This Row],[OTRO]],"R","N")</f>
        <v>N</v>
      </c>
      <c r="N379" s="114" t="s">
        <v>49</v>
      </c>
      <c r="AJ379" s="114" t="s">
        <v>49</v>
      </c>
    </row>
    <row r="380" spans="1:36" outlineLevel="1" x14ac:dyDescent="0.3">
      <c r="A380" s="528" t="s">
        <v>20214</v>
      </c>
      <c r="B380" s="528" t="s">
        <v>442</v>
      </c>
      <c r="C380" s="528" t="s">
        <v>18263</v>
      </c>
      <c r="D380" s="530"/>
      <c r="E380" s="537" t="str">
        <f>IFERROR(IF(T_DICCIONARIO[[#This Row],[PERSONALIZAR]]&lt;&gt;"",T_DICCIONARIO[[#This Row],[PERSONALIZAR]],HLOOKUP($E$2,$F$3:L380,ROW(T_DICCIONARIO[[#This Row],[PERSONALIZAR]])-2,0)),T_DICCIONARIO[[#This Row],[es]])</f>
        <v>TIPO DE PREGUNTA</v>
      </c>
      <c r="F380" s="529" t="s">
        <v>18372</v>
      </c>
      <c r="G380" s="529" t="s">
        <v>18373</v>
      </c>
      <c r="H380" s="529" t="s">
        <v>18387</v>
      </c>
      <c r="I380" s="529" t="s">
        <v>18372</v>
      </c>
      <c r="J380" s="529" t="s">
        <v>18396</v>
      </c>
      <c r="K380" s="529" t="s">
        <v>18401</v>
      </c>
      <c r="L380" s="529" t="s">
        <v>18626</v>
      </c>
      <c r="M380" s="550" t="str">
        <f>IF(T_DICCIONARIO[[#This Row],[PERSONALIZAR]]=T_DICCIONARIO[[#This Row],[OTRO]],"R","N")</f>
        <v>N</v>
      </c>
      <c r="N380" s="114" t="s">
        <v>49</v>
      </c>
      <c r="AJ380" s="114" t="s">
        <v>49</v>
      </c>
    </row>
    <row r="381" spans="1:36" outlineLevel="1" x14ac:dyDescent="0.3">
      <c r="A381" s="528" t="s">
        <v>18111</v>
      </c>
      <c r="B381" s="528" t="s">
        <v>442</v>
      </c>
      <c r="C381" s="528" t="s">
        <v>18264</v>
      </c>
      <c r="D381" s="530"/>
      <c r="E381" s="537" t="str">
        <f>IFERROR(IF(T_DICCIONARIO[[#This Row],[PERSONALIZAR]]&lt;&gt;"",T_DICCIONARIO[[#This Row],[PERSONALIZAR]],HLOOKUP($E$2,$F$3:L381,ROW(T_DICCIONARIO[[#This Row],[PERSONALIZAR]])-2,0)),T_DICCIONARIO[[#This Row],[es]])</f>
        <v>MENU EXCEL</v>
      </c>
      <c r="F381" s="529" t="s">
        <v>18364</v>
      </c>
      <c r="G381" s="529" t="s">
        <v>18365</v>
      </c>
      <c r="H381" s="529" t="s">
        <v>18364</v>
      </c>
      <c r="I381" s="529" t="s">
        <v>18365</v>
      </c>
      <c r="J381" s="529" t="s">
        <v>18365</v>
      </c>
      <c r="K381" s="529" t="s">
        <v>18366</v>
      </c>
      <c r="L381" s="529" t="s">
        <v>18856</v>
      </c>
      <c r="M381" s="550" t="str">
        <f>IF(T_DICCIONARIO[[#This Row],[PERSONALIZAR]]=T_DICCIONARIO[[#This Row],[OTRO]],"R","N")</f>
        <v>N</v>
      </c>
      <c r="N381" s="114" t="s">
        <v>49</v>
      </c>
      <c r="AJ381" s="114" t="s">
        <v>49</v>
      </c>
    </row>
    <row r="382" spans="1:36" outlineLevel="1" x14ac:dyDescent="0.3">
      <c r="A382" s="528" t="s">
        <v>18475</v>
      </c>
      <c r="B382" s="528" t="s">
        <v>442</v>
      </c>
      <c r="C382" s="528" t="s">
        <v>18265</v>
      </c>
      <c r="D382" s="530"/>
      <c r="E382" s="537" t="str">
        <f>IFERROR(IF(T_DICCIONARIO[[#This Row],[PERSONALIZAR]]&lt;&gt;"",T_DICCIONARIO[[#This Row],[PERSONALIZAR]],HLOOKUP($E$2,$F$3:L382,ROW(T_DICCIONARIO[[#This Row],[PERSONALIZAR]])-2,0)),T_DICCIONARIO[[#This Row],[es]])</f>
        <v xml:space="preserve">Incluir número de pregunta </v>
      </c>
      <c r="F382" s="529" t="s">
        <v>19381</v>
      </c>
      <c r="G382" s="529" t="s">
        <v>19376</v>
      </c>
      <c r="H382" s="529" t="s">
        <v>19377</v>
      </c>
      <c r="I382" s="529" t="s">
        <v>19378</v>
      </c>
      <c r="J382" s="529" t="s">
        <v>19379</v>
      </c>
      <c r="K382" s="529" t="s">
        <v>19380</v>
      </c>
      <c r="L382" s="529" t="s">
        <v>18857</v>
      </c>
      <c r="M382" s="550" t="str">
        <f>IF(T_DICCIONARIO[[#This Row],[PERSONALIZAR]]=T_DICCIONARIO[[#This Row],[OTRO]],"R","N")</f>
        <v>N</v>
      </c>
      <c r="N382" s="114" t="s">
        <v>49</v>
      </c>
      <c r="AJ382" s="114" t="s">
        <v>49</v>
      </c>
    </row>
    <row r="383" spans="1:36" outlineLevel="1" x14ac:dyDescent="0.3">
      <c r="A383" s="528" t="s">
        <v>19683</v>
      </c>
      <c r="B383" s="528" t="s">
        <v>442</v>
      </c>
      <c r="C383" s="528" t="s">
        <v>18498</v>
      </c>
      <c r="D383" s="530"/>
      <c r="E383" s="537" t="str">
        <f>IFERROR(IF(T_DICCIONARIO[[#This Row],[PERSONALIZAR]]&lt;&gt;"",T_DICCIONARIO[[#This Row],[PERSONALIZAR]],HLOOKUP($E$2,$F$3:L383,ROW(T_DICCIONARIO[[#This Row],[PERSONALIZAR]])-2,0)),T_DICCIONARIO[[#This Row],[es]])</f>
        <v>Orden Ascendente</v>
      </c>
      <c r="F383" s="529" t="s">
        <v>19679</v>
      </c>
      <c r="G383" s="529" t="s">
        <v>19698</v>
      </c>
      <c r="H383" s="529" t="s">
        <v>19699</v>
      </c>
      <c r="I383" s="529" t="s">
        <v>19700</v>
      </c>
      <c r="J383" s="529" t="s">
        <v>19701</v>
      </c>
      <c r="K383" s="529" t="s">
        <v>19702</v>
      </c>
      <c r="L383" s="529" t="s">
        <v>19681</v>
      </c>
      <c r="M383" s="550" t="str">
        <f>IF(T_DICCIONARIO[[#This Row],[PERSONALIZAR]]=T_DICCIONARIO[[#This Row],[OTRO]],"R","N")</f>
        <v>N</v>
      </c>
      <c r="N383" s="114" t="s">
        <v>49</v>
      </c>
      <c r="AJ383" s="114" t="s">
        <v>49</v>
      </c>
    </row>
    <row r="384" spans="1:36" outlineLevel="1" x14ac:dyDescent="0.3">
      <c r="A384" s="528" t="s">
        <v>19684</v>
      </c>
      <c r="B384" s="528" t="s">
        <v>442</v>
      </c>
      <c r="C384" s="528" t="s">
        <v>18509</v>
      </c>
      <c r="D384" s="530"/>
      <c r="E384" s="537" t="str">
        <f>IFERROR(IF(T_DICCIONARIO[[#This Row],[PERSONALIZAR]]&lt;&gt;"",T_DICCIONARIO[[#This Row],[PERSONALIZAR]],HLOOKUP($E$2,$F$3:L384,ROW(T_DICCIONARIO[[#This Row],[PERSONALIZAR]])-2,0)),T_DICCIONARIO[[#This Row],[es]])</f>
        <v>Orden Descendente</v>
      </c>
      <c r="F384" s="529" t="s">
        <v>19680</v>
      </c>
      <c r="G384" s="529" t="s">
        <v>19703</v>
      </c>
      <c r="H384" s="529" t="s">
        <v>19704</v>
      </c>
      <c r="I384" s="529" t="s">
        <v>19705</v>
      </c>
      <c r="J384" s="529" t="s">
        <v>19706</v>
      </c>
      <c r="K384" s="529" t="s">
        <v>19707</v>
      </c>
      <c r="L384" s="529" t="s">
        <v>19682</v>
      </c>
      <c r="M384" s="550" t="str">
        <f>IF(T_DICCIONARIO[[#This Row],[PERSONALIZAR]]=T_DICCIONARIO[[#This Row],[OTRO]],"R","N")</f>
        <v>N</v>
      </c>
      <c r="N384" s="114" t="s">
        <v>49</v>
      </c>
      <c r="AJ384" s="114" t="s">
        <v>49</v>
      </c>
    </row>
    <row r="385" spans="1:36" outlineLevel="1" x14ac:dyDescent="0.3">
      <c r="A385" s="528" t="s">
        <v>20215</v>
      </c>
      <c r="B385" s="528" t="s">
        <v>442</v>
      </c>
      <c r="C385" s="528" t="s">
        <v>18520</v>
      </c>
      <c r="D385" s="530"/>
      <c r="E385" s="537" t="str">
        <f>IFERROR(IF(T_DICCIONARIO[[#This Row],[PERSONALIZAR]]&lt;&gt;"",T_DICCIONARIO[[#This Row],[PERSONALIZAR]],HLOOKUP($E$2,$F$3:L385,ROW(T_DICCIONARIO[[#This Row],[PERSONALIZAR]])-2,0)),T_DICCIONARIO[[#This Row],[es]])</f>
        <v>Nada que guardar en …</v>
      </c>
      <c r="F385" s="529" t="s">
        <v>18522</v>
      </c>
      <c r="G385" s="529" t="s">
        <v>19370</v>
      </c>
      <c r="H385" s="529" t="s">
        <v>19371</v>
      </c>
      <c r="I385" s="529" t="s">
        <v>19372</v>
      </c>
      <c r="J385" s="529" t="s">
        <v>19373</v>
      </c>
      <c r="K385" s="529" t="s">
        <v>19374</v>
      </c>
      <c r="L385" s="529" t="s">
        <v>19375</v>
      </c>
      <c r="M385" s="550" t="str">
        <f>IF(T_DICCIONARIO[[#This Row],[PERSONALIZAR]]=T_DICCIONARIO[[#This Row],[OTRO]],"R","N")</f>
        <v>N</v>
      </c>
      <c r="N385" s="114" t="s">
        <v>49</v>
      </c>
      <c r="AJ385" s="114" t="s">
        <v>49</v>
      </c>
    </row>
    <row r="386" spans="1:36" outlineLevel="1" x14ac:dyDescent="0.3">
      <c r="A386" s="528" t="s">
        <v>20231</v>
      </c>
      <c r="B386" s="528" t="s">
        <v>442</v>
      </c>
      <c r="C386" s="528" t="s">
        <v>18521</v>
      </c>
      <c r="D386" s="530"/>
      <c r="E386" s="537" t="str">
        <f>IFERROR(IF(T_DICCIONARIO[[#This Row],[PERSONALIZAR]]&lt;&gt;"",T_DICCIONARIO[[#This Row],[PERSONALIZAR]],HLOOKUP($E$2,$F$3:L386,ROW(T_DICCIONARIO[[#This Row],[PERSONALIZAR]])-2,0)),T_DICCIONARIO[[#This Row],[es]])</f>
        <v xml:space="preserve">Guardando en … </v>
      </c>
      <c r="F386" s="529" t="s">
        <v>18523</v>
      </c>
      <c r="G386" s="529" t="s">
        <v>19364</v>
      </c>
      <c r="H386" s="529" t="s">
        <v>19365</v>
      </c>
      <c r="I386" s="529" t="s">
        <v>19366</v>
      </c>
      <c r="J386" s="529" t="s">
        <v>19367</v>
      </c>
      <c r="K386" s="529" t="s">
        <v>19368</v>
      </c>
      <c r="L386" s="529" t="s">
        <v>19369</v>
      </c>
      <c r="M386" s="550" t="str">
        <f>IF(T_DICCIONARIO[[#This Row],[PERSONALIZAR]]=T_DICCIONARIO[[#This Row],[OTRO]],"R","N")</f>
        <v>N</v>
      </c>
      <c r="N386" s="114" t="s">
        <v>49</v>
      </c>
      <c r="AJ386" s="114" t="s">
        <v>49</v>
      </c>
    </row>
    <row r="387" spans="1:36" outlineLevel="1" x14ac:dyDescent="0.3">
      <c r="A387" s="528" t="s">
        <v>20216</v>
      </c>
      <c r="B387" s="528" t="s">
        <v>442</v>
      </c>
      <c r="C387" s="528" t="s">
        <v>18524</v>
      </c>
      <c r="D387" s="530"/>
      <c r="E387" s="537" t="str">
        <f>IFERROR(IF(T_DICCIONARIO[[#This Row],[PERSONALIZAR]]&lt;&gt;"",T_DICCIONARIO[[#This Row],[PERSONALIZAR]],HLOOKUP($E$2,$F$3:L387,ROW(T_DICCIONARIO[[#This Row],[PERSONALIZAR]])-2,0)),T_DICCIONARIO[[#This Row],[es]])</f>
        <v xml:space="preserve">Guardando y cerrando  … </v>
      </c>
      <c r="F387" s="529" t="s">
        <v>18526</v>
      </c>
      <c r="G387" s="529" t="s">
        <v>18531</v>
      </c>
      <c r="H387" s="529" t="s">
        <v>18530</v>
      </c>
      <c r="I387" s="529" t="s">
        <v>18527</v>
      </c>
      <c r="J387" s="529" t="s">
        <v>18528</v>
      </c>
      <c r="K387" s="529" t="s">
        <v>18529</v>
      </c>
      <c r="L387" s="529" t="s">
        <v>18860</v>
      </c>
      <c r="M387" s="550" t="str">
        <f>IF(T_DICCIONARIO[[#This Row],[PERSONALIZAR]]=T_DICCIONARIO[[#This Row],[OTRO]],"R","N")</f>
        <v>N</v>
      </c>
      <c r="N387" s="114" t="s">
        <v>49</v>
      </c>
      <c r="AJ387" s="114" t="s">
        <v>49</v>
      </c>
    </row>
    <row r="388" spans="1:36" outlineLevel="1" x14ac:dyDescent="0.3">
      <c r="A388" s="528" t="s">
        <v>20217</v>
      </c>
      <c r="B388" s="528" t="s">
        <v>442</v>
      </c>
      <c r="C388" s="528" t="s">
        <v>18525</v>
      </c>
      <c r="D388" s="530"/>
      <c r="E388" s="537" t="str">
        <f>IFERROR(IF(T_DICCIONARIO[[#This Row],[PERSONALIZAR]]&lt;&gt;"",T_DICCIONARIO[[#This Row],[PERSONALIZAR]],HLOOKUP($E$2,$F$3:L388,ROW(T_DICCIONARIO[[#This Row],[PERSONALIZAR]])-2,0)),T_DICCIONARIO[[#This Row],[es]])</f>
        <v xml:space="preserve">ERROR!! NO SE HA GUADADO NADA EN … </v>
      </c>
      <c r="F388" s="529" t="s">
        <v>19358</v>
      </c>
      <c r="G388" s="529" t="s">
        <v>19359</v>
      </c>
      <c r="H388" s="529" t="s">
        <v>19360</v>
      </c>
      <c r="I388" s="529" t="s">
        <v>19361</v>
      </c>
      <c r="J388" s="529" t="s">
        <v>19362</v>
      </c>
      <c r="K388" s="529" t="s">
        <v>19363</v>
      </c>
      <c r="L388" s="529" t="s">
        <v>18861</v>
      </c>
      <c r="M388" s="550" t="str">
        <f>IF(T_DICCIONARIO[[#This Row],[PERSONALIZAR]]=T_DICCIONARIO[[#This Row],[OTRO]],"R","N")</f>
        <v>N</v>
      </c>
      <c r="N388" s="114" t="s">
        <v>49</v>
      </c>
    </row>
    <row r="389" spans="1:36" outlineLevel="1" x14ac:dyDescent="0.3">
      <c r="A389" s="405" t="s">
        <v>20218</v>
      </c>
      <c r="B389" s="528" t="s">
        <v>442</v>
      </c>
      <c r="C389" s="528">
        <v>94</v>
      </c>
      <c r="D389" s="530"/>
      <c r="E389" s="537" t="str">
        <f>IFERROR(IF(T_DICCIONARIO[[#This Row],[PERSONALIZAR]]&lt;&gt;"",T_DICCIONARIO[[#This Row],[PERSONALIZAR]],HLOOKUP($E$2,$F$3:L389,ROW(T_DICCIONARIO[[#This Row],[PERSONALIZAR]])-2,0)),T_DICCIONARIO[[#This Row],[es]])</f>
        <v>¿Quieres BORRAR una pregunta?</v>
      </c>
      <c r="F389" s="529" t="s">
        <v>18544</v>
      </c>
      <c r="G389" s="529" t="s">
        <v>18549</v>
      </c>
      <c r="H389" s="529" t="s">
        <v>18547</v>
      </c>
      <c r="I389" s="529" t="s">
        <v>18546</v>
      </c>
      <c r="J389" s="529" t="s">
        <v>18545</v>
      </c>
      <c r="K389" s="529" t="s">
        <v>18548</v>
      </c>
      <c r="L389" s="529" t="s">
        <v>18862</v>
      </c>
      <c r="M389" s="550" t="str">
        <f>IF(T_DICCIONARIO[[#This Row],[PERSONALIZAR]]=T_DICCIONARIO[[#This Row],[OTRO]],"R","N")</f>
        <v>N</v>
      </c>
      <c r="N389" s="114" t="s">
        <v>49</v>
      </c>
    </row>
    <row r="390" spans="1:36" outlineLevel="1" x14ac:dyDescent="0.3">
      <c r="A390" s="403" t="s">
        <v>20219</v>
      </c>
      <c r="B390" s="528" t="s">
        <v>442</v>
      </c>
      <c r="C390" s="528" t="s">
        <v>19582</v>
      </c>
      <c r="D390" s="530"/>
      <c r="E390" s="537" t="str">
        <f>IFERROR(IF(T_DICCIONARIO[[#This Row],[PERSONALIZAR]]&lt;&gt;"",T_DICCIONARIO[[#This Row],[PERSONALIZAR]],HLOOKUP($E$2,$F$3:L390,ROW(T_DICCIONARIO[[#This Row],[PERSONALIZAR]])-2,0)),T_DICCIONARIO[[#This Row],[es]])</f>
        <v>¿Desas BORRAR las preguntas repetidas?</v>
      </c>
      <c r="F390" s="529" t="s">
        <v>19198</v>
      </c>
      <c r="G390" s="529" t="s">
        <v>19199</v>
      </c>
      <c r="H390" s="529" t="s">
        <v>18873</v>
      </c>
      <c r="I390" s="529" t="s">
        <v>19200</v>
      </c>
      <c r="J390" s="529" t="s">
        <v>19201</v>
      </c>
      <c r="K390" s="529" t="s">
        <v>18877</v>
      </c>
      <c r="L390" s="529" t="s">
        <v>18879</v>
      </c>
      <c r="M390" s="550" t="str">
        <f>IF(T_DICCIONARIO[[#This Row],[PERSONALIZAR]]=T_DICCIONARIO[[#This Row],[OTRO]],"R","N")</f>
        <v>N</v>
      </c>
      <c r="N390" s="114" t="s">
        <v>49</v>
      </c>
    </row>
    <row r="391" spans="1:36" outlineLevel="1" x14ac:dyDescent="0.3">
      <c r="A391" s="405" t="s">
        <v>20220</v>
      </c>
      <c r="B391" s="528" t="s">
        <v>442</v>
      </c>
      <c r="C391" s="528" t="s">
        <v>19583</v>
      </c>
      <c r="D391" s="530"/>
      <c r="E391" s="537" t="str">
        <f>IFERROR(IF(T_DICCIONARIO[[#This Row],[PERSONALIZAR]]&lt;&gt;"",T_DICCIONARIO[[#This Row],[PERSONALIZAR]],HLOOKUP($E$2,$F$3:L391,ROW(T_DICCIONARIO[[#This Row],[PERSONALIZAR]])-2,0)),T_DICCIONARIO[[#This Row],[es]])</f>
        <v xml:space="preserve">Se han eliminado </v>
      </c>
      <c r="F391" s="529" t="s">
        <v>18870</v>
      </c>
      <c r="G391" s="529" t="s">
        <v>19353</v>
      </c>
      <c r="H391" s="529" t="s">
        <v>19354</v>
      </c>
      <c r="I391" s="529" t="s">
        <v>19355</v>
      </c>
      <c r="J391" s="529" t="s">
        <v>19356</v>
      </c>
      <c r="K391" s="529" t="s">
        <v>19357</v>
      </c>
      <c r="L391" s="529" t="s">
        <v>18880</v>
      </c>
      <c r="M391" s="550" t="str">
        <f>IF(T_DICCIONARIO[[#This Row],[PERSONALIZAR]]=T_DICCIONARIO[[#This Row],[OTRO]],"R","N")</f>
        <v>N</v>
      </c>
      <c r="N391" s="114" t="s">
        <v>49</v>
      </c>
    </row>
    <row r="392" spans="1:36" outlineLevel="1" collapsed="1" x14ac:dyDescent="0.3">
      <c r="A392" s="403" t="s">
        <v>20221</v>
      </c>
      <c r="B392" s="528" t="s">
        <v>442</v>
      </c>
      <c r="C392" s="528" t="s">
        <v>19584</v>
      </c>
      <c r="D392" s="530"/>
      <c r="E392" s="537" t="str">
        <f>IFERROR(IF(T_DICCIONARIO[[#This Row],[PERSONALIZAR]]&lt;&gt;"",T_DICCIONARIO[[#This Row],[PERSONALIZAR]],HLOOKUP($E$2,$F$3:L392,ROW(T_DICCIONARIO[[#This Row],[PERSONALIZAR]])-2,0)),T_DICCIONARIO[[#This Row],[es]])</f>
        <v xml:space="preserve"> preguntas repetidas.</v>
      </c>
      <c r="F392" s="529" t="s">
        <v>18871</v>
      </c>
      <c r="G392" s="529" t="s">
        <v>18872</v>
      </c>
      <c r="H392" s="529" t="s">
        <v>18874</v>
      </c>
      <c r="I392" s="529" t="s">
        <v>18875</v>
      </c>
      <c r="J392" s="529" t="s">
        <v>18876</v>
      </c>
      <c r="K392" s="529" t="s">
        <v>18878</v>
      </c>
      <c r="L392" s="529" t="s">
        <v>18881</v>
      </c>
      <c r="M392" s="550" t="str">
        <f>IF(T_DICCIONARIO[[#This Row],[PERSONALIZAR]]=T_DICCIONARIO[[#This Row],[OTRO]],"R","N")</f>
        <v>N</v>
      </c>
      <c r="N392" s="114" t="s">
        <v>49</v>
      </c>
      <c r="AJ392" s="114" t="s">
        <v>49</v>
      </c>
    </row>
    <row r="393" spans="1:36" ht="28.8" outlineLevel="1" x14ac:dyDescent="0.3">
      <c r="A393" s="405" t="s">
        <v>20222</v>
      </c>
      <c r="B393" s="528" t="s">
        <v>442</v>
      </c>
      <c r="C393" s="528" t="s">
        <v>19580</v>
      </c>
      <c r="D393" s="530"/>
      <c r="E393" s="537" t="str">
        <f>IFERROR(IF(T_DICCIONARIO[[#This Row],[PERSONALIZAR]]&lt;&gt;"",T_DICCIONARIO[[#This Row],[PERSONALIZAR]],HLOOKUP($E$2,$F$3:L393,ROW(T_DICCIONARIO[[#This Row],[PERSONALIZAR]])-2,0)),T_DICCIONARIO[[#This Row],[es]])</f>
        <v>¿Quieres crear una pregunta Emparejamiento aleatorio con las preguntas de Respuesta Corta?</v>
      </c>
      <c r="F393" s="529" t="s">
        <v>19585</v>
      </c>
      <c r="G393" s="529" t="s">
        <v>19600</v>
      </c>
      <c r="H393" s="529" t="s">
        <v>19601</v>
      </c>
      <c r="I393" s="529" t="s">
        <v>19602</v>
      </c>
      <c r="J393" s="529" t="s">
        <v>19603</v>
      </c>
      <c r="K393" s="529" t="s">
        <v>19604</v>
      </c>
      <c r="L393" s="529" t="s">
        <v>19594</v>
      </c>
      <c r="M393" s="550" t="str">
        <f>IF(T_DICCIONARIO[[#This Row],[PERSONALIZAR]]=T_DICCIONARIO[[#This Row],[OTRO]],"R","N")</f>
        <v>N</v>
      </c>
      <c r="N393" s="114" t="s">
        <v>49</v>
      </c>
      <c r="AJ393" s="114" t="s">
        <v>49</v>
      </c>
    </row>
    <row r="394" spans="1:36" outlineLevel="1" collapsed="1" x14ac:dyDescent="0.3">
      <c r="A394" s="403" t="s">
        <v>20223</v>
      </c>
      <c r="B394" s="528" t="s">
        <v>442</v>
      </c>
      <c r="C394" s="528" t="s">
        <v>19581</v>
      </c>
      <c r="D394" s="530"/>
      <c r="E394" s="537" t="str">
        <f>IFERROR(IF(T_DICCIONARIO[[#This Row],[PERSONALIZAR]]&lt;&gt;"",T_DICCIONARIO[[#This Row],[PERSONALIZAR]],HLOOKUP($E$2,$F$3:L394,ROW(T_DICCIONARIO[[#This Row],[PERSONALIZAR]])-2,0)),T_DICCIONARIO[[#This Row],[es]])</f>
        <v>Escribe el NOMBRE con el que quieres guardar la pregunta.</v>
      </c>
      <c r="F394" s="529" t="s">
        <v>19593</v>
      </c>
      <c r="G394" s="529" t="s">
        <v>19605</v>
      </c>
      <c r="H394" s="529" t="s">
        <v>19606</v>
      </c>
      <c r="I394" s="529" t="s">
        <v>19607</v>
      </c>
      <c r="J394" s="529" t="s">
        <v>19608</v>
      </c>
      <c r="K394" s="529" t="s">
        <v>19609</v>
      </c>
      <c r="L394" s="529" t="s">
        <v>19595</v>
      </c>
      <c r="M394" s="550" t="str">
        <f>IF(T_DICCIONARIO[[#This Row],[PERSONALIZAR]]=T_DICCIONARIO[[#This Row],[OTRO]],"R","N")</f>
        <v>N</v>
      </c>
      <c r="N394" s="114" t="s">
        <v>49</v>
      </c>
      <c r="AJ394" s="114" t="s">
        <v>49</v>
      </c>
    </row>
    <row r="395" spans="1:36" outlineLevel="1" x14ac:dyDescent="0.3">
      <c r="A395" s="405" t="s">
        <v>20224</v>
      </c>
      <c r="B395" s="528" t="s">
        <v>442</v>
      </c>
      <c r="C395" s="528" t="s">
        <v>19587</v>
      </c>
      <c r="D395" s="530"/>
      <c r="E395" s="537" t="str">
        <f>IFERROR(IF(T_DICCIONARIO[[#This Row],[PERSONALIZAR]]&lt;&gt;"",T_DICCIONARIO[[#This Row],[PERSONALIZAR]],HLOOKUP($E$2,$F$3:L395,ROW(T_DICCIONARIO[[#This Row],[PERSONALIZAR]])-2,0)),T_DICCIONARIO[[#This Row],[es]])</f>
        <v>Escribe el ENUNCIADO de la pregunta:</v>
      </c>
      <c r="F395" s="529" t="s">
        <v>19586</v>
      </c>
      <c r="G395" s="529" t="s">
        <v>19610</v>
      </c>
      <c r="H395" s="529" t="s">
        <v>19611</v>
      </c>
      <c r="I395" s="529" t="s">
        <v>19612</v>
      </c>
      <c r="J395" s="529" t="s">
        <v>19613</v>
      </c>
      <c r="K395" s="529" t="s">
        <v>19614</v>
      </c>
      <c r="L395" s="529" t="s">
        <v>19596</v>
      </c>
      <c r="M395" s="550" t="str">
        <f>IF(T_DICCIONARIO[[#This Row],[PERSONALIZAR]]=T_DICCIONARIO[[#This Row],[OTRO]],"R","N")</f>
        <v>N</v>
      </c>
      <c r="N395" s="114" t="s">
        <v>49</v>
      </c>
      <c r="AJ395" s="114" t="s">
        <v>49</v>
      </c>
    </row>
    <row r="396" spans="1:36" outlineLevel="1" collapsed="1" x14ac:dyDescent="0.3">
      <c r="A396" s="403" t="s">
        <v>20225</v>
      </c>
      <c r="B396" s="528" t="s">
        <v>442</v>
      </c>
      <c r="C396" s="528" t="s">
        <v>19588</v>
      </c>
      <c r="D396" s="530"/>
      <c r="E396" s="537" t="str">
        <f>IFERROR(IF(T_DICCIONARIO[[#This Row],[PERSONALIZAR]]&lt;&gt;"",T_DICCIONARIO[[#This Row],[PERSONALIZAR]],HLOOKUP($E$2,$F$3:L396,ROW(T_DICCIONARIO[[#This Row],[PERSONALIZAR]])-2,0)),T_DICCIONARIO[[#This Row],[es]])</f>
        <v>Selecciona las palabras correspondientes:</v>
      </c>
      <c r="F396" s="529" t="s">
        <v>19571</v>
      </c>
      <c r="G396" s="529" t="s">
        <v>19615</v>
      </c>
      <c r="H396" s="529" t="s">
        <v>19616</v>
      </c>
      <c r="I396" s="529" t="s">
        <v>19617</v>
      </c>
      <c r="J396" s="529" t="s">
        <v>19618</v>
      </c>
      <c r="K396" s="529" t="s">
        <v>19619</v>
      </c>
      <c r="L396" s="529" t="s">
        <v>19597</v>
      </c>
      <c r="M396" s="550" t="str">
        <f>IF(T_DICCIONARIO[[#This Row],[PERSONALIZAR]]=T_DICCIONARIO[[#This Row],[OTRO]],"R","N")</f>
        <v>N</v>
      </c>
      <c r="N396" s="114" t="s">
        <v>49</v>
      </c>
      <c r="AJ396" s="114" t="s">
        <v>49</v>
      </c>
    </row>
    <row r="397" spans="1:36" outlineLevel="1" x14ac:dyDescent="0.3">
      <c r="A397" s="405" t="s">
        <v>20226</v>
      </c>
      <c r="B397" s="528" t="s">
        <v>442</v>
      </c>
      <c r="C397" s="528" t="s">
        <v>19590</v>
      </c>
      <c r="D397" s="530"/>
      <c r="E397" s="537" t="str">
        <f>IFERROR(IF(T_DICCIONARIO[[#This Row],[PERSONALIZAR]]&lt;&gt;"",T_DICCIONARIO[[#This Row],[PERSONALIZAR]],HLOOKUP($E$2,$F$3:L397,ROW(T_DICCIONARIO[[#This Row],[PERSONALIZAR]])-2,0)),T_DICCIONARIO[[#This Row],[es]])</f>
        <v>Número de preguntas a elegir:</v>
      </c>
      <c r="F397" s="529" t="s">
        <v>19589</v>
      </c>
      <c r="G397" s="529" t="s">
        <v>19620</v>
      </c>
      <c r="H397" s="529" t="s">
        <v>19621</v>
      </c>
      <c r="I397" s="529" t="s">
        <v>19622</v>
      </c>
      <c r="J397" s="529" t="s">
        <v>19623</v>
      </c>
      <c r="K397" s="529" t="s">
        <v>19624</v>
      </c>
      <c r="L397" s="529" t="s">
        <v>19598</v>
      </c>
      <c r="M397" s="550" t="str">
        <f>IF(T_DICCIONARIO[[#This Row],[PERSONALIZAR]]=T_DICCIONARIO[[#This Row],[OTRO]],"R","N")</f>
        <v>N</v>
      </c>
      <c r="N397" s="114" t="s">
        <v>49</v>
      </c>
      <c r="AJ397" s="114" t="s">
        <v>49</v>
      </c>
    </row>
    <row r="398" spans="1:36" outlineLevel="1" x14ac:dyDescent="0.3">
      <c r="A398" s="403" t="s">
        <v>20227</v>
      </c>
      <c r="B398" s="528" t="s">
        <v>442</v>
      </c>
      <c r="C398" s="528" t="s">
        <v>19592</v>
      </c>
      <c r="D398" s="530"/>
      <c r="E398" s="537" t="str">
        <f>IFERROR(IF(T_DICCIONARIO[[#This Row],[PERSONALIZAR]]&lt;&gt;"",T_DICCIONARIO[[#This Row],[PERSONALIZAR]],HLOOKUP($E$2,$F$3:L398,ROW(T_DICCIONARIO[[#This Row],[PERSONALIZAR]])-2,0)),T_DICCIONARIO[[#This Row],[es]])</f>
        <v>¿Deseas incluir las preguntas de las subcategorías?</v>
      </c>
      <c r="F398" s="529" t="s">
        <v>19591</v>
      </c>
      <c r="G398" s="529" t="s">
        <v>19625</v>
      </c>
      <c r="H398" s="529" t="s">
        <v>19626</v>
      </c>
      <c r="I398" s="529" t="s">
        <v>19627</v>
      </c>
      <c r="J398" s="529" t="s">
        <v>19628</v>
      </c>
      <c r="K398" s="529" t="s">
        <v>19629</v>
      </c>
      <c r="L398" s="529" t="s">
        <v>19599</v>
      </c>
      <c r="M398" s="550" t="str">
        <f>IF(T_DICCIONARIO[[#This Row],[PERSONALIZAR]]=T_DICCIONARIO[[#This Row],[OTRO]],"R","N")</f>
        <v>N</v>
      </c>
      <c r="N398" s="114" t="s">
        <v>49</v>
      </c>
    </row>
    <row r="399" spans="1:36" outlineLevel="1" x14ac:dyDescent="0.3">
      <c r="A399" s="405" t="s">
        <v>20228</v>
      </c>
      <c r="B399" s="528" t="s">
        <v>442</v>
      </c>
      <c r="C399" s="528" t="s">
        <v>19678</v>
      </c>
      <c r="D399" s="530"/>
      <c r="E399" s="537" t="str">
        <f>IFERROR(IF(T_DICCIONARIO[[#This Row],[PERSONALIZAR]]&lt;&gt;"",T_DICCIONARIO[[#This Row],[PERSONALIZAR]],HLOOKUP($E$2,$F$3:L399,ROW(T_DICCIONARIO[[#This Row],[PERSONALIZAR]])-2,0)),T_DICCIONARIO[[#This Row],[es]])</f>
        <v>¿Seguro que quieres cerrar FastTest PlugIn?</v>
      </c>
      <c r="F399" s="529" t="s">
        <v>18513</v>
      </c>
      <c r="G399" s="529" t="s">
        <v>18514</v>
      </c>
      <c r="H399" s="529" t="s">
        <v>18515</v>
      </c>
      <c r="I399" s="529" t="s">
        <v>18516</v>
      </c>
      <c r="J399" s="529" t="s">
        <v>18516</v>
      </c>
      <c r="K399" s="529" t="s">
        <v>18517</v>
      </c>
      <c r="L399" s="529" t="s">
        <v>18859</v>
      </c>
      <c r="M399" s="550" t="str">
        <f>IF(T_DICCIONARIO[[#This Row],[PERSONALIZAR]]=T_DICCIONARIO[[#This Row],[OTRO]],"R","N")</f>
        <v>N</v>
      </c>
      <c r="N399" s="114" t="s">
        <v>49</v>
      </c>
    </row>
    <row r="400" spans="1:36" outlineLevel="1" x14ac:dyDescent="0.3">
      <c r="A400" s="403" t="s">
        <v>20229</v>
      </c>
      <c r="B400" s="528" t="s">
        <v>442</v>
      </c>
      <c r="C400" s="528" t="s">
        <v>19677</v>
      </c>
      <c r="D400" s="530"/>
      <c r="E400" s="537" t="str">
        <f>IFERROR(IF(T_DICCIONARIO[[#This Row],[PERSONALIZAR]]&lt;&gt;"",T_DICCIONARIO[[#This Row],[PERSONALIZAR]],HLOOKUP($E$2,$F$3:L400,ROW(T_DICCIONARIO[[#This Row],[PERSONALIZAR]])-2,0)),T_DICCIONARIO[[#This Row],[es]])</f>
        <v>¿Desea guardar los cambios?</v>
      </c>
      <c r="F400" s="529" t="s">
        <v>18499</v>
      </c>
      <c r="G400" s="529" t="s">
        <v>18500</v>
      </c>
      <c r="H400" s="529" t="s">
        <v>18502</v>
      </c>
      <c r="I400" s="529" t="s">
        <v>18503</v>
      </c>
      <c r="J400" s="529" t="s">
        <v>18501</v>
      </c>
      <c r="K400" s="529" t="s">
        <v>18504</v>
      </c>
      <c r="L400" s="529" t="s">
        <v>18858</v>
      </c>
      <c r="M400" s="550" t="str">
        <f>IF(T_DICCIONARIO[[#This Row],[PERSONALIZAR]]=T_DICCIONARIO[[#This Row],[OTRO]],"R","N")</f>
        <v>N</v>
      </c>
      <c r="N400" s="114" t="s">
        <v>49</v>
      </c>
    </row>
    <row r="401" spans="1:14" outlineLevel="1" x14ac:dyDescent="0.3">
      <c r="A401" s="405" t="s">
        <v>20230</v>
      </c>
      <c r="B401" s="528" t="s">
        <v>442</v>
      </c>
      <c r="C401" s="528">
        <v>98</v>
      </c>
      <c r="D401" s="530"/>
      <c r="E401" s="537" t="str">
        <f>IFERROR(IF(T_DICCIONARIO[[#This Row],[PERSONALIZAR]]&lt;&gt;"",T_DICCIONARIO[[#This Row],[PERSONALIZAR]],HLOOKUP($E$2,$F$3:L401,ROW(T_DICCIONARIO[[#This Row],[PERSONALIZAR]])-2,0)),T_DICCIONARIO[[#This Row],[es]])</f>
        <v>Ese nombre ya existe, escribe otro diferente.</v>
      </c>
      <c r="F401" s="529" t="s">
        <v>19338</v>
      </c>
      <c r="G401" s="529" t="s">
        <v>19339</v>
      </c>
      <c r="H401" s="529" t="s">
        <v>19344</v>
      </c>
      <c r="I401" s="529" t="s">
        <v>19343</v>
      </c>
      <c r="J401" s="529" t="s">
        <v>19342</v>
      </c>
      <c r="K401" s="529" t="s">
        <v>19341</v>
      </c>
      <c r="L401" s="529" t="s">
        <v>19340</v>
      </c>
      <c r="M401" s="550" t="str">
        <f>IF(T_DICCIONARIO[[#This Row],[PERSONALIZAR]]=T_DICCIONARIO[[#This Row],[OTRO]],"R","N")</f>
        <v>N</v>
      </c>
      <c r="N401" s="114" t="s">
        <v>49</v>
      </c>
    </row>
    <row r="402" spans="1:14" outlineLevel="1" x14ac:dyDescent="0.3">
      <c r="A402" s="403" t="s">
        <v>20233</v>
      </c>
      <c r="B402" s="528" t="s">
        <v>442</v>
      </c>
      <c r="C402" s="528" t="s">
        <v>19693</v>
      </c>
      <c r="D402" s="530"/>
      <c r="E402" s="537" t="str">
        <f>IFERROR(IF(T_DICCIONARIO[[#This Row],[PERSONALIZAR]]&lt;&gt;"",T_DICCIONARIO[[#This Row],[PERSONALIZAR]],HLOOKUP($E$2,$F$3:L402,ROW(T_DICCIONARIO[[#This Row],[PERSONALIZAR]])-2,0)),T_DICCIONARIO[[#This Row],[es]])</f>
        <v xml:space="preserve">No se puede poner </v>
      </c>
      <c r="F402" s="529" t="s">
        <v>19695</v>
      </c>
      <c r="G402" s="529" t="s">
        <v>19713</v>
      </c>
      <c r="H402" s="529" t="s">
        <v>19714</v>
      </c>
      <c r="I402" s="529" t="s">
        <v>19715</v>
      </c>
      <c r="J402" s="529" t="s">
        <v>19716</v>
      </c>
      <c r="K402" s="529" t="s">
        <v>19717</v>
      </c>
      <c r="L402" s="529" t="s">
        <v>19718</v>
      </c>
      <c r="M402" s="550" t="str">
        <f>IF(T_DICCIONARIO[[#This Row],[PERSONALIZAR]]=T_DICCIONARIO[[#This Row],[OTRO]],"R","N")</f>
        <v>N</v>
      </c>
      <c r="N402" s="114" t="s">
        <v>49</v>
      </c>
    </row>
    <row r="403" spans="1:14" outlineLevel="1" x14ac:dyDescent="0.3">
      <c r="A403" s="405" t="s">
        <v>20232</v>
      </c>
      <c r="B403" s="528" t="s">
        <v>442</v>
      </c>
      <c r="C403" s="528" t="s">
        <v>19694</v>
      </c>
      <c r="D403" s="530"/>
      <c r="E403" s="537" t="str">
        <f>IFERROR(IF(T_DICCIONARIO[[#This Row],[PERSONALIZAR]]&lt;&gt;"",T_DICCIONARIO[[#This Row],[PERSONALIZAR]],HLOOKUP($E$2,$F$3:L403,ROW(T_DICCIONARIO[[#This Row],[PERSONALIZAR]])-2,0)),T_DICCIONARIO[[#This Row],[es]])</f>
        <v>, sin \ delante. Debes cambiarlo por   \</v>
      </c>
      <c r="F403" s="529" t="s">
        <v>19696</v>
      </c>
      <c r="G403" s="529" t="s">
        <v>19708</v>
      </c>
      <c r="H403" s="529" t="s">
        <v>19709</v>
      </c>
      <c r="I403" s="529" t="s">
        <v>19710</v>
      </c>
      <c r="J403" s="529" t="s">
        <v>19711</v>
      </c>
      <c r="K403" s="529" t="s">
        <v>19712</v>
      </c>
      <c r="L403" s="529" t="s">
        <v>19697</v>
      </c>
      <c r="M403" s="550" t="str">
        <f>IF(T_DICCIONARIO[[#This Row],[PERSONALIZAR]]=T_DICCIONARIO[[#This Row],[OTRO]],"R","N")</f>
        <v>N</v>
      </c>
    </row>
    <row r="404" spans="1:14" outlineLevel="1" x14ac:dyDescent="0.3">
      <c r="A404" s="405" t="s">
        <v>20258</v>
      </c>
      <c r="B404" s="528" t="s">
        <v>442</v>
      </c>
      <c r="C404" s="528" t="s">
        <v>20239</v>
      </c>
      <c r="D404" s="530"/>
      <c r="E404" s="537" t="str">
        <f>IFERROR(IF(T_DICCIONARIO[[#This Row],[PERSONALIZAR]]&lt;&gt;"",T_DICCIONARIO[[#This Row],[PERSONALIZAR]],HLOOKUP($E$2,$F$3:L404,ROW(T_DICCIONARIO[[#This Row],[PERSONALIZAR]])-2,0)),T_DICCIONARIO[[#This Row],[es]])</f>
        <v xml:space="preserve">Has seleccionado cambiar el idioma de la aplicación de </v>
      </c>
      <c r="F404" s="529" t="s">
        <v>20241</v>
      </c>
      <c r="G404" s="529" t="s">
        <v>20243</v>
      </c>
      <c r="H404" s="529" t="s">
        <v>20244</v>
      </c>
      <c r="I404" s="529" t="s">
        <v>20245</v>
      </c>
      <c r="J404" s="529" t="s">
        <v>20246</v>
      </c>
      <c r="K404" s="529" t="s">
        <v>20247</v>
      </c>
      <c r="L404" s="529" t="s">
        <v>20242</v>
      </c>
      <c r="M404" s="550" t="str">
        <f>IF(T_DICCIONARIO[[#This Row],[PERSONALIZAR]]=T_DICCIONARIO[[#This Row],[OTRO]],"R","N")</f>
        <v>N</v>
      </c>
    </row>
    <row r="405" spans="1:14" outlineLevel="1" x14ac:dyDescent="0.3">
      <c r="A405" s="405" t="s">
        <v>20259</v>
      </c>
      <c r="B405" s="528" t="s">
        <v>442</v>
      </c>
      <c r="C405" s="528" t="s">
        <v>20240</v>
      </c>
      <c r="D405" s="530"/>
      <c r="E405" s="537" t="str">
        <f>IFERROR(IF(T_DICCIONARIO[[#This Row],[PERSONALIZAR]]&lt;&gt;"",T_DICCIONARIO[[#This Row],[PERSONALIZAR]],HLOOKUP($E$2,$F$3:L405,ROW(T_DICCIONARIO[[#This Row],[PERSONALIZAR]])-2,0)),T_DICCIONARIO[[#This Row],[es]])</f>
        <v>Esta acción tardará un poco. ¿Deseas continuar?</v>
      </c>
      <c r="F405" s="529" t="s">
        <v>20248</v>
      </c>
      <c r="G405" s="529" t="s">
        <v>20249</v>
      </c>
      <c r="H405" s="529" t="s">
        <v>20250</v>
      </c>
      <c r="I405" s="529" t="s">
        <v>20251</v>
      </c>
      <c r="J405" s="529" t="s">
        <v>20252</v>
      </c>
      <c r="K405" s="529" t="s">
        <v>20253</v>
      </c>
      <c r="L405" s="529" t="s">
        <v>20254</v>
      </c>
      <c r="M405" s="550" t="str">
        <f>IF(T_DICCIONARIO[[#This Row],[PERSONALIZAR]]=T_DICCIONARIO[[#This Row],[OTRO]],"R","N")</f>
        <v>N</v>
      </c>
    </row>
    <row r="406" spans="1:14" outlineLevel="1" x14ac:dyDescent="0.3">
      <c r="A406" s="405" t="s">
        <v>20319</v>
      </c>
      <c r="B406" s="528" t="s">
        <v>442</v>
      </c>
      <c r="C406" s="528" t="s">
        <v>20318</v>
      </c>
      <c r="D406" s="530"/>
      <c r="E406" s="537" t="str">
        <f>IFERROR(IF(T_DICCIONARIO[[#This Row],[PERSONALIZAR]]&lt;&gt;"",T_DICCIONARIO[[#This Row],[PERSONALIZAR]],HLOOKUP($E$2,$F$3:L406,ROW(T_DICCIONARIO[[#This Row],[PERSONALIZAR]])-2,0)),T_DICCIONARIO[[#This Row],[es]])</f>
        <v>Has seleccionado PERSONALIZAR DICCIONARIO.</v>
      </c>
      <c r="F406" s="529" t="s">
        <v>20320</v>
      </c>
      <c r="G406" s="529" t="s">
        <v>20321</v>
      </c>
      <c r="H406" s="529" t="s">
        <v>20322</v>
      </c>
      <c r="I406" s="529" t="s">
        <v>20323</v>
      </c>
      <c r="J406" s="529" t="s">
        <v>20324</v>
      </c>
      <c r="K406" s="529" t="s">
        <v>20325</v>
      </c>
      <c r="L406" s="529" t="s">
        <v>20326</v>
      </c>
      <c r="M406" s="550" t="str">
        <f>IF(T_DICCIONARIO[[#This Row],[PERSONALIZAR]]=T_DICCIONARIO[[#This Row],[OTRO]],"R","N")</f>
        <v>N</v>
      </c>
    </row>
    <row r="407" spans="1:14" outlineLevel="1" x14ac:dyDescent="0.3">
      <c r="A407" s="405" t="s">
        <v>20319</v>
      </c>
      <c r="B407" s="528" t="s">
        <v>442</v>
      </c>
      <c r="C407" s="528" t="s">
        <v>20318</v>
      </c>
      <c r="D407" s="530"/>
      <c r="E407" s="537" t="str">
        <f>IFERROR(IF(T_DICCIONARIO[[#This Row],[PERSONALIZAR]]&lt;&gt;"",T_DICCIONARIO[[#This Row],[PERSONALIZAR]],HLOOKUP($E$2,$F$3:L407,ROW(T_DICCIONARIO[[#This Row],[PERSONALIZAR]])-2,0)),T_DICCIONARIO[[#This Row],[es]])</f>
        <v>TODOS LOS TIPOS</v>
      </c>
      <c r="F407" s="529" t="s">
        <v>20336</v>
      </c>
      <c r="G407" s="529" t="s">
        <v>20356</v>
      </c>
      <c r="H407" s="529" t="s">
        <v>20357</v>
      </c>
      <c r="I407" s="529" t="s">
        <v>20358</v>
      </c>
      <c r="J407" s="529" t="s">
        <v>20359</v>
      </c>
      <c r="K407" s="529" t="s">
        <v>20355</v>
      </c>
      <c r="L407" s="529" t="s">
        <v>20360</v>
      </c>
      <c r="M407" s="550" t="str">
        <f>IF(T_DICCIONARIO[[#This Row],[PERSONALIZAR]]=T_DICCIONARIO[[#This Row],[OTRO]],"R","N")</f>
        <v>N</v>
      </c>
    </row>
    <row r="408" spans="1:14" ht="28.8" outlineLevel="1" x14ac:dyDescent="0.3">
      <c r="A408" s="405" t="s">
        <v>20351</v>
      </c>
      <c r="B408" s="528" t="s">
        <v>442</v>
      </c>
      <c r="C408" s="528" t="s">
        <v>20352</v>
      </c>
      <c r="D408" s="530"/>
      <c r="E408" s="537" t="str">
        <f>IFERROR(IF(T_DICCIONARIO[[#This Row],[PERSONALIZAR]]&lt;&gt;"",T_DICCIONARIO[[#This Row],[PERSONALIZAR]],HLOOKUP($E$2,$F$3:L408,ROW(T_DICCIONARIO[[#This Row],[PERSONALIZAR]])-2,0)),T_DICCIONARIO[[#This Row],[es]])</f>
        <v>¿Deseas exportar las Preguntas tipo "Palabra Perdida" también como "Arrastrar y Soltar sobre texto"?</v>
      </c>
      <c r="F408" s="529" t="s">
        <v>20337</v>
      </c>
      <c r="G408" s="529" t="s">
        <v>20338</v>
      </c>
      <c r="H408" s="529" t="s">
        <v>20339</v>
      </c>
      <c r="I408" s="529" t="s">
        <v>20340</v>
      </c>
      <c r="J408" s="529" t="s">
        <v>20341</v>
      </c>
      <c r="K408" s="529" t="s">
        <v>20342</v>
      </c>
      <c r="L408" s="529" t="s">
        <v>20343</v>
      </c>
      <c r="M408" s="550" t="str">
        <f>IF(T_DICCIONARIO[[#This Row],[PERSONALIZAR]]=T_DICCIONARIO[[#This Row],[OTRO]],"R","N")</f>
        <v>N</v>
      </c>
    </row>
    <row r="409" spans="1:14" ht="28.8" outlineLevel="1" x14ac:dyDescent="0.3">
      <c r="A409" s="405" t="s">
        <v>20353</v>
      </c>
      <c r="B409" s="528" t="s">
        <v>442</v>
      </c>
      <c r="C409" s="528" t="s">
        <v>20354</v>
      </c>
      <c r="D409" s="530"/>
      <c r="E409" s="537" t="str">
        <f>IFERROR(IF(T_DICCIONARIO[[#This Row],[PERSONALIZAR]]&lt;&gt;"",T_DICCIONARIO[[#This Row],[PERSONALIZAR]],HLOOKUP($E$2,$F$3:L409,ROW(T_DICCIONARIO[[#This Row],[PERSONALIZAR]])-2,0)),T_DICCIONARIO[[#This Row],[es]])</f>
        <v>¿Deseas exportar las Preguntas tipo "Arrastrar y Soltar sobre texto" también como "Palabra Perdida"?</v>
      </c>
      <c r="F409" s="529" t="s">
        <v>20344</v>
      </c>
      <c r="G409" s="529" t="s">
        <v>20345</v>
      </c>
      <c r="H409" s="529" t="s">
        <v>20346</v>
      </c>
      <c r="I409" s="529" t="s">
        <v>20347</v>
      </c>
      <c r="J409" s="529" t="s">
        <v>20348</v>
      </c>
      <c r="K409" s="529" t="s">
        <v>20349</v>
      </c>
      <c r="L409" s="529" t="s">
        <v>20350</v>
      </c>
      <c r="M409" s="550" t="str">
        <f>IF(T_DICCIONARIO[[#This Row],[PERSONALIZAR]]=T_DICCIONARIO[[#This Row],[OTRO]],"R","N")</f>
        <v>N</v>
      </c>
    </row>
    <row r="410" spans="1:14" outlineLevel="1" x14ac:dyDescent="0.3">
      <c r="A410" s="295" t="s">
        <v>828</v>
      </c>
      <c r="B410" s="603" t="s">
        <v>19720</v>
      </c>
      <c r="C410" s="406"/>
      <c r="D410" s="392"/>
      <c r="E410" s="522" t="str">
        <f>IFERROR(IF(D410&lt;&gt;"",D410,HLOOKUP($E$2,$F$3:L410,ROW(D410)-1,0)),F410)</f>
        <v>FIN</v>
      </c>
      <c r="F410" s="522" t="s">
        <v>19345</v>
      </c>
      <c r="G410" s="522" t="s">
        <v>19346</v>
      </c>
      <c r="H410" s="522" t="s">
        <v>19348</v>
      </c>
      <c r="I410" s="522" t="s">
        <v>19349</v>
      </c>
      <c r="J410" s="522" t="s">
        <v>19350</v>
      </c>
      <c r="K410" s="522" t="s">
        <v>19351</v>
      </c>
      <c r="L410" s="522" t="s">
        <v>19347</v>
      </c>
      <c r="M410" s="522" t="str">
        <f t="shared" ref="M410" si="1">E410</f>
        <v>FIN</v>
      </c>
    </row>
    <row r="411" spans="1:14" x14ac:dyDescent="0.3"/>
  </sheetData>
  <sheetProtection algorithmName="SHA-512" hashValue="KnZF3Qeg6rFXvas7bVHXbqLqtZs+V61N/NmrUs6+X1xtBTtfXDs/yoCHhEiEivr3EuJXpP3co7H8BYbPA80Rug==" saltValue="MGam62gqq8RdHyJYKIIFfA==" spinCount="100000" sheet="1" objects="1" scenarios="1" selectLockedCells="1" autoFilter="0"/>
  <sortState ref="O4:Q31">
    <sortCondition ref="Q4:Q58"/>
    <sortCondition ref="O4:O58"/>
  </sortState>
  <conditionalFormatting sqref="F410 F159:F180 F4:F14 F80:F99 F101:F131 F182:F209 F221:F311 F211:F219 F313:F316 F134:F147 F18:F28 F36:F76">
    <cfRule type="duplicateValues" dxfId="596" priority="35"/>
  </conditionalFormatting>
  <conditionalFormatting sqref="F317:F349 F353:F382 F385:F392">
    <cfRule type="duplicateValues" dxfId="595" priority="31"/>
  </conditionalFormatting>
  <conditionalFormatting sqref="F401">
    <cfRule type="duplicateValues" dxfId="594" priority="30"/>
  </conditionalFormatting>
  <conditionalFormatting sqref="F77">
    <cfRule type="duplicateValues" dxfId="593" priority="29"/>
  </conditionalFormatting>
  <conditionalFormatting sqref="F78">
    <cfRule type="duplicateValues" dxfId="592" priority="28"/>
  </conditionalFormatting>
  <conditionalFormatting sqref="F79">
    <cfRule type="duplicateValues" dxfId="591" priority="27"/>
  </conditionalFormatting>
  <conditionalFormatting sqref="F393:F394">
    <cfRule type="duplicateValues" dxfId="590" priority="24"/>
  </conditionalFormatting>
  <conditionalFormatting sqref="F395:F398">
    <cfRule type="duplicateValues" dxfId="589" priority="22"/>
  </conditionalFormatting>
  <conditionalFormatting sqref="F100">
    <cfRule type="duplicateValues" dxfId="588" priority="21"/>
  </conditionalFormatting>
  <conditionalFormatting sqref="F148 F150:F158">
    <cfRule type="duplicateValues" dxfId="587" priority="16"/>
  </conditionalFormatting>
  <conditionalFormatting sqref="F399:F400">
    <cfRule type="duplicateValues" dxfId="586" priority="15"/>
  </conditionalFormatting>
  <conditionalFormatting sqref="F383:F384">
    <cfRule type="duplicateValues" dxfId="585" priority="14"/>
  </conditionalFormatting>
  <conditionalFormatting sqref="F181">
    <cfRule type="duplicateValues" dxfId="584" priority="13"/>
  </conditionalFormatting>
  <conditionalFormatting sqref="F402">
    <cfRule type="duplicateValues" dxfId="583" priority="12"/>
  </conditionalFormatting>
  <conditionalFormatting sqref="F403:F409">
    <cfRule type="duplicateValues" dxfId="582" priority="11"/>
  </conditionalFormatting>
  <conditionalFormatting sqref="F220">
    <cfRule type="duplicateValues" dxfId="581" priority="10"/>
  </conditionalFormatting>
  <conditionalFormatting sqref="F210">
    <cfRule type="duplicateValues" dxfId="580" priority="8"/>
  </conditionalFormatting>
  <conditionalFormatting sqref="F312">
    <cfRule type="duplicateValues" dxfId="579" priority="7"/>
  </conditionalFormatting>
  <conditionalFormatting sqref="F132:F133">
    <cfRule type="duplicateValues" dxfId="578" priority="6"/>
  </conditionalFormatting>
  <conditionalFormatting sqref="F15">
    <cfRule type="duplicateValues" dxfId="577" priority="5"/>
  </conditionalFormatting>
  <conditionalFormatting sqref="F29:F35">
    <cfRule type="duplicateValues" dxfId="576" priority="3"/>
  </conditionalFormatting>
  <conditionalFormatting sqref="F16">
    <cfRule type="duplicateValues" dxfId="575" priority="2"/>
  </conditionalFormatting>
  <conditionalFormatting sqref="F17">
    <cfRule type="duplicateValues" dxfId="574" priority="1"/>
  </conditionalFormatting>
  <dataValidations count="4">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80"/>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8"/>
    <dataValidation type="list" allowBlank="1" showInputMessage="1" showErrorMessage="1" sqref="W83:W88 X3:X77">
      <formula1>"True,False"</formula1>
    </dataValidation>
    <dataValidation type="list" allowBlank="1" showInputMessage="1" sqref="AC3:AC77">
      <formula1>"N/A"</formula1>
    </dataValidation>
  </dataValidations>
  <printOptions horizontalCentered="1"/>
  <pageMargins left="0.23622047244094491" right="0.23622047244094491" top="0.19685039370078741" bottom="0.19685039370078741" header="0.31496062992125984" footer="0.31496062992125984"/>
  <pageSetup paperSize="9" fitToWidth="2" fitToHeight="1000" orientation="landscape" horizontalDpi="360" verticalDpi="360" r:id="rId1"/>
  <drawing r:id="rId2"/>
  <tableParts count="3">
    <tablePart r:id="rId3"/>
    <tablePart r:id="rId4"/>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tabColor rgb="FF005877"/>
    <pageSetUpPr fitToPage="1"/>
  </sheetPr>
  <dimension ref="A1:BU44"/>
  <sheetViews>
    <sheetView showGridLines="0" showRowColHeaders="0" showZeros="0" tabSelected="1" zoomScale="134" zoomScaleNormal="134" workbookViewId="0">
      <pane xSplit="24" ySplit="43" topLeftCell="Y44" activePane="bottomRight" state="frozen"/>
      <selection pane="topRight" activeCell="Y1" sqref="Y1"/>
      <selection pane="bottomLeft" activeCell="A49" sqref="A49"/>
      <selection pane="bottomRight" activeCell="A26" sqref="A26"/>
    </sheetView>
  </sheetViews>
  <sheetFormatPr baseColWidth="10" defaultColWidth="0" defaultRowHeight="14.4" zeroHeight="1" x14ac:dyDescent="0.3"/>
  <cols>
    <col min="1" max="1" width="10.6640625" customWidth="1"/>
    <col min="2" max="2" width="2.6640625" customWidth="1"/>
    <col min="3" max="23" width="5.6640625" customWidth="1"/>
    <col min="24" max="25" width="2.6640625" customWidth="1"/>
    <col min="26" max="26" width="2.6640625" hidden="1" customWidth="1"/>
    <col min="27" max="27" width="10.6640625" hidden="1" customWidth="1"/>
    <col min="28" max="28" width="2.6640625" hidden="1" customWidth="1"/>
    <col min="29" max="73" width="0" hidden="1" customWidth="1"/>
    <col min="74" max="16384" width="11.44140625" hidden="1"/>
  </cols>
  <sheetData>
    <row r="1" spans="1:24" ht="1.5" customHeight="1" thickTop="1" x14ac:dyDescent="0.3">
      <c r="A1" s="655" t="s">
        <v>19472</v>
      </c>
      <c r="B1" s="355"/>
      <c r="C1" s="356"/>
      <c r="D1" s="356"/>
      <c r="E1" s="356"/>
      <c r="F1" s="356"/>
      <c r="G1" s="658" t="s">
        <v>48</v>
      </c>
      <c r="H1" s="658"/>
      <c r="I1" s="658"/>
      <c r="J1" s="658"/>
      <c r="K1" s="658"/>
      <c r="L1" s="658"/>
      <c r="M1" s="658"/>
      <c r="N1" s="658"/>
      <c r="O1" s="658"/>
      <c r="P1" s="658"/>
      <c r="Q1" s="658"/>
      <c r="R1" s="658"/>
      <c r="S1" s="658"/>
      <c r="T1" s="83"/>
      <c r="U1" s="83"/>
      <c r="V1" s="83"/>
      <c r="W1" s="83"/>
      <c r="X1" s="84"/>
    </row>
    <row r="2" spans="1:24" ht="30" customHeight="1" x14ac:dyDescent="0.3">
      <c r="A2" s="656"/>
      <c r="B2" s="357"/>
      <c r="C2" s="358"/>
      <c r="D2" s="359"/>
      <c r="E2" s="359"/>
      <c r="F2" s="359"/>
      <c r="G2" s="659"/>
      <c r="H2" s="659"/>
      <c r="I2" s="659"/>
      <c r="J2" s="659"/>
      <c r="K2" s="659"/>
      <c r="L2" s="659"/>
      <c r="M2" s="659"/>
      <c r="N2" s="659"/>
      <c r="O2" s="659"/>
      <c r="P2" s="659"/>
      <c r="Q2" s="659"/>
      <c r="R2" s="659"/>
      <c r="S2" s="659"/>
      <c r="T2" s="675" t="s">
        <v>20488</v>
      </c>
      <c r="U2" s="675"/>
      <c r="V2" s="675"/>
      <c r="W2" s="675"/>
      <c r="X2" s="360" t="s">
        <v>55</v>
      </c>
    </row>
    <row r="3" spans="1:24" ht="1.5" customHeight="1" x14ac:dyDescent="0.3">
      <c r="A3" s="656"/>
      <c r="B3" s="361"/>
      <c r="C3" s="359"/>
      <c r="D3" s="359"/>
      <c r="E3" s="359"/>
      <c r="F3" s="359"/>
      <c r="G3" s="659"/>
      <c r="H3" s="659"/>
      <c r="I3" s="659"/>
      <c r="J3" s="659"/>
      <c r="K3" s="659"/>
      <c r="L3" s="659"/>
      <c r="M3" s="659"/>
      <c r="N3" s="659"/>
      <c r="O3" s="659"/>
      <c r="P3" s="659"/>
      <c r="Q3" s="659"/>
      <c r="R3" s="659"/>
      <c r="S3" s="659"/>
      <c r="T3" s="292"/>
      <c r="U3" s="292"/>
      <c r="V3" s="292"/>
      <c r="W3" s="292"/>
      <c r="X3" s="362"/>
    </row>
    <row r="4" spans="1:24" ht="6" customHeight="1" x14ac:dyDescent="0.3">
      <c r="A4" s="656"/>
      <c r="B4" s="363"/>
      <c r="C4" s="30"/>
      <c r="D4" s="30"/>
      <c r="E4" s="30"/>
      <c r="F4" s="30"/>
      <c r="G4" s="30"/>
      <c r="H4" s="30"/>
      <c r="I4" s="30"/>
      <c r="J4" s="30"/>
      <c r="K4" s="30"/>
      <c r="L4" s="30"/>
      <c r="M4" s="30"/>
      <c r="N4" s="30"/>
      <c r="O4" s="30"/>
      <c r="P4" s="30"/>
      <c r="Q4" s="30"/>
      <c r="R4" s="30"/>
      <c r="S4" s="30"/>
      <c r="T4" s="30"/>
      <c r="U4" s="30"/>
      <c r="V4" s="30"/>
      <c r="W4" s="30"/>
      <c r="X4" s="85"/>
    </row>
    <row r="5" spans="1:24" ht="19.95" customHeight="1" x14ac:dyDescent="0.3">
      <c r="A5" s="656"/>
      <c r="B5" s="363"/>
      <c r="C5" s="680" t="s">
        <v>390</v>
      </c>
      <c r="D5" s="680"/>
      <c r="E5" s="680"/>
      <c r="F5" s="680"/>
      <c r="G5" s="30"/>
      <c r="H5" s="662" t="s">
        <v>40</v>
      </c>
      <c r="I5" s="662"/>
      <c r="J5" s="662"/>
      <c r="K5" s="662"/>
      <c r="L5" s="662"/>
      <c r="M5" s="662"/>
      <c r="N5" s="662"/>
      <c r="O5" s="662"/>
      <c r="P5" s="662"/>
      <c r="Q5" s="662"/>
      <c r="R5" s="662"/>
      <c r="S5" s="30"/>
      <c r="T5" s="681" t="s">
        <v>1177</v>
      </c>
      <c r="U5" s="681"/>
      <c r="V5" s="681"/>
      <c r="W5" s="681"/>
      <c r="X5" s="85"/>
    </row>
    <row r="6" spans="1:24" ht="6" customHeight="1" x14ac:dyDescent="0.3">
      <c r="A6" s="656"/>
      <c r="B6" s="363"/>
      <c r="C6" s="680"/>
      <c r="D6" s="680"/>
      <c r="E6" s="680"/>
      <c r="F6" s="680"/>
      <c r="G6" s="30"/>
      <c r="H6" s="30"/>
      <c r="I6" s="30"/>
      <c r="J6" s="30"/>
      <c r="K6" s="30"/>
      <c r="L6" s="30"/>
      <c r="M6" s="30"/>
      <c r="N6" s="30"/>
      <c r="O6" s="30"/>
      <c r="P6" s="30"/>
      <c r="Q6" s="30"/>
      <c r="R6" s="30"/>
      <c r="S6" s="30"/>
      <c r="T6" s="681"/>
      <c r="U6" s="681"/>
      <c r="V6" s="681"/>
      <c r="W6" s="681"/>
      <c r="X6" s="85"/>
    </row>
    <row r="7" spans="1:24" ht="19.95" customHeight="1" thickBot="1" x14ac:dyDescent="0.35">
      <c r="A7" s="656"/>
      <c r="B7" s="363"/>
      <c r="C7" s="680"/>
      <c r="D7" s="680"/>
      <c r="E7" s="680"/>
      <c r="F7" s="680"/>
      <c r="G7" s="660"/>
      <c r="H7" s="660"/>
      <c r="I7" s="660"/>
      <c r="J7" s="661" t="s">
        <v>0</v>
      </c>
      <c r="K7" s="661"/>
      <c r="L7" s="661"/>
      <c r="M7" s="661"/>
      <c r="N7" s="661"/>
      <c r="O7" s="661"/>
      <c r="P7" s="661"/>
      <c r="Q7" s="660"/>
      <c r="R7" s="660"/>
      <c r="S7" s="660"/>
      <c r="T7" s="682" t="s">
        <v>18485</v>
      </c>
      <c r="U7" s="682"/>
      <c r="V7" s="682"/>
      <c r="W7" s="682"/>
      <c r="X7" s="85"/>
    </row>
    <row r="8" spans="1:24" ht="6" customHeight="1" thickTop="1" x14ac:dyDescent="0.3">
      <c r="A8" s="656"/>
      <c r="B8" s="363"/>
      <c r="C8" s="680"/>
      <c r="D8" s="680"/>
      <c r="E8" s="680"/>
      <c r="F8" s="680"/>
      <c r="G8" s="660"/>
      <c r="H8" s="660"/>
      <c r="I8" s="660"/>
      <c r="J8" s="30"/>
      <c r="K8" s="30"/>
      <c r="L8" s="30"/>
      <c r="M8" s="30"/>
      <c r="N8" s="30"/>
      <c r="O8" s="30"/>
      <c r="P8" s="30"/>
      <c r="Q8" s="660"/>
      <c r="R8" s="660"/>
      <c r="S8" s="660"/>
      <c r="T8" s="664" t="s">
        <v>1171</v>
      </c>
      <c r="U8" s="664"/>
      <c r="V8" s="664"/>
      <c r="W8" s="664"/>
      <c r="X8" s="85"/>
    </row>
    <row r="9" spans="1:24" ht="19.95" customHeight="1" thickBot="1" x14ac:dyDescent="0.35">
      <c r="A9" s="657"/>
      <c r="B9" s="363"/>
      <c r="C9" s="680"/>
      <c r="D9" s="680"/>
      <c r="E9" s="680"/>
      <c r="F9" s="680"/>
      <c r="G9" s="660"/>
      <c r="H9" s="660"/>
      <c r="I9" s="660"/>
      <c r="J9" s="30"/>
      <c r="K9" s="662" t="s">
        <v>1</v>
      </c>
      <c r="L9" s="662"/>
      <c r="M9" s="662"/>
      <c r="N9" s="662"/>
      <c r="O9" s="662"/>
      <c r="P9" s="30"/>
      <c r="Q9" s="660"/>
      <c r="R9" s="660"/>
      <c r="S9" s="660"/>
      <c r="T9" s="665"/>
      <c r="U9" s="665"/>
      <c r="V9" s="665"/>
      <c r="W9" s="665"/>
      <c r="X9" s="85"/>
    </row>
    <row r="10" spans="1:24" ht="6" customHeight="1" thickBot="1" x14ac:dyDescent="0.35">
      <c r="A10" s="683" t="str">
        <f>LANGUAGE</f>
        <v>ESPAÑOL</v>
      </c>
      <c r="B10" s="363"/>
      <c r="C10" s="30"/>
      <c r="D10" s="30"/>
      <c r="E10" s="30"/>
      <c r="F10" s="30"/>
      <c r="G10" s="660"/>
      <c r="H10" s="660"/>
      <c r="I10" s="660"/>
      <c r="J10" s="30"/>
      <c r="K10" s="30"/>
      <c r="L10" s="30"/>
      <c r="M10" s="30"/>
      <c r="N10" s="30"/>
      <c r="O10" s="30"/>
      <c r="P10" s="30"/>
      <c r="Q10" s="660"/>
      <c r="R10" s="660"/>
      <c r="S10" s="660"/>
      <c r="T10" s="666"/>
      <c r="U10" s="666"/>
      <c r="V10" s="666"/>
      <c r="W10" s="666"/>
      <c r="X10" s="85"/>
    </row>
    <row r="11" spans="1:24" ht="19.95" customHeight="1" thickTop="1" x14ac:dyDescent="0.3">
      <c r="A11" s="684"/>
      <c r="B11" s="363"/>
      <c r="C11" s="693" t="s">
        <v>2</v>
      </c>
      <c r="D11" s="693"/>
      <c r="E11" s="693"/>
      <c r="F11" s="693"/>
      <c r="G11" s="660"/>
      <c r="H11" s="660"/>
      <c r="I11" s="660"/>
      <c r="J11" s="30"/>
      <c r="K11" s="663" t="s">
        <v>51</v>
      </c>
      <c r="L11" s="663"/>
      <c r="M11" s="663"/>
      <c r="N11" s="663"/>
      <c r="O11" s="663"/>
      <c r="P11" s="364"/>
      <c r="Q11" s="660"/>
      <c r="R11" s="660"/>
      <c r="S11" s="660"/>
      <c r="T11" s="676" t="s">
        <v>20438</v>
      </c>
      <c r="U11" s="677"/>
      <c r="V11" s="677"/>
      <c r="W11" s="677"/>
      <c r="X11" s="85"/>
    </row>
    <row r="12" spans="1:24" ht="6" customHeight="1" thickBot="1" x14ac:dyDescent="0.35">
      <c r="A12" s="684"/>
      <c r="B12" s="363"/>
      <c r="C12" s="30"/>
      <c r="D12" s="30"/>
      <c r="E12" s="30"/>
      <c r="F12" s="30"/>
      <c r="G12" s="660"/>
      <c r="H12" s="660"/>
      <c r="I12" s="660"/>
      <c r="J12" s="30"/>
      <c r="K12" s="30"/>
      <c r="L12" s="30"/>
      <c r="M12" s="30"/>
      <c r="N12" s="30"/>
      <c r="O12" s="30"/>
      <c r="P12" s="30"/>
      <c r="Q12" s="660"/>
      <c r="R12" s="660"/>
      <c r="S12" s="660"/>
      <c r="T12" s="30"/>
      <c r="U12" s="30"/>
      <c r="V12" s="30"/>
      <c r="W12" s="30"/>
      <c r="X12" s="85"/>
    </row>
    <row r="13" spans="1:24" ht="6" customHeight="1" thickTop="1" x14ac:dyDescent="0.3">
      <c r="A13" s="685" t="s">
        <v>1178</v>
      </c>
      <c r="B13" s="363"/>
      <c r="C13" s="30"/>
      <c r="D13" s="678" t="s">
        <v>403</v>
      </c>
      <c r="E13" s="678"/>
      <c r="F13" s="678"/>
      <c r="G13" s="678"/>
      <c r="H13" s="678"/>
      <c r="I13" s="678"/>
      <c r="J13" s="678"/>
      <c r="K13" s="678"/>
      <c r="L13" s="678"/>
      <c r="M13" s="678"/>
      <c r="N13" s="678"/>
      <c r="O13" s="678"/>
      <c r="P13" s="678"/>
      <c r="Q13" s="678"/>
      <c r="R13" s="678"/>
      <c r="S13" s="678"/>
      <c r="T13" s="678"/>
      <c r="U13" s="678"/>
      <c r="V13" s="678"/>
      <c r="W13" s="678"/>
      <c r="X13" s="85"/>
    </row>
    <row r="14" spans="1:24" ht="19.95" customHeight="1" x14ac:dyDescent="0.3">
      <c r="A14" s="686"/>
      <c r="B14" s="363"/>
      <c r="C14" s="30"/>
      <c r="D14" s="678"/>
      <c r="E14" s="678"/>
      <c r="F14" s="678"/>
      <c r="G14" s="678"/>
      <c r="H14" s="678"/>
      <c r="I14" s="678"/>
      <c r="J14" s="678"/>
      <c r="K14" s="678"/>
      <c r="L14" s="678"/>
      <c r="M14" s="678"/>
      <c r="N14" s="678"/>
      <c r="O14" s="678"/>
      <c r="P14" s="678"/>
      <c r="Q14" s="678"/>
      <c r="R14" s="678"/>
      <c r="S14" s="678"/>
      <c r="T14" s="678"/>
      <c r="U14" s="678"/>
      <c r="V14" s="678"/>
      <c r="W14" s="678"/>
      <c r="X14" s="85"/>
    </row>
    <row r="15" spans="1:24" ht="6" customHeight="1" thickBot="1" x14ac:dyDescent="0.35">
      <c r="A15" s="687"/>
      <c r="B15" s="363"/>
      <c r="C15" s="30"/>
      <c r="D15" s="678"/>
      <c r="E15" s="678"/>
      <c r="F15" s="678"/>
      <c r="G15" s="678"/>
      <c r="H15" s="678"/>
      <c r="I15" s="678"/>
      <c r="J15" s="678"/>
      <c r="K15" s="678"/>
      <c r="L15" s="678"/>
      <c r="M15" s="678"/>
      <c r="N15" s="678"/>
      <c r="O15" s="678"/>
      <c r="P15" s="678"/>
      <c r="Q15" s="678"/>
      <c r="R15" s="678"/>
      <c r="S15" s="678"/>
      <c r="T15" s="678"/>
      <c r="U15" s="678"/>
      <c r="V15" s="678"/>
      <c r="W15" s="678"/>
      <c r="X15" s="85"/>
    </row>
    <row r="16" spans="1:24" ht="19.95" customHeight="1" thickTop="1" x14ac:dyDescent="0.3">
      <c r="B16" s="363"/>
      <c r="C16" s="30"/>
      <c r="D16" s="678"/>
      <c r="E16" s="678"/>
      <c r="F16" s="678"/>
      <c r="G16" s="678"/>
      <c r="H16" s="678"/>
      <c r="I16" s="678"/>
      <c r="J16" s="678"/>
      <c r="K16" s="678"/>
      <c r="L16" s="678"/>
      <c r="M16" s="678"/>
      <c r="N16" s="678"/>
      <c r="O16" s="678"/>
      <c r="P16" s="678"/>
      <c r="Q16" s="678"/>
      <c r="R16" s="678"/>
      <c r="S16" s="678"/>
      <c r="T16" s="678"/>
      <c r="U16" s="678"/>
      <c r="V16" s="678"/>
      <c r="W16" s="678"/>
      <c r="X16" s="85"/>
    </row>
    <row r="17" spans="1:24" ht="6" customHeight="1" x14ac:dyDescent="0.3">
      <c r="B17" s="363"/>
      <c r="C17" s="30"/>
      <c r="D17" s="678"/>
      <c r="E17" s="678"/>
      <c r="F17" s="678"/>
      <c r="G17" s="678"/>
      <c r="H17" s="678"/>
      <c r="I17" s="678"/>
      <c r="J17" s="678"/>
      <c r="K17" s="678"/>
      <c r="L17" s="678"/>
      <c r="M17" s="678"/>
      <c r="N17" s="678"/>
      <c r="O17" s="678"/>
      <c r="P17" s="678"/>
      <c r="Q17" s="678"/>
      <c r="R17" s="678"/>
      <c r="S17" s="678"/>
      <c r="T17" s="678"/>
      <c r="U17" s="678"/>
      <c r="V17" s="678"/>
      <c r="W17" s="678"/>
      <c r="X17" s="85"/>
    </row>
    <row r="18" spans="1:24" ht="19.95" customHeight="1" x14ac:dyDescent="0.3">
      <c r="B18" s="363"/>
      <c r="C18" s="30"/>
      <c r="D18" s="678"/>
      <c r="E18" s="678"/>
      <c r="F18" s="678"/>
      <c r="G18" s="678"/>
      <c r="H18" s="678"/>
      <c r="I18" s="678"/>
      <c r="J18" s="678"/>
      <c r="K18" s="678"/>
      <c r="L18" s="678"/>
      <c r="M18" s="678"/>
      <c r="N18" s="678"/>
      <c r="O18" s="678"/>
      <c r="P18" s="678"/>
      <c r="Q18" s="678"/>
      <c r="R18" s="678"/>
      <c r="S18" s="678"/>
      <c r="T18" s="678"/>
      <c r="U18" s="678"/>
      <c r="V18" s="678"/>
      <c r="W18" s="678"/>
      <c r="X18" s="85"/>
    </row>
    <row r="19" spans="1:24" ht="6" customHeight="1" x14ac:dyDescent="0.3">
      <c r="B19" s="363"/>
      <c r="C19" s="30"/>
      <c r="D19" s="678"/>
      <c r="E19" s="678"/>
      <c r="F19" s="678"/>
      <c r="G19" s="678"/>
      <c r="H19" s="678"/>
      <c r="I19" s="678"/>
      <c r="J19" s="678"/>
      <c r="K19" s="678"/>
      <c r="L19" s="678"/>
      <c r="M19" s="678"/>
      <c r="N19" s="678"/>
      <c r="O19" s="678"/>
      <c r="P19" s="678"/>
      <c r="Q19" s="678"/>
      <c r="R19" s="678"/>
      <c r="S19" s="678"/>
      <c r="T19" s="678"/>
      <c r="U19" s="678"/>
      <c r="V19" s="678"/>
      <c r="W19" s="678"/>
      <c r="X19" s="85"/>
    </row>
    <row r="20" spans="1:24" ht="19.95" customHeight="1" x14ac:dyDescent="0.3">
      <c r="A20" s="673" t="s">
        <v>19767</v>
      </c>
      <c r="B20" s="363"/>
      <c r="C20" s="30"/>
      <c r="D20" s="678"/>
      <c r="E20" s="678"/>
      <c r="F20" s="678"/>
      <c r="G20" s="678"/>
      <c r="H20" s="678"/>
      <c r="I20" s="678"/>
      <c r="J20" s="678"/>
      <c r="K20" s="678"/>
      <c r="L20" s="678"/>
      <c r="M20" s="678"/>
      <c r="N20" s="678"/>
      <c r="O20" s="678"/>
      <c r="P20" s="678"/>
      <c r="Q20" s="678"/>
      <c r="R20" s="678"/>
      <c r="S20" s="678"/>
      <c r="T20" s="678"/>
      <c r="U20" s="678"/>
      <c r="V20" s="678"/>
      <c r="W20" s="678"/>
      <c r="X20" s="85"/>
    </row>
    <row r="21" spans="1:24" ht="6" customHeight="1" x14ac:dyDescent="0.3">
      <c r="A21" s="673"/>
      <c r="B21" s="363"/>
      <c r="C21" s="30"/>
      <c r="D21" s="678"/>
      <c r="E21" s="678"/>
      <c r="F21" s="678"/>
      <c r="G21" s="678"/>
      <c r="H21" s="678"/>
      <c r="I21" s="678"/>
      <c r="J21" s="678"/>
      <c r="K21" s="678"/>
      <c r="L21" s="678"/>
      <c r="M21" s="678"/>
      <c r="N21" s="678"/>
      <c r="O21" s="678"/>
      <c r="P21" s="678"/>
      <c r="Q21" s="678"/>
      <c r="R21" s="678"/>
      <c r="S21" s="678"/>
      <c r="T21" s="678"/>
      <c r="U21" s="678"/>
      <c r="V21" s="678"/>
      <c r="W21" s="678"/>
      <c r="X21" s="85"/>
    </row>
    <row r="22" spans="1:24" ht="19.95" customHeight="1" x14ac:dyDescent="0.3">
      <c r="A22" s="673"/>
      <c r="B22" s="363"/>
      <c r="C22" s="30"/>
      <c r="D22" s="678"/>
      <c r="E22" s="678"/>
      <c r="F22" s="678"/>
      <c r="G22" s="678"/>
      <c r="H22" s="678"/>
      <c r="I22" s="678"/>
      <c r="J22" s="678"/>
      <c r="K22" s="678"/>
      <c r="L22" s="678"/>
      <c r="M22" s="678"/>
      <c r="N22" s="678"/>
      <c r="O22" s="678"/>
      <c r="P22" s="678"/>
      <c r="Q22" s="678"/>
      <c r="R22" s="678"/>
      <c r="S22" s="678"/>
      <c r="T22" s="678"/>
      <c r="U22" s="678"/>
      <c r="V22" s="678"/>
      <c r="W22" s="678"/>
      <c r="X22" s="85"/>
    </row>
    <row r="23" spans="1:24" ht="6" customHeight="1" x14ac:dyDescent="0.3">
      <c r="A23" s="673"/>
      <c r="B23" s="363"/>
      <c r="C23" s="30"/>
      <c r="D23" s="678"/>
      <c r="E23" s="678"/>
      <c r="F23" s="678"/>
      <c r="G23" s="678"/>
      <c r="H23" s="678"/>
      <c r="I23" s="678"/>
      <c r="J23" s="678"/>
      <c r="K23" s="678"/>
      <c r="L23" s="678"/>
      <c r="M23" s="678"/>
      <c r="N23" s="678"/>
      <c r="O23" s="678"/>
      <c r="P23" s="678"/>
      <c r="Q23" s="678"/>
      <c r="R23" s="678"/>
      <c r="S23" s="678"/>
      <c r="T23" s="678"/>
      <c r="U23" s="678"/>
      <c r="V23" s="678"/>
      <c r="W23" s="678"/>
      <c r="X23" s="85"/>
    </row>
    <row r="24" spans="1:24" ht="19.95" customHeight="1" x14ac:dyDescent="0.3">
      <c r="A24" s="673"/>
      <c r="B24" s="363"/>
      <c r="C24" s="30"/>
      <c r="D24" s="678"/>
      <c r="E24" s="678"/>
      <c r="F24" s="678"/>
      <c r="G24" s="678"/>
      <c r="H24" s="678"/>
      <c r="I24" s="678"/>
      <c r="J24" s="678"/>
      <c r="K24" s="678"/>
      <c r="L24" s="678"/>
      <c r="M24" s="678"/>
      <c r="N24" s="678"/>
      <c r="O24" s="678"/>
      <c r="P24" s="678"/>
      <c r="Q24" s="678"/>
      <c r="R24" s="678"/>
      <c r="S24" s="678"/>
      <c r="T24" s="678"/>
      <c r="U24" s="678"/>
      <c r="V24" s="678"/>
      <c r="W24" s="678"/>
      <c r="X24" s="85"/>
    </row>
    <row r="25" spans="1:24" ht="6" customHeight="1" thickBot="1" x14ac:dyDescent="0.35">
      <c r="A25" s="674"/>
      <c r="B25" s="363"/>
      <c r="C25" s="30"/>
      <c r="D25" s="679"/>
      <c r="E25" s="679"/>
      <c r="F25" s="679"/>
      <c r="G25" s="679"/>
      <c r="H25" s="679"/>
      <c r="I25" s="679"/>
      <c r="J25" s="679"/>
      <c r="K25" s="679"/>
      <c r="L25" s="679"/>
      <c r="M25" s="679"/>
      <c r="N25" s="679"/>
      <c r="O25" s="679"/>
      <c r="P25" s="679"/>
      <c r="Q25" s="679"/>
      <c r="R25" s="679"/>
      <c r="S25" s="679"/>
      <c r="T25" s="679"/>
      <c r="U25" s="679"/>
      <c r="V25" s="679"/>
      <c r="W25" s="679"/>
      <c r="X25" s="85"/>
    </row>
    <row r="26" spans="1:24" ht="19.95" customHeight="1" thickBot="1" x14ac:dyDescent="0.35">
      <c r="A26" s="516"/>
      <c r="B26" s="363"/>
      <c r="C26" s="30"/>
      <c r="D26" s="692" t="s">
        <v>18266</v>
      </c>
      <c r="E26" s="692"/>
      <c r="F26" s="692"/>
      <c r="G26" s="692"/>
      <c r="H26" s="692"/>
      <c r="I26" s="692"/>
      <c r="J26" s="692"/>
      <c r="K26" s="692"/>
      <c r="L26" s="692"/>
      <c r="M26" s="692"/>
      <c r="N26" s="692"/>
      <c r="O26" s="692"/>
      <c r="P26" s="692"/>
      <c r="Q26" s="692"/>
      <c r="R26" s="365"/>
      <c r="S26" s="365"/>
      <c r="T26" s="365"/>
      <c r="U26" s="365"/>
      <c r="V26" s="365"/>
      <c r="W26" s="365"/>
      <c r="X26" s="85"/>
    </row>
    <row r="27" spans="1:24" ht="6" customHeight="1" x14ac:dyDescent="0.3">
      <c r="A27" s="670" t="s">
        <v>19839</v>
      </c>
      <c r="B27" s="363"/>
      <c r="C27" s="30"/>
      <c r="D27" s="692"/>
      <c r="E27" s="692"/>
      <c r="F27" s="692"/>
      <c r="G27" s="692"/>
      <c r="H27" s="692"/>
      <c r="I27" s="692"/>
      <c r="J27" s="692"/>
      <c r="K27" s="692"/>
      <c r="L27" s="692"/>
      <c r="M27" s="692"/>
      <c r="N27" s="692"/>
      <c r="O27" s="692"/>
      <c r="P27" s="692"/>
      <c r="Q27" s="692"/>
      <c r="R27" s="365"/>
      <c r="S27" s="660"/>
      <c r="T27" s="660"/>
      <c r="U27" s="660"/>
      <c r="V27" s="660"/>
      <c r="W27" s="660"/>
      <c r="X27" s="85"/>
    </row>
    <row r="28" spans="1:24" ht="19.95" customHeight="1" x14ac:dyDescent="0.3">
      <c r="A28" s="671"/>
      <c r="B28" s="363"/>
      <c r="C28" s="30"/>
      <c r="D28" s="692"/>
      <c r="E28" s="692"/>
      <c r="F28" s="692"/>
      <c r="G28" s="692"/>
      <c r="H28" s="692"/>
      <c r="I28" s="692"/>
      <c r="J28" s="692"/>
      <c r="K28" s="692"/>
      <c r="L28" s="692"/>
      <c r="M28" s="692"/>
      <c r="N28" s="692"/>
      <c r="O28" s="692"/>
      <c r="P28" s="692"/>
      <c r="Q28" s="692"/>
      <c r="R28" s="365"/>
      <c r="S28" s="660"/>
      <c r="T28" s="660"/>
      <c r="U28" s="660"/>
      <c r="V28" s="660"/>
      <c r="W28" s="660"/>
      <c r="X28" s="85"/>
    </row>
    <row r="29" spans="1:24" ht="6" customHeight="1" x14ac:dyDescent="0.3">
      <c r="A29" s="671"/>
      <c r="B29" s="363"/>
      <c r="C29" s="30"/>
      <c r="D29" s="692"/>
      <c r="E29" s="692"/>
      <c r="F29" s="692"/>
      <c r="G29" s="692"/>
      <c r="H29" s="692"/>
      <c r="I29" s="692"/>
      <c r="J29" s="692"/>
      <c r="K29" s="692"/>
      <c r="L29" s="692"/>
      <c r="M29" s="692"/>
      <c r="N29" s="692"/>
      <c r="O29" s="692"/>
      <c r="P29" s="692"/>
      <c r="Q29" s="692"/>
      <c r="R29" s="30"/>
      <c r="S29" s="660"/>
      <c r="T29" s="660"/>
      <c r="U29" s="660"/>
      <c r="V29" s="660"/>
      <c r="W29" s="660"/>
      <c r="X29" s="85"/>
    </row>
    <row r="30" spans="1:24" ht="19.95" customHeight="1" x14ac:dyDescent="0.3">
      <c r="A30" s="671"/>
      <c r="B30" s="363"/>
      <c r="C30" s="30"/>
      <c r="D30" s="692"/>
      <c r="E30" s="692"/>
      <c r="F30" s="692"/>
      <c r="G30" s="692"/>
      <c r="H30" s="692"/>
      <c r="I30" s="692"/>
      <c r="J30" s="692"/>
      <c r="K30" s="692"/>
      <c r="L30" s="692"/>
      <c r="M30" s="692"/>
      <c r="N30" s="692"/>
      <c r="O30" s="692"/>
      <c r="P30" s="692"/>
      <c r="Q30" s="692"/>
      <c r="R30" s="30"/>
      <c r="S30" s="688" t="str">
        <f>"   "&amp;MID(T11,1,8)</f>
        <v xml:space="preserve">   V - 7.9 </v>
      </c>
      <c r="T30" s="688"/>
      <c r="U30" s="688"/>
      <c r="V30" s="688"/>
      <c r="W30" s="688"/>
      <c r="X30" s="689"/>
    </row>
    <row r="31" spans="1:24" ht="6" customHeight="1" thickBot="1" x14ac:dyDescent="0.35">
      <c r="A31" s="672"/>
      <c r="B31" s="363"/>
      <c r="C31" s="30"/>
      <c r="D31" s="692"/>
      <c r="E31" s="692"/>
      <c r="F31" s="692"/>
      <c r="G31" s="692"/>
      <c r="H31" s="692"/>
      <c r="I31" s="692"/>
      <c r="J31" s="692"/>
      <c r="K31" s="692"/>
      <c r="L31" s="692"/>
      <c r="M31" s="692"/>
      <c r="N31" s="692"/>
      <c r="O31" s="692"/>
      <c r="P31" s="692"/>
      <c r="Q31" s="692"/>
      <c r="R31" s="30"/>
      <c r="S31" s="688"/>
      <c r="T31" s="688"/>
      <c r="U31" s="688"/>
      <c r="V31" s="688"/>
      <c r="W31" s="688"/>
      <c r="X31" s="689"/>
    </row>
    <row r="32" spans="1:24" ht="19.95" customHeight="1" thickBot="1" x14ac:dyDescent="0.35">
      <c r="A32" s="516" t="s">
        <v>18617</v>
      </c>
      <c r="B32" s="363"/>
      <c r="C32" s="30"/>
      <c r="D32" s="692"/>
      <c r="E32" s="692"/>
      <c r="F32" s="692"/>
      <c r="G32" s="692"/>
      <c r="H32" s="692"/>
      <c r="I32" s="692"/>
      <c r="J32" s="692"/>
      <c r="K32" s="692"/>
      <c r="L32" s="692"/>
      <c r="M32" s="692"/>
      <c r="N32" s="692"/>
      <c r="O32" s="692"/>
      <c r="P32" s="692"/>
      <c r="Q32" s="692"/>
      <c r="R32" s="30"/>
      <c r="S32" s="688"/>
      <c r="T32" s="688"/>
      <c r="U32" s="688"/>
      <c r="V32" s="688"/>
      <c r="W32" s="688"/>
      <c r="X32" s="689"/>
    </row>
    <row r="33" spans="1:24" ht="6" customHeight="1" x14ac:dyDescent="0.3">
      <c r="A33" s="667" t="s">
        <v>19781</v>
      </c>
      <c r="B33" s="363"/>
      <c r="C33" s="30"/>
      <c r="D33" s="692"/>
      <c r="E33" s="692"/>
      <c r="F33" s="692"/>
      <c r="G33" s="692"/>
      <c r="H33" s="692"/>
      <c r="I33" s="692"/>
      <c r="J33" s="692"/>
      <c r="K33" s="692"/>
      <c r="L33" s="692"/>
      <c r="M33" s="692"/>
      <c r="N33" s="692"/>
      <c r="O33" s="692"/>
      <c r="P33" s="692"/>
      <c r="Q33" s="692"/>
      <c r="R33" s="30"/>
      <c r="S33" s="688"/>
      <c r="T33" s="688"/>
      <c r="U33" s="688"/>
      <c r="V33" s="688"/>
      <c r="W33" s="688"/>
      <c r="X33" s="689"/>
    </row>
    <row r="34" spans="1:24" ht="19.95" customHeight="1" x14ac:dyDescent="0.3">
      <c r="A34" s="668"/>
      <c r="B34" s="363"/>
      <c r="C34" s="30"/>
      <c r="D34" s="692"/>
      <c r="E34" s="692"/>
      <c r="F34" s="692"/>
      <c r="G34" s="692"/>
      <c r="H34" s="692"/>
      <c r="I34" s="692"/>
      <c r="J34" s="692"/>
      <c r="K34" s="692"/>
      <c r="L34" s="692"/>
      <c r="M34" s="692"/>
      <c r="N34" s="692"/>
      <c r="O34" s="692"/>
      <c r="P34" s="692"/>
      <c r="Q34" s="692"/>
      <c r="R34" s="30"/>
      <c r="S34" s="688"/>
      <c r="T34" s="688"/>
      <c r="U34" s="688"/>
      <c r="V34" s="688"/>
      <c r="W34" s="688"/>
      <c r="X34" s="689"/>
    </row>
    <row r="35" spans="1:24" ht="6" customHeight="1" thickBot="1" x14ac:dyDescent="0.35">
      <c r="A35" s="669"/>
      <c r="B35" s="363"/>
      <c r="C35" s="30"/>
      <c r="D35" s="692"/>
      <c r="E35" s="692"/>
      <c r="F35" s="692"/>
      <c r="G35" s="692"/>
      <c r="H35" s="692"/>
      <c r="I35" s="692"/>
      <c r="J35" s="692"/>
      <c r="K35" s="692"/>
      <c r="L35" s="692"/>
      <c r="M35" s="692"/>
      <c r="N35" s="692"/>
      <c r="O35" s="692"/>
      <c r="P35" s="692"/>
      <c r="Q35" s="692"/>
      <c r="R35" s="30"/>
      <c r="S35" s="688"/>
      <c r="T35" s="688"/>
      <c r="U35" s="688"/>
      <c r="V35" s="688"/>
      <c r="W35" s="688"/>
      <c r="X35" s="689"/>
    </row>
    <row r="36" spans="1:24" ht="19.95" customHeight="1" thickBot="1" x14ac:dyDescent="0.35">
      <c r="A36" s="516" t="s">
        <v>828</v>
      </c>
      <c r="B36" s="366"/>
      <c r="C36" s="86"/>
      <c r="D36" s="367"/>
      <c r="E36" s="86"/>
      <c r="F36" s="86"/>
      <c r="G36" s="86"/>
      <c r="H36" s="86"/>
      <c r="I36" s="86"/>
      <c r="J36" s="86"/>
      <c r="K36" s="86"/>
      <c r="L36" s="86"/>
      <c r="M36" s="86"/>
      <c r="N36" s="86"/>
      <c r="O36" s="86"/>
      <c r="P36" s="86"/>
      <c r="Q36" s="86"/>
      <c r="R36" s="86"/>
      <c r="S36" s="690"/>
      <c r="T36" s="690"/>
      <c r="U36" s="690"/>
      <c r="V36" s="690"/>
      <c r="W36" s="690"/>
      <c r="X36" s="691"/>
    </row>
    <row r="37" spans="1:24" ht="10.050000000000001" hidden="1" customHeight="1" x14ac:dyDescent="0.3">
      <c r="A37" s="612" t="s">
        <v>20439</v>
      </c>
      <c r="B37" s="409" t="s">
        <v>54</v>
      </c>
      <c r="C37" s="409" t="s">
        <v>3</v>
      </c>
      <c r="D37" s="409" t="b">
        <v>1</v>
      </c>
      <c r="E37" s="115" t="s">
        <v>19457</v>
      </c>
      <c r="F37" s="384">
        <v>6</v>
      </c>
      <c r="G37" s="524" t="s">
        <v>19874</v>
      </c>
      <c r="H37" s="383" t="s">
        <v>20261</v>
      </c>
      <c r="L37" t="s">
        <v>18617</v>
      </c>
      <c r="M37" s="115" t="s">
        <v>52</v>
      </c>
      <c r="O37" s="115" t="s">
        <v>52</v>
      </c>
    </row>
    <row r="38" spans="1:24" ht="9.6" hidden="1" customHeight="1" x14ac:dyDescent="0.3">
      <c r="L38" t="s">
        <v>828</v>
      </c>
    </row>
    <row r="39" spans="1:24" ht="9.6" hidden="1" customHeight="1" thickBot="1" x14ac:dyDescent="0.35">
      <c r="A39" s="601" t="s">
        <v>18992</v>
      </c>
    </row>
    <row r="40" spans="1:24" ht="9.6" hidden="1" customHeight="1" x14ac:dyDescent="0.3">
      <c r="C40" t="str">
        <f>Z_BT_01_O</f>
        <v>SÍ</v>
      </c>
      <c r="D40" t="s">
        <v>18617</v>
      </c>
      <c r="E40" t="s">
        <v>18618</v>
      </c>
      <c r="F40" t="s">
        <v>18975</v>
      </c>
      <c r="G40" t="s">
        <v>18972</v>
      </c>
      <c r="H40" t="s">
        <v>18964</v>
      </c>
      <c r="I40" t="s">
        <v>18959</v>
      </c>
      <c r="J40" t="s">
        <v>18863</v>
      </c>
      <c r="K40" t="str">
        <f>Z_BT_02_O</f>
        <v>NO</v>
      </c>
      <c r="N40" s="538" t="str">
        <f>IFERROR(HLOOKUP(Version_Pregunta,$C$40:$J$41,2,0),$K$41)</f>
        <v>NO</v>
      </c>
      <c r="O40" s="539" t="s">
        <v>20235</v>
      </c>
      <c r="P40" s="540"/>
    </row>
    <row r="41" spans="1:24" ht="9.6" hidden="1" customHeight="1" x14ac:dyDescent="0.3">
      <c r="C41" t="str">
        <f>Z_BT_01_O</f>
        <v>SÍ</v>
      </c>
      <c r="D41" t="str">
        <f t="shared" ref="D41:J41" si="0">Z_BT_01_O</f>
        <v>SÍ</v>
      </c>
      <c r="E41" t="str">
        <f t="shared" si="0"/>
        <v>SÍ</v>
      </c>
      <c r="F41" t="str">
        <f t="shared" si="0"/>
        <v>SÍ</v>
      </c>
      <c r="G41" t="str">
        <f t="shared" si="0"/>
        <v>SÍ</v>
      </c>
      <c r="H41" t="str">
        <f t="shared" si="0"/>
        <v>SÍ</v>
      </c>
      <c r="I41" t="str">
        <f t="shared" si="0"/>
        <v>SÍ</v>
      </c>
      <c r="J41" t="str">
        <f t="shared" si="0"/>
        <v>SÍ</v>
      </c>
      <c r="K41" t="str">
        <f>Z_BT_02_O</f>
        <v>NO</v>
      </c>
      <c r="N41" s="541" t="str">
        <f>IFERROR(HLOOKUP(Mensaje_Aviso,$C$40:$J$41,2,0),$K$41)</f>
        <v>SÍ</v>
      </c>
      <c r="O41" t="s">
        <v>20237</v>
      </c>
      <c r="P41" s="542"/>
    </row>
    <row r="42" spans="1:24" ht="9.6" hidden="1" customHeight="1" thickBot="1" x14ac:dyDescent="0.35">
      <c r="N42" s="543" t="str">
        <f>IFERROR(VLOOKUP(ZOOM,$C$40:$J$41,2,0),$K$41)</f>
        <v>NO</v>
      </c>
      <c r="O42" s="544" t="s">
        <v>20236</v>
      </c>
      <c r="P42" s="545"/>
    </row>
    <row r="43" spans="1:24" ht="9.6" hidden="1" customHeight="1" x14ac:dyDescent="0.3"/>
    <row r="44" spans="1:24" ht="3.3" customHeight="1" x14ac:dyDescent="0.3"/>
  </sheetData>
  <sheetProtection algorithmName="SHA-512" hashValue="tUzS3M483qJIPvnHr6+FEWGuZzgfl6mfE6EMB/mNjL2fy0PO3RpvzfK7hTX5AUmUI2uEiJCkASNhRTvzCGJQvg==" saltValue="NmofAmJkbOP9QLK3zw43bg==" spinCount="100000" sheet="1" objects="1" scenarios="1" selectLockedCells="1" autoFilter="0"/>
  <dataConsolidate/>
  <mergeCells count="24">
    <mergeCell ref="A33:A35"/>
    <mergeCell ref="A27:A31"/>
    <mergeCell ref="A20:A25"/>
    <mergeCell ref="T2:W2"/>
    <mergeCell ref="T11:W11"/>
    <mergeCell ref="D13:W25"/>
    <mergeCell ref="C5:F9"/>
    <mergeCell ref="H5:R5"/>
    <mergeCell ref="T5:W6"/>
    <mergeCell ref="T7:W7"/>
    <mergeCell ref="A10:A12"/>
    <mergeCell ref="A13:A15"/>
    <mergeCell ref="S30:X36"/>
    <mergeCell ref="D26:Q35"/>
    <mergeCell ref="C11:F11"/>
    <mergeCell ref="G7:I12"/>
    <mergeCell ref="A1:A9"/>
    <mergeCell ref="G1:S3"/>
    <mergeCell ref="Q7:S12"/>
    <mergeCell ref="S27:W29"/>
    <mergeCell ref="J7:P7"/>
    <mergeCell ref="K9:O9"/>
    <mergeCell ref="K11:O11"/>
    <mergeCell ref="T8:W10"/>
  </mergeCells>
  <conditionalFormatting sqref="A36">
    <cfRule type="cellIs" dxfId="501" priority="6" operator="equal">
      <formula>""</formula>
    </cfRule>
  </conditionalFormatting>
  <conditionalFormatting sqref="A32">
    <cfRule type="cellIs" dxfId="500" priority="5" operator="equal">
      <formula>""</formula>
    </cfRule>
  </conditionalFormatting>
  <conditionalFormatting sqref="A26">
    <cfRule type="cellIs" dxfId="499" priority="1" operator="equal">
      <formula>""</formula>
    </cfRule>
  </conditionalFormatting>
  <dataValidations count="1">
    <dataValidation type="list" showInputMessage="1" showErrorMessage="1" errorTitle="Error aviso versión" error="SI / NO_x000a_YES / NO" sqref="A32 A36 A26">
      <formula1>$L$37:$L$38</formula1>
    </dataValidation>
  </dataValidations>
  <hyperlinks>
    <hyperlink ref="K11" r:id="rId1"/>
  </hyperlinks>
  <printOptions horizontalCentered="1" verticalCentered="1"/>
  <pageMargins left="0.11811023622047245" right="0.11811023622047245" top="0.15748031496062992" bottom="0.15748031496062992" header="0" footer="0"/>
  <pageSetup paperSize="9" orientation="landscape"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tabColor rgb="FFE87B00"/>
    <pageSetUpPr fitToPage="1"/>
  </sheetPr>
  <dimension ref="A1:AP68"/>
  <sheetViews>
    <sheetView showGridLines="0" showRowColHeaders="0" zoomScale="134" zoomScaleNormal="134" workbookViewId="0">
      <pane xSplit="27" ySplit="67" topLeftCell="AB68" activePane="bottomRight" state="frozen"/>
      <selection pane="topRight" activeCell="AB1" sqref="AB1"/>
      <selection pane="bottomLeft" activeCell="A68" sqref="A68"/>
      <selection pane="bottomRight" activeCell="K7" sqref="K7:O7"/>
    </sheetView>
  </sheetViews>
  <sheetFormatPr baseColWidth="10" defaultColWidth="0" defaultRowHeight="14.4" zeroHeight="1" x14ac:dyDescent="0.3"/>
  <cols>
    <col min="1" max="1" width="2.77734375" customWidth="1"/>
    <col min="2" max="2" width="2.6640625" customWidth="1"/>
    <col min="3" max="23" width="5.6640625" customWidth="1"/>
    <col min="24" max="24" width="2.6640625" customWidth="1"/>
    <col min="25" max="25" width="10.77734375" hidden="1" customWidth="1"/>
    <col min="26" max="26" width="2.77734375" hidden="1" customWidth="1"/>
    <col min="27" max="27" width="10.77734375" hidden="1" customWidth="1"/>
    <col min="28" max="28" width="2.77734375" customWidth="1"/>
    <col min="29" max="53" width="5.6640625" hidden="1" customWidth="1"/>
    <col min="54" max="16384" width="5.6640625" hidden="1"/>
  </cols>
  <sheetData>
    <row r="1" spans="1:42" ht="1.2" customHeight="1" thickTop="1" thickBot="1" x14ac:dyDescent="0.35">
      <c r="B1" s="711" t="s">
        <v>20489</v>
      </c>
      <c r="C1" s="712"/>
      <c r="D1" s="712"/>
      <c r="E1" s="712"/>
      <c r="F1" s="712"/>
      <c r="G1" s="712"/>
      <c r="H1" s="712"/>
      <c r="I1" s="712"/>
      <c r="J1" s="712"/>
      <c r="K1" s="712"/>
      <c r="L1" s="712"/>
      <c r="M1" s="712"/>
      <c r="N1" s="712"/>
      <c r="O1" s="712"/>
      <c r="P1" s="368"/>
      <c r="Q1" s="368"/>
      <c r="R1" s="368"/>
      <c r="S1" s="368"/>
      <c r="T1" s="368"/>
      <c r="U1" s="83"/>
      <c r="V1" s="83"/>
      <c r="W1" s="83"/>
      <c r="X1" s="84"/>
      <c r="Z1" s="154"/>
      <c r="AB1" s="99">
        <f>COUNTA(K7,S7,K9,S9,K13,K15,K17,K19,K21,D33)</f>
        <v>1</v>
      </c>
      <c r="AC1" t="str">
        <f>IFERROR(HLOOKUP(AC4,$AB$4:AB4,1,0),"OK")</f>
        <v>OK</v>
      </c>
      <c r="AP1" t="str">
        <f>IFERROR(HLOOKUP(AP4,$AB$4:AO4,1,0),"OK")</f>
        <v>OK</v>
      </c>
    </row>
    <row r="2" spans="1:42" ht="30" customHeight="1" thickTop="1" thickBot="1" x14ac:dyDescent="0.35">
      <c r="A2" s="486" t="str">
        <f>IF($Z$2="OK","✔","❌")</f>
        <v>✔</v>
      </c>
      <c r="B2" s="713"/>
      <c r="C2" s="714"/>
      <c r="D2" s="714"/>
      <c r="E2" s="714"/>
      <c r="F2" s="714"/>
      <c r="G2" s="714"/>
      <c r="H2" s="714"/>
      <c r="I2" s="714"/>
      <c r="J2" s="714"/>
      <c r="K2" s="714"/>
      <c r="L2" s="714"/>
      <c r="M2" s="714"/>
      <c r="N2" s="714"/>
      <c r="O2" s="714"/>
      <c r="P2" s="407"/>
      <c r="Q2" s="408"/>
      <c r="R2" s="704" t="s">
        <v>19817</v>
      </c>
      <c r="S2" s="705"/>
      <c r="T2" s="369"/>
      <c r="U2" s="710" t="s">
        <v>20441</v>
      </c>
      <c r="V2" s="710"/>
      <c r="W2" s="710"/>
      <c r="X2" s="370" t="s">
        <v>55</v>
      </c>
      <c r="Y2" s="167" t="s">
        <v>968</v>
      </c>
      <c r="Z2" s="466" t="s">
        <v>973</v>
      </c>
      <c r="AB2" s="491">
        <f>COUNTA(Y5:Y35)+COUNTA(AA5:AA35)</f>
        <v>28</v>
      </c>
      <c r="AC2">
        <f>COUNTA(AC5:AC36)</f>
        <v>1</v>
      </c>
      <c r="AP2">
        <f>COUNTA(AP5:AP36)</f>
        <v>0</v>
      </c>
    </row>
    <row r="3" spans="1:42" ht="1.5" customHeight="1" thickTop="1" x14ac:dyDescent="0.3">
      <c r="B3" s="713"/>
      <c r="C3" s="714"/>
      <c r="D3" s="714"/>
      <c r="E3" s="714"/>
      <c r="F3" s="714"/>
      <c r="G3" s="714"/>
      <c r="H3" s="714"/>
      <c r="I3" s="714"/>
      <c r="J3" s="714"/>
      <c r="K3" s="714"/>
      <c r="L3" s="714"/>
      <c r="M3" s="714"/>
      <c r="N3" s="714"/>
      <c r="O3" s="714"/>
      <c r="P3" s="369"/>
      <c r="Q3" s="369"/>
      <c r="R3" s="369"/>
      <c r="S3" s="369"/>
      <c r="T3" s="369"/>
      <c r="U3" s="292"/>
      <c r="V3" s="292"/>
      <c r="W3" s="292"/>
      <c r="X3" s="362"/>
      <c r="Y3" s="98"/>
      <c r="Z3" s="154"/>
      <c r="AB3" s="99" t="s">
        <v>18053</v>
      </c>
      <c r="AC3">
        <f>COUNTA(AC39:AC79)</f>
        <v>0</v>
      </c>
      <c r="AP3">
        <f>COUNTA(AP39:AP79)</f>
        <v>0</v>
      </c>
    </row>
    <row r="4" spans="1:42" ht="6" customHeight="1" x14ac:dyDescent="0.3">
      <c r="B4" s="44"/>
      <c r="C4" s="87"/>
      <c r="D4" s="87"/>
      <c r="E4" s="87"/>
      <c r="F4" s="87"/>
      <c r="G4" s="87"/>
      <c r="H4" s="87"/>
      <c r="I4" s="87"/>
      <c r="J4" s="87"/>
      <c r="K4" s="301"/>
      <c r="L4" s="371"/>
      <c r="M4" s="87"/>
      <c r="N4" s="87"/>
      <c r="O4" s="87"/>
      <c r="P4" s="87"/>
      <c r="Q4" s="87"/>
      <c r="R4" s="87"/>
      <c r="S4" s="87"/>
      <c r="T4" s="87"/>
      <c r="U4" s="87"/>
      <c r="V4" s="87"/>
      <c r="W4" s="87"/>
      <c r="X4" s="372"/>
      <c r="AA4" s="299"/>
      <c r="AB4" s="99" t="s">
        <v>18054</v>
      </c>
      <c r="AC4">
        <f>COUNTA(AD4:XFD4)*3+COLUMN()</f>
        <v>29</v>
      </c>
    </row>
    <row r="5" spans="1:42" ht="19.95" customHeight="1" x14ac:dyDescent="0.3">
      <c r="A5" s="487"/>
      <c r="B5" s="363"/>
      <c r="C5" s="717" t="s">
        <v>60</v>
      </c>
      <c r="D5" s="717"/>
      <c r="E5" s="698" t="s">
        <v>180</v>
      </c>
      <c r="F5" s="698"/>
      <c r="G5" s="698"/>
      <c r="H5" s="698"/>
      <c r="I5" s="698"/>
      <c r="J5" s="698"/>
      <c r="K5" s="694">
        <f>Tipo_Cuestionario_Num</f>
        <v>1</v>
      </c>
      <c r="L5" s="694"/>
      <c r="M5" s="694"/>
      <c r="N5" s="694"/>
      <c r="O5" s="694"/>
      <c r="P5" s="715">
        <f>AC5+'Formulario OM'!AC5+'Formulario O2'!AC5+'Formulario VF'!AC5+'Formulario EM'!AC5+'Formulario PP'!AC5+'Formulario EN'!AC5+'Formulario RC'!AC5+'Formulario CL'!AC5</f>
        <v>0</v>
      </c>
      <c r="Q5" s="716"/>
      <c r="R5" s="709" t="str">
        <f ca="1">Z_DG_15_O&amp;": "&amp;P_Min&amp;IF(P_Max=0,""," - "&amp;P_Max)</f>
        <v>Rango de preguntas almacenadas: 0</v>
      </c>
      <c r="S5" s="709"/>
      <c r="T5" s="709"/>
      <c r="U5" s="709"/>
      <c r="V5" s="709"/>
      <c r="W5" s="709"/>
      <c r="X5" s="85"/>
      <c r="Y5" s="465" t="s">
        <v>20334</v>
      </c>
      <c r="Z5" s="467">
        <v>1</v>
      </c>
      <c r="AA5" s="465" t="s">
        <v>18452</v>
      </c>
      <c r="AB5" s="467">
        <v>11</v>
      </c>
      <c r="AC5">
        <f>COUNTA(AD4:XFD4)</f>
        <v>0</v>
      </c>
    </row>
    <row r="6" spans="1:42" ht="6" customHeight="1" thickBot="1" x14ac:dyDescent="0.35">
      <c r="B6" s="363"/>
      <c r="C6" s="717"/>
      <c r="D6" s="717"/>
      <c r="E6" s="365"/>
      <c r="F6" s="365"/>
      <c r="G6" s="365"/>
      <c r="H6" s="365"/>
      <c r="I6" s="365"/>
      <c r="J6" s="373"/>
      <c r="K6" s="374">
        <v>1</v>
      </c>
      <c r="L6" s="365"/>
      <c r="M6" s="365"/>
      <c r="N6" s="365"/>
      <c r="O6" s="365"/>
      <c r="P6" s="365"/>
      <c r="Q6" s="365"/>
      <c r="R6" s="365"/>
      <c r="S6" s="365"/>
      <c r="T6" s="365"/>
      <c r="U6" s="365"/>
      <c r="V6" s="365"/>
      <c r="W6" s="365"/>
      <c r="X6" s="85"/>
      <c r="Y6" s="158"/>
      <c r="Z6" s="159"/>
      <c r="AA6" s="158"/>
      <c r="AB6" s="159"/>
    </row>
    <row r="7" spans="1:42" ht="19.95" customHeight="1" thickTop="1" thickBot="1" x14ac:dyDescent="0.35">
      <c r="B7" s="363"/>
      <c r="C7" s="717"/>
      <c r="D7" s="717"/>
      <c r="E7" s="698" t="s">
        <v>18903</v>
      </c>
      <c r="F7" s="698"/>
      <c r="G7" s="698"/>
      <c r="H7" s="698"/>
      <c r="I7" s="698"/>
      <c r="J7" s="698"/>
      <c r="K7" s="695"/>
      <c r="L7" s="696"/>
      <c r="M7" s="696"/>
      <c r="N7" s="696"/>
      <c r="O7" s="696"/>
      <c r="P7" s="698" t="s">
        <v>195</v>
      </c>
      <c r="Q7" s="698"/>
      <c r="R7" s="699"/>
      <c r="S7" s="700"/>
      <c r="T7" s="701"/>
      <c r="U7" s="701"/>
      <c r="V7" s="701"/>
      <c r="W7" s="702"/>
      <c r="X7" s="85"/>
      <c r="Y7" s="465" t="s">
        <v>18444</v>
      </c>
      <c r="Z7" s="467">
        <v>2</v>
      </c>
      <c r="AA7" s="465" t="s">
        <v>18533</v>
      </c>
      <c r="AB7" s="467">
        <v>12</v>
      </c>
    </row>
    <row r="8" spans="1:42" ht="6" customHeight="1" thickTop="1" thickBot="1" x14ac:dyDescent="0.35">
      <c r="B8" s="363"/>
      <c r="C8" s="717"/>
      <c r="D8" s="717"/>
      <c r="E8" s="365"/>
      <c r="F8" s="365"/>
      <c r="G8" s="365"/>
      <c r="H8" s="365"/>
      <c r="I8" s="365"/>
      <c r="J8" s="373"/>
      <c r="K8" s="365"/>
      <c r="L8" s="365"/>
      <c r="M8" s="365"/>
      <c r="N8" s="365"/>
      <c r="O8" s="365"/>
      <c r="P8" s="365"/>
      <c r="Q8" s="365"/>
      <c r="R8" s="375"/>
      <c r="S8" s="365"/>
      <c r="T8" s="365"/>
      <c r="U8" s="365"/>
      <c r="V8" s="365"/>
      <c r="W8" s="365"/>
      <c r="X8" s="85"/>
      <c r="Y8" s="158"/>
      <c r="Z8" s="159"/>
      <c r="AA8" s="158"/>
      <c r="AB8" s="159"/>
    </row>
    <row r="9" spans="1:42" ht="19.95" customHeight="1" thickTop="1" thickBot="1" x14ac:dyDescent="0.35">
      <c r="B9" s="363"/>
      <c r="C9" s="376" t="s">
        <v>20238</v>
      </c>
      <c r="D9" s="365"/>
      <c r="E9" s="698" t="s">
        <v>183</v>
      </c>
      <c r="F9" s="698"/>
      <c r="G9" s="698"/>
      <c r="H9" s="698"/>
      <c r="I9" s="698"/>
      <c r="J9" s="698"/>
      <c r="K9" s="696"/>
      <c r="L9" s="696"/>
      <c r="M9" s="696"/>
      <c r="N9" s="696"/>
      <c r="O9" s="696"/>
      <c r="P9" s="698" t="s">
        <v>195</v>
      </c>
      <c r="Q9" s="698"/>
      <c r="R9" s="699"/>
      <c r="S9" s="700"/>
      <c r="T9" s="701"/>
      <c r="U9" s="701"/>
      <c r="V9" s="701"/>
      <c r="W9" s="702"/>
      <c r="X9" s="85"/>
      <c r="Y9" s="465" t="s">
        <v>18445</v>
      </c>
      <c r="Z9" s="467">
        <v>3</v>
      </c>
      <c r="AA9" s="465" t="s">
        <v>18453</v>
      </c>
      <c r="AB9" s="467">
        <v>13</v>
      </c>
    </row>
    <row r="10" spans="1:42" ht="6" customHeight="1" thickTop="1" x14ac:dyDescent="0.3">
      <c r="B10" s="363"/>
      <c r="C10" s="365"/>
      <c r="D10" s="365"/>
      <c r="E10" s="365"/>
      <c r="F10" s="365"/>
      <c r="G10" s="365"/>
      <c r="H10" s="365"/>
      <c r="I10" s="365"/>
      <c r="J10" s="373"/>
      <c r="K10" s="365"/>
      <c r="L10" s="365"/>
      <c r="M10" s="365"/>
      <c r="N10" s="365"/>
      <c r="O10" s="365"/>
      <c r="P10" s="365"/>
      <c r="Q10" s="365"/>
      <c r="R10" s="375"/>
      <c r="S10" s="365"/>
      <c r="T10" s="365"/>
      <c r="U10" s="365"/>
      <c r="V10" s="365"/>
      <c r="W10" s="365"/>
      <c r="X10" s="85"/>
      <c r="Y10" s="158"/>
      <c r="Z10" s="159"/>
      <c r="AA10" s="158"/>
      <c r="AB10" s="159"/>
    </row>
    <row r="11" spans="1:42" ht="19.95" customHeight="1" x14ac:dyDescent="0.3">
      <c r="B11" s="363"/>
      <c r="C11" s="718" t="s">
        <v>20440</v>
      </c>
      <c r="D11" s="718"/>
      <c r="E11" s="698" t="s">
        <v>1005</v>
      </c>
      <c r="F11" s="698"/>
      <c r="G11" s="698"/>
      <c r="H11" s="698"/>
      <c r="I11" s="698"/>
      <c r="J11" s="698"/>
      <c r="K11" s="698"/>
      <c r="L11" s="698"/>
      <c r="M11" s="698"/>
      <c r="N11" s="698"/>
      <c r="O11" s="129">
        <v>0.33333333333333331</v>
      </c>
      <c r="P11" s="698" t="s">
        <v>204</v>
      </c>
      <c r="Q11" s="698"/>
      <c r="R11" s="698"/>
      <c r="S11" s="295">
        <v>1</v>
      </c>
      <c r="T11" s="698" t="s">
        <v>177</v>
      </c>
      <c r="U11" s="698"/>
      <c r="V11" s="698"/>
      <c r="W11" s="295">
        <v>0</v>
      </c>
      <c r="X11" s="85"/>
      <c r="Y11" s="465" t="s">
        <v>18446</v>
      </c>
      <c r="Z11" s="467">
        <v>4</v>
      </c>
      <c r="AA11" s="465" t="s">
        <v>18454</v>
      </c>
      <c r="AB11" s="467">
        <v>14</v>
      </c>
    </row>
    <row r="12" spans="1:42" ht="6" customHeight="1" thickBot="1" x14ac:dyDescent="0.35">
      <c r="B12" s="363"/>
      <c r="C12" s="718"/>
      <c r="D12" s="718"/>
      <c r="E12" s="365"/>
      <c r="F12" s="365"/>
      <c r="G12" s="365"/>
      <c r="H12" s="365"/>
      <c r="I12" s="365"/>
      <c r="J12" s="373"/>
      <c r="K12" s="365"/>
      <c r="L12" s="365"/>
      <c r="M12" s="365"/>
      <c r="N12" s="365"/>
      <c r="O12" s="365"/>
      <c r="P12" s="365"/>
      <c r="Q12" s="365"/>
      <c r="R12" s="375"/>
      <c r="S12" s="365"/>
      <c r="T12" s="365"/>
      <c r="U12" s="365"/>
      <c r="V12" s="365"/>
      <c r="W12" s="365"/>
      <c r="X12" s="85"/>
      <c r="Y12" s="158"/>
      <c r="Z12" s="159"/>
      <c r="AA12" s="158"/>
      <c r="AB12" s="159"/>
    </row>
    <row r="13" spans="1:42" ht="19.95" customHeight="1" thickTop="1" thickBot="1" x14ac:dyDescent="0.35">
      <c r="B13" s="363"/>
      <c r="C13" s="718"/>
      <c r="D13" s="718"/>
      <c r="E13" s="698" t="s">
        <v>185</v>
      </c>
      <c r="F13" s="698"/>
      <c r="G13" s="698"/>
      <c r="H13" s="698"/>
      <c r="I13" s="698"/>
      <c r="J13" s="699"/>
      <c r="K13" s="706"/>
      <c r="L13" s="707"/>
      <c r="M13" s="707"/>
      <c r="N13" s="707"/>
      <c r="O13" s="707"/>
      <c r="P13" s="708"/>
      <c r="Q13" s="698" t="s">
        <v>186</v>
      </c>
      <c r="R13" s="698"/>
      <c r="S13" s="698"/>
      <c r="T13" s="698"/>
      <c r="U13" s="698"/>
      <c r="V13" s="698"/>
      <c r="W13" s="93"/>
      <c r="X13" s="85"/>
      <c r="Y13" s="465" t="s">
        <v>18532</v>
      </c>
      <c r="Z13" s="467">
        <v>5</v>
      </c>
      <c r="AA13" s="465" t="s">
        <v>18455</v>
      </c>
      <c r="AB13" s="467">
        <v>15</v>
      </c>
    </row>
    <row r="14" spans="1:42" ht="6" customHeight="1" thickTop="1" thickBot="1" x14ac:dyDescent="0.35">
      <c r="B14" s="363"/>
      <c r="C14" s="30"/>
      <c r="D14" s="365"/>
      <c r="E14" s="365"/>
      <c r="F14" s="365"/>
      <c r="G14" s="365"/>
      <c r="H14" s="365"/>
      <c r="I14" s="365"/>
      <c r="J14" s="373"/>
      <c r="K14" s="365"/>
      <c r="L14" s="365"/>
      <c r="M14" s="365"/>
      <c r="N14" s="365"/>
      <c r="O14" s="365"/>
      <c r="P14" s="365"/>
      <c r="Q14" s="365"/>
      <c r="R14" s="375"/>
      <c r="S14" s="365"/>
      <c r="T14" s="365"/>
      <c r="U14" s="365"/>
      <c r="V14" s="365"/>
      <c r="W14" s="365"/>
      <c r="X14" s="85"/>
      <c r="Y14" s="158"/>
      <c r="Z14" s="159"/>
      <c r="AA14" s="158"/>
      <c r="AB14" s="159"/>
    </row>
    <row r="15" spans="1:42" ht="19.95" customHeight="1" thickTop="1" thickBot="1" x14ac:dyDescent="0.35">
      <c r="B15" s="697" t="s">
        <v>187</v>
      </c>
      <c r="C15" s="698"/>
      <c r="D15" s="698"/>
      <c r="E15" s="698"/>
      <c r="F15" s="698"/>
      <c r="G15" s="698"/>
      <c r="H15" s="698"/>
      <c r="I15" s="698"/>
      <c r="J15" s="699"/>
      <c r="K15" s="706"/>
      <c r="L15" s="707"/>
      <c r="M15" s="707"/>
      <c r="N15" s="707"/>
      <c r="O15" s="707"/>
      <c r="P15" s="707"/>
      <c r="Q15" s="708"/>
      <c r="R15" s="724" t="s">
        <v>974</v>
      </c>
      <c r="S15" s="725"/>
      <c r="T15" s="725"/>
      <c r="U15" s="725"/>
      <c r="V15" s="725"/>
      <c r="W15" s="365"/>
      <c r="X15" s="85"/>
      <c r="Y15" s="465" t="s">
        <v>18447</v>
      </c>
      <c r="Z15" s="467">
        <v>6</v>
      </c>
      <c r="AA15" s="465" t="s">
        <v>18456</v>
      </c>
      <c r="AB15" s="467">
        <v>16</v>
      </c>
    </row>
    <row r="16" spans="1:42" ht="6" customHeight="1" thickTop="1" thickBot="1" x14ac:dyDescent="0.35">
      <c r="B16" s="363"/>
      <c r="C16" s="30"/>
      <c r="D16" s="365"/>
      <c r="E16" s="365"/>
      <c r="F16" s="365"/>
      <c r="G16" s="365"/>
      <c r="H16" s="365"/>
      <c r="I16" s="365"/>
      <c r="J16" s="373"/>
      <c r="K16" s="365"/>
      <c r="L16" s="365"/>
      <c r="M16" s="365"/>
      <c r="N16" s="365"/>
      <c r="O16" s="365"/>
      <c r="P16" s="365"/>
      <c r="Q16" s="365"/>
      <c r="R16" s="365"/>
      <c r="S16" s="365"/>
      <c r="T16" s="365"/>
      <c r="U16" s="365"/>
      <c r="V16" s="365"/>
      <c r="W16" s="365"/>
      <c r="X16" s="85"/>
      <c r="Y16" s="158"/>
      <c r="Z16" s="159"/>
      <c r="AA16" s="158"/>
      <c r="AB16" s="159"/>
    </row>
    <row r="17" spans="2:28" ht="19.95" customHeight="1" thickTop="1" thickBot="1" x14ac:dyDescent="0.35">
      <c r="B17" s="697" t="s">
        <v>188</v>
      </c>
      <c r="C17" s="698"/>
      <c r="D17" s="698"/>
      <c r="E17" s="698"/>
      <c r="F17" s="698"/>
      <c r="G17" s="698"/>
      <c r="H17" s="698"/>
      <c r="I17" s="698"/>
      <c r="J17" s="699"/>
      <c r="K17" s="706"/>
      <c r="L17" s="707"/>
      <c r="M17" s="707"/>
      <c r="N17" s="707"/>
      <c r="O17" s="707"/>
      <c r="P17" s="707"/>
      <c r="Q17" s="708"/>
      <c r="R17" s="377"/>
      <c r="S17" s="703" t="s">
        <v>50</v>
      </c>
      <c r="T17" s="703"/>
      <c r="U17" s="703"/>
      <c r="V17" s="703"/>
      <c r="W17" s="703"/>
      <c r="X17" s="85"/>
      <c r="Y17" s="465" t="s">
        <v>18448</v>
      </c>
      <c r="Z17" s="467">
        <v>7</v>
      </c>
      <c r="AA17" s="465" t="s">
        <v>18457</v>
      </c>
      <c r="AB17" s="467">
        <v>17</v>
      </c>
    </row>
    <row r="18" spans="2:28" ht="6" customHeight="1" thickTop="1" thickBot="1" x14ac:dyDescent="0.35">
      <c r="B18" s="363"/>
      <c r="C18" s="30"/>
      <c r="D18" s="365"/>
      <c r="E18" s="365"/>
      <c r="F18" s="365"/>
      <c r="G18" s="365"/>
      <c r="H18" s="365"/>
      <c r="I18" s="365"/>
      <c r="J18" s="373"/>
      <c r="K18" s="365"/>
      <c r="L18" s="365"/>
      <c r="M18" s="365"/>
      <c r="N18" s="365"/>
      <c r="O18" s="365"/>
      <c r="P18" s="365"/>
      <c r="Q18" s="365"/>
      <c r="R18" s="377"/>
      <c r="S18" s="378"/>
      <c r="T18" s="379"/>
      <c r="U18" s="379"/>
      <c r="V18" s="379"/>
      <c r="W18" s="379"/>
      <c r="X18" s="85"/>
      <c r="Y18" s="158"/>
      <c r="Z18" s="159"/>
      <c r="AA18" s="158"/>
      <c r="AB18" s="159"/>
    </row>
    <row r="19" spans="2:28" ht="19.95" customHeight="1" thickTop="1" thickBot="1" x14ac:dyDescent="0.35">
      <c r="B19" s="697" t="s">
        <v>189</v>
      </c>
      <c r="C19" s="698"/>
      <c r="D19" s="698"/>
      <c r="E19" s="698"/>
      <c r="F19" s="698"/>
      <c r="G19" s="698"/>
      <c r="H19" s="698"/>
      <c r="I19" s="698"/>
      <c r="J19" s="699"/>
      <c r="K19" s="706"/>
      <c r="L19" s="707"/>
      <c r="M19" s="707"/>
      <c r="N19" s="707"/>
      <c r="O19" s="707"/>
      <c r="P19" s="707"/>
      <c r="Q19" s="708"/>
      <c r="R19" s="377"/>
      <c r="S19" s="703" t="s">
        <v>18904</v>
      </c>
      <c r="T19" s="703"/>
      <c r="U19" s="703"/>
      <c r="V19" s="703"/>
      <c r="W19" s="703"/>
      <c r="X19" s="85"/>
      <c r="Y19" s="465" t="s">
        <v>18449</v>
      </c>
      <c r="Z19" s="467">
        <v>8</v>
      </c>
      <c r="AA19" s="465" t="s">
        <v>18458</v>
      </c>
      <c r="AB19" s="467">
        <v>18</v>
      </c>
    </row>
    <row r="20" spans="2:28" ht="6" customHeight="1" thickTop="1" x14ac:dyDescent="0.3">
      <c r="B20" s="363"/>
      <c r="C20" s="30"/>
      <c r="D20" s="365"/>
      <c r="E20" s="365"/>
      <c r="F20" s="365"/>
      <c r="G20" s="365"/>
      <c r="H20" s="365"/>
      <c r="I20" s="365"/>
      <c r="J20" s="373"/>
      <c r="K20" s="365"/>
      <c r="L20" s="365"/>
      <c r="M20" s="365"/>
      <c r="N20" s="365"/>
      <c r="O20" s="365"/>
      <c r="P20" s="365"/>
      <c r="Q20" s="365"/>
      <c r="R20" s="365"/>
      <c r="S20" s="379"/>
      <c r="T20" s="379"/>
      <c r="U20" s="379"/>
      <c r="V20" s="379"/>
      <c r="W20" s="379"/>
      <c r="X20" s="85"/>
      <c r="Y20" s="158"/>
      <c r="Z20" s="159"/>
      <c r="AA20" s="158"/>
      <c r="AB20" s="159"/>
    </row>
    <row r="21" spans="2:28" ht="19.95" customHeight="1" x14ac:dyDescent="0.3">
      <c r="B21" s="697" t="s">
        <v>190</v>
      </c>
      <c r="C21" s="698"/>
      <c r="D21" s="698"/>
      <c r="E21" s="698"/>
      <c r="F21" s="698"/>
      <c r="G21" s="698"/>
      <c r="H21" s="698"/>
      <c r="I21" s="698"/>
      <c r="J21" s="698"/>
      <c r="K21" s="735"/>
      <c r="L21" s="696"/>
      <c r="M21" s="696"/>
      <c r="N21" s="696"/>
      <c r="O21" s="696"/>
      <c r="P21" s="696"/>
      <c r="Q21" s="696"/>
      <c r="R21" s="365"/>
      <c r="S21" s="703" t="s">
        <v>153</v>
      </c>
      <c r="T21" s="703"/>
      <c r="U21" s="703"/>
      <c r="V21" s="703"/>
      <c r="W21" s="703"/>
      <c r="X21" s="85"/>
      <c r="Y21" s="465" t="s">
        <v>18450</v>
      </c>
      <c r="Z21" s="467">
        <v>9</v>
      </c>
      <c r="AA21" s="465" t="s">
        <v>18459</v>
      </c>
      <c r="AB21" s="467">
        <v>19</v>
      </c>
    </row>
    <row r="22" spans="2:28" ht="6" customHeight="1" x14ac:dyDescent="0.3">
      <c r="B22" s="363"/>
      <c r="C22" s="30"/>
      <c r="D22" s="365"/>
      <c r="E22" s="365"/>
      <c r="F22" s="365"/>
      <c r="G22" s="365"/>
      <c r="H22" s="365"/>
      <c r="I22" s="365"/>
      <c r="J22" s="373"/>
      <c r="K22" s="365"/>
      <c r="L22" s="365"/>
      <c r="M22" s="365"/>
      <c r="N22" s="365"/>
      <c r="O22" s="365"/>
      <c r="P22" s="365"/>
      <c r="Q22" s="365"/>
      <c r="R22" s="365"/>
      <c r="S22" s="379"/>
      <c r="T22" s="379"/>
      <c r="U22" s="379"/>
      <c r="V22" s="379"/>
      <c r="W22" s="379"/>
      <c r="X22" s="85"/>
      <c r="Y22" s="158"/>
      <c r="Z22" s="159"/>
      <c r="AA22" s="158"/>
      <c r="AB22" s="159"/>
    </row>
    <row r="23" spans="2:28" ht="19.95" customHeight="1" x14ac:dyDescent="0.3">
      <c r="B23" s="697" t="s">
        <v>192</v>
      </c>
      <c r="C23" s="698"/>
      <c r="D23" s="698"/>
      <c r="E23" s="698"/>
      <c r="F23" s="698"/>
      <c r="G23" s="698"/>
      <c r="H23" s="698"/>
      <c r="I23" s="698"/>
      <c r="J23" s="698"/>
      <c r="K23" s="270">
        <f>N_INICIAL</f>
        <v>0</v>
      </c>
      <c r="L23" s="365"/>
      <c r="M23" s="737" t="str">
        <f ca="1">IFERROR(IF(OR(N_FINAL&gt;P_Max,N_INICIAL&lt;P_Min),Z_DG_29_2_O,
IF(OR(P_Min&lt;N_INICIAL,P_Max&gt;N_FINAL),Z_DG_29_1_O,"")),"")</f>
        <v/>
      </c>
      <c r="N23" s="737"/>
      <c r="O23" s="737"/>
      <c r="P23" s="737"/>
      <c r="Q23" s="737"/>
      <c r="R23" s="365"/>
      <c r="S23" s="703" t="s">
        <v>154</v>
      </c>
      <c r="T23" s="703"/>
      <c r="U23" s="703"/>
      <c r="V23" s="703"/>
      <c r="W23" s="703"/>
      <c r="X23" s="85"/>
      <c r="Y23" s="465" t="s">
        <v>18451</v>
      </c>
      <c r="Z23" s="467">
        <v>10</v>
      </c>
      <c r="AA23" s="465" t="s">
        <v>18460</v>
      </c>
      <c r="AB23" s="467">
        <v>20</v>
      </c>
    </row>
    <row r="24" spans="2:28" ht="6" customHeight="1" x14ac:dyDescent="0.3">
      <c r="B24" s="363"/>
      <c r="C24" s="30"/>
      <c r="D24" s="365"/>
      <c r="E24" s="365"/>
      <c r="F24" s="365"/>
      <c r="G24" s="365"/>
      <c r="H24" s="365"/>
      <c r="I24" s="365"/>
      <c r="J24" s="373"/>
      <c r="K24" s="365"/>
      <c r="L24" s="365"/>
      <c r="M24" s="737"/>
      <c r="N24" s="737"/>
      <c r="O24" s="737"/>
      <c r="P24" s="737"/>
      <c r="Q24" s="737"/>
      <c r="R24" s="365"/>
      <c r="S24" s="379"/>
      <c r="T24" s="379"/>
      <c r="U24" s="379"/>
      <c r="V24" s="379"/>
      <c r="W24" s="379"/>
      <c r="X24" s="85"/>
      <c r="Y24" s="406"/>
      <c r="Z24" s="159"/>
      <c r="AA24" s="406"/>
      <c r="AB24" s="160"/>
    </row>
    <row r="25" spans="2:28" ht="19.95" customHeight="1" x14ac:dyDescent="0.3">
      <c r="B25" s="697" t="s">
        <v>193</v>
      </c>
      <c r="C25" s="698"/>
      <c r="D25" s="698"/>
      <c r="E25" s="698"/>
      <c r="F25" s="698"/>
      <c r="G25" s="698"/>
      <c r="H25" s="698"/>
      <c r="I25" s="698"/>
      <c r="J25" s="698"/>
      <c r="K25" s="380">
        <f>N_FINAL</f>
        <v>0</v>
      </c>
      <c r="L25" s="365"/>
      <c r="M25" s="737"/>
      <c r="N25" s="737"/>
      <c r="O25" s="737"/>
      <c r="P25" s="737"/>
      <c r="Q25" s="737"/>
      <c r="R25" s="365"/>
      <c r="S25" s="703" t="s">
        <v>155</v>
      </c>
      <c r="T25" s="703"/>
      <c r="U25" s="703"/>
      <c r="V25" s="703"/>
      <c r="W25" s="703"/>
      <c r="X25" s="85"/>
      <c r="Y25" s="465" t="s">
        <v>18461</v>
      </c>
      <c r="Z25" s="467">
        <v>1</v>
      </c>
      <c r="AA25" s="465" t="s">
        <v>18467</v>
      </c>
      <c r="AB25" s="467">
        <v>7</v>
      </c>
    </row>
    <row r="26" spans="2:28" ht="6" customHeight="1" thickBot="1" x14ac:dyDescent="0.35">
      <c r="B26" s="363"/>
      <c r="C26" s="30"/>
      <c r="D26" s="365"/>
      <c r="E26" s="365"/>
      <c r="F26" s="365"/>
      <c r="G26" s="365"/>
      <c r="H26" s="365"/>
      <c r="I26" s="365"/>
      <c r="J26" s="373"/>
      <c r="K26" s="365"/>
      <c r="L26" s="365"/>
      <c r="M26" s="365"/>
      <c r="N26" s="365"/>
      <c r="O26" s="365"/>
      <c r="P26" s="365"/>
      <c r="Q26" s="365"/>
      <c r="R26" s="365"/>
      <c r="S26" s="379"/>
      <c r="T26" s="379"/>
      <c r="U26" s="379"/>
      <c r="V26" s="379"/>
      <c r="W26" s="379"/>
      <c r="X26" s="85"/>
      <c r="Y26" s="158"/>
      <c r="Z26" s="159"/>
      <c r="AA26" s="161"/>
      <c r="AB26" s="159"/>
    </row>
    <row r="27" spans="2:28" ht="19.95" customHeight="1" x14ac:dyDescent="0.3">
      <c r="B27" s="697" t="s">
        <v>194</v>
      </c>
      <c r="C27" s="698"/>
      <c r="D27" s="698"/>
      <c r="E27" s="698"/>
      <c r="F27" s="698"/>
      <c r="G27" s="698"/>
      <c r="H27" s="698"/>
      <c r="I27" s="698"/>
      <c r="J27" s="698"/>
      <c r="K27" s="574" t="s">
        <v>11</v>
      </c>
      <c r="L27" s="365"/>
      <c r="M27" s="726" t="str">
        <f>Z_DG_29_3_O</f>
        <v>Pincha aquí si quieres poner el rango completo de preguntas [Ctrl+May+K]</v>
      </c>
      <c r="N27" s="727"/>
      <c r="O27" s="727"/>
      <c r="P27" s="727"/>
      <c r="Q27" s="728"/>
      <c r="R27" s="365"/>
      <c r="S27" s="703" t="s">
        <v>156</v>
      </c>
      <c r="T27" s="703"/>
      <c r="U27" s="703"/>
      <c r="V27" s="703"/>
      <c r="W27" s="703"/>
      <c r="X27" s="85"/>
      <c r="Y27" s="465" t="s">
        <v>18462</v>
      </c>
      <c r="Z27" s="467">
        <v>2</v>
      </c>
      <c r="AA27" s="465" t="s">
        <v>18468</v>
      </c>
      <c r="AB27" s="467">
        <v>8</v>
      </c>
    </row>
    <row r="28" spans="2:28" ht="6" customHeight="1" x14ac:dyDescent="0.3">
      <c r="B28" s="363"/>
      <c r="C28" s="30"/>
      <c r="D28" s="365"/>
      <c r="E28" s="365"/>
      <c r="F28" s="365"/>
      <c r="G28" s="365"/>
      <c r="H28" s="365"/>
      <c r="I28" s="365"/>
      <c r="J28" s="365"/>
      <c r="K28" s="365"/>
      <c r="L28" s="365"/>
      <c r="M28" s="729"/>
      <c r="N28" s="730"/>
      <c r="O28" s="730"/>
      <c r="P28" s="730"/>
      <c r="Q28" s="731"/>
      <c r="R28" s="365"/>
      <c r="S28" s="365"/>
      <c r="T28" s="365"/>
      <c r="U28" s="365"/>
      <c r="V28" s="365"/>
      <c r="W28" s="365"/>
      <c r="X28" s="85"/>
      <c r="Y28" s="158"/>
      <c r="Z28" s="159"/>
      <c r="AA28" s="161"/>
      <c r="AB28" s="159"/>
    </row>
    <row r="29" spans="2:28" ht="19.95" customHeight="1" thickBot="1" x14ac:dyDescent="0.35">
      <c r="B29" s="697" t="s">
        <v>1084</v>
      </c>
      <c r="C29" s="698"/>
      <c r="D29" s="698"/>
      <c r="E29" s="698"/>
      <c r="F29" s="698"/>
      <c r="G29" s="698"/>
      <c r="H29" s="698"/>
      <c r="I29" s="698"/>
      <c r="J29" s="698"/>
      <c r="K29" s="614" t="s">
        <v>7</v>
      </c>
      <c r="L29" s="365"/>
      <c r="M29" s="732"/>
      <c r="N29" s="733"/>
      <c r="O29" s="733"/>
      <c r="P29" s="733"/>
      <c r="Q29" s="734"/>
      <c r="R29" s="30"/>
      <c r="S29" s="703" t="s">
        <v>206</v>
      </c>
      <c r="T29" s="703"/>
      <c r="U29" s="703"/>
      <c r="V29" s="703"/>
      <c r="W29" s="703"/>
      <c r="X29" s="85"/>
      <c r="Y29" s="465" t="s">
        <v>18463</v>
      </c>
      <c r="Z29" s="467">
        <v>3</v>
      </c>
      <c r="AA29" s="465"/>
      <c r="AB29" s="467">
        <v>9</v>
      </c>
    </row>
    <row r="30" spans="2:28" ht="6" customHeight="1" x14ac:dyDescent="0.3">
      <c r="B30" s="363"/>
      <c r="C30" s="30"/>
      <c r="D30" s="30"/>
      <c r="E30" s="30"/>
      <c r="F30" s="30"/>
      <c r="G30" s="30"/>
      <c r="H30" s="30"/>
      <c r="I30" s="30"/>
      <c r="J30" s="30"/>
      <c r="K30" s="30"/>
      <c r="L30" s="30"/>
      <c r="M30" s="30"/>
      <c r="N30" s="30"/>
      <c r="O30" s="30"/>
      <c r="P30" s="30"/>
      <c r="Q30" s="30"/>
      <c r="R30" s="30"/>
      <c r="S30" s="30"/>
      <c r="T30" s="30"/>
      <c r="U30" s="30"/>
      <c r="V30" s="30"/>
      <c r="W30" s="30"/>
      <c r="X30" s="85"/>
      <c r="Y30" s="158"/>
      <c r="Z30" s="159"/>
      <c r="AA30" s="161"/>
      <c r="AB30" s="159"/>
    </row>
    <row r="31" spans="2:28" ht="19.95" customHeight="1" x14ac:dyDescent="0.3">
      <c r="B31" s="697" t="s">
        <v>963</v>
      </c>
      <c r="C31" s="698"/>
      <c r="D31" s="698"/>
      <c r="E31" s="698"/>
      <c r="F31" s="698"/>
      <c r="G31" s="698"/>
      <c r="H31" s="698"/>
      <c r="I31" s="698"/>
      <c r="J31" s="698"/>
      <c r="K31" s="698"/>
      <c r="L31" s="698"/>
      <c r="M31" s="698"/>
      <c r="N31" s="698"/>
      <c r="O31" s="698"/>
      <c r="P31" s="723" t="s">
        <v>828</v>
      </c>
      <c r="Q31" s="723"/>
      <c r="R31" s="30"/>
      <c r="S31" s="719"/>
      <c r="T31" s="719"/>
      <c r="U31" s="719"/>
      <c r="V31" s="719"/>
      <c r="W31" s="719"/>
      <c r="X31" s="720"/>
      <c r="Y31" s="465" t="s">
        <v>18464</v>
      </c>
      <c r="Z31" s="467">
        <v>4</v>
      </c>
      <c r="AA31" s="465"/>
      <c r="AB31" s="467">
        <v>10</v>
      </c>
    </row>
    <row r="32" spans="2:28" ht="6" customHeight="1" x14ac:dyDescent="0.3">
      <c r="B32" s="363"/>
      <c r="C32" s="30"/>
      <c r="D32" s="365"/>
      <c r="E32" s="365"/>
      <c r="F32" s="365"/>
      <c r="G32" s="365"/>
      <c r="H32" s="365"/>
      <c r="I32" s="365"/>
      <c r="J32" s="373"/>
      <c r="K32" s="365"/>
      <c r="L32" s="365"/>
      <c r="M32" s="365"/>
      <c r="N32" s="365"/>
      <c r="O32" s="365"/>
      <c r="P32" s="365"/>
      <c r="Q32" s="365"/>
      <c r="R32" s="30"/>
      <c r="S32" s="719"/>
      <c r="T32" s="719"/>
      <c r="U32" s="719"/>
      <c r="V32" s="719"/>
      <c r="W32" s="719"/>
      <c r="X32" s="720"/>
      <c r="Y32" s="158"/>
      <c r="Z32" s="159"/>
      <c r="AA32" s="158"/>
      <c r="AB32" s="159"/>
    </row>
    <row r="33" spans="1:29" ht="19.95" customHeight="1" x14ac:dyDescent="0.3">
      <c r="B33" s="363"/>
      <c r="C33" s="30"/>
      <c r="D33" s="736" t="s">
        <v>17941</v>
      </c>
      <c r="E33" s="736" t="s">
        <v>17941</v>
      </c>
      <c r="F33" s="736" t="s">
        <v>17941</v>
      </c>
      <c r="G33" s="736" t="s">
        <v>17941</v>
      </c>
      <c r="H33" s="736" t="s">
        <v>17941</v>
      </c>
      <c r="I33" s="736" t="s">
        <v>17941</v>
      </c>
      <c r="J33" s="736" t="s">
        <v>17941</v>
      </c>
      <c r="K33" s="736" t="s">
        <v>17941</v>
      </c>
      <c r="L33" s="736" t="s">
        <v>17941</v>
      </c>
      <c r="M33" s="736" t="s">
        <v>17941</v>
      </c>
      <c r="N33" s="736" t="s">
        <v>17941</v>
      </c>
      <c r="O33" s="736" t="s">
        <v>17941</v>
      </c>
      <c r="P33" s="736" t="s">
        <v>17941</v>
      </c>
      <c r="Q33" s="736" t="s">
        <v>17941</v>
      </c>
      <c r="R33" s="30"/>
      <c r="S33" s="719"/>
      <c r="T33" s="719"/>
      <c r="U33" s="719"/>
      <c r="V33" s="719"/>
      <c r="W33" s="719"/>
      <c r="X33" s="720"/>
      <c r="Y33" s="465" t="s">
        <v>18465</v>
      </c>
      <c r="Z33" s="467">
        <v>5</v>
      </c>
      <c r="AA33" s="465"/>
      <c r="AB33" s="467">
        <v>11</v>
      </c>
    </row>
    <row r="34" spans="1:29" ht="6" customHeight="1" x14ac:dyDescent="0.3">
      <c r="B34" s="363"/>
      <c r="C34" s="30"/>
      <c r="D34" s="736" t="s">
        <v>17941</v>
      </c>
      <c r="E34" s="736" t="s">
        <v>17941</v>
      </c>
      <c r="F34" s="736" t="s">
        <v>17941</v>
      </c>
      <c r="G34" s="736" t="s">
        <v>17941</v>
      </c>
      <c r="H34" s="736" t="s">
        <v>17941</v>
      </c>
      <c r="I34" s="736" t="s">
        <v>17941</v>
      </c>
      <c r="J34" s="736" t="s">
        <v>17941</v>
      </c>
      <c r="K34" s="736" t="s">
        <v>17941</v>
      </c>
      <c r="L34" s="736" t="s">
        <v>17941</v>
      </c>
      <c r="M34" s="736" t="s">
        <v>17941</v>
      </c>
      <c r="N34" s="736" t="s">
        <v>17941</v>
      </c>
      <c r="O34" s="736" t="s">
        <v>17941</v>
      </c>
      <c r="P34" s="736" t="s">
        <v>17941</v>
      </c>
      <c r="Q34" s="736" t="s">
        <v>17941</v>
      </c>
      <c r="R34" s="30"/>
      <c r="S34" s="719"/>
      <c r="T34" s="719"/>
      <c r="U34" s="719"/>
      <c r="V34" s="719"/>
      <c r="W34" s="719"/>
      <c r="X34" s="720"/>
      <c r="Y34" s="158"/>
      <c r="Z34" s="159"/>
      <c r="AA34" s="158"/>
      <c r="AB34" s="159"/>
    </row>
    <row r="35" spans="1:29" ht="19.95" customHeight="1" x14ac:dyDescent="0.3">
      <c r="B35" s="363"/>
      <c r="C35" s="30"/>
      <c r="D35" s="736" t="s">
        <v>17941</v>
      </c>
      <c r="E35" s="736" t="s">
        <v>17941</v>
      </c>
      <c r="F35" s="736" t="s">
        <v>17941</v>
      </c>
      <c r="G35" s="736" t="s">
        <v>17941</v>
      </c>
      <c r="H35" s="736" t="s">
        <v>17941</v>
      </c>
      <c r="I35" s="736" t="s">
        <v>17941</v>
      </c>
      <c r="J35" s="736" t="s">
        <v>17941</v>
      </c>
      <c r="K35" s="736" t="s">
        <v>17941</v>
      </c>
      <c r="L35" s="736" t="s">
        <v>17941</v>
      </c>
      <c r="M35" s="736" t="s">
        <v>17941</v>
      </c>
      <c r="N35" s="736" t="s">
        <v>17941</v>
      </c>
      <c r="O35" s="736" t="s">
        <v>17941</v>
      </c>
      <c r="P35" s="736" t="s">
        <v>17941</v>
      </c>
      <c r="Q35" s="736" t="s">
        <v>17941</v>
      </c>
      <c r="R35" s="30"/>
      <c r="S35" s="719"/>
      <c r="T35" s="719"/>
      <c r="U35" s="719"/>
      <c r="V35" s="719"/>
      <c r="W35" s="719"/>
      <c r="X35" s="720"/>
      <c r="Y35" s="465" t="s">
        <v>18466</v>
      </c>
      <c r="Z35" s="467">
        <v>6</v>
      </c>
      <c r="AA35" s="465"/>
      <c r="AB35" s="467">
        <v>12</v>
      </c>
    </row>
    <row r="36" spans="1:29" ht="10.050000000000001" customHeight="1" thickBot="1" x14ac:dyDescent="0.35">
      <c r="B36" s="168"/>
      <c r="C36" s="180"/>
      <c r="D36" s="86"/>
      <c r="E36" s="86"/>
      <c r="F36" s="86"/>
      <c r="G36" s="86"/>
      <c r="H36" s="86"/>
      <c r="I36" s="86"/>
      <c r="J36" s="86"/>
      <c r="K36" s="86"/>
      <c r="L36" s="86"/>
      <c r="M36" s="86"/>
      <c r="N36" s="86"/>
      <c r="O36" s="86"/>
      <c r="P36" s="86"/>
      <c r="Q36" s="86"/>
      <c r="R36" s="86"/>
      <c r="S36" s="721"/>
      <c r="T36" s="721"/>
      <c r="U36" s="721"/>
      <c r="V36" s="721"/>
      <c r="W36" s="721"/>
      <c r="X36" s="722"/>
    </row>
    <row r="37" spans="1:29" s="1" customFormat="1" ht="19.2" hidden="1" customHeight="1" thickTop="1" thickBot="1" x14ac:dyDescent="0.35">
      <c r="A37"/>
      <c r="B37" s="304">
        <v>3</v>
      </c>
      <c r="C37" s="305">
        <v>4</v>
      </c>
      <c r="D37" s="306" t="s">
        <v>35</v>
      </c>
      <c r="E37" s="306"/>
      <c r="F37" s="306"/>
      <c r="G37" s="306"/>
      <c r="H37" s="306"/>
      <c r="I37" s="306"/>
      <c r="J37" s="307" t="s">
        <v>39</v>
      </c>
      <c r="K37" s="308" t="s">
        <v>4</v>
      </c>
      <c r="L37" s="309"/>
      <c r="M37" s="310" t="s">
        <v>32</v>
      </c>
      <c r="N37" s="310" t="s">
        <v>17726</v>
      </c>
      <c r="O37" s="311" t="s">
        <v>34</v>
      </c>
      <c r="P37" s="312" t="s">
        <v>33</v>
      </c>
      <c r="Q37" s="313" t="s">
        <v>5</v>
      </c>
      <c r="R37" s="306"/>
      <c r="S37" s="306"/>
      <c r="T37" s="306"/>
      <c r="U37" s="306"/>
      <c r="V37" s="306"/>
      <c r="W37" s="306"/>
      <c r="X37" s="314"/>
      <c r="Z37"/>
      <c r="AC37"/>
    </row>
    <row r="38" spans="1:29" s="1" customFormat="1" hidden="1" x14ac:dyDescent="0.3">
      <c r="A38"/>
      <c r="B38" s="315">
        <v>1</v>
      </c>
      <c r="C38" s="316"/>
      <c r="D38" s="316" t="str">
        <f ca="1">Tipo_1&amp;" ("&amp;P_max_OM-P_min_OM+MIN(P_min_OM,1)&amp;")"</f>
        <v>Opción Múltiple 1R (0)</v>
      </c>
      <c r="E38" s="316"/>
      <c r="F38" s="316"/>
      <c r="G38" s="316"/>
      <c r="H38" s="316"/>
      <c r="I38" s="316"/>
      <c r="J38" s="317" t="s">
        <v>19829</v>
      </c>
      <c r="K38" s="318" t="s">
        <v>6</v>
      </c>
      <c r="L38" s="319">
        <f ca="1">N38-M38+1</f>
        <v>1</v>
      </c>
      <c r="M38" s="320" cm="1">
        <f t="array" aca="1" ref="M38" ca="1">IF(INDIRECT("'Datos "&amp;K38&amp;"'!N_Preguntas")=0,0,INDIRECT("N_I_"&amp;K38))</f>
        <v>0</v>
      </c>
      <c r="N38" s="321" cm="1">
        <f t="array" aca="1" ref="N38" ca="1">MAX(M38+INDIRECT("'Datos "&amp;K38&amp;"'!N_Preguntas")-1,0)</f>
        <v>0</v>
      </c>
      <c r="O38" s="56">
        <v>10</v>
      </c>
      <c r="P38" s="57">
        <v>101</v>
      </c>
      <c r="Q38" s="322" t="s">
        <v>7</v>
      </c>
      <c r="R38" s="316"/>
      <c r="S38" s="316"/>
      <c r="T38" s="316"/>
      <c r="U38" s="323" t="str">
        <f>IF(OR(NUMERAR_R="",NUMERAR_R="none"),Z_DG_27_3_O,NUMERAR_R)</f>
        <v>abc</v>
      </c>
      <c r="V38" s="316"/>
      <c r="W38" s="316"/>
      <c r="X38" s="324">
        <v>6</v>
      </c>
      <c r="Y38" s="281">
        <v>0</v>
      </c>
      <c r="Z38"/>
      <c r="AC38"/>
    </row>
    <row r="39" spans="1:29" s="1" customFormat="1" hidden="1" x14ac:dyDescent="0.3">
      <c r="A39"/>
      <c r="B39" s="325">
        <v>2</v>
      </c>
      <c r="C39" s="29"/>
      <c r="D39" s="29" t="str">
        <f ca="1">Tipo_2&amp;" ("&amp;P_max_O2-P_min_O2+MIN(P_min_O2,1)&amp;")"</f>
        <v>Opción Múltiple +R (0)</v>
      </c>
      <c r="E39" s="29"/>
      <c r="F39" s="29"/>
      <c r="G39" s="29"/>
      <c r="H39" s="29"/>
      <c r="I39" s="29"/>
      <c r="J39" s="326" t="s">
        <v>19828</v>
      </c>
      <c r="K39" s="327" t="s">
        <v>36</v>
      </c>
      <c r="L39" s="328">
        <f t="shared" ref="L39:L45" ca="1" si="0">N39-M39+1</f>
        <v>1</v>
      </c>
      <c r="M39" s="329" cm="1">
        <f t="array" aca="1" ref="M39" ca="1">IF(INDIRECT("'Datos "&amp;K39&amp;"'!N_Preguntas")=0,0,INDIRECT("'Datos "&amp;K39&amp;"'!A4"))</f>
        <v>0</v>
      </c>
      <c r="N39" s="330" cm="1">
        <f t="array" aca="1" ref="N39" ca="1">MAX(M39+INDIRECT("'Datos "&amp;K39&amp;"'!N_Preguntas")-1,0)</f>
        <v>0</v>
      </c>
      <c r="O39" s="58">
        <v>100</v>
      </c>
      <c r="P39" s="59">
        <v>201</v>
      </c>
      <c r="Q39" s="331" t="s">
        <v>19</v>
      </c>
      <c r="R39" s="29"/>
      <c r="S39" s="29"/>
      <c r="T39" s="29"/>
      <c r="U39" s="332"/>
      <c r="V39" s="333"/>
      <c r="W39" s="29"/>
      <c r="X39" s="334">
        <v>6</v>
      </c>
      <c r="Y39" s="281">
        <v>0</v>
      </c>
      <c r="Z39"/>
      <c r="AC39"/>
    </row>
    <row r="40" spans="1:29" s="1" customFormat="1" hidden="1" x14ac:dyDescent="0.3">
      <c r="A40"/>
      <c r="B40" s="325">
        <v>3</v>
      </c>
      <c r="C40" s="29"/>
      <c r="D40" s="29" t="str">
        <f ca="1">Tipo_3&amp;" ("&amp;P_max_VF-P_min_VF+MIN(P_min_VF,1)&amp;")"</f>
        <v>Verdadero/Falso (0)</v>
      </c>
      <c r="E40" s="29"/>
      <c r="F40" s="29"/>
      <c r="G40" s="29"/>
      <c r="H40" s="29"/>
      <c r="I40" s="29"/>
      <c r="J40" s="326" t="s">
        <v>18022</v>
      </c>
      <c r="K40" s="327" t="s">
        <v>8</v>
      </c>
      <c r="L40" s="328">
        <f t="shared" ca="1" si="0"/>
        <v>1</v>
      </c>
      <c r="M40" s="329" cm="1">
        <f t="array" aca="1" ref="M40" ca="1">IF(INDIRECT("'Datos "&amp;K40&amp;"'!N_Preguntas")=0,0,INDIRECT("'Datos "&amp;K40&amp;"'!A4"))</f>
        <v>0</v>
      </c>
      <c r="N40" s="330" cm="1">
        <f t="array" aca="1" ref="N40" ca="1">MAX(M40+INDIRECT("'Datos "&amp;K40&amp;"'!N_Preguntas")-1,0)</f>
        <v>0</v>
      </c>
      <c r="O40" s="58">
        <v>0</v>
      </c>
      <c r="P40" s="59">
        <v>301</v>
      </c>
      <c r="Q40" s="331" t="s">
        <v>9</v>
      </c>
      <c r="R40" s="29"/>
      <c r="S40" s="29"/>
      <c r="T40" s="29"/>
      <c r="U40" s="332" t="str">
        <f>IF(BARAJAR_R="true",Z_DG_27_1_O,Z_DG_27_2_O)</f>
        <v>Las respuestas se barajarán.</v>
      </c>
      <c r="V40" s="29"/>
      <c r="W40" s="29"/>
      <c r="X40" s="334">
        <v>2</v>
      </c>
      <c r="Y40" s="163" t="b">
        <v>0</v>
      </c>
      <c r="Z40"/>
      <c r="AC40"/>
    </row>
    <row r="41" spans="1:29" s="1" customFormat="1" hidden="1" x14ac:dyDescent="0.3">
      <c r="A41"/>
      <c r="B41" s="325">
        <v>4</v>
      </c>
      <c r="C41" s="29"/>
      <c r="D41" s="29" t="str">
        <f ca="1">Tipo_4&amp;" ("&amp;P_max_EM-P_min_EM+MIN(P_min_EM,1)&amp;")"</f>
        <v>Emparejar (0)</v>
      </c>
      <c r="E41" s="29"/>
      <c r="F41" s="29"/>
      <c r="G41" s="29"/>
      <c r="H41" s="29"/>
      <c r="I41" s="29"/>
      <c r="J41" s="326" t="s">
        <v>10</v>
      </c>
      <c r="K41" s="327" t="s">
        <v>75</v>
      </c>
      <c r="L41" s="328">
        <f t="shared" ca="1" si="0"/>
        <v>1</v>
      </c>
      <c r="M41" s="329" cm="1">
        <f t="array" aca="1" ref="M41" ca="1">IF(INDIRECT("'Datos "&amp;K41&amp;"'!N_Preguntas")=0,0,INDIRECT("'Datos "&amp;K41&amp;"'!A4"))</f>
        <v>0</v>
      </c>
      <c r="N41" s="330" cm="1">
        <f t="array" aca="1" ref="N41" ca="1">MAX(M41+INDIRECT("'Datos "&amp;K41&amp;"'!N_Preguntas")-1,0)</f>
        <v>0</v>
      </c>
      <c r="O41" s="58">
        <v>100</v>
      </c>
      <c r="P41" s="59">
        <v>401</v>
      </c>
      <c r="Q41" s="331">
        <v>123</v>
      </c>
      <c r="R41" s="29"/>
      <c r="S41" s="29"/>
      <c r="T41" s="29"/>
      <c r="U41" s="335" t="s">
        <v>11</v>
      </c>
      <c r="V41" s="29"/>
      <c r="W41" s="29"/>
      <c r="X41" s="334">
        <v>24</v>
      </c>
      <c r="Y41" s="1" t="s">
        <v>828</v>
      </c>
      <c r="Z41"/>
      <c r="AC41"/>
    </row>
    <row r="42" spans="1:29" s="1" customFormat="1" hidden="1" x14ac:dyDescent="0.3">
      <c r="A42"/>
      <c r="B42" s="325">
        <v>5</v>
      </c>
      <c r="C42" s="29"/>
      <c r="D42" s="29" t="str">
        <f ca="1">Tipo_5&amp;" ("&amp;P_max_RC-P_min_RC+MIN(P_min_RC,1)&amp;")"</f>
        <v>Respuesta Corta (0)</v>
      </c>
      <c r="E42" s="29"/>
      <c r="F42" s="29"/>
      <c r="G42" s="29"/>
      <c r="H42" s="29"/>
      <c r="I42" s="29"/>
      <c r="J42" s="326" t="s">
        <v>12</v>
      </c>
      <c r="K42" s="327" t="s">
        <v>13</v>
      </c>
      <c r="L42" s="328">
        <f t="shared" ca="1" si="0"/>
        <v>1</v>
      </c>
      <c r="M42" s="329" cm="1">
        <f t="array" aca="1" ref="M42" ca="1">IF(INDIRECT("'Datos "&amp;K42&amp;"'!N_Preguntas")=0,0,INDIRECT("'Datos "&amp;K42&amp;"'!A4"))</f>
        <v>0</v>
      </c>
      <c r="N42" s="330" cm="1">
        <f t="array" aca="1" ref="N42" ca="1">MAX(M42+INDIRECT("'Datos "&amp;K42&amp;"'!N_Preguntas")-1,0)</f>
        <v>0</v>
      </c>
      <c r="O42" s="58">
        <v>100</v>
      </c>
      <c r="P42" s="59">
        <v>501</v>
      </c>
      <c r="Q42" s="331" t="s">
        <v>14</v>
      </c>
      <c r="R42" s="29"/>
      <c r="S42" s="29"/>
      <c r="T42" s="29"/>
      <c r="U42" s="335" t="s">
        <v>15</v>
      </c>
      <c r="V42" s="29"/>
      <c r="W42" s="29"/>
      <c r="X42" s="334">
        <v>24</v>
      </c>
      <c r="Y42" s="1" t="s">
        <v>928</v>
      </c>
      <c r="Z42"/>
      <c r="AC42"/>
    </row>
    <row r="43" spans="1:29" s="1" customFormat="1" hidden="1" x14ac:dyDescent="0.3">
      <c r="A43"/>
      <c r="B43" s="325">
        <v>6</v>
      </c>
      <c r="C43" s="29"/>
      <c r="D43" s="29" t="str">
        <f ca="1">Tipo_6&amp;" ("&amp;P_max_PP-P_min_PP+MIN(P_min_PP,1)&amp;")"</f>
        <v>Palabra Perdida (0)</v>
      </c>
      <c r="E43" s="29"/>
      <c r="F43" s="29"/>
      <c r="G43" s="29"/>
      <c r="H43" s="29"/>
      <c r="I43" s="29"/>
      <c r="J43" s="326" t="s">
        <v>16</v>
      </c>
      <c r="K43" s="327" t="s">
        <v>17</v>
      </c>
      <c r="L43" s="328">
        <f t="shared" ca="1" si="0"/>
        <v>1</v>
      </c>
      <c r="M43" s="329" cm="1">
        <f t="array" aca="1" ref="M43" ca="1">IF(INDIRECT("'Datos "&amp;K43&amp;"'!N_Preguntas")=0,0,INDIRECT("'Datos "&amp;K43&amp;"'!A4"))</f>
        <v>0</v>
      </c>
      <c r="N43" s="330" cm="1">
        <f t="array" aca="1" ref="N43" ca="1">MAX(M43+INDIRECT("'Datos "&amp;K43&amp;"'!N_Preguntas")-1,0)</f>
        <v>0</v>
      </c>
      <c r="O43" s="58">
        <v>100</v>
      </c>
      <c r="P43" s="59">
        <v>601</v>
      </c>
      <c r="Q43" s="331" t="s">
        <v>18</v>
      </c>
      <c r="R43" s="29"/>
      <c r="S43" s="29"/>
      <c r="T43" s="29"/>
      <c r="U43" s="332" t="s">
        <v>37</v>
      </c>
      <c r="V43" s="333"/>
      <c r="W43" s="29"/>
      <c r="X43" s="334">
        <v>24</v>
      </c>
      <c r="Y43" s="1" t="s">
        <v>929</v>
      </c>
      <c r="Z43"/>
      <c r="AC43"/>
    </row>
    <row r="44" spans="1:29" s="1" customFormat="1" ht="15" hidden="1" customHeight="1" x14ac:dyDescent="0.3">
      <c r="A44"/>
      <c r="B44" s="325">
        <v>7</v>
      </c>
      <c r="C44" s="29"/>
      <c r="D44" s="29" t="str">
        <f ca="1">Tipo_7&amp;" ("&amp;P_max_EN-P_min_EN+MIN(P_min_EN,1)&amp;")"</f>
        <v>Ensayo (0)</v>
      </c>
      <c r="E44" s="29"/>
      <c r="F44" s="29"/>
      <c r="G44" s="29"/>
      <c r="H44" s="29"/>
      <c r="I44" s="29"/>
      <c r="J44" s="326" t="s">
        <v>804</v>
      </c>
      <c r="K44" s="327" t="s">
        <v>803</v>
      </c>
      <c r="L44" s="328">
        <f t="shared" ca="1" si="0"/>
        <v>1</v>
      </c>
      <c r="M44" s="329" cm="1">
        <f t="array" aca="1" ref="M44" ca="1">IF(INDIRECT("'Datos "&amp;K44&amp;"'!N_Preguntas")=0,0,INDIRECT("'Datos "&amp;K44&amp;"'!A4"))</f>
        <v>0</v>
      </c>
      <c r="N44" s="330" cm="1">
        <f t="array" aca="1" ref="N44" ca="1">MAX(M44+INDIRECT("'Datos "&amp;K44&amp;"'!N_Preguntas")-1,0)</f>
        <v>0</v>
      </c>
      <c r="O44" s="58">
        <v>-100</v>
      </c>
      <c r="P44" s="59">
        <v>701</v>
      </c>
      <c r="Q44" s="331"/>
      <c r="R44" s="29"/>
      <c r="S44" s="29"/>
      <c r="T44" s="29"/>
      <c r="U44" s="332" t="s">
        <v>38</v>
      </c>
      <c r="V44" s="333"/>
      <c r="W44" s="29"/>
      <c r="X44" s="334">
        <v>1</v>
      </c>
      <c r="Y44" s="525" t="s">
        <v>17934</v>
      </c>
      <c r="Z44"/>
      <c r="AC44"/>
    </row>
    <row r="45" spans="1:29" s="1" customFormat="1" ht="15" hidden="1" customHeight="1" thickBot="1" x14ac:dyDescent="0.35">
      <c r="A45"/>
      <c r="B45" s="336">
        <v>8</v>
      </c>
      <c r="C45" s="337"/>
      <c r="D45" s="337" t="str">
        <f ca="1">Tipo_8&amp;" ("&amp;P_max_CL-P_min_CL+MIN(P_min_CL,1)&amp;")"</f>
        <v>Cloze / Descripción (0)</v>
      </c>
      <c r="E45" s="337"/>
      <c r="F45" s="337"/>
      <c r="G45" s="337"/>
      <c r="H45" s="337"/>
      <c r="I45" s="337"/>
      <c r="J45" s="338" t="s">
        <v>19467</v>
      </c>
      <c r="K45" s="339" t="s">
        <v>915</v>
      </c>
      <c r="L45" s="340">
        <f t="shared" ca="1" si="0"/>
        <v>1</v>
      </c>
      <c r="M45" s="329" cm="1">
        <f t="array" aca="1" ref="M45" ca="1">IF(INDIRECT("'Datos "&amp;K45&amp;"'!N_Preguntas")=0,0,INDIRECT("'Datos "&amp;K45&amp;"'!A4"))</f>
        <v>0</v>
      </c>
      <c r="N45" s="330" cm="1">
        <f t="array" aca="1" ref="N45" ca="1">MAX(M45+INDIRECT("'Datos "&amp;K45&amp;"'!N_Preguntas")-1,0)</f>
        <v>0</v>
      </c>
      <c r="O45" s="58">
        <v>100</v>
      </c>
      <c r="P45" s="59">
        <v>801</v>
      </c>
      <c r="Q45" s="341"/>
      <c r="R45" s="337"/>
      <c r="S45" s="337"/>
      <c r="T45" s="337"/>
      <c r="U45" s="342"/>
      <c r="V45" s="343"/>
      <c r="W45" s="337"/>
      <c r="X45" s="344"/>
      <c r="Y45" s="525" t="s">
        <v>17941</v>
      </c>
      <c r="Z45"/>
      <c r="AC45"/>
    </row>
    <row r="46" spans="1:29" s="1" customFormat="1" ht="15" hidden="1" thickBot="1" x14ac:dyDescent="0.35">
      <c r="A46"/>
      <c r="B46" s="54">
        <v>1</v>
      </c>
      <c r="C46" s="345"/>
      <c r="D46" s="345"/>
      <c r="E46" s="345"/>
      <c r="F46" s="345"/>
      <c r="G46" s="346" t="str">
        <f>UPPER(Tipo_Cuestionario_Nom)</f>
        <v>OPCIÓN MÚLTIPLE 1R</v>
      </c>
      <c r="H46" s="345"/>
      <c r="I46" s="345"/>
      <c r="J46" s="347" t="str">
        <f>VLOOKUP($B$46,$B$38:$O$45,9,0)</f>
        <v>Opción Múltiple 1R</v>
      </c>
      <c r="K46" s="348" t="str">
        <f>VLOOKUP($B$46,$B$38:$O$45,10,0)</f>
        <v>OM</v>
      </c>
      <c r="L46" s="349">
        <f ca="1">MAX(L38:L45)</f>
        <v>1</v>
      </c>
      <c r="M46" s="348">
        <f ca="1">VLOOKUP(Tipo_Cuestionario_Num,$B$38:$N$45,12,0)</f>
        <v>0</v>
      </c>
      <c r="N46" s="348">
        <f ca="1">VLOOKUP(Tipo_Cuestionario_Num,$B$38:$O$45,13,0)</f>
        <v>0</v>
      </c>
      <c r="O46" s="350">
        <f>N_FINAL-N_INICIAL+1</f>
        <v>1</v>
      </c>
      <c r="P46" s="55">
        <v>1</v>
      </c>
      <c r="Q46" s="351" t="s">
        <v>20</v>
      </c>
      <c r="R46" s="345"/>
      <c r="S46" s="345"/>
      <c r="T46" s="345"/>
      <c r="U46" s="345"/>
      <c r="V46" s="345"/>
      <c r="W46" s="345"/>
      <c r="X46" s="352">
        <f>VLOOKUP(Tipo_Cuestionario_Num,$B$38:$X$45,23,0)</f>
        <v>6</v>
      </c>
      <c r="Y46" s="1" t="str">
        <f>IF(Marcar_RI=Y42,Y44,Y45)</f>
        <v xml:space="preserve">Haga clic en las etiquetas de texto para alternar: normal/rojo ondulado. &lt;br&gt;
Haga clic en los botones para seleccionar la respuesta. </v>
      </c>
      <c r="Z46"/>
      <c r="AC46"/>
    </row>
    <row r="47" spans="1:29" s="1" customFormat="1" ht="9.6" hidden="1" customHeight="1" x14ac:dyDescent="0.3">
      <c r="A47"/>
      <c r="B47" s="29">
        <v>1</v>
      </c>
      <c r="C47" s="29"/>
      <c r="D47" s="29"/>
      <c r="E47" s="29"/>
      <c r="F47" s="29"/>
      <c r="G47" s="29"/>
      <c r="H47" s="29"/>
      <c r="I47" s="29"/>
      <c r="J47" s="29"/>
      <c r="K47" s="29"/>
      <c r="L47" s="29"/>
      <c r="M47" s="29"/>
      <c r="N47" s="29"/>
      <c r="O47" s="353" t="s">
        <v>21</v>
      </c>
      <c r="P47" s="354">
        <f ca="1">SUM(N38:N45)</f>
        <v>0</v>
      </c>
      <c r="Q47" s="29"/>
      <c r="R47" s="29"/>
      <c r="S47" s="29"/>
      <c r="T47" s="29"/>
      <c r="U47" s="29"/>
      <c r="V47" s="29"/>
      <c r="W47" s="29"/>
      <c r="X47" s="29"/>
      <c r="Y47" s="157" t="str">
        <f>"$Y$48:$Y$"&amp;67-COUNTIF(Y48:Y67,"")</f>
        <v>$Y$48:$Y$67</v>
      </c>
      <c r="Z47"/>
      <c r="AA47" s="157" t="str">
        <f>"$AA48:$AA$"&amp;59-COUNTIF(AA48:AA59,"")</f>
        <v>$AA48:$AA$55</v>
      </c>
      <c r="AC47"/>
    </row>
    <row r="48" spans="1:29" ht="9.6" hidden="1" customHeight="1" x14ac:dyDescent="0.3">
      <c r="B48" s="115"/>
      <c r="C48" s="115"/>
      <c r="D48" s="115"/>
      <c r="E48" s="115"/>
      <c r="F48" s="115"/>
      <c r="G48" s="115"/>
      <c r="H48" s="115"/>
      <c r="I48" s="115"/>
      <c r="J48" s="115"/>
      <c r="K48" s="115"/>
      <c r="L48" s="115"/>
      <c r="M48" s="115"/>
      <c r="N48" s="115"/>
      <c r="O48" s="115"/>
      <c r="P48" s="115"/>
      <c r="Q48" s="115"/>
      <c r="R48" s="115"/>
      <c r="S48" s="115"/>
      <c r="T48" s="115"/>
      <c r="U48" s="115"/>
      <c r="V48" s="115"/>
      <c r="W48" s="115"/>
      <c r="X48" s="115"/>
      <c r="Y48" s="158" t="str">
        <f>IF(Categ_01="","",Categ_01)</f>
        <v>T 01</v>
      </c>
      <c r="AA48" s="158" t="str">
        <f>IF(SubCat_01="","",SubCat_01)</f>
        <v>01_OM</v>
      </c>
    </row>
    <row r="49" spans="2:27" ht="9.6" hidden="1" customHeight="1" x14ac:dyDescent="0.3">
      <c r="B49" s="115"/>
      <c r="C49" s="115"/>
      <c r="D49" s="115"/>
      <c r="E49" s="115"/>
      <c r="F49" s="115"/>
      <c r="G49" s="115"/>
      <c r="H49" s="115"/>
      <c r="I49" s="115"/>
      <c r="J49" s="115"/>
      <c r="K49" s="115"/>
      <c r="L49" s="115"/>
      <c r="M49" s="115"/>
      <c r="N49" s="115"/>
      <c r="O49" s="115"/>
      <c r="P49" s="115"/>
      <c r="Q49" s="115"/>
      <c r="R49" s="115"/>
      <c r="S49" s="115"/>
      <c r="T49" s="115"/>
      <c r="U49" s="115"/>
      <c r="V49" s="115"/>
      <c r="W49" s="115"/>
      <c r="X49" s="115"/>
      <c r="Y49" s="158" t="str">
        <f>IF(Categ_02="","",Categ_02)</f>
        <v>T 02</v>
      </c>
      <c r="AA49" s="158" t="str">
        <f>IF(SubCat_02="","",SubCat_02)</f>
        <v>02_O2</v>
      </c>
    </row>
    <row r="50" spans="2:27" ht="9.6" hidden="1" customHeight="1" x14ac:dyDescent="0.3">
      <c r="B50" s="115"/>
      <c r="C50" s="115"/>
      <c r="D50" s="115"/>
      <c r="E50" s="115"/>
      <c r="F50" s="115"/>
      <c r="G50" s="115"/>
      <c r="H50" s="115"/>
      <c r="I50" s="115"/>
      <c r="J50" s="115"/>
      <c r="K50" s="115"/>
      <c r="L50" s="115"/>
      <c r="M50" s="115"/>
      <c r="N50" s="115"/>
      <c r="O50" s="115"/>
      <c r="P50" s="115"/>
      <c r="Q50" s="115"/>
      <c r="R50" s="115"/>
      <c r="S50" s="115"/>
      <c r="T50" s="115"/>
      <c r="U50" s="115"/>
      <c r="V50" s="115"/>
      <c r="W50" s="115"/>
      <c r="X50" s="115"/>
      <c r="Y50" s="158" t="str">
        <f>IF(Categ_03="","",Categ_03)</f>
        <v>T 03</v>
      </c>
      <c r="AA50" s="158" t="str">
        <f>IF(SubCat_03="","",SubCat_03)</f>
        <v>03_VF</v>
      </c>
    </row>
    <row r="51" spans="2:27" ht="9.6" hidden="1" customHeight="1" x14ac:dyDescent="0.3">
      <c r="B51" s="115"/>
      <c r="C51" s="115"/>
      <c r="D51" s="115"/>
      <c r="E51" s="115"/>
      <c r="F51" s="115"/>
      <c r="G51" s="115"/>
      <c r="H51" s="115"/>
      <c r="I51" s="115"/>
      <c r="J51" s="115"/>
      <c r="K51" s="115"/>
      <c r="L51" s="115"/>
      <c r="M51" s="115"/>
      <c r="N51" s="115"/>
      <c r="O51" s="115"/>
      <c r="P51" s="115"/>
      <c r="Q51" s="115"/>
      <c r="R51" s="115"/>
      <c r="S51" s="115"/>
      <c r="T51" s="115"/>
      <c r="U51" s="115"/>
      <c r="V51" s="115"/>
      <c r="W51" s="115"/>
      <c r="X51" s="115"/>
      <c r="Y51" s="158" t="str">
        <f>IF(Categ_04="","",Categ_04)</f>
        <v>T 04</v>
      </c>
      <c r="AA51" s="158" t="str">
        <f>IF(SubCat_04="","",SubCat_04)</f>
        <v>04_EM</v>
      </c>
    </row>
    <row r="52" spans="2:27" ht="9.6" hidden="1" customHeight="1" x14ac:dyDescent="0.3">
      <c r="B52" s="115"/>
      <c r="C52" s="115"/>
      <c r="D52" s="115"/>
      <c r="E52" s="115"/>
      <c r="F52" s="115"/>
      <c r="G52" s="115"/>
      <c r="H52" s="115"/>
      <c r="I52" s="115"/>
      <c r="J52" s="115"/>
      <c r="K52" s="115"/>
      <c r="L52" s="115"/>
      <c r="M52" s="115"/>
      <c r="N52" s="115"/>
      <c r="O52" s="115"/>
      <c r="P52" s="115"/>
      <c r="Q52" s="115"/>
      <c r="R52" s="115"/>
      <c r="S52" s="115"/>
      <c r="T52" s="115"/>
      <c r="U52" s="115"/>
      <c r="V52" s="115"/>
      <c r="W52" s="115"/>
      <c r="X52" s="115"/>
      <c r="Y52" s="158" t="str">
        <f>IF(Categ_05="","",Categ_05)</f>
        <v>T 05</v>
      </c>
      <c r="AA52" s="158" t="str">
        <f>IF(SubCat_05="","",SubCat_05)</f>
        <v>05_RC</v>
      </c>
    </row>
    <row r="53" spans="2:27" hidden="1" x14ac:dyDescent="0.3">
      <c r="B53" s="115"/>
      <c r="C53" s="115"/>
      <c r="D53" s="115"/>
      <c r="E53" s="115"/>
      <c r="F53" s="115"/>
      <c r="G53" s="115"/>
      <c r="H53" s="115"/>
      <c r="I53" s="115"/>
      <c r="J53" s="115"/>
      <c r="K53" s="115"/>
      <c r="L53" s="115"/>
      <c r="M53" s="115"/>
      <c r="N53" s="115"/>
      <c r="O53" s="115"/>
      <c r="P53" s="115"/>
      <c r="Q53" s="115"/>
      <c r="R53" s="115"/>
      <c r="S53" s="115"/>
      <c r="T53" s="115"/>
      <c r="U53" s="115"/>
      <c r="V53" s="115"/>
      <c r="W53" s="115"/>
      <c r="X53" s="115"/>
      <c r="Y53" s="158" t="str">
        <f>IF(Categ_06="","",Categ_06)</f>
        <v>T 06</v>
      </c>
      <c r="AA53" s="158" t="str">
        <f>IF(SubCat_06="","",SubCat_06)</f>
        <v>06_PP</v>
      </c>
    </row>
    <row r="54" spans="2:27" hidden="1" x14ac:dyDescent="0.3">
      <c r="B54" s="115"/>
      <c r="C54" s="115"/>
      <c r="D54" s="115"/>
      <c r="E54" s="115"/>
      <c r="F54" s="115"/>
      <c r="G54" s="115"/>
      <c r="H54" s="115"/>
      <c r="I54" s="115"/>
      <c r="J54" s="115"/>
      <c r="K54" s="115"/>
      <c r="L54" s="115"/>
      <c r="M54" s="115"/>
      <c r="N54" s="115"/>
      <c r="O54" s="115"/>
      <c r="P54" s="115"/>
      <c r="Q54" s="115"/>
      <c r="R54" s="115"/>
      <c r="S54" s="115"/>
      <c r="T54" s="115"/>
      <c r="U54" s="115"/>
      <c r="V54" s="115"/>
      <c r="W54" s="115"/>
      <c r="X54" s="115"/>
      <c r="Y54" s="158" t="str">
        <f>IF(Categ_07="","",Categ_07)</f>
        <v>T 07</v>
      </c>
      <c r="AA54" s="158" t="str">
        <f>IF(SubCat_07="","",SubCat_07)</f>
        <v>07_EN</v>
      </c>
    </row>
    <row r="55" spans="2:27" hidden="1" x14ac:dyDescent="0.3">
      <c r="B55" s="115"/>
      <c r="C55" s="115"/>
      <c r="D55" s="115"/>
      <c r="E55" s="115"/>
      <c r="F55" s="115"/>
      <c r="G55" s="115"/>
      <c r="H55" s="115"/>
      <c r="I55" s="115"/>
      <c r="J55" s="115"/>
      <c r="K55" s="115"/>
      <c r="L55" s="115"/>
      <c r="M55" s="115"/>
      <c r="N55" s="115"/>
      <c r="O55" s="115"/>
      <c r="P55" s="115"/>
      <c r="Q55" s="115"/>
      <c r="R55" s="115"/>
      <c r="S55" s="115"/>
      <c r="T55" s="115"/>
      <c r="U55" s="115"/>
      <c r="V55" s="115"/>
      <c r="W55" s="115"/>
      <c r="X55" s="115"/>
      <c r="Y55" s="158" t="str">
        <f>IF(Categ_08="","",Categ_08)</f>
        <v>T 08</v>
      </c>
      <c r="AA55" s="158" t="str">
        <f>IF(SubCat_08="","",SubCat_08)</f>
        <v>08_CL</v>
      </c>
    </row>
    <row r="56" spans="2:27" hidden="1" x14ac:dyDescent="0.3">
      <c r="B56" s="115"/>
      <c r="C56" s="115"/>
      <c r="D56" s="115"/>
      <c r="E56" s="115"/>
      <c r="F56" s="115"/>
      <c r="G56" s="115"/>
      <c r="H56" s="115"/>
      <c r="I56" s="115"/>
      <c r="J56" s="115"/>
      <c r="K56" s="115"/>
      <c r="L56" s="115"/>
      <c r="M56" s="115"/>
      <c r="N56" s="115"/>
      <c r="O56" s="115"/>
      <c r="P56" s="115"/>
      <c r="Q56" s="115"/>
      <c r="R56" s="115"/>
      <c r="S56" s="115"/>
      <c r="T56" s="115"/>
      <c r="U56" s="115"/>
      <c r="V56" s="115"/>
      <c r="W56" s="115"/>
      <c r="X56" s="115"/>
      <c r="Y56" s="158" t="str">
        <f>IF(Categ_09="","",Categ_09)</f>
        <v>T 09</v>
      </c>
      <c r="AA56" s="158" t="str">
        <f>IF(SubCat_09="","",SubCat_09)</f>
        <v/>
      </c>
    </row>
    <row r="57" spans="2:27" hidden="1" x14ac:dyDescent="0.3">
      <c r="Y57" s="158" t="str">
        <f>IF(Categ_10="","",Categ_10)</f>
        <v>T 10</v>
      </c>
      <c r="AA57" s="158" t="str">
        <f>IF(SubCat_10="","",SubCat_10)</f>
        <v/>
      </c>
    </row>
    <row r="58" spans="2:27" hidden="1" x14ac:dyDescent="0.3">
      <c r="Y58" s="158" t="str">
        <f>IF(Categ_11="","",Categ_11)</f>
        <v>T 11</v>
      </c>
      <c r="AA58" s="158" t="str">
        <f>IF(SubCat_11="","",SubCat_11)</f>
        <v/>
      </c>
    </row>
    <row r="59" spans="2:27" hidden="1" x14ac:dyDescent="0.3">
      <c r="Y59" s="158" t="str">
        <f>IF(Categ_12="","",Categ_12)</f>
        <v>T 12</v>
      </c>
      <c r="AA59" s="158" t="str">
        <f>IF(SubCat_12="","",SubCat_12)</f>
        <v/>
      </c>
    </row>
    <row r="60" spans="2:27" hidden="1" x14ac:dyDescent="0.3">
      <c r="Y60" s="158" t="str">
        <f>IF(Categ_13="","",Categ_13)</f>
        <v>T 13</v>
      </c>
    </row>
    <row r="61" spans="2:27" hidden="1" x14ac:dyDescent="0.3">
      <c r="Y61" s="158" t="str">
        <f>IF(Categ_14="","",Categ_14)</f>
        <v>T 14</v>
      </c>
    </row>
    <row r="62" spans="2:27" hidden="1" x14ac:dyDescent="0.3">
      <c r="Y62" s="158" t="str">
        <f>IF(Categ_15="","",Categ_15)</f>
        <v>T 15</v>
      </c>
    </row>
    <row r="63" spans="2:27" hidden="1" x14ac:dyDescent="0.3">
      <c r="Y63" s="158" t="str">
        <f>IF(Categ_16="","",Categ_16)</f>
        <v>T 16</v>
      </c>
    </row>
    <row r="64" spans="2:27" hidden="1" x14ac:dyDescent="0.3">
      <c r="Y64" s="158" t="str">
        <f>IF(Categ_17="","",Categ_17)</f>
        <v>T 17</v>
      </c>
    </row>
    <row r="65" spans="25:25" hidden="1" x14ac:dyDescent="0.3">
      <c r="Y65" s="158" t="str">
        <f>IF(Categ_18="","",Categ_18)</f>
        <v>T 18</v>
      </c>
    </row>
    <row r="66" spans="25:25" hidden="1" x14ac:dyDescent="0.3">
      <c r="Y66" s="158" t="str">
        <f>IF(Categ_19="","",Categ_19)</f>
        <v>T 19</v>
      </c>
    </row>
    <row r="67" spans="25:25" hidden="1" x14ac:dyDescent="0.3">
      <c r="Y67" s="158" t="str">
        <f>IF(Categ_20="","",Categ_20)</f>
        <v>T 20</v>
      </c>
    </row>
    <row r="68" spans="25:25" ht="3.3" customHeight="1" thickTop="1" x14ac:dyDescent="0.3"/>
  </sheetData>
  <sheetProtection algorithmName="SHA-512" hashValue="OOp83l0rQkbDZFHXDFrfc5x+18bAyViJcklbfdFDm/KPJR9TqEQKUjhPDw7TwLBXLlSfn68LJG7ZVISoU8omCA==" saltValue="XmVpvpBB/hNZNOJRY+mtPw==" spinCount="100000" sheet="1" objects="1" scenarios="1" selectLockedCells="1" autoFilter="0"/>
  <dataConsolidate/>
  <mergeCells count="49">
    <mergeCell ref="B21:J21"/>
    <mergeCell ref="B27:J27"/>
    <mergeCell ref="D33:Q35"/>
    <mergeCell ref="B29:J29"/>
    <mergeCell ref="B23:J23"/>
    <mergeCell ref="B25:J25"/>
    <mergeCell ref="M23:Q25"/>
    <mergeCell ref="B31:O31"/>
    <mergeCell ref="S31:X36"/>
    <mergeCell ref="P31:Q31"/>
    <mergeCell ref="R15:V15"/>
    <mergeCell ref="K17:Q17"/>
    <mergeCell ref="S27:W27"/>
    <mergeCell ref="S25:W25"/>
    <mergeCell ref="M27:Q29"/>
    <mergeCell ref="S29:W29"/>
    <mergeCell ref="S19:W19"/>
    <mergeCell ref="S21:W21"/>
    <mergeCell ref="S23:W23"/>
    <mergeCell ref="K21:Q21"/>
    <mergeCell ref="K19:Q19"/>
    <mergeCell ref="K15:Q15"/>
    <mergeCell ref="R2:S2"/>
    <mergeCell ref="S9:W9"/>
    <mergeCell ref="T11:V11"/>
    <mergeCell ref="B15:J15"/>
    <mergeCell ref="E11:N11"/>
    <mergeCell ref="K13:P13"/>
    <mergeCell ref="P11:R11"/>
    <mergeCell ref="R5:W5"/>
    <mergeCell ref="U2:W2"/>
    <mergeCell ref="B1:O3"/>
    <mergeCell ref="P5:Q5"/>
    <mergeCell ref="C5:D8"/>
    <mergeCell ref="C11:D13"/>
    <mergeCell ref="E5:J5"/>
    <mergeCell ref="E7:J7"/>
    <mergeCell ref="E13:J13"/>
    <mergeCell ref="K5:O5"/>
    <mergeCell ref="K7:O7"/>
    <mergeCell ref="K9:O9"/>
    <mergeCell ref="B19:J19"/>
    <mergeCell ref="P7:R7"/>
    <mergeCell ref="P9:R9"/>
    <mergeCell ref="E9:J9"/>
    <mergeCell ref="Q13:V13"/>
    <mergeCell ref="B17:J17"/>
    <mergeCell ref="S7:W7"/>
    <mergeCell ref="S17:W17"/>
  </mergeCells>
  <conditionalFormatting sqref="K29">
    <cfRule type="cellIs" dxfId="498" priority="63" operator="equal">
      <formula>""</formula>
    </cfRule>
  </conditionalFormatting>
  <conditionalFormatting sqref="K27">
    <cfRule type="cellIs" dxfId="497" priority="107" operator="equal">
      <formula>""</formula>
    </cfRule>
  </conditionalFormatting>
  <conditionalFormatting sqref="R5">
    <cfRule type="expression" dxfId="496" priority="55">
      <formula>OR(P_Min&lt;N_INICIAL,P_Max&gt;N_FINAL)</formula>
    </cfRule>
  </conditionalFormatting>
  <conditionalFormatting sqref="K25">
    <cfRule type="cellIs" dxfId="495" priority="173" operator="lessThan">
      <formula>$M$46</formula>
    </cfRule>
    <cfRule type="cellIs" dxfId="494" priority="174" operator="greaterThan">
      <formula>$N$46</formula>
    </cfRule>
  </conditionalFormatting>
  <conditionalFormatting sqref="K23">
    <cfRule type="cellIs" dxfId="493" priority="171" operator="greaterThan">
      <formula>$N$46</formula>
    </cfRule>
    <cfRule type="cellIs" dxfId="492" priority="172" operator="lessThan">
      <formula>M46</formula>
    </cfRule>
  </conditionalFormatting>
  <conditionalFormatting sqref="M23">
    <cfRule type="cellIs" dxfId="491" priority="170" stopIfTrue="1" operator="notEqual">
      <formula>""</formula>
    </cfRule>
  </conditionalFormatting>
  <conditionalFormatting sqref="P31:Q31 B31 K29 B29">
    <cfRule type="expression" dxfId="490" priority="207" stopIfTrue="1">
      <formula>AND($B$46&lt;&gt;$B$38,$B$46&lt;&gt;$B$39)</formula>
    </cfRule>
  </conditionalFormatting>
  <conditionalFormatting sqref="B27:K27">
    <cfRule type="expression" dxfId="489" priority="209" stopIfTrue="1">
      <formula>AND($B$46&lt;&gt;$B$38,$B$46&lt;&gt;$B$41,$B$46&lt;&gt;$B$43,$B$46&lt;&gt;$B$39)</formula>
    </cfRule>
  </conditionalFormatting>
  <conditionalFormatting sqref="Y7">
    <cfRule type="expression" dxfId="488" priority="53">
      <formula>AND(Y5="",Y7&lt;&gt;"")</formula>
    </cfRule>
  </conditionalFormatting>
  <conditionalFormatting sqref="Y9">
    <cfRule type="expression" dxfId="487" priority="51">
      <formula>AND(Y7="",Y9&lt;&gt;"")</formula>
    </cfRule>
  </conditionalFormatting>
  <conditionalFormatting sqref="Y11">
    <cfRule type="expression" dxfId="486" priority="50">
      <formula>AND(Y9="",Y11&lt;&gt;"")</formula>
    </cfRule>
  </conditionalFormatting>
  <conditionalFormatting sqref="Y13">
    <cfRule type="expression" dxfId="485" priority="49">
      <formula>AND(Y11="",Y13&lt;&gt;"")</formula>
    </cfRule>
  </conditionalFormatting>
  <conditionalFormatting sqref="Y15">
    <cfRule type="expression" dxfId="484" priority="48">
      <formula>AND(Y13="",Y15&lt;&gt;"")</formula>
    </cfRule>
  </conditionalFormatting>
  <conditionalFormatting sqref="Y17">
    <cfRule type="expression" dxfId="483" priority="47">
      <formula>AND(Y15="",Y17&lt;&gt;"")</formula>
    </cfRule>
  </conditionalFormatting>
  <conditionalFormatting sqref="Y19">
    <cfRule type="expression" dxfId="482" priority="46">
      <formula>AND(Y17="",Y19&lt;&gt;"")</formula>
    </cfRule>
  </conditionalFormatting>
  <conditionalFormatting sqref="Y21">
    <cfRule type="expression" dxfId="481" priority="45">
      <formula>AND(Y19="",Y21&lt;&gt;"")</formula>
    </cfRule>
  </conditionalFormatting>
  <conditionalFormatting sqref="Y23">
    <cfRule type="expression" dxfId="480" priority="44">
      <formula>AND(Y21="",Y23&lt;&gt;"")</formula>
    </cfRule>
  </conditionalFormatting>
  <conditionalFormatting sqref="AA5">
    <cfRule type="expression" dxfId="479" priority="43">
      <formula>AND(Y23="",AA5&lt;&gt;"")</formula>
    </cfRule>
  </conditionalFormatting>
  <conditionalFormatting sqref="AA7">
    <cfRule type="expression" dxfId="478" priority="42">
      <formula>AND(AA5="",AA7&lt;&gt;"")</formula>
    </cfRule>
  </conditionalFormatting>
  <conditionalFormatting sqref="AA9">
    <cfRule type="expression" dxfId="477" priority="41">
      <formula>AND(AA7="",AA9&lt;&gt;"")</formula>
    </cfRule>
  </conditionalFormatting>
  <conditionalFormatting sqref="AA11">
    <cfRule type="expression" dxfId="476" priority="40">
      <formula>AND(AA9="",AA11&lt;&gt;"")</formula>
    </cfRule>
  </conditionalFormatting>
  <conditionalFormatting sqref="AA13">
    <cfRule type="expression" dxfId="475" priority="39">
      <formula>AND(AA11="",AA13&lt;&gt;"")</formula>
    </cfRule>
  </conditionalFormatting>
  <conditionalFormatting sqref="AA15">
    <cfRule type="expression" dxfId="474" priority="38">
      <formula>AND(AA13="",AA15&lt;&gt;"")</formula>
    </cfRule>
  </conditionalFormatting>
  <conditionalFormatting sqref="AA17">
    <cfRule type="expression" dxfId="473" priority="37">
      <formula>AND(AA15="",AA17&lt;&gt;"")</formula>
    </cfRule>
  </conditionalFormatting>
  <conditionalFormatting sqref="AA19">
    <cfRule type="expression" dxfId="472" priority="36">
      <formula>AND(AA17="",AA19&lt;&gt;"")</formula>
    </cfRule>
  </conditionalFormatting>
  <conditionalFormatting sqref="AA21">
    <cfRule type="expression" dxfId="471" priority="35">
      <formula>AND(AA19="",AA21&lt;&gt;"")</formula>
    </cfRule>
  </conditionalFormatting>
  <conditionalFormatting sqref="AA23">
    <cfRule type="expression" dxfId="470" priority="34">
      <formula>AND(AA21="",AA23&lt;&gt;"")</formula>
    </cfRule>
  </conditionalFormatting>
  <conditionalFormatting sqref="Y27">
    <cfRule type="expression" dxfId="469" priority="33">
      <formula>AND(Y25="",Y27&lt;&gt;"")</formula>
    </cfRule>
  </conditionalFormatting>
  <conditionalFormatting sqref="Y29">
    <cfRule type="expression" dxfId="468" priority="32">
      <formula>AND(Y27="",Y29&lt;&gt;"")</formula>
    </cfRule>
  </conditionalFormatting>
  <conditionalFormatting sqref="Y31">
    <cfRule type="expression" dxfId="467" priority="31">
      <formula>AND(Y29="",Y31&lt;&gt;"")</formula>
    </cfRule>
  </conditionalFormatting>
  <conditionalFormatting sqref="Y33">
    <cfRule type="expression" dxfId="466" priority="30">
      <formula>AND(Y31="",Y33&lt;&gt;"")</formula>
    </cfRule>
  </conditionalFormatting>
  <conditionalFormatting sqref="Y35">
    <cfRule type="expression" dxfId="465" priority="29">
      <formula>AND(Y33="",Y35&lt;&gt;"")</formula>
    </cfRule>
  </conditionalFormatting>
  <conditionalFormatting sqref="AA27">
    <cfRule type="expression" dxfId="464" priority="27">
      <formula>AND(AA25="",AA27&lt;&gt;"")</formula>
    </cfRule>
  </conditionalFormatting>
  <conditionalFormatting sqref="AA29">
    <cfRule type="expression" dxfId="463" priority="26">
      <formula>AND(AA27="",AA29&lt;&gt;"")</formula>
    </cfRule>
  </conditionalFormatting>
  <conditionalFormatting sqref="AA31">
    <cfRule type="expression" dxfId="462" priority="25">
      <formula>AND(AA29="",AA31&lt;&gt;"")</formula>
    </cfRule>
  </conditionalFormatting>
  <conditionalFormatting sqref="AA33">
    <cfRule type="expression" dxfId="461" priority="24">
      <formula>AND(AA31="",AA33&lt;&gt;"")</formula>
    </cfRule>
  </conditionalFormatting>
  <conditionalFormatting sqref="AA35">
    <cfRule type="expression" dxfId="460" priority="23">
      <formula>AND(AA33="",AA35&lt;&gt;"")</formula>
    </cfRule>
  </conditionalFormatting>
  <conditionalFormatting sqref="AA25">
    <cfRule type="expression" dxfId="459" priority="22">
      <formula>AND(Y35="",AA25&lt;&gt;"")</formula>
    </cfRule>
  </conditionalFormatting>
  <conditionalFormatting sqref="P31">
    <cfRule type="cellIs" dxfId="458" priority="10" operator="equal">
      <formula>""</formula>
    </cfRule>
  </conditionalFormatting>
  <conditionalFormatting sqref="M27:Q29">
    <cfRule type="expression" dxfId="457" priority="1573">
      <formula>$M$23=""</formula>
    </cfRule>
  </conditionalFormatting>
  <conditionalFormatting sqref="D33:Q35">
    <cfRule type="expression" dxfId="456" priority="8">
      <formula>OR($P$31="NO",$K$5&gt;2)</formula>
    </cfRule>
  </conditionalFormatting>
  <conditionalFormatting sqref="Y2">
    <cfRule type="expression" dxfId="455" priority="6">
      <formula>$Z$2="OK"</formula>
    </cfRule>
  </conditionalFormatting>
  <conditionalFormatting sqref="AB5">
    <cfRule type="expression" dxfId="454" priority="5">
      <formula>$Z$2="OK"</formula>
    </cfRule>
  </conditionalFormatting>
  <conditionalFormatting sqref="AB35 AB33 AB31 AB29 AB27 AB25 AB7 AB9 AB11 AB13 AB15 AB17 AB19 AB21 AB23">
    <cfRule type="expression" dxfId="453" priority="4">
      <formula>$Z$2="OK"</formula>
    </cfRule>
  </conditionalFormatting>
  <dataValidations xWindow="88" yWindow="247" count="17">
    <dataValidation type="whole" allowBlank="1" showErrorMessage="1" promptTitle="Puntuación" prompt="Puntos que va a tener cada pregunta. Por defecto MOODLE pone uno, pues este valor se puede cambiar cuando se crea el CUESTIONARIO." sqref="S11">
      <formula1>1</formula1>
      <formula2>100</formula2>
    </dataValidation>
    <dataValidation type="list" allowBlank="1" showErrorMessage="1" errorTitle="Error_Oculto" error="Solo vale 0 o 1" promptTitle="OCULTO" prompt="Valor para visible y oculto, por defecto hay que poner 0." sqref="W11">
      <formula1>"0,1"</formula1>
    </dataValidation>
    <dataValidation allowBlank="1" showErrorMessage="1" promptTitle="Contraseña" prompt="Si introduces una contraseña o código, debes comunicarlo a los alumnos que van a rellenar el cuestionario." sqref="W13"/>
    <dataValidation type="list" showErrorMessage="1" errorTitle="Error_cuestionario" error="Debes escribir TRUE o FALSE" promptTitle="Barajar respuesta" prompt="Si quieres barajar las respuestas, selecciona true." sqref="K27">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dataValidation allowBlank="1" showErrorMessage="1" promptTitle="RETROALIMENTACIÓN" prompt="Escribe la respuesta genérica que quieres que se muestre al terminar el cuestionario." sqref="K13"/>
    <dataValidation allowBlank="1" showErrorMessage="1" promptTitle="Descripción de la SUBCATEGORÍA" prompt="Si quieres escribir algo sobre la categoría, sólo es un comentario. Si no quieres escribir nada, lo puedes dejar en blanco." sqref="S9:W9 S7"/>
    <dataValidation type="list" allowBlank="1" promptTitle="Penalización del INTENTO" prompt="Penalización para sucesivos intentos. Si no quieres penalizar las respuestas incorrectas, lo puedes configurar en el cuestionario." sqref="O11">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formula1>$Q$38:$Q$43</formula1>
    </dataValidation>
    <dataValidation allowBlank="1" showErrorMessage="1" promptTitle="Respuesta Correcta" prompt="Escribe lo que quieres que se muestre al responder correctamente. Si no quieres poner nada, déjalo en blanco." sqref="K15"/>
    <dataValidation allowBlank="1" showErrorMessage="1" promptTitle="Respuesta no del todo correcta" prompt="Escribe lo que quieres que se muestre al responder de forma parcialmente correcta. Si no quieres poner nada, déjalo en blanco." sqref="K17 K19"/>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
      <formula1>1</formula1>
      <formula2>15</formula2>
    </dataValidation>
    <dataValidation type="list" showErrorMessage="1" errorTitle="Error_cuestionario" error="Debes escribir TRUE o FALSE" promptTitle="Barajar respuesta" prompt="Si quieres barajar las respuestas, selecciona true." sqref="P31">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dataValidation type="list" allowBlank="1" showInputMessage="1" sqref="D33:Q35">
      <formula1>$Y$46</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formula1>INDIRECT($Y$47)</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formula1>INDIRECT($AA$47)</formula1>
    </dataValidation>
  </dataValidations>
  <hyperlinks>
    <hyperlink ref="P11" r:id="rId1" display="=@INDIRECTO(&quot;Z_DG_18_&quot;&amp;IDIOMA)"/>
  </hyperlinks>
  <printOptions horizontalCentered="1" verticalCentered="1"/>
  <pageMargins left="0.19685039370078741" right="0.19685039370078741" top="0.19685039370078741" bottom="0.19685039370078741" header="0" footer="0"/>
  <pageSetup paperSize="9" scale="89"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051" r:id="rId5" name="Caja Tipos de Preguntas">
              <controlPr defaultSize="0" autoLine="0" autoPict="0" macro="[0]!Desbloquea_Bloquea">
                <anchor moveWithCells="1" sizeWithCells="1">
                  <from>
                    <xdr:col>9</xdr:col>
                    <xdr:colOff>373380</xdr:colOff>
                    <xdr:row>4</xdr:row>
                    <xdr:rowOff>0</xdr:rowOff>
                  </from>
                  <to>
                    <xdr:col>15</xdr:col>
                    <xdr:colOff>0</xdr:colOff>
                    <xdr:row>4</xdr:row>
                    <xdr:rowOff>243840</xdr:rowOff>
                  </to>
                </anchor>
              </controlPr>
            </control>
          </mc:Choice>
        </mc:AlternateContent>
        <mc:AlternateContent xmlns:mc="http://schemas.openxmlformats.org/markup-compatibility/2006">
          <mc:Choice Requires="x14">
            <control shapeId="2057" r:id="rId6" name="Contador FINAL">
              <controlPr defaultSize="0" autoPict="0" altText="Para consultar los datos de cada pregunta.">
                <anchor moveWithCells="1" sizeWithCells="1">
                  <from>
                    <xdr:col>10</xdr:col>
                    <xdr:colOff>335280</xdr:colOff>
                    <xdr:row>24</xdr:row>
                    <xdr:rowOff>0</xdr:rowOff>
                  </from>
                  <to>
                    <xdr:col>11</xdr:col>
                    <xdr:colOff>38100</xdr:colOff>
                    <xdr:row>25</xdr:row>
                    <xdr:rowOff>7620</xdr:rowOff>
                  </to>
                </anchor>
              </controlPr>
            </control>
          </mc:Choice>
        </mc:AlternateContent>
        <mc:AlternateContent xmlns:mc="http://schemas.openxmlformats.org/markup-compatibility/2006">
          <mc:Choice Requires="x14">
            <control shapeId="2058" r:id="rId7" name="Contador INICIAL">
              <controlPr defaultSize="0" autoPict="0" altText="Para consultar los datos de cada pregunta.">
                <anchor moveWithCells="1" sizeWithCells="1">
                  <from>
                    <xdr:col>10</xdr:col>
                    <xdr:colOff>335280</xdr:colOff>
                    <xdr:row>22</xdr:row>
                    <xdr:rowOff>0</xdr:rowOff>
                  </from>
                  <to>
                    <xdr:col>11</xdr:col>
                    <xdr:colOff>38100</xdr:colOff>
                    <xdr:row>23</xdr:row>
                    <xdr:rowOff>7620</xdr:rowOff>
                  </to>
                </anchor>
              </controlPr>
            </control>
          </mc:Choice>
        </mc:AlternateContent>
        <mc:AlternateContent xmlns:mc="http://schemas.openxmlformats.org/markup-compatibility/2006">
          <mc:Choice Requires="x14">
            <control shapeId="2060" r:id="rId8" name="Box CENTRAR">
              <controlPr defaultSize="0" autoFill="0" autoLine="0" autoPict="0">
                <anchor moveWithCells="1" sizeWithCells="1">
                  <from>
                    <xdr:col>22</xdr:col>
                    <xdr:colOff>45720</xdr:colOff>
                    <xdr:row>14</xdr:row>
                    <xdr:rowOff>7620</xdr:rowOff>
                  </from>
                  <to>
                    <xdr:col>22</xdr:col>
                    <xdr:colOff>297180</xdr:colOff>
                    <xdr:row>15</xdr:row>
                    <xdr:rowOff>22860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AJ127"/>
  <sheetViews>
    <sheetView showGridLines="0" showRowColHeaders="0" zoomScale="134" zoomScaleNormal="134" workbookViewId="0">
      <pane xSplit="27" ySplit="37" topLeftCell="AB38" activePane="bottomRight" state="frozen"/>
      <selection pane="topRight" activeCell="AB1" sqref="AB1"/>
      <selection pane="bottomLeft" activeCell="A38" sqref="A38"/>
      <selection pane="bottomRight" activeCell="H9" sqref="H9:M9"/>
    </sheetView>
  </sheetViews>
  <sheetFormatPr baseColWidth="10" defaultColWidth="0" defaultRowHeight="14.4" zeroHeight="1" x14ac:dyDescent="0.3"/>
  <cols>
    <col min="1" max="1" width="2.77734375" customWidth="1"/>
    <col min="2" max="2" width="2.6640625" style="1" customWidth="1"/>
    <col min="3" max="23" width="5.6640625" style="1" customWidth="1"/>
    <col min="24" max="24" width="2.6640625" style="1" customWidth="1"/>
    <col min="25" max="25" width="10.77734375" style="1" hidden="1" customWidth="1"/>
    <col min="26" max="26" width="2.6640625" style="1" hidden="1" customWidth="1"/>
    <col min="27" max="27" width="10.6640625" style="1" hidden="1" customWidth="1"/>
    <col min="28" max="28" width="2.6640625" style="1" customWidth="1"/>
    <col min="29" max="29" width="5.6640625" style="1" hidden="1" customWidth="1"/>
    <col min="30" max="33" width="11.44140625" style="1" hidden="1" customWidth="1"/>
    <col min="34" max="16384" width="2.6640625" style="1" hidden="1"/>
  </cols>
  <sheetData>
    <row r="1" spans="1:36" ht="1.5" customHeight="1" thickTop="1" x14ac:dyDescent="0.3">
      <c r="B1" s="763" t="s">
        <v>20490</v>
      </c>
      <c r="C1" s="764"/>
      <c r="D1" s="764"/>
      <c r="E1" s="764"/>
      <c r="F1" s="764"/>
      <c r="G1" s="764"/>
      <c r="H1" s="764"/>
      <c r="I1" s="764"/>
      <c r="J1" s="764"/>
      <c r="K1" s="764"/>
      <c r="L1" s="83"/>
      <c r="M1" s="83"/>
      <c r="N1" s="83"/>
      <c r="O1" s="83"/>
      <c r="P1" s="83"/>
      <c r="Q1" s="83"/>
      <c r="R1" s="83"/>
      <c r="S1" s="83"/>
      <c r="T1" s="83"/>
      <c r="U1" s="83"/>
      <c r="V1" s="83"/>
      <c r="W1" s="83"/>
      <c r="X1" s="84"/>
      <c r="AB1" s="1">
        <f>COUNTA(Q7,H9,H11,H17,Q17,T17,H19,Q19,T19,H21,Q21,T21,H23,Q23,T23,H25,Q25,T25,H27,Q27,T27,G33,M33,G35,M35)</f>
        <v>0</v>
      </c>
      <c r="AC1" s="182" t="str">
        <f>IFERROR(HLOOKUP(AC4,$AB$4:AB4,1,0),"OK")</f>
        <v>OK</v>
      </c>
      <c r="AD1" s="182"/>
      <c r="AG1" s="182"/>
      <c r="AJ1" s="182"/>
    </row>
    <row r="2" spans="1:36" ht="30" customHeight="1" x14ac:dyDescent="0.3">
      <c r="A2" s="492" t="str">
        <f>IF($Z$2="OK","✔","❌")</f>
        <v>✔</v>
      </c>
      <c r="B2" s="765"/>
      <c r="C2" s="766"/>
      <c r="D2" s="766"/>
      <c r="E2" s="766"/>
      <c r="F2" s="766"/>
      <c r="G2" s="766"/>
      <c r="H2" s="766"/>
      <c r="I2" s="766"/>
      <c r="J2" s="766"/>
      <c r="K2" s="766"/>
      <c r="L2" s="760" t="s">
        <v>346</v>
      </c>
      <c r="M2" s="771"/>
      <c r="N2" s="759" t="s">
        <v>347</v>
      </c>
      <c r="O2" s="760"/>
      <c r="P2" s="759" t="s">
        <v>348</v>
      </c>
      <c r="Q2" s="760"/>
      <c r="R2" s="759" t="s">
        <v>349</v>
      </c>
      <c r="S2" s="760"/>
      <c r="T2" s="759" t="s">
        <v>350</v>
      </c>
      <c r="U2" s="760"/>
      <c r="V2" s="759" t="s">
        <v>19817</v>
      </c>
      <c r="W2" s="760"/>
      <c r="X2" s="103" t="s">
        <v>55</v>
      </c>
      <c r="Y2" s="167" t="s">
        <v>968</v>
      </c>
      <c r="Z2" s="464" t="s">
        <v>973</v>
      </c>
      <c r="AB2" s="490">
        <f>COUNTA(Y5:Y35)+COUNTA(AA5:AA35)</f>
        <v>0</v>
      </c>
      <c r="AC2" s="182">
        <f>COUNTA(AC5:AC36)</f>
        <v>1</v>
      </c>
      <c r="AD2" s="182"/>
      <c r="AG2" s="182"/>
      <c r="AJ2" s="182"/>
    </row>
    <row r="3" spans="1:36" ht="1.5" customHeight="1" x14ac:dyDescent="0.3">
      <c r="A3" s="488" t="str" cm="1">
        <f t="array" aca="1" ref="A3" ca="1">IFERROR(IF(INDIRECT("F"&amp;PREGUNTA_ACTUAL-(N_I_CL)+N_I_Tabla&amp;"C"&amp;COLUMN(),FALSE)="","",INDIRECT("F"&amp;PREGUNTA_ACTUAL-(N_I_CL)+N_I_Tabla&amp;"C"&amp;COLUMN(),FALSE)),"")</f>
        <v/>
      </c>
      <c r="B3" s="765" t="str" cm="1">
        <f t="array" aca="1" ref="B3" ca="1">IFERROR(IF(_xlfn.SINGLE(INDIRECT("F"&amp;PREGUNTA_ACTUAL-(N_I_PP)+N_I_Tabla&amp;"C"&amp;COLUMN(),FALSE))="","",INDIRECT("F"&amp;PREGUNTA_ACTUAL-(N_I_PP)+N_I_Tabla&amp;"C"&amp;COLUMN(),FALSE)),"")</f>
        <v/>
      </c>
      <c r="C3" s="766" t="str" cm="1">
        <f t="array" aca="1" ref="C3" ca="1">IFERROR(IF(_xlfn.SINGLE(INDIRECT("F"&amp;PREGUNTA_ACTUAL-(N_I_PP)+N_I_Tabla&amp;"C"&amp;COLUMN(),FALSE))="","",INDIRECT("F"&amp;PREGUNTA_ACTUAL-(N_I_PP)+N_I_Tabla&amp;"C"&amp;COLUMN(),FALSE)),"")</f>
        <v/>
      </c>
      <c r="D3" s="766" t="e" cm="1">
        <f t="array" ref="D3">IF(#REF!=#REF!,#REF!,INDEX(#REF!,1,MATCH(MIN(#REF!),#REF!,0)+
                                                                                                         IF(MATCH(MAX(#REF!),#REF!,0)=2,2,1)))</f>
        <v>#REF!</v>
      </c>
      <c r="E3" s="766" t="str" cm="1">
        <f t="array" aca="1" ref="E3" ca="1">IFERROR(IF(_xlfn.SINGLE(INDIRECT("F"&amp;PREGUNTA_ACTUAL-(N_I_PP)+N_I_Tabla&amp;"C"&amp;COLUMN(),FALSE))="","",INDIRECT("F"&amp;PREGUNTA_ACTUAL-(N_I_PP)+N_I_Tabla&amp;"C"&amp;COLUMN(),FALSE)),"")</f>
        <v/>
      </c>
      <c r="F3" s="766" t="str" cm="1">
        <f t="array" aca="1" ref="F3" ca="1">IFERROR(IF(_xlfn.SINGLE(INDIRECT("F"&amp;PREGUNTA_ACTUAL-(N_I_CL)+N_I_Tabla&amp;"C"&amp;COLUMN(),FALSE))="","",INDIRECT("F"&amp;PREGUNTA_ACTUAL-(N_I_CL)+N_I_Tabla&amp;"C"&amp;COLUMN(),FALSE)),"")</f>
        <v/>
      </c>
      <c r="G3" s="766" t="str" cm="1">
        <f t="array" aca="1" ref="G3" ca="1">IFERROR(IF(_xlfn.SINGLE(INDIRECT("F"&amp;PREGUNTA_ACTUAL-(N_I_CL)+N_I_Tabla&amp;"C"&amp;COLUMN(),FALSE))="","",INDIRECT("F"&amp;PREGUNTA_ACTUAL-(N_I_CL)+N_I_Tabla&amp;"C"&amp;COLUMN(),FALSE)),"")</f>
        <v/>
      </c>
      <c r="H3" s="766" t="str" cm="1">
        <f t="array" aca="1" ref="H3" ca="1">IFERROR(IF(_xlfn.SINGLE(INDIRECT("F"&amp;PREGUNTA_ACTUAL-(N_I_CL)+N_I_Tabla&amp;"C"&amp;COLUMN(),FALSE))="","",INDIRECT("F"&amp;PREGUNTA_ACTUAL-(N_I_CL)+N_I_Tabla&amp;"C"&amp;COLUMN(),FALSE)),"")</f>
        <v/>
      </c>
      <c r="I3" s="766" t="str" cm="1">
        <f t="array" aca="1" ref="I3" ca="1">IFERROR(IF(_xlfn.SINGLE(INDIRECT("F"&amp;PREGUNTA_ACTUAL-(N_I_CL)+N_I_Tabla&amp;"C"&amp;COLUMN(),FALSE))="","",INDIRECT("F"&amp;PREGUNTA_ACTUAL-(N_I_CL)+N_I_Tabla&amp;"C"&amp;COLUMN(),FALSE)),"")</f>
        <v/>
      </c>
      <c r="J3" s="766" t="str" cm="1">
        <f t="array" aca="1" ref="J3" ca="1">IFERROR(IF(_xlfn.SINGLE(INDIRECT("F"&amp;PREGUNTA_ACTUAL-(N_I_CL)+N_I_Tabla&amp;"C"&amp;COLUMN(),FALSE))="","",INDIRECT("F"&amp;PREGUNTA_ACTUAL-(N_I_CL)+N_I_Tabla&amp;"C"&amp;COLUMN(),FALSE)),"")</f>
        <v/>
      </c>
      <c r="K3" s="766" t="str" cm="1">
        <f t="array" aca="1" ref="K3" ca="1">IFERROR(IF(_xlfn.SINGLE(INDIRECT("F"&amp;PREGUNTA_ACTUAL-(N_I_CL)+N_I_Tabla&amp;"C"&amp;COLUMN(),FALSE))="","",INDIRECT("F"&amp;PREGUNTA_ACTUAL-(N_I_CL)+N_I_Tabla&amp;"C"&amp;COLUMN(),FALSE)),"")</f>
        <v/>
      </c>
      <c r="L3" s="88" t="str" cm="1">
        <f t="array" aca="1" ref="L3" ca="1">IFERROR(IF(INDIRECT("F"&amp;PREGUNTA_ACTUAL-(N_I_CL)+N_I_Tabla&amp;"C"&amp;COLUMN(),FALSE)="","",INDIRECT("F"&amp;PREGUNTA_ACTUAL-(N_I_CL)+N_I_Tabla&amp;"C"&amp;COLUMN(),FALSE)),"")</f>
        <v/>
      </c>
      <c r="M3" s="89" t="str" cm="1">
        <f t="array" aca="1" ref="M3" ca="1">IFERROR(IF(INDIRECT("F"&amp;PREGUNTA_ACTUAL-(N_I_CL)+N_I_Tabla&amp;"C"&amp;COLUMN(),FALSE)="","",INDIRECT("F"&amp;PREGUNTA_ACTUAL-(N_I_CL)+N_I_Tabla&amp;"C"&amp;COLUMN(),FALSE)),"")</f>
        <v/>
      </c>
      <c r="N3" s="90" t="str" cm="1">
        <f t="array" aca="1" ref="N3" ca="1">IFERROR(IF(INDIRECT("F"&amp;PREGUNTA_ACTUAL-(N_I_CL)+N_I_Tabla&amp;"C"&amp;COLUMN(),FALSE)="","",INDIRECT("F"&amp;PREGUNTA_ACTUAL-(N_I_CL)+N_I_Tabla&amp;"C"&amp;COLUMN(),FALSE)),"")</f>
        <v/>
      </c>
      <c r="O3" s="91" t="str" cm="1">
        <f t="array" aca="1" ref="O3" ca="1">IFERROR(IF(INDIRECT("F"&amp;PREGUNTA_ACTUAL-(N_I_CL)+N_I_Tabla&amp;"C"&amp;COLUMN(),FALSE)="","",INDIRECT("F"&amp;PREGUNTA_ACTUAL-(N_I_CL)+N_I_Tabla&amp;"C"&amp;COLUMN(),FALSE)),"")</f>
        <v/>
      </c>
      <c r="P3" s="90" t="str" cm="1">
        <f t="array" aca="1" ref="P3" ca="1">IFERROR(IF(INDIRECT("F"&amp;PREGUNTA_ACTUAL-(N_I_CL)+N_I_Tabla&amp;"C"&amp;COLUMN(),FALSE)="","",INDIRECT("F"&amp;PREGUNTA_ACTUAL-(N_I_CL)+N_I_Tabla&amp;"C"&amp;COLUMN(),FALSE)),"")</f>
        <v/>
      </c>
      <c r="Q3" s="91" t="str" cm="1">
        <f t="array" aca="1" ref="Q3" ca="1">IFERROR(IF(INDIRECT("F"&amp;PREGUNTA_ACTUAL-(N_I_CL)+N_I_Tabla&amp;"C"&amp;COLUMN(),FALSE)="","",INDIRECT("F"&amp;PREGUNTA_ACTUAL-(N_I_CL)+N_I_Tabla&amp;"C"&amp;COLUMN(),FALSE)),"")</f>
        <v/>
      </c>
      <c r="R3" s="90" t="str" cm="1">
        <f t="array" aca="1" ref="R3" ca="1">IFERROR(IF(INDIRECT("F"&amp;PREGUNTA_ACTUAL-(N_I_CL)+N_I_Tabla&amp;"C"&amp;COLUMN(),FALSE)="","",INDIRECT("F"&amp;PREGUNTA_ACTUAL-(N_I_CL)+N_I_Tabla&amp;"C"&amp;COLUMN(),FALSE)),"")</f>
        <v/>
      </c>
      <c r="S3" s="91" t="str" cm="1">
        <f t="array" aca="1" ref="S3" ca="1">IFERROR(IF(INDIRECT("F"&amp;PREGUNTA_ACTUAL-(N_I_CL)+N_I_Tabla&amp;"C"&amp;COLUMN(),FALSE)="","",INDIRECT("F"&amp;PREGUNTA_ACTUAL-(N_I_CL)+N_I_Tabla&amp;"C"&amp;COLUMN(),FALSE)),"")</f>
        <v/>
      </c>
      <c r="T3" s="90" t="str" cm="1">
        <f t="array" aca="1" ref="T3" ca="1">IFERROR(IF(INDIRECT("F"&amp;PREGUNTA_ACTUAL-(N_I_CL)+N_I_Tabla&amp;"C"&amp;COLUMN(),FALSE)="","",INDIRECT("F"&amp;PREGUNTA_ACTUAL-(N_I_CL)+N_I_Tabla&amp;"C"&amp;COLUMN(),FALSE)),"")</f>
        <v/>
      </c>
      <c r="U3" s="91" t="str" cm="1">
        <f t="array" aca="1" ref="U3" ca="1">IFERROR(IF(INDIRECT("F"&amp;PREGUNTA_ACTUAL-(N_I_CL)+N_I_Tabla&amp;"C"&amp;COLUMN(),FALSE)="","",INDIRECT("F"&amp;PREGUNTA_ACTUAL-(N_I_CL)+N_I_Tabla&amp;"C"&amp;COLUMN(),FALSE)),"")</f>
        <v/>
      </c>
      <c r="V3" s="90" t="str" cm="1">
        <f t="array" aca="1" ref="V3" ca="1">IFERROR(IF(INDIRECT("F"&amp;PREGUNTA_ACTUAL-(N_I_CL)+N_I_Tabla&amp;"C"&amp;COLUMN(),FALSE)="","",INDIRECT("F"&amp;PREGUNTA_ACTUAL-(N_I_CL)+N_I_Tabla&amp;"C"&amp;COLUMN(),FALSE)),"")</f>
        <v/>
      </c>
      <c r="W3" s="91" t="str" cm="1">
        <f t="array" aca="1" ref="W3" ca="1">IFERROR(IF(INDIRECT("F"&amp;PREGUNTA_ACTUAL-(N_I_CL)+N_I_Tabla&amp;"C"&amp;COLUMN(),FALSE)="","",INDIRECT("F"&amp;PREGUNTA_ACTUAL-(N_I_CL)+N_I_Tabla&amp;"C"&amp;COLUMN(),FALSE)),"")</f>
        <v/>
      </c>
      <c r="X3" s="92" t="str" cm="1">
        <f t="array" aca="1" ref="X3" ca="1">IFERROR(IF(INDIRECT("F"&amp;PREGUNTA_ACTUAL-(N_I_CL)+N_I_Tabla&amp;"C"&amp;COLUMN(),FALSE)="","",INDIRECT("F"&amp;PREGUNTA_ACTUAL-(N_I_CL)+N_I_Tabla&amp;"C"&amp;COLUMN(),FALSE)),"")</f>
        <v/>
      </c>
      <c r="Y3" s="1" t="str" cm="1">
        <f t="array" aca="1" ref="Y3" ca="1">IFERROR(IF(INDIRECT("F"&amp;PREGUNTA_ACTUAL-(N_I_CL)+N_I_Tabla&amp;"C"&amp;COLUMN(),FALSE)="","",INDIRECT("F"&amp;PREGUNTA_ACTUAL-(N_I_CL)+N_I_Tabla&amp;"C"&amp;COLUMN(),FALSE)),"")</f>
        <v/>
      </c>
      <c r="Z3" s="1" t="str" cm="1">
        <f t="array" aca="1" ref="Z3" ca="1">IFERROR(IF(INDIRECT("F"&amp;PREGUNTA_ACTUAL-(N_I_CL)+N_I_Tabla&amp;"C"&amp;COLUMN(),FALSE)="","",INDIRECT("F"&amp;PREGUNTA_ACTUAL-(N_I_CL)+N_I_Tabla&amp;"C"&amp;COLUMN(),FALSE)),"")</f>
        <v/>
      </c>
      <c r="AA3" s="1" t="str" cm="1">
        <f t="array" aca="1" ref="AA3" ca="1">IFERROR(IF(INDIRECT("F"&amp;PREGUNTA_ACTUAL-(N_I_CL)+N_I_Tabla&amp;"C"&amp;COLUMN(),FALSE)="","",INDIRECT("F"&amp;PREGUNTA_ACTUAL-(N_I_CL)+N_I_Tabla&amp;"C"&amp;COLUMN(),FALSE)),"")</f>
        <v/>
      </c>
      <c r="AB3" s="99" t="str" cm="1">
        <f t="array" aca="1" ref="AB3" ca="1">IFERROR(IF(INDIRECT("F"&amp;PREGUNTA_ACTUAL-(N_I_CL)+N_I_Tabla&amp;"C"&amp;COLUMN(),FALSE)="","",INDIRECT("F"&amp;PREGUNTA_ACTUAL-(N_I_CL)+N_I_Tabla&amp;"C"&amp;COLUMN(),FALSE)),"")</f>
        <v/>
      </c>
      <c r="AC3" s="182">
        <f>COUNTA(AC39:AC79)</f>
        <v>0</v>
      </c>
      <c r="AD3" s="182"/>
      <c r="AG3" s="182"/>
      <c r="AJ3" s="182"/>
    </row>
    <row r="4" spans="1:36" ht="6" customHeight="1" x14ac:dyDescent="0.3">
      <c r="A4" s="488"/>
      <c r="B4" s="44" t="e" cm="1">
        <f t="array" aca="1" ref="B4" ca="1">IF(#REF!="","",#REF!&amp;") "&amp;IF(INDIRECT("'Datos "&amp;Tipo_Cuestionario_Cod&amp;"'!"&amp;B$1&amp;N_I_Tabla+#REF!-1)="","",INDIRECT("'Datos "&amp;Tipo_Cuestionario_Cod&amp;"'!"&amp;B$1&amp;N_I_Tabla+#REF!-1)))</f>
        <v>#REF!</v>
      </c>
      <c r="C4" s="46" t="str" cm="1">
        <f t="array" aca="1" ref="C4" ca="1">IFERROR(IF(AND(Tipo_Cuestionario_Cod="VF",C$1="I"),C$2&amp;IF(#REF!=$C$2&amp;'Formulario VF'!$I$38,'Formulario VF'!$J$38,'Formulario VF'!$I$38),
IF(OR(INDIRECT("'Datos "&amp;Tipo_Cuestionario_Cod&amp;"'!"&amp;C$1&amp;N_I_Tabla+#REF!-1)="",C$2="",#REF!=""),"",
IF(Tipo_Cuestionario_Cod="EN",INDIRECT("'Datos EN'!C"&amp;ROW()+1+$A$1),
IF(Tipo_Cuestionario_Cod="RC",IF(C$1="H",INDIRECT("'Datos RC'!C"&amp;ROW()+1+$A$1),""),
C$2&amp;INDIRECT("'Datos "&amp;Tipo_Cuestionario_Cod&amp;"'!"&amp;C$1&amp;N_I_Tabla+#REF!-1))))),"")</f>
        <v/>
      </c>
      <c r="D4" s="46"/>
      <c r="E4" s="46"/>
      <c r="F4" s="46"/>
      <c r="G4" s="46"/>
      <c r="H4" s="47"/>
      <c r="I4" s="48"/>
      <c r="J4" s="48"/>
      <c r="K4" s="48"/>
      <c r="L4" s="48"/>
      <c r="M4" s="781"/>
      <c r="N4" s="48"/>
      <c r="O4" s="48"/>
      <c r="P4" s="48"/>
      <c r="Q4" s="48"/>
      <c r="R4" s="48"/>
      <c r="S4" s="48"/>
      <c r="T4" s="47"/>
      <c r="U4" s="47"/>
      <c r="V4" s="47"/>
      <c r="W4" s="47"/>
      <c r="X4" s="49"/>
      <c r="Y4" s="94"/>
      <c r="AB4" s="99" t="s">
        <v>18054</v>
      </c>
      <c r="AC4" s="182">
        <f>COUNTA(AD4:XFD4)*3+COLUMN()</f>
        <v>29</v>
      </c>
      <c r="AD4" s="525"/>
    </row>
    <row r="5" spans="1:36" ht="19.95" customHeight="1" x14ac:dyDescent="0.3">
      <c r="A5" s="489"/>
      <c r="B5" s="769" t="s">
        <v>203</v>
      </c>
      <c r="C5" s="770"/>
      <c r="D5" s="770"/>
      <c r="E5" s="770"/>
      <c r="F5" s="770"/>
      <c r="G5" s="770"/>
      <c r="H5" s="176">
        <f>'Datos OM'!$A$4</f>
        <v>101</v>
      </c>
      <c r="I5" s="698" t="s">
        <v>415</v>
      </c>
      <c r="J5" s="780"/>
      <c r="K5" s="780"/>
      <c r="L5" s="3">
        <f>G37</f>
        <v>101</v>
      </c>
      <c r="M5" s="781"/>
      <c r="N5" s="775" t="str">
        <f>"N. "&amp;Z_ML_02_O&amp;"S: "&amp;AC5</f>
        <v>N. FÓRMULAS: 0</v>
      </c>
      <c r="O5" s="709"/>
      <c r="P5" s="709"/>
      <c r="Q5" s="776"/>
      <c r="R5" s="709" t="str">
        <f ca="1">Z_DG_15_O&amp;": "&amp;P_min_OM&amp;IF(P_max_OM=0,""," - "&amp;P_max_OM)</f>
        <v>Rango de preguntas almacenadas: 0</v>
      </c>
      <c r="S5" s="709"/>
      <c r="T5" s="709"/>
      <c r="U5" s="709"/>
      <c r="V5" s="709"/>
      <c r="W5" s="709"/>
      <c r="X5" s="39"/>
      <c r="Y5" s="461"/>
      <c r="Z5" s="464">
        <v>1</v>
      </c>
      <c r="AA5" s="463"/>
      <c r="AB5" s="464">
        <v>17</v>
      </c>
      <c r="AC5" s="182">
        <f>COUNTA(AD4:XFD4)</f>
        <v>0</v>
      </c>
    </row>
    <row r="6" spans="1:36" ht="6" customHeight="1" thickBot="1" x14ac:dyDescent="0.35">
      <c r="B6" s="31"/>
      <c r="C6" s="32"/>
      <c r="D6" s="32"/>
      <c r="E6" s="32"/>
      <c r="F6" s="32"/>
      <c r="G6" s="32"/>
      <c r="H6" s="33"/>
      <c r="I6" s="34"/>
      <c r="J6" s="34"/>
      <c r="K6" s="34"/>
      <c r="L6" s="34"/>
      <c r="M6" s="781"/>
      <c r="N6" s="34"/>
      <c r="O6" s="33"/>
      <c r="P6" s="34"/>
      <c r="Q6" s="45"/>
      <c r="R6" s="34"/>
      <c r="S6" s="30"/>
      <c r="T6" s="34"/>
      <c r="U6" s="371"/>
      <c r="V6" s="30"/>
      <c r="W6" s="30"/>
      <c r="X6" s="35"/>
      <c r="Y6" s="95"/>
    </row>
    <row r="7" spans="1:36" ht="19.95" customHeight="1" thickTop="1" thickBot="1" x14ac:dyDescent="0.35">
      <c r="B7" s="769" t="s">
        <v>23</v>
      </c>
      <c r="C7" s="770"/>
      <c r="D7" s="770"/>
      <c r="E7" s="770"/>
      <c r="F7" s="770"/>
      <c r="G7" s="770"/>
      <c r="H7" s="762" t="str" cm="1">
        <f t="array" aca="1" ref="H7" ca="1">IFERROR(INDIRECT("'Datos OM'!a"&amp;(L5-H5+N_I_Tabla)),"")</f>
        <v/>
      </c>
      <c r="I7" s="762"/>
      <c r="J7" s="762"/>
      <c r="K7" s="762"/>
      <c r="L7" s="762"/>
      <c r="M7" s="762"/>
      <c r="N7" s="698" t="s">
        <v>976</v>
      </c>
      <c r="O7" s="698"/>
      <c r="P7" s="698"/>
      <c r="Q7" s="777"/>
      <c r="R7" s="778"/>
      <c r="S7" s="778"/>
      <c r="T7" s="778"/>
      <c r="U7" s="778"/>
      <c r="V7" s="778"/>
      <c r="W7" s="779"/>
      <c r="X7" s="39"/>
      <c r="Y7" s="461"/>
      <c r="Z7" s="464">
        <v>2</v>
      </c>
      <c r="AA7" s="463"/>
      <c r="AB7" s="464">
        <v>18</v>
      </c>
    </row>
    <row r="8" spans="1:36" ht="6" customHeight="1" thickTop="1" x14ac:dyDescent="0.3">
      <c r="B8" s="31"/>
      <c r="C8" s="32"/>
      <c r="D8" s="32"/>
      <c r="E8" s="32"/>
      <c r="F8" s="32"/>
      <c r="G8" s="34"/>
      <c r="H8" s="34"/>
      <c r="I8" s="33"/>
      <c r="J8" s="33"/>
      <c r="K8" s="33"/>
      <c r="L8" s="33"/>
      <c r="M8" s="34"/>
      <c r="N8" s="34"/>
      <c r="O8" s="30"/>
      <c r="P8" s="37"/>
      <c r="Q8" s="30"/>
      <c r="R8" s="30"/>
      <c r="S8" s="30"/>
      <c r="T8" s="30"/>
      <c r="U8" s="30"/>
      <c r="V8" s="30"/>
      <c r="W8" s="30"/>
      <c r="X8" s="35"/>
      <c r="Y8" s="53"/>
    </row>
    <row r="9" spans="1:36" ht="19.95" customHeight="1" x14ac:dyDescent="0.3">
      <c r="B9" s="697" t="s">
        <v>195</v>
      </c>
      <c r="C9" s="698"/>
      <c r="D9" s="698"/>
      <c r="E9" s="698"/>
      <c r="F9" s="698"/>
      <c r="G9" s="698"/>
      <c r="H9" s="761"/>
      <c r="I9" s="761"/>
      <c r="J9" s="761"/>
      <c r="K9" s="761"/>
      <c r="L9" s="761"/>
      <c r="M9" s="761"/>
      <c r="N9" s="698" t="s">
        <v>1010</v>
      </c>
      <c r="O9" s="698"/>
      <c r="P9" s="698"/>
      <c r="Q9" s="177" t="str">
        <f>NUMERAR_R</f>
        <v>abc</v>
      </c>
      <c r="R9" s="30"/>
      <c r="S9" s="30"/>
      <c r="T9" s="30"/>
      <c r="U9" s="30"/>
      <c r="V9" s="30"/>
      <c r="W9" s="30"/>
      <c r="X9" s="39"/>
      <c r="Y9" s="462"/>
      <c r="Z9" s="464">
        <v>3</v>
      </c>
      <c r="AA9" s="463"/>
      <c r="AB9" s="464">
        <v>19</v>
      </c>
    </row>
    <row r="10" spans="1:36" ht="6" customHeight="1" thickBot="1" x14ac:dyDescent="0.35">
      <c r="B10" s="31"/>
      <c r="C10" s="32"/>
      <c r="D10" s="32"/>
      <c r="E10" s="32"/>
      <c r="F10" s="32"/>
      <c r="G10" s="33"/>
      <c r="H10" s="33"/>
      <c r="I10" s="34"/>
      <c r="J10" s="34"/>
      <c r="K10" s="34"/>
      <c r="L10" s="34"/>
      <c r="M10" s="34"/>
      <c r="N10" s="34"/>
      <c r="O10" s="34"/>
      <c r="P10" s="34"/>
      <c r="Q10" s="34"/>
      <c r="R10" s="34"/>
      <c r="S10" s="34"/>
      <c r="T10" s="33"/>
      <c r="U10" s="33"/>
      <c r="V10" s="33"/>
      <c r="W10" s="33"/>
      <c r="X10" s="35"/>
      <c r="Y10" s="53"/>
    </row>
    <row r="11" spans="1:36" ht="19.95" customHeight="1" thickTop="1" x14ac:dyDescent="0.3">
      <c r="B11" s="697" t="s">
        <v>181</v>
      </c>
      <c r="C11" s="698"/>
      <c r="D11" s="698"/>
      <c r="E11" s="698"/>
      <c r="F11" s="698"/>
      <c r="G11" s="699"/>
      <c r="H11" s="741"/>
      <c r="I11" s="742"/>
      <c r="J11" s="742"/>
      <c r="K11" s="742"/>
      <c r="L11" s="742"/>
      <c r="M11" s="742"/>
      <c r="N11" s="742"/>
      <c r="O11" s="742"/>
      <c r="P11" s="742"/>
      <c r="Q11" s="742"/>
      <c r="R11" s="742"/>
      <c r="S11" s="742"/>
      <c r="T11" s="742"/>
      <c r="U11" s="742"/>
      <c r="V11" s="742"/>
      <c r="W11" s="743"/>
      <c r="X11" s="39"/>
      <c r="Y11" s="462"/>
      <c r="Z11" s="464">
        <v>4</v>
      </c>
      <c r="AA11" s="463"/>
      <c r="AB11" s="464">
        <v>20</v>
      </c>
    </row>
    <row r="12" spans="1:36" ht="6" customHeight="1" x14ac:dyDescent="0.3">
      <c r="B12" s="784"/>
      <c r="C12" s="785"/>
      <c r="D12" s="32"/>
      <c r="E12" s="46"/>
      <c r="F12" s="46"/>
      <c r="G12" s="47"/>
      <c r="H12" s="744"/>
      <c r="I12" s="745"/>
      <c r="J12" s="745"/>
      <c r="K12" s="745"/>
      <c r="L12" s="745"/>
      <c r="M12" s="745"/>
      <c r="N12" s="745"/>
      <c r="O12" s="745"/>
      <c r="P12" s="745"/>
      <c r="Q12" s="745"/>
      <c r="R12" s="745"/>
      <c r="S12" s="745"/>
      <c r="T12" s="745"/>
      <c r="U12" s="745"/>
      <c r="V12" s="745"/>
      <c r="W12" s="746"/>
      <c r="X12" s="35"/>
      <c r="Y12" s="53"/>
    </row>
    <row r="13" spans="1:36" ht="19.95" customHeight="1" x14ac:dyDescent="0.3">
      <c r="B13" s="784"/>
      <c r="C13" s="785"/>
      <c r="D13" s="767" t="s">
        <v>19883</v>
      </c>
      <c r="E13" s="768"/>
      <c r="F13" s="768"/>
      <c r="G13" s="768"/>
      <c r="H13" s="744"/>
      <c r="I13" s="745"/>
      <c r="J13" s="745"/>
      <c r="K13" s="745"/>
      <c r="L13" s="745"/>
      <c r="M13" s="745"/>
      <c r="N13" s="745"/>
      <c r="O13" s="745"/>
      <c r="P13" s="745"/>
      <c r="Q13" s="745"/>
      <c r="R13" s="745"/>
      <c r="S13" s="745"/>
      <c r="T13" s="745"/>
      <c r="U13" s="745"/>
      <c r="V13" s="745"/>
      <c r="W13" s="746"/>
      <c r="X13" s="39"/>
      <c r="Y13" s="462"/>
      <c r="Z13" s="464">
        <v>5</v>
      </c>
      <c r="AA13" s="463"/>
      <c r="AB13" s="464">
        <v>21</v>
      </c>
    </row>
    <row r="14" spans="1:36" ht="6" customHeight="1" x14ac:dyDescent="0.3">
      <c r="B14" s="784"/>
      <c r="C14" s="785"/>
      <c r="D14" s="32"/>
      <c r="E14" s="46"/>
      <c r="F14" s="46"/>
      <c r="G14" s="781"/>
      <c r="H14" s="744"/>
      <c r="I14" s="745"/>
      <c r="J14" s="745"/>
      <c r="K14" s="745"/>
      <c r="L14" s="745"/>
      <c r="M14" s="745"/>
      <c r="N14" s="745"/>
      <c r="O14" s="745"/>
      <c r="P14" s="745"/>
      <c r="Q14" s="745"/>
      <c r="R14" s="745"/>
      <c r="S14" s="745"/>
      <c r="T14" s="745"/>
      <c r="U14" s="745"/>
      <c r="V14" s="745"/>
      <c r="W14" s="746"/>
      <c r="X14" s="35"/>
      <c r="Y14" s="53"/>
    </row>
    <row r="15" spans="1:36" ht="19.95" customHeight="1" thickBot="1" x14ac:dyDescent="0.35">
      <c r="B15" s="782"/>
      <c r="C15" s="783"/>
      <c r="D15" s="783"/>
      <c r="E15" s="783"/>
      <c r="F15" s="783"/>
      <c r="G15" s="781"/>
      <c r="H15" s="747"/>
      <c r="I15" s="748"/>
      <c r="J15" s="748"/>
      <c r="K15" s="748"/>
      <c r="L15" s="748"/>
      <c r="M15" s="748"/>
      <c r="N15" s="748"/>
      <c r="O15" s="748"/>
      <c r="P15" s="748"/>
      <c r="Q15" s="748"/>
      <c r="R15" s="748"/>
      <c r="S15" s="748"/>
      <c r="T15" s="748"/>
      <c r="U15" s="748"/>
      <c r="V15" s="748"/>
      <c r="W15" s="749"/>
      <c r="X15" s="39"/>
      <c r="Y15" s="462"/>
      <c r="Z15" s="464">
        <v>6</v>
      </c>
      <c r="AA15" s="463"/>
      <c r="AB15" s="464">
        <v>22</v>
      </c>
    </row>
    <row r="16" spans="1:36" ht="6" customHeight="1" thickTop="1" thickBot="1" x14ac:dyDescent="0.35">
      <c r="B16" s="31"/>
      <c r="C16" s="32"/>
      <c r="D16" s="32"/>
      <c r="E16" s="46"/>
      <c r="F16" s="46"/>
      <c r="G16" s="781"/>
      <c r="H16" s="33"/>
      <c r="I16" s="34"/>
      <c r="J16" s="34"/>
      <c r="K16" s="34"/>
      <c r="L16" s="34"/>
      <c r="M16" s="34"/>
      <c r="N16" s="34"/>
      <c r="O16" s="34"/>
      <c r="P16" s="34"/>
      <c r="Q16" s="34"/>
      <c r="R16" s="34"/>
      <c r="S16" s="34"/>
      <c r="T16" s="33"/>
      <c r="U16" s="33"/>
      <c r="V16" s="33"/>
      <c r="W16" s="33"/>
      <c r="X16" s="35"/>
      <c r="Y16" s="53"/>
    </row>
    <row r="17" spans="2:28" ht="19.95" customHeight="1" thickTop="1" thickBot="1" x14ac:dyDescent="0.35">
      <c r="B17" s="175">
        <v>1</v>
      </c>
      <c r="C17" s="725" t="str">
        <f>IF(Q17&gt;0,Z_OM_08_O,B17&amp;"ª "&amp;Z_OM_09_O)&amp;":"</f>
        <v>1ª Respuesta Incorrecta:</v>
      </c>
      <c r="D17" s="725"/>
      <c r="E17" s="725"/>
      <c r="F17" s="725"/>
      <c r="G17" s="758"/>
      <c r="H17" s="772"/>
      <c r="I17" s="773"/>
      <c r="J17" s="773"/>
      <c r="K17" s="773"/>
      <c r="L17" s="773"/>
      <c r="M17" s="773"/>
      <c r="N17" s="773"/>
      <c r="O17" s="774"/>
      <c r="P17" s="493" t="s">
        <v>650</v>
      </c>
      <c r="Q17" s="128"/>
      <c r="R17" s="698" t="s">
        <v>371</v>
      </c>
      <c r="S17" s="699"/>
      <c r="T17" s="754"/>
      <c r="U17" s="755"/>
      <c r="V17" s="755"/>
      <c r="W17" s="756"/>
      <c r="X17" s="122"/>
      <c r="Y17" s="462"/>
      <c r="Z17" s="464">
        <v>7</v>
      </c>
      <c r="AA17" s="463"/>
      <c r="AB17" s="464">
        <v>23</v>
      </c>
    </row>
    <row r="18" spans="2:28" ht="6" customHeight="1" thickTop="1" thickBot="1" x14ac:dyDescent="0.35">
      <c r="B18" s="175"/>
      <c r="C18" s="32"/>
      <c r="D18" s="32"/>
      <c r="E18" s="46"/>
      <c r="F18" s="46"/>
      <c r="G18" s="105"/>
      <c r="H18" s="33"/>
      <c r="I18" s="34"/>
      <c r="J18" s="34"/>
      <c r="K18" s="34"/>
      <c r="L18" s="34"/>
      <c r="M18" s="34"/>
      <c r="N18" s="34"/>
      <c r="O18" s="34"/>
      <c r="P18" s="34"/>
      <c r="Q18" s="34"/>
      <c r="R18" s="34"/>
      <c r="S18" s="34"/>
      <c r="T18" s="33"/>
      <c r="U18" s="33"/>
      <c r="V18" s="33"/>
      <c r="W18" s="33"/>
      <c r="X18" s="35"/>
      <c r="Y18" s="53"/>
    </row>
    <row r="19" spans="2:28" ht="19.95" customHeight="1" thickTop="1" thickBot="1" x14ac:dyDescent="0.35">
      <c r="B19" s="175">
        <f>IF(P_2_OM&gt;0,IF(P_1_OM&gt;0,B17+1,1),IF(P_1_OM&lt;=0,B17+1,1))</f>
        <v>2</v>
      </c>
      <c r="C19" s="725" t="str">
        <f>IF(Q19&gt;0,Z_OM_08_O,B19&amp;"ª "&amp;Z_OM_09_O)&amp;":"</f>
        <v>2ª Respuesta Incorrecta:</v>
      </c>
      <c r="D19" s="725"/>
      <c r="E19" s="725"/>
      <c r="F19" s="725"/>
      <c r="G19" s="758"/>
      <c r="H19" s="772"/>
      <c r="I19" s="773"/>
      <c r="J19" s="773"/>
      <c r="K19" s="773"/>
      <c r="L19" s="773"/>
      <c r="M19" s="773"/>
      <c r="N19" s="773"/>
      <c r="O19" s="774"/>
      <c r="P19" s="493" t="s">
        <v>650</v>
      </c>
      <c r="Q19" s="128"/>
      <c r="R19" s="698" t="s">
        <v>371</v>
      </c>
      <c r="S19" s="757"/>
      <c r="T19" s="754"/>
      <c r="U19" s="755"/>
      <c r="V19" s="755"/>
      <c r="W19" s="756"/>
      <c r="X19" s="122"/>
      <c r="Y19" s="462"/>
      <c r="Z19" s="464">
        <v>8</v>
      </c>
      <c r="AA19" s="463"/>
      <c r="AB19" s="464">
        <v>24</v>
      </c>
    </row>
    <row r="20" spans="2:28" ht="6" customHeight="1" thickTop="1" thickBot="1" x14ac:dyDescent="0.35">
      <c r="B20" s="175"/>
      <c r="C20" s="32"/>
      <c r="D20" s="32"/>
      <c r="E20" s="32"/>
      <c r="F20" s="32"/>
      <c r="G20" s="32"/>
      <c r="H20" s="33"/>
      <c r="I20" s="34"/>
      <c r="J20" s="34"/>
      <c r="K20" s="34"/>
      <c r="L20" s="34"/>
      <c r="M20" s="34"/>
      <c r="N20" s="34"/>
      <c r="O20" s="34"/>
      <c r="P20" s="34"/>
      <c r="Q20" s="34"/>
      <c r="R20" s="34"/>
      <c r="S20" s="34"/>
      <c r="T20" s="33"/>
      <c r="U20" s="33"/>
      <c r="V20" s="33"/>
      <c r="W20" s="33"/>
      <c r="X20" s="35"/>
      <c r="Y20" s="53"/>
    </row>
    <row r="21" spans="2:28" ht="19.95" customHeight="1" thickTop="1" thickBot="1" x14ac:dyDescent="0.35">
      <c r="B21" s="175">
        <f>IF(P_3_OM&gt;0,IF(P_2_OM&gt;0,B19+1,IF(P_1_OM&gt;0,B17+1,1)),
                             IF(P_2_OM&lt;=0,B19+1,IF(P_1_OM&lt;=0,B17+1,1)))</f>
        <v>3</v>
      </c>
      <c r="C21" s="725" t="str">
        <f>IF(Q21&gt;0,Z_OM_08_O,B21&amp;"ª "&amp;Z_OM_09_O)&amp;":"</f>
        <v>3ª Respuesta Incorrecta:</v>
      </c>
      <c r="D21" s="725"/>
      <c r="E21" s="725"/>
      <c r="F21" s="725"/>
      <c r="G21" s="758"/>
      <c r="H21" s="754"/>
      <c r="I21" s="755"/>
      <c r="J21" s="755"/>
      <c r="K21" s="755"/>
      <c r="L21" s="755"/>
      <c r="M21" s="755"/>
      <c r="N21" s="755"/>
      <c r="O21" s="756"/>
      <c r="P21" s="493" t="s">
        <v>650</v>
      </c>
      <c r="Q21" s="128"/>
      <c r="R21" s="698" t="s">
        <v>371</v>
      </c>
      <c r="S21" s="757"/>
      <c r="T21" s="754"/>
      <c r="U21" s="755"/>
      <c r="V21" s="755"/>
      <c r="W21" s="756"/>
      <c r="X21" s="122"/>
      <c r="Y21" s="462"/>
      <c r="Z21" s="464">
        <v>9</v>
      </c>
      <c r="AA21" s="463"/>
      <c r="AB21" s="464">
        <v>25</v>
      </c>
    </row>
    <row r="22" spans="2:28" ht="6" customHeight="1" thickTop="1" thickBot="1" x14ac:dyDescent="0.35">
      <c r="B22" s="175"/>
      <c r="C22" s="32"/>
      <c r="D22" s="32"/>
      <c r="E22" s="32"/>
      <c r="F22" s="32"/>
      <c r="G22" s="32"/>
      <c r="H22" s="33"/>
      <c r="I22" s="34"/>
      <c r="J22" s="34"/>
      <c r="K22" s="34"/>
      <c r="L22" s="34"/>
      <c r="M22" s="34"/>
      <c r="N22" s="34"/>
      <c r="O22" s="34"/>
      <c r="P22" s="34"/>
      <c r="Q22" s="34"/>
      <c r="R22" s="34"/>
      <c r="S22" s="34"/>
      <c r="T22" s="33"/>
      <c r="U22" s="33"/>
      <c r="V22" s="33"/>
      <c r="W22" s="33"/>
      <c r="X22" s="35"/>
      <c r="Y22" s="53"/>
      <c r="Z22" s="4"/>
    </row>
    <row r="23" spans="2:28" ht="19.95" customHeight="1" thickTop="1" thickBot="1" x14ac:dyDescent="0.35">
      <c r="B23" s="175">
        <f>IF(P_4_OM&gt;0,IF(P_3_OM&gt;0,B21+1,IF(P_2_OM&gt;0,B19+1,IF(P_1_OM&gt;0,B17+1,1))),
IF(P_3_OM&lt;=0,B21+1,IF(P_2_OM&lt;=0,B19+1,IF(P_1_OM&lt;=0,B17+1,1))))</f>
        <v>4</v>
      </c>
      <c r="C23" s="725" t="str">
        <f>IF(Q23&gt;0,Z_OM_08_O,B23&amp;"ª "&amp;Z_OM_09_O)&amp;":"</f>
        <v>4ª Respuesta Incorrecta:</v>
      </c>
      <c r="D23" s="725"/>
      <c r="E23" s="725"/>
      <c r="F23" s="725"/>
      <c r="G23" s="758"/>
      <c r="H23" s="754"/>
      <c r="I23" s="755"/>
      <c r="J23" s="755"/>
      <c r="K23" s="755"/>
      <c r="L23" s="755"/>
      <c r="M23" s="755"/>
      <c r="N23" s="755"/>
      <c r="O23" s="756"/>
      <c r="P23" s="493" t="s">
        <v>650</v>
      </c>
      <c r="Q23" s="128"/>
      <c r="R23" s="698" t="s">
        <v>371</v>
      </c>
      <c r="S23" s="757"/>
      <c r="T23" s="754"/>
      <c r="U23" s="755"/>
      <c r="V23" s="755"/>
      <c r="W23" s="756"/>
      <c r="X23" s="122"/>
      <c r="Y23" s="462"/>
      <c r="Z23" s="464">
        <v>10</v>
      </c>
      <c r="AA23" s="463"/>
      <c r="AB23" s="464">
        <v>26</v>
      </c>
    </row>
    <row r="24" spans="2:28" ht="6" customHeight="1" thickTop="1" thickBot="1" x14ac:dyDescent="0.35">
      <c r="B24" s="175"/>
      <c r="C24" s="32"/>
      <c r="D24" s="32"/>
      <c r="E24" s="32"/>
      <c r="F24" s="32"/>
      <c r="G24" s="32"/>
      <c r="H24" s="33"/>
      <c r="I24" s="34"/>
      <c r="J24" s="34"/>
      <c r="K24" s="34"/>
      <c r="L24" s="34"/>
      <c r="M24" s="34"/>
      <c r="N24" s="34"/>
      <c r="O24" s="34"/>
      <c r="P24" s="34"/>
      <c r="Q24" s="34"/>
      <c r="R24" s="34"/>
      <c r="S24" s="34"/>
      <c r="T24" s="33"/>
      <c r="U24" s="33"/>
      <c r="V24" s="33"/>
      <c r="W24" s="33"/>
      <c r="X24" s="39"/>
      <c r="Z24" s="4"/>
    </row>
    <row r="25" spans="2:28" ht="19.95" customHeight="1" thickTop="1" thickBot="1" x14ac:dyDescent="0.35">
      <c r="B25" s="175">
        <f>IF(P_5_OM&gt;0,IF(P_4_OM&gt;0,B23+1,IF(P_3_OM&gt;0,B21+1,IF(P_2_OM&gt;0,B19+1,IF(P_1_OM&gt;0,B17+1,1)))),
                            IF(P_4_OM&lt;=0,B23+1,IF(P_3_OM&lt;=0,B21+1,IF(P_2_OM&lt;=0,B19+1,IF(P_1_OM&lt;=0,B17+1,1)))))</f>
        <v>5</v>
      </c>
      <c r="C25" s="725" t="str">
        <f>IF(Q25&gt;0,Z_OM_08_O,B25&amp;"ª "&amp;Z_OM_09_O)&amp;":"</f>
        <v>5ª Respuesta Incorrecta:</v>
      </c>
      <c r="D25" s="725"/>
      <c r="E25" s="725"/>
      <c r="F25" s="725"/>
      <c r="G25" s="758"/>
      <c r="H25" s="754"/>
      <c r="I25" s="755"/>
      <c r="J25" s="755"/>
      <c r="K25" s="755"/>
      <c r="L25" s="755"/>
      <c r="M25" s="755"/>
      <c r="N25" s="755"/>
      <c r="O25" s="756"/>
      <c r="P25" s="493" t="s">
        <v>650</v>
      </c>
      <c r="Q25" s="128"/>
      <c r="R25" s="698" t="s">
        <v>371</v>
      </c>
      <c r="S25" s="757"/>
      <c r="T25" s="754"/>
      <c r="U25" s="755"/>
      <c r="V25" s="755"/>
      <c r="W25" s="756"/>
      <c r="X25" s="122"/>
      <c r="Y25" s="462"/>
      <c r="Z25" s="464">
        <v>11</v>
      </c>
      <c r="AA25" s="463"/>
      <c r="AB25" s="464">
        <v>27</v>
      </c>
    </row>
    <row r="26" spans="2:28" ht="6" customHeight="1" thickTop="1" thickBot="1" x14ac:dyDescent="0.35">
      <c r="B26" s="175"/>
      <c r="C26" s="32"/>
      <c r="D26" s="32"/>
      <c r="E26" s="32"/>
      <c r="F26" s="32"/>
      <c r="G26" s="120"/>
      <c r="H26" s="33"/>
      <c r="I26" s="34"/>
      <c r="J26" s="34"/>
      <c r="K26" s="34"/>
      <c r="L26" s="34"/>
      <c r="M26" s="34"/>
      <c r="N26" s="34"/>
      <c r="O26" s="34"/>
      <c r="P26" s="34"/>
      <c r="Q26" s="34"/>
      <c r="R26" s="34"/>
      <c r="S26" s="34"/>
      <c r="T26" s="33"/>
      <c r="U26" s="33"/>
      <c r="V26" s="33"/>
      <c r="W26" s="33"/>
      <c r="X26" s="39"/>
      <c r="Y26" s="53"/>
      <c r="Z26" s="4"/>
    </row>
    <row r="27" spans="2:28" ht="19.95" customHeight="1" thickTop="1" thickBot="1" x14ac:dyDescent="0.35">
      <c r="B27" s="175">
        <f>IF(P_6_OM&gt;0,IF(P_5_OM&gt;0,B25+1,IF(P_4_OM&gt;0,B23+1,IF(P_3_OM&gt;0,B21+1,IF(P_2_OM&gt;0,B19+1,IF(P_1_OM&gt;0,B17+1,1))))),
                             IF(P_5_OM&lt;=0,B25+1,IF(P_4_OM&lt;=0,B23+1,IF(P_3_OM&lt;=0,B21+1,IF(P_2_OM&gt;0,B19+1,IF(P_1_OM&gt;0,B17+1,1))))))</f>
        <v>6</v>
      </c>
      <c r="C27" s="725" t="str">
        <f>IF(Q27&gt;0,Z_OM_08_O,B27&amp;"ª "&amp;Z_OM_09_O)&amp;":"</f>
        <v>6ª Respuesta Incorrecta:</v>
      </c>
      <c r="D27" s="725"/>
      <c r="E27" s="725"/>
      <c r="F27" s="725"/>
      <c r="G27" s="758"/>
      <c r="H27" s="754"/>
      <c r="I27" s="755"/>
      <c r="J27" s="755"/>
      <c r="K27" s="755"/>
      <c r="L27" s="755"/>
      <c r="M27" s="755"/>
      <c r="N27" s="755"/>
      <c r="O27" s="756"/>
      <c r="P27" s="493" t="s">
        <v>650</v>
      </c>
      <c r="Q27" s="128"/>
      <c r="R27" s="698" t="s">
        <v>371</v>
      </c>
      <c r="S27" s="757"/>
      <c r="T27" s="754"/>
      <c r="U27" s="755"/>
      <c r="V27" s="755"/>
      <c r="W27" s="756"/>
      <c r="X27" s="122"/>
      <c r="Y27" s="462"/>
      <c r="Z27" s="464">
        <v>12</v>
      </c>
      <c r="AA27" s="463"/>
      <c r="AB27" s="464">
        <v>28</v>
      </c>
    </row>
    <row r="28" spans="2:28" ht="6" customHeight="1" thickTop="1" x14ac:dyDescent="0.3">
      <c r="B28" s="36"/>
      <c r="C28" s="40"/>
      <c r="D28" s="40"/>
      <c r="E28" s="40"/>
      <c r="F28" s="105"/>
      <c r="G28" s="37"/>
      <c r="H28" s="37"/>
      <c r="I28" s="37"/>
      <c r="J28" s="37"/>
      <c r="K28" s="37"/>
      <c r="L28" s="37"/>
      <c r="M28" s="37"/>
      <c r="N28" s="37"/>
      <c r="O28" s="37"/>
      <c r="P28" s="37"/>
      <c r="Q28" s="37"/>
      <c r="R28" s="37"/>
      <c r="S28" s="37"/>
      <c r="T28" s="37"/>
      <c r="U28" s="37"/>
      <c r="V28" s="37"/>
      <c r="W28" s="37"/>
      <c r="X28" s="39"/>
      <c r="Y28" s="53"/>
      <c r="Z28" s="4"/>
    </row>
    <row r="29" spans="2:28" ht="19.95" customHeight="1" x14ac:dyDescent="0.3">
      <c r="B29" s="36"/>
      <c r="C29" s="698" t="s">
        <v>20491</v>
      </c>
      <c r="D29" s="698"/>
      <c r="E29" s="698"/>
      <c r="F29" s="698"/>
      <c r="G29" s="698"/>
      <c r="H29" s="698"/>
      <c r="I29" s="698"/>
      <c r="J29" s="698"/>
      <c r="K29" s="698"/>
      <c r="L29" s="3">
        <f>SUMIF(Q17:Q27,"&gt;0")</f>
        <v>0</v>
      </c>
      <c r="M29" s="493" t="s">
        <v>655</v>
      </c>
      <c r="N29" s="3">
        <f>COUNTIF(Q17:Q27,"&gt;0")</f>
        <v>0</v>
      </c>
      <c r="O29" s="698" t="s">
        <v>20492</v>
      </c>
      <c r="P29" s="698"/>
      <c r="Q29" s="698"/>
      <c r="R29" s="698"/>
      <c r="S29" s="698"/>
      <c r="T29" s="698"/>
      <c r="U29" s="3">
        <f>ROUND(SUMIF(Q17:Q27,"&lt;0"),0)</f>
        <v>0</v>
      </c>
      <c r="V29" s="493" t="s">
        <v>655</v>
      </c>
      <c r="W29" s="3">
        <f>IFERROR(MAX(0,COUNTA(H17:O27)-N29),"")</f>
        <v>0</v>
      </c>
      <c r="X29" s="85"/>
      <c r="Y29" s="462"/>
      <c r="Z29" s="464">
        <v>13</v>
      </c>
      <c r="AA29" s="463"/>
      <c r="AB29" s="464">
        <v>29</v>
      </c>
    </row>
    <row r="30" spans="2:28" ht="6" customHeight="1" x14ac:dyDescent="0.3">
      <c r="B30" s="36"/>
      <c r="C30" s="40"/>
      <c r="D30" s="40"/>
      <c r="E30" s="40"/>
      <c r="F30" s="46">
        <v>1</v>
      </c>
      <c r="G30" s="37"/>
      <c r="H30" s="45"/>
      <c r="I30" s="45"/>
      <c r="J30" s="41"/>
      <c r="K30" s="41"/>
      <c r="L30" s="41"/>
      <c r="M30" s="41"/>
      <c r="N30" s="41"/>
      <c r="O30" s="41"/>
      <c r="P30" s="41"/>
      <c r="Q30" s="41"/>
      <c r="R30" s="30"/>
      <c r="S30" s="30"/>
      <c r="T30" s="30"/>
      <c r="U30" s="30"/>
      <c r="V30" s="30"/>
      <c r="W30" s="30"/>
      <c r="X30" s="85"/>
      <c r="Y30" s="53"/>
      <c r="Z30" s="4"/>
    </row>
    <row r="31" spans="2:28" ht="19.95" customHeight="1" thickBot="1" x14ac:dyDescent="0.35">
      <c r="B31" s="36"/>
      <c r="C31" s="37"/>
      <c r="D31" s="37"/>
      <c r="E31" s="40"/>
      <c r="F31" s="46">
        <v>1</v>
      </c>
      <c r="G31" s="750" t="s">
        <v>651</v>
      </c>
      <c r="H31" s="750"/>
      <c r="I31" s="750"/>
      <c r="J31" s="750"/>
      <c r="K31" s="750"/>
      <c r="L31" s="750"/>
      <c r="M31" s="750"/>
      <c r="N31" s="750"/>
      <c r="O31" s="750"/>
      <c r="P31" s="750"/>
      <c r="Q31" s="750"/>
      <c r="R31" s="30"/>
      <c r="S31" s="660"/>
      <c r="T31" s="660"/>
      <c r="U31" s="660"/>
      <c r="V31" s="660"/>
      <c r="W31" s="660"/>
      <c r="X31" s="738"/>
      <c r="Y31" s="462"/>
      <c r="Z31" s="464">
        <v>14</v>
      </c>
      <c r="AA31" s="463"/>
      <c r="AB31" s="464">
        <v>30</v>
      </c>
    </row>
    <row r="32" spans="2:28" ht="6" customHeight="1" thickBot="1" x14ac:dyDescent="0.35">
      <c r="B32" s="36"/>
      <c r="C32" s="717" t="s">
        <v>60</v>
      </c>
      <c r="D32" s="717"/>
      <c r="E32" s="40"/>
      <c r="F32" s="46"/>
      <c r="G32" s="45"/>
      <c r="H32" s="45"/>
      <c r="I32" s="45"/>
      <c r="J32" s="41"/>
      <c r="K32" s="41"/>
      <c r="L32" s="41"/>
      <c r="M32" s="45"/>
      <c r="N32" s="41"/>
      <c r="O32" s="41"/>
      <c r="P32" s="41"/>
      <c r="Q32" s="41"/>
      <c r="R32" s="30"/>
      <c r="S32" s="660"/>
      <c r="T32" s="660"/>
      <c r="U32" s="660"/>
      <c r="V32" s="660"/>
      <c r="W32" s="660"/>
      <c r="X32" s="738"/>
      <c r="Y32" s="53"/>
    </row>
    <row r="33" spans="1:28" ht="19.95" customHeight="1" thickTop="1" thickBot="1" x14ac:dyDescent="0.35">
      <c r="B33" s="36"/>
      <c r="C33" s="717"/>
      <c r="D33" s="717"/>
      <c r="E33" s="40"/>
      <c r="F33" s="493" t="s">
        <v>648</v>
      </c>
      <c r="G33" s="751"/>
      <c r="H33" s="752"/>
      <c r="I33" s="752"/>
      <c r="J33" s="752"/>
      <c r="K33" s="753"/>
      <c r="L33" s="493" t="s">
        <v>646</v>
      </c>
      <c r="M33" s="751"/>
      <c r="N33" s="752"/>
      <c r="O33" s="752"/>
      <c r="P33" s="752"/>
      <c r="Q33" s="753"/>
      <c r="R33" s="30"/>
      <c r="S33" s="660"/>
      <c r="T33" s="660"/>
      <c r="U33" s="660"/>
      <c r="V33" s="660"/>
      <c r="W33" s="660"/>
      <c r="X33" s="738"/>
      <c r="Y33" s="462"/>
      <c r="Z33" s="464">
        <v>15</v>
      </c>
      <c r="AA33" s="463"/>
      <c r="AB33" s="464">
        <v>31</v>
      </c>
    </row>
    <row r="34" spans="1:28" ht="6" customHeight="1" thickTop="1" thickBot="1" x14ac:dyDescent="0.35">
      <c r="B34" s="36"/>
      <c r="C34" s="717"/>
      <c r="D34" s="717"/>
      <c r="E34" s="40"/>
      <c r="F34" s="46"/>
      <c r="G34" s="45"/>
      <c r="H34" s="45"/>
      <c r="I34" s="45"/>
      <c r="J34" s="41"/>
      <c r="K34" s="41"/>
      <c r="L34" s="41"/>
      <c r="M34" s="45"/>
      <c r="N34" s="41"/>
      <c r="O34" s="41"/>
      <c r="P34" s="41"/>
      <c r="Q34" s="41"/>
      <c r="R34" s="30"/>
      <c r="S34" s="660"/>
      <c r="T34" s="660"/>
      <c r="U34" s="660"/>
      <c r="V34" s="660"/>
      <c r="W34" s="660"/>
      <c r="X34" s="738"/>
      <c r="Y34" s="53"/>
    </row>
    <row r="35" spans="1:28" ht="19.95" customHeight="1" thickTop="1" thickBot="1" x14ac:dyDescent="0.35">
      <c r="B35" s="36"/>
      <c r="C35" s="717"/>
      <c r="D35" s="717"/>
      <c r="E35" s="40"/>
      <c r="F35" s="493" t="s">
        <v>649</v>
      </c>
      <c r="G35" s="751"/>
      <c r="H35" s="752"/>
      <c r="I35" s="752"/>
      <c r="J35" s="752"/>
      <c r="K35" s="753"/>
      <c r="L35" s="493" t="s">
        <v>647</v>
      </c>
      <c r="M35" s="751"/>
      <c r="N35" s="752"/>
      <c r="O35" s="752"/>
      <c r="P35" s="752"/>
      <c r="Q35" s="753"/>
      <c r="R35" s="30"/>
      <c r="S35" s="660"/>
      <c r="T35" s="660"/>
      <c r="U35" s="660"/>
      <c r="V35" s="660"/>
      <c r="W35" s="660"/>
      <c r="X35" s="738"/>
      <c r="Y35" s="462"/>
      <c r="Z35" s="464">
        <v>16</v>
      </c>
      <c r="AA35" s="463"/>
      <c r="AB35" s="464">
        <v>32</v>
      </c>
    </row>
    <row r="36" spans="1:28" ht="10.050000000000001" customHeight="1" thickTop="1" thickBot="1" x14ac:dyDescent="0.35">
      <c r="B36" s="168"/>
      <c r="C36" s="180" t="s">
        <v>20238</v>
      </c>
      <c r="D36" s="42"/>
      <c r="E36" s="42"/>
      <c r="F36" s="116">
        <v>4</v>
      </c>
      <c r="G36" s="42"/>
      <c r="H36" s="42"/>
      <c r="I36" s="42"/>
      <c r="J36" s="42"/>
      <c r="K36" s="42"/>
      <c r="L36" s="42"/>
      <c r="M36" s="42"/>
      <c r="N36" s="42"/>
      <c r="O36" s="42"/>
      <c r="P36" s="42"/>
      <c r="Q36" s="42"/>
      <c r="R36" s="86"/>
      <c r="S36" s="739"/>
      <c r="T36" s="739"/>
      <c r="U36" s="739"/>
      <c r="V36" s="739"/>
      <c r="W36" s="739"/>
      <c r="X36" s="740"/>
      <c r="Y36" s="53"/>
    </row>
    <row r="37" spans="1:28" ht="10.050000000000001" hidden="1" customHeight="1" thickTop="1" x14ac:dyDescent="0.3">
      <c r="G37" s="29">
        <v>101</v>
      </c>
      <c r="H37" s="29">
        <v>1</v>
      </c>
      <c r="I37" s="29">
        <v>-10</v>
      </c>
      <c r="M37" s="162" t="b">
        <v>1</v>
      </c>
      <c r="N37" s="163" t="b">
        <f>GENERAL!Y40</f>
        <v>0</v>
      </c>
    </row>
    <row r="38" spans="1:28" ht="3.3" customHeight="1" thickTop="1" x14ac:dyDescent="0.3">
      <c r="B38" s="5"/>
      <c r="C38" s="5"/>
      <c r="D38" s="5"/>
      <c r="E38" s="5"/>
      <c r="F38" s="5"/>
      <c r="G38" s="5"/>
      <c r="K38" s="99"/>
      <c r="M38" s="1" t="e" cm="1">
        <f t="array" aca="1" ref="M38" ca="1">IF(INDIRECT("'Datos "&amp;K38&amp;"'!N_Preguntas")=0,0,INDIRECT("N_I_"&amp;K38))</f>
        <v>#REF!</v>
      </c>
    </row>
    <row r="39" spans="1:28" ht="9.6" hidden="1" customHeight="1" x14ac:dyDescent="0.3">
      <c r="A39" s="1"/>
      <c r="M39" s="1" t="e" cm="1">
        <f t="array" aca="1" ref="M39" ca="1">IF(INDIRECT("'Datos "&amp;K39&amp;"'!N_Preguntas")=0,0,INDIRECT("'Datos "&amp;K39&amp;"'!A4"))</f>
        <v>#REF!</v>
      </c>
    </row>
    <row r="40" spans="1:28" hidden="1" x14ac:dyDescent="0.3">
      <c r="A40" s="1"/>
      <c r="M40" s="1" t="e" cm="1">
        <f t="array" aca="1" ref="M40" ca="1">IF(INDIRECT("'Datos "&amp;K40&amp;"'!N_Preguntas")=0,0,INDIRECT("'Datos "&amp;K40&amp;"'!A4"))</f>
        <v>#REF!</v>
      </c>
    </row>
    <row r="41" spans="1:28" ht="15.6" hidden="1" x14ac:dyDescent="0.3">
      <c r="A41" s="96"/>
      <c r="M41" s="1" t="e" cm="1">
        <f t="array" aca="1" ref="M41" ca="1">IF(INDIRECT("'Datos "&amp;K41&amp;"'!N_Preguntas")=0,0,INDIRECT("'Datos "&amp;K41&amp;"'!A4"))</f>
        <v>#REF!</v>
      </c>
    </row>
    <row r="42" spans="1:28" hidden="1" x14ac:dyDescent="0.3">
      <c r="A42" s="1"/>
      <c r="M42" s="1" t="e" cm="1">
        <f t="array" aca="1" ref="M42" ca="1">IF(INDIRECT("'Datos "&amp;K42&amp;"'!N_Preguntas")=0,0,INDIRECT("'Datos "&amp;K42&amp;"'!A4"))</f>
        <v>#REF!</v>
      </c>
    </row>
    <row r="43" spans="1:28" hidden="1" x14ac:dyDescent="0.3">
      <c r="A43" s="1"/>
      <c r="M43" s="1" t="e" cm="1">
        <f t="array" aca="1" ref="M43" ca="1">IF(INDIRECT("'Datos "&amp;K43&amp;"'!N_Preguntas")=0,0,INDIRECT("'Datos "&amp;K43&amp;"'!A4"))</f>
        <v>#REF!</v>
      </c>
    </row>
    <row r="44" spans="1:28" hidden="1" x14ac:dyDescent="0.3">
      <c r="A44" s="1"/>
      <c r="M44" s="1" t="e" cm="1">
        <f t="array" aca="1" ref="M44" ca="1">IF(INDIRECT("'Datos "&amp;K44&amp;"'!N_Preguntas")=0,0,INDIRECT("'Datos "&amp;K44&amp;"'!A4"))</f>
        <v>#REF!</v>
      </c>
    </row>
    <row r="45" spans="1:28" hidden="1" x14ac:dyDescent="0.3">
      <c r="A45" s="1"/>
      <c r="M45" s="1" t="e" cm="1">
        <f t="array" aca="1" ref="M45" ca="1">IF(INDIRECT("'Datos "&amp;K45&amp;"'!N_Preguntas")=0,0,INDIRECT("'Datos "&amp;K45&amp;"'!A4"))</f>
        <v>#REF!</v>
      </c>
    </row>
    <row r="46" spans="1:28" hidden="1" x14ac:dyDescent="0.3">
      <c r="A46" s="1"/>
    </row>
    <row r="47" spans="1:28" hidden="1" x14ac:dyDescent="0.3"/>
    <row r="48" spans="1:28" hidden="1" x14ac:dyDescent="0.3"/>
    <row r="49" hidden="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row r="58" hidden="1" x14ac:dyDescent="0.3"/>
    <row r="59" hidden="1" x14ac:dyDescent="0.3"/>
    <row r="60" hidden="1" x14ac:dyDescent="0.3"/>
    <row r="61" hidden="1" x14ac:dyDescent="0.3"/>
    <row r="62" hidden="1" x14ac:dyDescent="0.3"/>
    <row r="63" ht="3.3" hidden="1" customHeight="1" x14ac:dyDescent="0.3"/>
    <row r="64" hidden="1" x14ac:dyDescent="0.3"/>
    <row r="65" spans="1:1" hidden="1" x14ac:dyDescent="0.3"/>
    <row r="66" spans="1:1" hidden="1" x14ac:dyDescent="0.3"/>
    <row r="67" spans="1:1" hidden="1" x14ac:dyDescent="0.3"/>
    <row r="68" spans="1:1" hidden="1" x14ac:dyDescent="0.3">
      <c r="A68" t="s">
        <v>19830</v>
      </c>
    </row>
    <row r="69" spans="1:1" hidden="1" x14ac:dyDescent="0.3"/>
    <row r="70" spans="1:1" hidden="1" x14ac:dyDescent="0.3"/>
    <row r="71" spans="1:1" hidden="1" x14ac:dyDescent="0.3"/>
    <row r="72" spans="1:1" hidden="1" x14ac:dyDescent="0.3"/>
    <row r="73" spans="1:1" hidden="1" x14ac:dyDescent="0.3"/>
    <row r="74" spans="1:1" hidden="1" x14ac:dyDescent="0.3"/>
    <row r="75" spans="1:1" hidden="1" x14ac:dyDescent="0.3"/>
    <row r="76" spans="1:1" hidden="1" x14ac:dyDescent="0.3"/>
    <row r="77" spans="1:1" hidden="1" x14ac:dyDescent="0.3"/>
    <row r="78" spans="1:1" hidden="1" x14ac:dyDescent="0.3"/>
    <row r="79" spans="1:1" hidden="1" x14ac:dyDescent="0.3"/>
    <row r="80" spans="1:1"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spans="18:18" hidden="1" x14ac:dyDescent="0.3"/>
    <row r="114" spans="18:18" hidden="1" x14ac:dyDescent="0.3"/>
    <row r="115" spans="18:18" hidden="1" x14ac:dyDescent="0.3"/>
    <row r="116" spans="18:18" hidden="1" x14ac:dyDescent="0.3"/>
    <row r="117" spans="18:18" hidden="1" x14ac:dyDescent="0.3"/>
    <row r="118" spans="18:18" hidden="1" x14ac:dyDescent="0.3"/>
    <row r="119" spans="18:18" hidden="1" x14ac:dyDescent="0.3"/>
    <row r="120" spans="18:18" hidden="1" x14ac:dyDescent="0.3"/>
    <row r="121" spans="18:18" hidden="1" x14ac:dyDescent="0.3"/>
    <row r="122" spans="18:18" hidden="1" x14ac:dyDescent="0.3"/>
    <row r="123" spans="18:18" hidden="1" x14ac:dyDescent="0.3"/>
    <row r="124" spans="18:18" hidden="1" x14ac:dyDescent="0.3"/>
    <row r="125" spans="18:18" hidden="1" x14ac:dyDescent="0.3"/>
    <row r="126" spans="18:18" hidden="1" x14ac:dyDescent="0.3"/>
    <row r="127" spans="18:18" hidden="1" x14ac:dyDescent="0.3">
      <c r="R127" s="1" t="str">
        <f>IFERROR(IF(VLOOKUP($L$5,'Datos PP'!$A$5:$AI$5,R126)="","",VLOOKUP($L$5,'Datos PP'!$A$5:$AI$5,R126,0)),"")</f>
        <v/>
      </c>
    </row>
  </sheetData>
  <sheetProtection algorithmName="SHA-512" hashValue="eAhNSHI27zE8n0TyGSQFJMjqnocI4tHP9q16hay4Gu6mO+CCtEIXKygG3sQ6dTVGeXu9EbOX4Kc7kE7EczsyAQ==" saltValue="Cks3PoXLH5e+EeFkIJ+EaA==" spinCount="100000" sheet="1" objects="1" scenarios="1" selectLockedCells="1" autoFilter="0"/>
  <mergeCells count="58">
    <mergeCell ref="B7:G7"/>
    <mergeCell ref="I5:K5"/>
    <mergeCell ref="O29:T29"/>
    <mergeCell ref="B9:G9"/>
    <mergeCell ref="N9:P9"/>
    <mergeCell ref="M4:M6"/>
    <mergeCell ref="G14:G16"/>
    <mergeCell ref="B15:F15"/>
    <mergeCell ref="B12:C14"/>
    <mergeCell ref="B11:G11"/>
    <mergeCell ref="C29:K29"/>
    <mergeCell ref="C25:G25"/>
    <mergeCell ref="C23:G23"/>
    <mergeCell ref="C21:G21"/>
    <mergeCell ref="C19:G19"/>
    <mergeCell ref="C17:G17"/>
    <mergeCell ref="N5:Q5"/>
    <mergeCell ref="T17:W17"/>
    <mergeCell ref="T19:W19"/>
    <mergeCell ref="R5:W5"/>
    <mergeCell ref="V2:W2"/>
    <mergeCell ref="T2:U2"/>
    <mergeCell ref="R2:S2"/>
    <mergeCell ref="Q7:W7"/>
    <mergeCell ref="R17:S17"/>
    <mergeCell ref="R19:S19"/>
    <mergeCell ref="C32:D35"/>
    <mergeCell ref="P2:Q2"/>
    <mergeCell ref="N2:O2"/>
    <mergeCell ref="H9:M9"/>
    <mergeCell ref="H7:M7"/>
    <mergeCell ref="H27:O27"/>
    <mergeCell ref="B1:K3"/>
    <mergeCell ref="H21:O21"/>
    <mergeCell ref="H23:O23"/>
    <mergeCell ref="H25:O25"/>
    <mergeCell ref="D13:G13"/>
    <mergeCell ref="B5:G5"/>
    <mergeCell ref="L2:M2"/>
    <mergeCell ref="H17:O17"/>
    <mergeCell ref="H19:O19"/>
    <mergeCell ref="N7:P7"/>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s>
  <conditionalFormatting sqref="N29">
    <cfRule type="cellIs" dxfId="452" priority="76" operator="greaterThan">
      <formula>1</formula>
    </cfRule>
  </conditionalFormatting>
  <conditionalFormatting sqref="L29">
    <cfRule type="cellIs" dxfId="451" priority="72" operator="notEqual">
      <formula>100</formula>
    </cfRule>
  </conditionalFormatting>
  <conditionalFormatting sqref="Q17">
    <cfRule type="containsErrors" dxfId="450" priority="43">
      <formula>ISERROR(Q17)</formula>
    </cfRule>
  </conditionalFormatting>
  <conditionalFormatting sqref="Q21">
    <cfRule type="containsErrors" dxfId="449" priority="9">
      <formula>ISERROR(Q21)</formula>
    </cfRule>
  </conditionalFormatting>
  <conditionalFormatting sqref="Q23">
    <cfRule type="containsErrors" dxfId="448" priority="8">
      <formula>ISERROR(Q23)</formula>
    </cfRule>
  </conditionalFormatting>
  <conditionalFormatting sqref="Q25">
    <cfRule type="containsErrors" dxfId="447" priority="7">
      <formula>ISERROR(Q25)</formula>
    </cfRule>
  </conditionalFormatting>
  <conditionalFormatting sqref="Q27">
    <cfRule type="containsErrors" dxfId="446" priority="6">
      <formula>ISERROR(Q27)</formula>
    </cfRule>
  </conditionalFormatting>
  <conditionalFormatting sqref="Q19">
    <cfRule type="containsErrors" dxfId="445" priority="5">
      <formula>ISERROR(Q19)</formula>
    </cfRule>
  </conditionalFormatting>
  <conditionalFormatting sqref="Y2">
    <cfRule type="expression" dxfId="444" priority="4">
      <formula>$Z$2="OK"</formula>
    </cfRule>
  </conditionalFormatting>
  <conditionalFormatting sqref="AB5:AB35">
    <cfRule type="expression" dxfId="443" priority="3">
      <formula>$Z$2="OK"</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spuestas" prompt="Escribe la respuesta que corresponda según lo que está escrito a la izquierda. Primero hay que poner las respuestas correctas y, a continuación, las incorrctas. " sqref="H21 H25 H23 H17 H19 H27"/>
    <dataValidation allowBlank="1" showErrorMessage="1" promptTitle="Retroalimentación" prompt="Escribe el comentario que quieres que aparezca para cada respuesta." sqref="T21 T17 T23 T25 T19 T27"/>
    <dataValidation allowBlank="1" promptTitle="Puntos Respuesta Correcta" prompt="La puntuación que tendrá cada respuesta correcta. Si hay más de una respuesta correcta, la suma total debe ser 100 o 1." sqref="U29 L29"/>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ista 1" prompt="Comentario que aparecerá si configuras MOODLE para que pueda dar pistas cuando se dejen más de un intento." sqref="M35 M33 G35 G33"/>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formula1>"100,0,-100,-100/2,-100/3,-100/4,-100/5"</formula1>
    </dataValidation>
    <dataValidation type="whole" allowBlank="1" showInputMessage="1" showErrorMessage="1" sqref="H5">
      <formula1>1</formula1>
      <formula2>9999</formula2>
    </dataValidation>
  </dataValidations>
  <hyperlinks>
    <hyperlink ref="D13" r:id="rId1" display="EDITOR PREGUNTAS CLOZE"/>
    <hyperlink ref="B1:K3" r:id="rId2" tooltip="Tutorial" display="https://youtu.be/i1slkwaz8q8"/>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381000</xdr:colOff>
                    <xdr:row>4</xdr:row>
                    <xdr:rowOff>0</xdr:rowOff>
                  </from>
                  <to>
                    <xdr:col>12</xdr:col>
                    <xdr:colOff>83820</xdr:colOff>
                    <xdr:row>5</xdr:row>
                    <xdr:rowOff>22860</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68580</xdr:colOff>
                    <xdr:row>4</xdr:row>
                    <xdr:rowOff>15240</xdr:rowOff>
                  </from>
                  <to>
                    <xdr:col>12</xdr:col>
                    <xdr:colOff>304800</xdr:colOff>
                    <xdr:row>5</xdr:row>
                    <xdr:rowOff>7620</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327660</xdr:colOff>
                    <xdr:row>4</xdr:row>
                    <xdr:rowOff>0</xdr:rowOff>
                  </from>
                  <to>
                    <xdr:col>8</xdr:col>
                    <xdr:colOff>30480</xdr:colOff>
                    <xdr:row>5</xdr:row>
                    <xdr:rowOff>22860</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30480</xdr:colOff>
                    <xdr:row>4</xdr:row>
                    <xdr:rowOff>0</xdr:rowOff>
                  </from>
                  <to>
                    <xdr:col>8</xdr:col>
                    <xdr:colOff>114300</xdr:colOff>
                    <xdr:row>5</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4" x14ac:dyDescent="0.3"/>
  <cols>
    <col min="1" max="1" width="9.6640625" customWidth="1"/>
    <col min="2" max="2" width="5.6640625" customWidth="1"/>
    <col min="3" max="3" width="5.33203125" customWidth="1"/>
    <col min="4" max="4" width="5.44140625" style="2" customWidth="1"/>
    <col min="5" max="5" width="5.109375" style="2" customWidth="1"/>
    <col min="6" max="6" width="11.33203125" style="2" customWidth="1"/>
    <col min="7" max="7" width="44.44140625" customWidth="1"/>
    <col min="8" max="13" width="12.5546875" customWidth="1"/>
    <col min="14" max="19" width="14.33203125" customWidth="1"/>
    <col min="20" max="25" width="10.44140625" customWidth="1"/>
    <col min="26" max="31" width="10" hidden="1" customWidth="1"/>
    <col min="32" max="36" width="11.44140625" customWidth="1"/>
    <col min="37" max="37" width="0" hidden="1" customWidth="1"/>
    <col min="38" max="16384" width="11.44140625" hidden="1"/>
  </cols>
  <sheetData>
    <row r="1" spans="1:37" ht="39.9" customHeight="1" x14ac:dyDescent="0.3">
      <c r="A1" s="170" t="s">
        <v>20238</v>
      </c>
      <c r="B1" s="169"/>
      <c r="C1" s="169"/>
      <c r="D1" s="169"/>
      <c r="E1" s="169"/>
      <c r="F1" s="171" t="s">
        <v>20516</v>
      </c>
      <c r="G1" s="297" t="s">
        <v>20517</v>
      </c>
      <c r="H1" s="173">
        <f>COUNTA(Tabla_OM[Enunciado])</f>
        <v>0</v>
      </c>
      <c r="I1" s="172" t="s">
        <v>365</v>
      </c>
    </row>
    <row r="2" spans="1:37" s="268" customFormat="1" ht="50.1" customHeight="1" thickBot="1" x14ac:dyDescent="0.35">
      <c r="A2" s="192" t="s">
        <v>23</v>
      </c>
      <c r="B2" s="260" t="s">
        <v>20519</v>
      </c>
      <c r="C2" s="260" t="s">
        <v>20520</v>
      </c>
      <c r="D2" s="261" t="s">
        <v>20521</v>
      </c>
      <c r="E2" s="261" t="s">
        <v>20522</v>
      </c>
      <c r="F2" s="198" t="s">
        <v>195</v>
      </c>
      <c r="G2" s="195" t="s">
        <v>20518</v>
      </c>
      <c r="H2" s="254" t="s">
        <v>1147</v>
      </c>
      <c r="I2" s="255" t="s">
        <v>1148</v>
      </c>
      <c r="J2" s="256" t="s">
        <v>1149</v>
      </c>
      <c r="K2" s="257" t="s">
        <v>1150</v>
      </c>
      <c r="L2" s="258" t="s">
        <v>1151</v>
      </c>
      <c r="M2" s="259" t="s">
        <v>1152</v>
      </c>
      <c r="N2" s="215" t="s">
        <v>1232</v>
      </c>
      <c r="O2" s="216" t="s">
        <v>1233</v>
      </c>
      <c r="P2" s="203" t="s">
        <v>1234</v>
      </c>
      <c r="Q2" s="217" t="s">
        <v>1235</v>
      </c>
      <c r="R2" s="218" t="s">
        <v>1236</v>
      </c>
      <c r="S2" s="219" t="s">
        <v>1237</v>
      </c>
      <c r="T2" s="262" t="s">
        <v>1153</v>
      </c>
      <c r="U2" s="263" t="s">
        <v>1154</v>
      </c>
      <c r="V2" s="264" t="s">
        <v>1155</v>
      </c>
      <c r="W2" s="265" t="s">
        <v>1156</v>
      </c>
      <c r="X2" s="266" t="s">
        <v>1157</v>
      </c>
      <c r="Y2" s="267" t="s">
        <v>1158</v>
      </c>
      <c r="Z2" s="219"/>
      <c r="AA2" s="219"/>
      <c r="AB2" s="219"/>
      <c r="AC2" s="219"/>
      <c r="AD2" s="219"/>
      <c r="AE2" s="219"/>
      <c r="AF2" s="199" t="s">
        <v>1167</v>
      </c>
      <c r="AG2" s="200" t="s">
        <v>1168</v>
      </c>
      <c r="AH2" s="201" t="s">
        <v>1169</v>
      </c>
      <c r="AI2" s="202" t="s">
        <v>1170</v>
      </c>
      <c r="AJ2" s="203" t="s">
        <v>976</v>
      </c>
    </row>
    <row r="3" spans="1:37" s="248" customFormat="1" ht="12.6" hidden="1" thickTop="1" x14ac:dyDescent="0.3">
      <c r="A3" s="586"/>
      <c r="B3" s="586"/>
      <c r="C3" s="586"/>
      <c r="D3" s="586"/>
      <c r="E3" s="586"/>
      <c r="F3" s="586"/>
      <c r="G3" s="586"/>
      <c r="H3" s="586"/>
      <c r="I3" s="586"/>
      <c r="J3" s="586"/>
      <c r="K3" s="586"/>
      <c r="L3" s="586"/>
      <c r="M3" s="586"/>
      <c r="N3" s="586"/>
      <c r="O3" s="586"/>
      <c r="P3" s="586"/>
      <c r="Q3" s="586"/>
      <c r="R3" s="586"/>
      <c r="S3" s="586"/>
      <c r="T3" s="586"/>
      <c r="U3" s="586"/>
      <c r="V3" s="586"/>
      <c r="W3" s="586"/>
      <c r="X3" s="586"/>
      <c r="Y3" s="586"/>
      <c r="Z3" s="586"/>
      <c r="AA3" s="586"/>
      <c r="AB3" s="586"/>
      <c r="AC3" s="586"/>
      <c r="AD3" s="586"/>
      <c r="AE3" s="586"/>
      <c r="AF3" s="586"/>
      <c r="AG3" s="586"/>
      <c r="AH3" s="586"/>
      <c r="AI3" s="586"/>
      <c r="AJ3" s="586"/>
      <c r="AK3" s="248" t="str">
        <f ca="1">IFERROR(IF(INDIRECT("F"&amp;PREGUNTA_ACTUAL-(N_I_OM)+N_I_Tabla&amp;"C"&amp;COLUMN(),FALSE)="","",INDIRECT("F"&amp;PREGUNTA_ACTUAL-(N_I_OM)+N_I_Tabla&amp;"C"&amp;COLUMN(),FALSE)),"")</f>
        <v/>
      </c>
    </row>
    <row r="4" spans="1:37" s="248" customFormat="1" ht="12" hidden="1" x14ac:dyDescent="0.3">
      <c r="A4" s="60">
        <v>101</v>
      </c>
      <c r="B4" s="247">
        <f>ROW(Tabla_OM[[#Headers],[NRC]])+1</f>
        <v>6</v>
      </c>
      <c r="C4" s="587"/>
      <c r="D4" s="386"/>
      <c r="E4" s="386"/>
      <c r="F4" s="65"/>
      <c r="G4" s="240"/>
      <c r="H4" s="76"/>
      <c r="I4" s="77"/>
      <c r="J4" s="78"/>
      <c r="K4" s="79"/>
      <c r="L4" s="80"/>
      <c r="M4" s="81"/>
      <c r="N4" s="66"/>
      <c r="O4" s="67"/>
      <c r="P4" s="68"/>
      <c r="Q4" s="69"/>
      <c r="R4" s="70"/>
      <c r="S4" s="71"/>
      <c r="T4" s="76"/>
      <c r="U4" s="77"/>
      <c r="V4" s="78"/>
      <c r="W4" s="79"/>
      <c r="X4" s="80"/>
      <c r="Y4" s="81"/>
      <c r="Z4" s="71"/>
      <c r="AA4" s="71"/>
      <c r="AB4" s="71"/>
      <c r="AC4" s="71"/>
      <c r="AD4" s="71"/>
      <c r="AE4" s="71"/>
      <c r="AF4" s="72"/>
      <c r="AG4" s="73"/>
      <c r="AH4" s="74"/>
      <c r="AI4" s="75"/>
      <c r="AJ4" s="68"/>
    </row>
    <row r="5" spans="1:37" ht="9.9" customHeight="1" thickTop="1" x14ac:dyDescent="0.3">
      <c r="A5" s="445" t="s">
        <v>1244</v>
      </c>
      <c r="B5" s="445" t="s">
        <v>1245</v>
      </c>
      <c r="C5" s="445" t="s">
        <v>1246</v>
      </c>
      <c r="D5" s="445" t="s">
        <v>1247</v>
      </c>
      <c r="E5" s="445" t="s">
        <v>1356</v>
      </c>
      <c r="F5" s="446" t="s">
        <v>1355</v>
      </c>
      <c r="G5" s="447" t="s">
        <v>22</v>
      </c>
      <c r="H5" s="447" t="s">
        <v>1147</v>
      </c>
      <c r="I5" s="447" t="s">
        <v>1148</v>
      </c>
      <c r="J5" s="447" t="s">
        <v>1149</v>
      </c>
      <c r="K5" s="447" t="s">
        <v>1150</v>
      </c>
      <c r="L5" s="447" t="s">
        <v>1151</v>
      </c>
      <c r="M5" s="447" t="s">
        <v>1152</v>
      </c>
      <c r="N5" s="446" t="s">
        <v>1232</v>
      </c>
      <c r="O5" s="446" t="s">
        <v>1233</v>
      </c>
      <c r="P5" s="446" t="s">
        <v>1234</v>
      </c>
      <c r="Q5" s="446" t="s">
        <v>1235</v>
      </c>
      <c r="R5" s="446" t="s">
        <v>1236</v>
      </c>
      <c r="S5" s="446" t="s">
        <v>1237</v>
      </c>
      <c r="T5" s="448" t="s">
        <v>1153</v>
      </c>
      <c r="U5" s="448" t="s">
        <v>1154</v>
      </c>
      <c r="V5" s="448" t="s">
        <v>1155</v>
      </c>
      <c r="W5" s="448" t="s">
        <v>1156</v>
      </c>
      <c r="X5" s="448" t="s">
        <v>1157</v>
      </c>
      <c r="Y5" s="448" t="s">
        <v>1158</v>
      </c>
      <c r="Z5" s="446" t="s">
        <v>1238</v>
      </c>
      <c r="AA5" s="446" t="s">
        <v>1239</v>
      </c>
      <c r="AB5" s="446" t="s">
        <v>1240</v>
      </c>
      <c r="AC5" s="446" t="s">
        <v>1241</v>
      </c>
      <c r="AD5" s="446" t="s">
        <v>1242</v>
      </c>
      <c r="AE5" s="446" t="s">
        <v>1243</v>
      </c>
      <c r="AF5" s="446" t="s">
        <v>1167</v>
      </c>
      <c r="AG5" s="446" t="s">
        <v>1168</v>
      </c>
      <c r="AH5" s="446" t="s">
        <v>1169</v>
      </c>
      <c r="AI5" s="446" t="s">
        <v>1170</v>
      </c>
      <c r="AJ5" s="446" t="s">
        <v>976</v>
      </c>
    </row>
    <row r="6" spans="1:37" x14ac:dyDescent="0.3">
      <c r="A6" s="605" t="str">
        <f>IFERROR(IF(Tabla_OM[[#This Row],[Enunciado]]="","",PREF_PREGUNTA&amp;IF(PREF_PREGUNTA="",""," - ")&amp;
IF(n_preg_ON_OM=TRUE,IF((N_I_OM+ROW()-N_I_Tabla)&gt;99,
IF((N_I_OM+ROW()-N_I_Tabla)&lt;100,"0",""),"")&amp;
IF((N_I_OM+ROW()-N_I_Tabla)&lt;10,"0","")&amp;(N_I_OM+ROW()-N_I_Tabla),""))&amp;
IF(Tabla_OM[[#This Row],[Descripcion]]&lt;&gt;""," "&amp;Tabla_OM[[#This Row],[Descripcion]],""),"")</f>
        <v/>
      </c>
      <c r="B6" s="606" t="str">
        <f>IF(COUNTIF(Tabla_OM[[#This Row],[Puntos 1]:[Puntos 6]],"&gt;0")=0,"",COUNTIF(Tabla_OM[[#This Row],[Puntos 1]:[Puntos 6]],"&gt;0"))</f>
        <v/>
      </c>
      <c r="C6" s="606" t="str">
        <f>IFERROR(MAX(COUNTA(Tabla_OM[[#This Row],[Respuesta 1]:[Respuesta 6]])-Tabla_OM[[#This Row],[NRC]],0),"")</f>
        <v/>
      </c>
      <c r="D6" s="606" t="str">
        <f>IF(SUMIF(Tabla_OM[[#This Row],[Puntos 1]:[Puntos 6]],"&gt;0")=0,"",SUMIF(Tabla_OM[[#This Row],[Puntos 1]:[Puntos 6]],"&gt;0"))</f>
        <v/>
      </c>
      <c r="E6" s="606" t="str">
        <f>IF(SUMIF(Tabla_OM[[#This Row],[Puntos 1]:[Puntos 6]],"&lt;0")=0,"",SUMIF(Tabla_OM[[#This Row],[Puntos 1]:[Puntos 6]],"&lt;0"))</f>
        <v/>
      </c>
      <c r="F6" s="589"/>
      <c r="G6" s="590"/>
      <c r="H6" s="607"/>
      <c r="I6" s="608"/>
      <c r="J6" s="609"/>
      <c r="K6" s="610"/>
      <c r="L6" s="610"/>
      <c r="M6" s="611"/>
      <c r="N6" s="591"/>
      <c r="O6" s="592"/>
      <c r="P6" s="593"/>
      <c r="Q6" s="594"/>
      <c r="R6" s="595"/>
      <c r="S6" s="596"/>
      <c r="T6" s="596"/>
      <c r="U6" s="596"/>
      <c r="V6" s="596"/>
      <c r="W6" s="596"/>
      <c r="X6" s="596"/>
      <c r="Y6" s="596"/>
      <c r="Z6" s="596"/>
      <c r="AA6" s="596"/>
      <c r="AB6" s="596"/>
      <c r="AC6" s="596"/>
      <c r="AD6" s="596"/>
      <c r="AE6" s="596"/>
      <c r="AF6" s="597"/>
      <c r="AG6" s="598"/>
      <c r="AH6" s="599"/>
      <c r="AI6" s="600"/>
      <c r="AJ6" s="593"/>
    </row>
  </sheetData>
  <sheetProtection algorithmName="SHA-512" hashValue="kfb1cj8CDy48ZSqgJDRkSt/ZKci09n3VVhUJTuJsl9tVtqgjPoKdy28KTlr/STFbyl/WN6Ke1r4lCJwYFiqYwg==" saltValue="kLTKvqy7K+0EVavbMjkDVw==" spinCount="100000" sheet="1" objects="1" scenarios="1" selectLockedCells="1" autoFilter="0"/>
  <conditionalFormatting sqref="Z4:AE4 F4:S4 F2:AJ2 F6:AJ6">
    <cfRule type="cellIs" dxfId="442" priority="1392" operator="equal">
      <formula>""</formula>
    </cfRule>
    <cfRule type="cellIs" dxfId="441" priority="1393" operator="equal">
      <formula>0</formula>
    </cfRule>
  </conditionalFormatting>
  <conditionalFormatting sqref="AF4:AI4">
    <cfRule type="cellIs" dxfId="440" priority="1302" operator="equal">
      <formula>""</formula>
    </cfRule>
    <cfRule type="cellIs" dxfId="439" priority="1303" operator="equal">
      <formula>0</formula>
    </cfRule>
  </conditionalFormatting>
  <conditionalFormatting sqref="T4:Y4">
    <cfRule type="cellIs" dxfId="438" priority="682" operator="equal">
      <formula>""</formula>
    </cfRule>
    <cfRule type="cellIs" dxfId="437" priority="683" operator="equal">
      <formula>0</formula>
    </cfRule>
  </conditionalFormatting>
  <conditionalFormatting sqref="AJ4">
    <cfRule type="cellIs" dxfId="436" priority="508" operator="equal">
      <formula>""</formula>
    </cfRule>
    <cfRule type="cellIs" dxfId="435" priority="509" operator="equal">
      <formula>0</formula>
    </cfRule>
  </conditionalFormatting>
  <conditionalFormatting sqref="A2">
    <cfRule type="cellIs" dxfId="434" priority="18" operator="equal">
      <formula>""</formula>
    </cfRule>
    <cfRule type="cellIs" dxfId="433" priority="19" operator="equal">
      <formula>0</formula>
    </cfRule>
  </conditionalFormatting>
  <conditionalFormatting sqref="F5:AJ5">
    <cfRule type="cellIs" dxfId="432" priority="14" operator="equal">
      <formula>""</formula>
    </cfRule>
    <cfRule type="cellIs" dxfId="431" priority="15" operator="equal">
      <formula>0</formula>
    </cfRule>
  </conditionalFormatting>
  <conditionalFormatting sqref="G6">
    <cfRule type="duplicateValues" dxfId="430" priority="5743"/>
  </conditionalFormatting>
  <dataValidations disablePrompts="1" count="1">
    <dataValidation allowBlank="1" showInputMessage="1" showErrorMessage="1" errorTitle="Error" error="Debes introducir un número válido. _x000a_Rellena primero las respuestas._x000a__x000a_Pulsa ESC para continuar." sqref="B6"/>
  </dataValidations>
  <pageMargins left="0.70866141732283472" right="0.70866141732283472" top="0.74803149606299213" bottom="0.74803149606299213" header="0.31496062992125984" footer="0.31496062992125984"/>
  <pageSetup paperSize="9" scale="35"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AY127"/>
  <sheetViews>
    <sheetView showGridLines="0" showRowColHeaders="0" zoomScale="134" zoomScaleNormal="134" workbookViewId="0">
      <pane xSplit="27" ySplit="37" topLeftCell="AB1048576" activePane="bottomRight" state="frozen"/>
      <selection pane="topRight" activeCell="AB1" sqref="AB1"/>
      <selection pane="bottomLeft" activeCell="A38" sqref="A38"/>
      <selection pane="bottomRight" activeCell="H9" sqref="H9:M9"/>
    </sheetView>
  </sheetViews>
  <sheetFormatPr baseColWidth="10" defaultColWidth="0" defaultRowHeight="14.4" zeroHeight="1" x14ac:dyDescent="0.3"/>
  <cols>
    <col min="1" max="1" width="2.77734375" customWidth="1"/>
    <col min="2" max="2" width="2.6640625" style="1" customWidth="1"/>
    <col min="3" max="23" width="5.6640625" style="1" customWidth="1"/>
    <col min="24" max="24" width="2.6640625" style="1" customWidth="1"/>
    <col min="25" max="25" width="10.6640625" style="1" hidden="1" customWidth="1"/>
    <col min="26" max="26" width="2.6640625" style="1" hidden="1" customWidth="1"/>
    <col min="27" max="27" width="10.6640625" style="1" hidden="1" customWidth="1"/>
    <col min="28" max="28" width="2.77734375" style="1" customWidth="1"/>
    <col min="29" max="29" width="2.6640625" hidden="1" customWidth="1"/>
    <col min="30" max="30" width="5.6640625" style="1" hidden="1" customWidth="1"/>
    <col min="31" max="16384" width="11.44140625" style="1" hidden="1"/>
  </cols>
  <sheetData>
    <row r="1" spans="1:51" ht="2.25" customHeight="1" x14ac:dyDescent="0.3">
      <c r="B1" s="815" t="s">
        <v>20493</v>
      </c>
      <c r="C1" s="816"/>
      <c r="D1" s="816"/>
      <c r="E1" s="816"/>
      <c r="F1" s="816"/>
      <c r="G1" s="816"/>
      <c r="H1" s="816"/>
      <c r="I1" s="816"/>
      <c r="J1" s="816"/>
      <c r="K1" s="816"/>
      <c r="L1" s="468"/>
      <c r="M1" s="468"/>
      <c r="N1" s="468"/>
      <c r="O1" s="468"/>
      <c r="P1" s="468"/>
      <c r="Q1" s="468"/>
      <c r="R1" s="468"/>
      <c r="S1" s="468"/>
      <c r="T1" s="468"/>
      <c r="U1" s="468"/>
      <c r="V1" s="468"/>
      <c r="W1" s="468"/>
      <c r="X1" s="469"/>
      <c r="AB1" s="1">
        <f>COUNTA(Q7,H9,H11,H17,Q17,T17,H19,Q19,T19,H21,Q21,T21,H23,Q23,T23,H25,Q25,T25,H27,Q27,T27,G33,M33,G35,M35)</f>
        <v>0</v>
      </c>
      <c r="AC1" t="str">
        <f>IFERROR(HLOOKUP(AC4,$AB$4:AB4,1,0),"OK")</f>
        <v>OK</v>
      </c>
      <c r="AD1"/>
      <c r="AG1"/>
      <c r="AJ1"/>
      <c r="AM1"/>
      <c r="AP1"/>
      <c r="AS1"/>
      <c r="AV1"/>
      <c r="AY1"/>
    </row>
    <row r="2" spans="1:51" ht="30" customHeight="1" x14ac:dyDescent="0.3">
      <c r="A2" s="486" t="str">
        <f>IF($Z$2="OK","✔","❌")</f>
        <v>✔</v>
      </c>
      <c r="B2" s="817"/>
      <c r="C2" s="766"/>
      <c r="D2" s="766"/>
      <c r="E2" s="766"/>
      <c r="F2" s="766"/>
      <c r="G2" s="766"/>
      <c r="H2" s="766"/>
      <c r="I2" s="766"/>
      <c r="J2" s="766"/>
      <c r="K2" s="766"/>
      <c r="L2" s="814" t="s">
        <v>346</v>
      </c>
      <c r="M2" s="760"/>
      <c r="N2" s="818" t="s">
        <v>347</v>
      </c>
      <c r="O2" s="813"/>
      <c r="P2" s="811" t="s">
        <v>348</v>
      </c>
      <c r="Q2" s="813"/>
      <c r="R2" s="811" t="s">
        <v>349</v>
      </c>
      <c r="S2" s="813"/>
      <c r="T2" s="811" t="s">
        <v>350</v>
      </c>
      <c r="U2" s="813"/>
      <c r="V2" s="811" t="s">
        <v>19817</v>
      </c>
      <c r="W2" s="812"/>
      <c r="X2" s="470" t="s">
        <v>55</v>
      </c>
      <c r="Y2" s="167" t="s">
        <v>968</v>
      </c>
      <c r="Z2" s="464" t="s">
        <v>973</v>
      </c>
      <c r="AB2" s="490">
        <f>COUNTA(Y5:Y35)+COUNTA(AA5:AA35)</f>
        <v>0</v>
      </c>
      <c r="AC2">
        <f>COUNTA(AC5:AC36)</f>
        <v>1</v>
      </c>
      <c r="AD2"/>
      <c r="AG2"/>
      <c r="AJ2"/>
      <c r="AM2"/>
      <c r="AP2"/>
      <c r="AS2"/>
      <c r="AV2"/>
      <c r="AY2"/>
    </row>
    <row r="3" spans="1:51" ht="2.25" customHeight="1" x14ac:dyDescent="0.3">
      <c r="A3" s="489"/>
      <c r="B3" s="817"/>
      <c r="C3" s="766"/>
      <c r="D3" s="766"/>
      <c r="E3" s="766"/>
      <c r="F3" s="766"/>
      <c r="G3" s="766"/>
      <c r="H3" s="766"/>
      <c r="I3" s="766"/>
      <c r="J3" s="766"/>
      <c r="K3" s="766"/>
      <c r="L3" s="88"/>
      <c r="M3" s="89"/>
      <c r="N3" s="90"/>
      <c r="O3" s="91"/>
      <c r="P3" s="90"/>
      <c r="Q3" s="91"/>
      <c r="R3" s="90"/>
      <c r="S3" s="91"/>
      <c r="T3" s="90"/>
      <c r="U3" s="91"/>
      <c r="V3" s="90"/>
      <c r="W3" s="91"/>
      <c r="X3" s="471"/>
      <c r="AB3" s="99" t="s">
        <v>18053</v>
      </c>
      <c r="AC3">
        <f>COUNTA(AC39:AC79)</f>
        <v>0</v>
      </c>
      <c r="AD3"/>
      <c r="AG3"/>
      <c r="AJ3"/>
      <c r="AM3"/>
      <c r="AP3"/>
      <c r="AS3"/>
      <c r="AV3"/>
      <c r="AY3"/>
    </row>
    <row r="4" spans="1:51" ht="6" customHeight="1" x14ac:dyDescent="0.3">
      <c r="A4" s="489"/>
      <c r="B4" s="472"/>
      <c r="C4" s="46"/>
      <c r="D4" s="46"/>
      <c r="E4" s="46"/>
      <c r="F4" s="46"/>
      <c r="G4" s="46"/>
      <c r="H4" s="47"/>
      <c r="I4" s="48"/>
      <c r="J4" s="48"/>
      <c r="K4" s="48"/>
      <c r="L4" s="48"/>
      <c r="M4" s="781"/>
      <c r="N4" s="48"/>
      <c r="O4" s="48"/>
      <c r="P4" s="48"/>
      <c r="Q4" s="48"/>
      <c r="R4" s="48"/>
      <c r="S4" s="48"/>
      <c r="T4" s="47"/>
      <c r="U4" s="47"/>
      <c r="V4" s="47"/>
      <c r="W4" s="47"/>
      <c r="X4" s="473"/>
      <c r="Y4" s="94"/>
      <c r="AB4" s="99" t="s">
        <v>18054</v>
      </c>
      <c r="AC4">
        <f>COUNTA(AD4:XFD4)*3+COLUMN()</f>
        <v>29</v>
      </c>
    </row>
    <row r="5" spans="1:51" ht="19.95" customHeight="1" x14ac:dyDescent="0.3">
      <c r="A5" s="489"/>
      <c r="B5" s="810" t="s">
        <v>203</v>
      </c>
      <c r="C5" s="770"/>
      <c r="D5" s="770"/>
      <c r="E5" s="770"/>
      <c r="F5" s="770"/>
      <c r="G5" s="770"/>
      <c r="H5" s="176">
        <f>'Datos O2'!$A$4</f>
        <v>201</v>
      </c>
      <c r="I5" s="698" t="s">
        <v>415</v>
      </c>
      <c r="J5" s="698"/>
      <c r="K5" s="698"/>
      <c r="L5" s="3">
        <f>G37</f>
        <v>201</v>
      </c>
      <c r="M5" s="781"/>
      <c r="N5" s="775" t="str">
        <f>"N. "&amp;Z_ML_02_O&amp;"S: "&amp;AC5</f>
        <v>N. FÓRMULAS: 0</v>
      </c>
      <c r="O5" s="709"/>
      <c r="P5" s="709"/>
      <c r="Q5" s="776"/>
      <c r="R5" s="709" t="str">
        <f ca="1">Z_DG_15_O&amp;": "&amp;P_min_O2&amp;IF(P_max_O2=0,""," - "&amp;P_max_O2)</f>
        <v>Rango de preguntas almacenadas: 0</v>
      </c>
      <c r="S5" s="709"/>
      <c r="T5" s="709"/>
      <c r="U5" s="709"/>
      <c r="V5" s="709"/>
      <c r="W5" s="709"/>
      <c r="X5" s="474"/>
      <c r="Y5" s="463"/>
      <c r="Z5" s="464">
        <v>1</v>
      </c>
      <c r="AA5" s="463"/>
      <c r="AB5" s="464">
        <v>17</v>
      </c>
      <c r="AC5">
        <f>COUNTA(AD4:XFD4)</f>
        <v>0</v>
      </c>
    </row>
    <row r="6" spans="1:51" ht="6" customHeight="1" thickBot="1" x14ac:dyDescent="0.35">
      <c r="B6" s="475"/>
      <c r="C6" s="32"/>
      <c r="D6" s="32"/>
      <c r="E6" s="32"/>
      <c r="F6" s="32"/>
      <c r="G6" s="32"/>
      <c r="H6" s="33"/>
      <c r="I6" s="34"/>
      <c r="J6" s="34"/>
      <c r="K6" s="34"/>
      <c r="L6" s="34"/>
      <c r="M6" s="781"/>
      <c r="N6" s="34"/>
      <c r="O6" s="33"/>
      <c r="P6" s="34"/>
      <c r="Q6" s="45"/>
      <c r="R6" s="34"/>
      <c r="S6" s="30"/>
      <c r="T6" s="34"/>
      <c r="U6" s="371"/>
      <c r="V6" s="30"/>
      <c r="W6" s="30"/>
      <c r="X6" s="476"/>
      <c r="Y6" s="282"/>
    </row>
    <row r="7" spans="1:51" ht="19.95" customHeight="1" thickTop="1" thickBot="1" x14ac:dyDescent="0.35">
      <c r="B7" s="810" t="s">
        <v>23</v>
      </c>
      <c r="C7" s="770"/>
      <c r="D7" s="770"/>
      <c r="E7" s="770"/>
      <c r="F7" s="770"/>
      <c r="G7" s="770"/>
      <c r="H7" s="762" t="str" cm="1">
        <f t="array" aca="1" ref="H7" ca="1">IFERROR(INDIRECT("'Datos O2'!a"&amp;(L5-H5+N_I_Tabla)),"")</f>
        <v/>
      </c>
      <c r="I7" s="762"/>
      <c r="J7" s="762"/>
      <c r="K7" s="762"/>
      <c r="L7" s="762"/>
      <c r="M7" s="762"/>
      <c r="N7" s="698" t="s">
        <v>976</v>
      </c>
      <c r="O7" s="698"/>
      <c r="P7" s="698"/>
      <c r="Q7" s="777"/>
      <c r="R7" s="778"/>
      <c r="S7" s="778"/>
      <c r="T7" s="778"/>
      <c r="U7" s="778"/>
      <c r="V7" s="778"/>
      <c r="W7" s="779"/>
      <c r="X7" s="474"/>
      <c r="Y7" s="463"/>
      <c r="Z7" s="464">
        <v>2</v>
      </c>
      <c r="AA7" s="463"/>
      <c r="AB7" s="464">
        <v>18</v>
      </c>
    </row>
    <row r="8" spans="1:51" ht="6" customHeight="1" thickTop="1" x14ac:dyDescent="0.3">
      <c r="B8" s="475"/>
      <c r="C8" s="32"/>
      <c r="D8" s="32"/>
      <c r="E8" s="32"/>
      <c r="F8" s="32"/>
      <c r="G8" s="34"/>
      <c r="H8" s="34"/>
      <c r="I8" s="33"/>
      <c r="J8" s="33"/>
      <c r="K8" s="33"/>
      <c r="L8" s="33"/>
      <c r="M8" s="34"/>
      <c r="N8" s="34"/>
      <c r="O8" s="30"/>
      <c r="P8" s="37"/>
      <c r="Q8" s="30"/>
      <c r="R8" s="30"/>
      <c r="S8" s="30"/>
      <c r="T8" s="30"/>
      <c r="U8" s="30"/>
      <c r="V8" s="30"/>
      <c r="W8" s="30"/>
      <c r="X8" s="476"/>
      <c r="Y8" s="53"/>
    </row>
    <row r="9" spans="1:51" ht="19.95" customHeight="1" x14ac:dyDescent="0.3">
      <c r="B9" s="819" t="s">
        <v>195</v>
      </c>
      <c r="C9" s="698"/>
      <c r="D9" s="698"/>
      <c r="E9" s="698"/>
      <c r="F9" s="698"/>
      <c r="G9" s="698"/>
      <c r="H9" s="761"/>
      <c r="I9" s="761"/>
      <c r="J9" s="761"/>
      <c r="K9" s="761"/>
      <c r="L9" s="761"/>
      <c r="M9" s="761"/>
      <c r="N9" s="698" t="s">
        <v>1010</v>
      </c>
      <c r="O9" s="698"/>
      <c r="P9" s="698"/>
      <c r="Q9" s="177" t="str">
        <f>NUMERAR_R</f>
        <v>abc</v>
      </c>
      <c r="R9" s="820" t="s">
        <v>19630</v>
      </c>
      <c r="S9" s="821"/>
      <c r="T9" s="821"/>
      <c r="U9" s="822"/>
      <c r="V9" s="822"/>
      <c r="W9" s="128"/>
      <c r="X9" s="474"/>
      <c r="Y9" s="463"/>
      <c r="Z9" s="464">
        <v>3</v>
      </c>
      <c r="AA9" s="463"/>
      <c r="AB9" s="464">
        <v>19</v>
      </c>
    </row>
    <row r="10" spans="1:51" ht="6" customHeight="1" thickBot="1" x14ac:dyDescent="0.35">
      <c r="B10" s="475"/>
      <c r="C10" s="32"/>
      <c r="D10" s="32"/>
      <c r="E10" s="32"/>
      <c r="F10" s="32"/>
      <c r="G10" s="33"/>
      <c r="H10" s="33"/>
      <c r="I10" s="34"/>
      <c r="J10" s="34"/>
      <c r="K10" s="34"/>
      <c r="L10" s="34"/>
      <c r="M10" s="34"/>
      <c r="N10" s="34"/>
      <c r="O10" s="34"/>
      <c r="P10" s="34"/>
      <c r="Q10" s="34"/>
      <c r="R10" s="34"/>
      <c r="S10" s="34"/>
      <c r="T10" s="33"/>
      <c r="U10" s="33"/>
      <c r="V10" s="33"/>
      <c r="W10" s="33"/>
      <c r="X10" s="476"/>
      <c r="Y10" s="53"/>
    </row>
    <row r="11" spans="1:51" ht="19.95" customHeight="1" thickTop="1" x14ac:dyDescent="0.3">
      <c r="B11" s="819" t="s">
        <v>181</v>
      </c>
      <c r="C11" s="698"/>
      <c r="D11" s="698"/>
      <c r="E11" s="698"/>
      <c r="F11" s="698"/>
      <c r="G11" s="699"/>
      <c r="H11" s="798"/>
      <c r="I11" s="799"/>
      <c r="J11" s="799"/>
      <c r="K11" s="799"/>
      <c r="L11" s="799"/>
      <c r="M11" s="799"/>
      <c r="N11" s="799"/>
      <c r="O11" s="799"/>
      <c r="P11" s="799"/>
      <c r="Q11" s="799"/>
      <c r="R11" s="799"/>
      <c r="S11" s="799"/>
      <c r="T11" s="799"/>
      <c r="U11" s="799"/>
      <c r="V11" s="799"/>
      <c r="W11" s="800"/>
      <c r="X11" s="474"/>
      <c r="Y11" s="463"/>
      <c r="Z11" s="464">
        <v>4</v>
      </c>
      <c r="AA11" s="463"/>
      <c r="AB11" s="464">
        <v>20</v>
      </c>
    </row>
    <row r="12" spans="1:51" ht="6" customHeight="1" x14ac:dyDescent="0.3">
      <c r="B12" s="824"/>
      <c r="C12" s="785"/>
      <c r="D12" s="46"/>
      <c r="E12" s="46"/>
      <c r="F12" s="46"/>
      <c r="G12" s="47"/>
      <c r="H12" s="801"/>
      <c r="I12" s="802"/>
      <c r="J12" s="802"/>
      <c r="K12" s="802"/>
      <c r="L12" s="802"/>
      <c r="M12" s="802"/>
      <c r="N12" s="802"/>
      <c r="O12" s="802"/>
      <c r="P12" s="802"/>
      <c r="Q12" s="802"/>
      <c r="R12" s="802"/>
      <c r="S12" s="802"/>
      <c r="T12" s="802"/>
      <c r="U12" s="802"/>
      <c r="V12" s="802"/>
      <c r="W12" s="803"/>
      <c r="X12" s="476"/>
      <c r="Y12" s="53"/>
    </row>
    <row r="13" spans="1:51" ht="19.95" customHeight="1" x14ac:dyDescent="0.3">
      <c r="B13" s="824"/>
      <c r="C13" s="785"/>
      <c r="D13" s="768" t="s">
        <v>19883</v>
      </c>
      <c r="E13" s="768"/>
      <c r="F13" s="768"/>
      <c r="G13" s="768"/>
      <c r="H13" s="801"/>
      <c r="I13" s="802"/>
      <c r="J13" s="802"/>
      <c r="K13" s="802"/>
      <c r="L13" s="802"/>
      <c r="M13" s="802"/>
      <c r="N13" s="802"/>
      <c r="O13" s="802"/>
      <c r="P13" s="802"/>
      <c r="Q13" s="802"/>
      <c r="R13" s="802"/>
      <c r="S13" s="802"/>
      <c r="T13" s="802"/>
      <c r="U13" s="802"/>
      <c r="V13" s="802"/>
      <c r="W13" s="803"/>
      <c r="X13" s="474"/>
      <c r="Y13" s="463"/>
      <c r="Z13" s="464">
        <v>5</v>
      </c>
      <c r="AA13" s="463"/>
      <c r="AB13" s="464">
        <v>21</v>
      </c>
    </row>
    <row r="14" spans="1:51" ht="6" customHeight="1" x14ac:dyDescent="0.3">
      <c r="B14" s="824"/>
      <c r="C14" s="785"/>
      <c r="D14" s="46"/>
      <c r="E14" s="46"/>
      <c r="F14" s="46"/>
      <c r="G14" s="781"/>
      <c r="H14" s="801"/>
      <c r="I14" s="802"/>
      <c r="J14" s="802"/>
      <c r="K14" s="802"/>
      <c r="L14" s="802"/>
      <c r="M14" s="802"/>
      <c r="N14" s="802"/>
      <c r="O14" s="802"/>
      <c r="P14" s="802"/>
      <c r="Q14" s="802"/>
      <c r="R14" s="802"/>
      <c r="S14" s="802"/>
      <c r="T14" s="802"/>
      <c r="U14" s="802"/>
      <c r="V14" s="802"/>
      <c r="W14" s="803"/>
      <c r="X14" s="476"/>
      <c r="Y14" s="53"/>
    </row>
    <row r="15" spans="1:51" ht="19.95" customHeight="1" thickBot="1" x14ac:dyDescent="0.35">
      <c r="B15" s="823"/>
      <c r="C15" s="783"/>
      <c r="D15" s="783"/>
      <c r="E15" s="783"/>
      <c r="F15" s="783"/>
      <c r="G15" s="781"/>
      <c r="H15" s="804"/>
      <c r="I15" s="805"/>
      <c r="J15" s="805"/>
      <c r="K15" s="805"/>
      <c r="L15" s="805"/>
      <c r="M15" s="805"/>
      <c r="N15" s="805"/>
      <c r="O15" s="805"/>
      <c r="P15" s="805"/>
      <c r="Q15" s="805"/>
      <c r="R15" s="805"/>
      <c r="S15" s="805"/>
      <c r="T15" s="805"/>
      <c r="U15" s="805"/>
      <c r="V15" s="805"/>
      <c r="W15" s="806"/>
      <c r="X15" s="474"/>
      <c r="Y15" s="463"/>
      <c r="Z15" s="464">
        <v>6</v>
      </c>
      <c r="AA15" s="463"/>
      <c r="AB15" s="464">
        <v>22</v>
      </c>
    </row>
    <row r="16" spans="1:51" ht="6" customHeight="1" thickTop="1" thickBot="1" x14ac:dyDescent="0.35">
      <c r="B16" s="475"/>
      <c r="C16" s="32"/>
      <c r="D16" s="46"/>
      <c r="E16" s="46"/>
      <c r="F16" s="46"/>
      <c r="G16" s="781"/>
      <c r="H16" s="33"/>
      <c r="I16" s="34"/>
      <c r="J16" s="34"/>
      <c r="K16" s="34"/>
      <c r="L16" s="34"/>
      <c r="M16" s="34"/>
      <c r="N16" s="34"/>
      <c r="O16" s="34"/>
      <c r="P16" s="34"/>
      <c r="Q16" s="34"/>
      <c r="R16" s="34"/>
      <c r="S16" s="34"/>
      <c r="T16" s="33"/>
      <c r="U16" s="33"/>
      <c r="V16" s="33"/>
      <c r="W16" s="33"/>
      <c r="X16" s="476"/>
      <c r="Y16" s="53"/>
    </row>
    <row r="17" spans="2:28" ht="19.95" customHeight="1" thickTop="1" thickBot="1" x14ac:dyDescent="0.35">
      <c r="B17" s="477">
        <v>1</v>
      </c>
      <c r="C17" s="698" t="str">
        <f>B17&amp;"ª "&amp;IF(P_1_O2&gt;0,Z_OM_08_O,Z_OM_09_O)</f>
        <v>1ª Respuesta Incorrecta</v>
      </c>
      <c r="D17" s="698"/>
      <c r="E17" s="698"/>
      <c r="F17" s="698"/>
      <c r="G17" s="699"/>
      <c r="H17" s="772"/>
      <c r="I17" s="773"/>
      <c r="J17" s="773"/>
      <c r="K17" s="773"/>
      <c r="L17" s="773"/>
      <c r="M17" s="773"/>
      <c r="N17" s="773"/>
      <c r="O17" s="774"/>
      <c r="P17" s="493" t="s">
        <v>650</v>
      </c>
      <c r="Q17" s="128"/>
      <c r="R17" s="698" t="s">
        <v>371</v>
      </c>
      <c r="S17" s="699"/>
      <c r="T17" s="807"/>
      <c r="U17" s="808"/>
      <c r="V17" s="808"/>
      <c r="W17" s="809"/>
      <c r="X17" s="478"/>
      <c r="Y17" s="463"/>
      <c r="Z17" s="464">
        <v>7</v>
      </c>
      <c r="AA17" s="463"/>
      <c r="AB17" s="464">
        <v>23</v>
      </c>
    </row>
    <row r="18" spans="2:28" ht="6" customHeight="1" thickTop="1" thickBot="1" x14ac:dyDescent="0.35">
      <c r="B18" s="477"/>
      <c r="C18" s="32"/>
      <c r="D18" s="32"/>
      <c r="E18" s="46"/>
      <c r="F18" s="46"/>
      <c r="G18" s="105"/>
      <c r="H18" s="33"/>
      <c r="I18" s="34"/>
      <c r="J18" s="34"/>
      <c r="K18" s="34"/>
      <c r="L18" s="34"/>
      <c r="M18" s="34"/>
      <c r="N18" s="34"/>
      <c r="O18" s="34"/>
      <c r="P18" s="34"/>
      <c r="Q18" s="34"/>
      <c r="R18" s="34"/>
      <c r="S18" s="34"/>
      <c r="T18" s="33"/>
      <c r="U18" s="33"/>
      <c r="V18" s="33"/>
      <c r="W18" s="33"/>
      <c r="X18" s="476"/>
      <c r="Y18" s="53"/>
    </row>
    <row r="19" spans="2:28" ht="19.95" customHeight="1" thickTop="1" thickBot="1" x14ac:dyDescent="0.35">
      <c r="B19" s="477">
        <f>IF(P_2_O2&gt;0,IF(P_1_O2&gt;0,B17+1,1),IF(P_1_O2&lt;=0,B17+1,1))</f>
        <v>2</v>
      </c>
      <c r="C19" s="698" t="str">
        <f>B19&amp;"ª "&amp;IF(P_2_O2&gt;0,Z_OM_08_O,Z_OM_09_O)</f>
        <v>2ª Respuesta Incorrecta</v>
      </c>
      <c r="D19" s="780"/>
      <c r="E19" s="780"/>
      <c r="F19" s="780"/>
      <c r="G19" s="757"/>
      <c r="H19" s="792"/>
      <c r="I19" s="793"/>
      <c r="J19" s="793"/>
      <c r="K19" s="793"/>
      <c r="L19" s="793"/>
      <c r="M19" s="793"/>
      <c r="N19" s="793"/>
      <c r="O19" s="794"/>
      <c r="P19" s="493" t="s">
        <v>650</v>
      </c>
      <c r="Q19" s="128"/>
      <c r="R19" s="698" t="s">
        <v>371</v>
      </c>
      <c r="S19" s="757"/>
      <c r="T19" s="807"/>
      <c r="U19" s="808"/>
      <c r="V19" s="808"/>
      <c r="W19" s="809"/>
      <c r="X19" s="478"/>
      <c r="Y19" s="463"/>
      <c r="Z19" s="464">
        <v>8</v>
      </c>
      <c r="AA19" s="463"/>
      <c r="AB19" s="464">
        <v>24</v>
      </c>
    </row>
    <row r="20" spans="2:28" ht="6" customHeight="1" thickTop="1" thickBot="1" x14ac:dyDescent="0.35">
      <c r="B20" s="477"/>
      <c r="C20" s="32"/>
      <c r="D20" s="32"/>
      <c r="E20" s="32"/>
      <c r="F20" s="32"/>
      <c r="G20" s="32"/>
      <c r="H20" s="33"/>
      <c r="I20" s="34"/>
      <c r="J20" s="34"/>
      <c r="K20" s="34"/>
      <c r="L20" s="34"/>
      <c r="M20" s="34"/>
      <c r="N20" s="34"/>
      <c r="O20" s="34"/>
      <c r="P20" s="34"/>
      <c r="Q20" s="34"/>
      <c r="R20" s="34"/>
      <c r="S20" s="34"/>
      <c r="T20" s="33"/>
      <c r="U20" s="33"/>
      <c r="V20" s="33"/>
      <c r="W20" s="33"/>
      <c r="X20" s="476"/>
      <c r="Y20" s="53"/>
    </row>
    <row r="21" spans="2:28" ht="19.95" customHeight="1" thickTop="1" thickBot="1" x14ac:dyDescent="0.35">
      <c r="B21" s="477">
        <f>IF(P_3_O2&gt;0,IF(P_2_O2&gt;0,B19+1,IF(P_1_O2&gt;0,B17+1,1)),
                             IF(P_2_O2&lt;=0,B19+1,IF(P_1_O2&lt;=0,B17+1,1)))</f>
        <v>3</v>
      </c>
      <c r="C21" s="698" t="str">
        <f>B21&amp;"ª "&amp;IF(P_3_O2&gt;0,Z_OM_08_O,Z_OM_09_O)</f>
        <v>3ª Respuesta Incorrecta</v>
      </c>
      <c r="D21" s="780"/>
      <c r="E21" s="780"/>
      <c r="F21" s="780"/>
      <c r="G21" s="757"/>
      <c r="H21" s="795"/>
      <c r="I21" s="796"/>
      <c r="J21" s="796"/>
      <c r="K21" s="796"/>
      <c r="L21" s="796"/>
      <c r="M21" s="796"/>
      <c r="N21" s="796"/>
      <c r="O21" s="797"/>
      <c r="P21" s="493" t="s">
        <v>650</v>
      </c>
      <c r="Q21" s="128"/>
      <c r="R21" s="698" t="s">
        <v>371</v>
      </c>
      <c r="S21" s="757"/>
      <c r="T21" s="807"/>
      <c r="U21" s="808"/>
      <c r="V21" s="808"/>
      <c r="W21" s="809"/>
      <c r="X21" s="478"/>
      <c r="Y21" s="463"/>
      <c r="Z21" s="464">
        <v>9</v>
      </c>
      <c r="AA21" s="463"/>
      <c r="AB21" s="464">
        <v>25</v>
      </c>
    </row>
    <row r="22" spans="2:28" ht="6" customHeight="1" thickTop="1" thickBot="1" x14ac:dyDescent="0.35">
      <c r="B22" s="477"/>
      <c r="C22" s="32"/>
      <c r="D22" s="32"/>
      <c r="E22" s="32"/>
      <c r="F22" s="32"/>
      <c r="G22" s="32"/>
      <c r="H22" s="33"/>
      <c r="I22" s="34"/>
      <c r="J22" s="34"/>
      <c r="K22" s="34"/>
      <c r="L22" s="34"/>
      <c r="M22" s="34"/>
      <c r="N22" s="34"/>
      <c r="O22" s="34"/>
      <c r="P22" s="34"/>
      <c r="Q22" s="34"/>
      <c r="R22" s="34"/>
      <c r="S22" s="34"/>
      <c r="T22" s="33"/>
      <c r="U22" s="33"/>
      <c r="V22" s="33"/>
      <c r="W22" s="33"/>
      <c r="X22" s="476"/>
      <c r="Y22" s="53"/>
      <c r="Z22" s="4"/>
    </row>
    <row r="23" spans="2:28" ht="19.95" customHeight="1" thickTop="1" thickBot="1" x14ac:dyDescent="0.35">
      <c r="B23" s="477">
        <f>IF(P_4_O2&gt;0,IF(P_3_O2&gt;0,B21+1,IF(P_2_O2&gt;0,B19+1,IF(P_1_O2&gt;0,B17+1,1))),
IF(P_3_O2&lt;=0,B21+1,IF(P_2_O2&lt;=0,B19+1,IF(P_1_O2&lt;=0,B17+1,1))))</f>
        <v>4</v>
      </c>
      <c r="C23" s="698" t="str">
        <f>B23&amp;"ª "&amp;IF(P_4_O2&gt;0,Z_OM_08_O,Z_OM_09_O)</f>
        <v>4ª Respuesta Incorrecta</v>
      </c>
      <c r="D23" s="780"/>
      <c r="E23" s="780"/>
      <c r="F23" s="780"/>
      <c r="G23" s="757"/>
      <c r="H23" s="795"/>
      <c r="I23" s="796"/>
      <c r="J23" s="796"/>
      <c r="K23" s="796"/>
      <c r="L23" s="796"/>
      <c r="M23" s="796"/>
      <c r="N23" s="796"/>
      <c r="O23" s="797"/>
      <c r="P23" s="493" t="s">
        <v>650</v>
      </c>
      <c r="Q23" s="128"/>
      <c r="R23" s="698" t="s">
        <v>371</v>
      </c>
      <c r="S23" s="757"/>
      <c r="T23" s="807"/>
      <c r="U23" s="808"/>
      <c r="V23" s="808"/>
      <c r="W23" s="809"/>
      <c r="X23" s="478"/>
      <c r="Y23" s="463"/>
      <c r="Z23" s="464">
        <v>10</v>
      </c>
      <c r="AA23" s="463"/>
      <c r="AB23" s="464">
        <v>26</v>
      </c>
    </row>
    <row r="24" spans="2:28" ht="6" customHeight="1" thickTop="1" thickBot="1" x14ac:dyDescent="0.35">
      <c r="B24" s="477"/>
      <c r="C24" s="32"/>
      <c r="D24" s="32"/>
      <c r="E24" s="32"/>
      <c r="F24" s="32"/>
      <c r="G24" s="32"/>
      <c r="H24" s="33"/>
      <c r="I24" s="34"/>
      <c r="J24" s="34"/>
      <c r="K24" s="34"/>
      <c r="L24" s="34"/>
      <c r="M24" s="34"/>
      <c r="N24" s="34"/>
      <c r="O24" s="34"/>
      <c r="P24" s="34"/>
      <c r="Q24" s="34"/>
      <c r="R24" s="34"/>
      <c r="S24" s="34"/>
      <c r="T24" s="33"/>
      <c r="U24" s="33"/>
      <c r="V24" s="33"/>
      <c r="W24" s="33"/>
      <c r="X24" s="474"/>
      <c r="Z24" s="4"/>
    </row>
    <row r="25" spans="2:28" ht="19.95" customHeight="1" thickTop="1" thickBot="1" x14ac:dyDescent="0.35">
      <c r="B25" s="477">
        <f>IF(P_5_O2&gt;0,IF(P_4_O2&gt;0,B23+1,IF(P_3_O2&gt;0,B21+1,IF(P_2_O2&gt;0,B19+1,IF(P_1_O2&gt;0,B17+1,1)))),
                             IF(P_4_O2&lt;=0,B23+1,IF(P_3_O2&lt;=0,B21+1,IF(P_2_O2&lt;=0,B19+1,IF(P_1_O2&lt;=0,B17+1,1)))))</f>
        <v>5</v>
      </c>
      <c r="C25" s="698" t="str">
        <f>B25&amp;"ª "&amp;IF(P_5_O2&gt;0,Z_OM_08_O,Z_OM_09_O)</f>
        <v>5ª Respuesta Incorrecta</v>
      </c>
      <c r="D25" s="780"/>
      <c r="E25" s="780"/>
      <c r="F25" s="780"/>
      <c r="G25" s="757"/>
      <c r="H25" s="795"/>
      <c r="I25" s="796"/>
      <c r="J25" s="796"/>
      <c r="K25" s="796"/>
      <c r="L25" s="796"/>
      <c r="M25" s="796"/>
      <c r="N25" s="796"/>
      <c r="O25" s="797"/>
      <c r="P25" s="493" t="s">
        <v>650</v>
      </c>
      <c r="Q25" s="128"/>
      <c r="R25" s="698" t="s">
        <v>371</v>
      </c>
      <c r="S25" s="757"/>
      <c r="T25" s="807"/>
      <c r="U25" s="808"/>
      <c r="V25" s="808"/>
      <c r="W25" s="809"/>
      <c r="X25" s="478"/>
      <c r="Y25" s="463"/>
      <c r="Z25" s="464">
        <v>11</v>
      </c>
      <c r="AA25" s="463"/>
      <c r="AB25" s="464">
        <v>27</v>
      </c>
    </row>
    <row r="26" spans="2:28" ht="6" customHeight="1" thickTop="1" thickBot="1" x14ac:dyDescent="0.35">
      <c r="B26" s="477"/>
      <c r="C26" s="32"/>
      <c r="D26" s="32"/>
      <c r="E26" s="32"/>
      <c r="F26" s="32"/>
      <c r="G26" s="120"/>
      <c r="H26" s="33"/>
      <c r="I26" s="34"/>
      <c r="J26" s="34"/>
      <c r="K26" s="34"/>
      <c r="L26" s="34"/>
      <c r="M26" s="34"/>
      <c r="N26" s="34"/>
      <c r="O26" s="34"/>
      <c r="P26" s="34"/>
      <c r="Q26" s="34"/>
      <c r="R26" s="34"/>
      <c r="S26" s="34"/>
      <c r="T26" s="33"/>
      <c r="U26" s="33"/>
      <c r="V26" s="33"/>
      <c r="W26" s="33"/>
      <c r="X26" s="474"/>
      <c r="Y26" s="53"/>
      <c r="Z26" s="4"/>
    </row>
    <row r="27" spans="2:28" ht="19.95" customHeight="1" thickTop="1" thickBot="1" x14ac:dyDescent="0.35">
      <c r="B27" s="477">
        <f>IF(P_6_O2&gt;0,IF(P_5_O2&gt;0,B25+1,IF(P_4_O2&gt;0,B23+1,IF(P_3_O2&gt;0,B21+1,IF(P_2_O2&gt;0,B19+1,IF(P_1_O2&gt;0,B17+1,1))))),
                             IF(P_5_O2&lt;=0,B25+1,IF(P_4_O2&lt;=0,B23+1,IF(P_3_O2&lt;=0,B21+1,IF(P_2_O2&gt;0,B19+1,IF(P_1_O2&gt;0,B17+1,1))))))</f>
        <v>6</v>
      </c>
      <c r="C27" s="698" t="str">
        <f>B27&amp;"ª "&amp;IF(P_6_O2&gt;0,Z_OM_08_O,Z_OM_09_O)</f>
        <v>6ª Respuesta Incorrecta</v>
      </c>
      <c r="D27" s="780"/>
      <c r="E27" s="780"/>
      <c r="F27" s="780"/>
      <c r="G27" s="757"/>
      <c r="H27" s="754"/>
      <c r="I27" s="755"/>
      <c r="J27" s="755"/>
      <c r="K27" s="755"/>
      <c r="L27" s="755"/>
      <c r="M27" s="755"/>
      <c r="N27" s="755"/>
      <c r="O27" s="756"/>
      <c r="P27" s="493" t="s">
        <v>650</v>
      </c>
      <c r="Q27" s="128"/>
      <c r="R27" s="698" t="s">
        <v>371</v>
      </c>
      <c r="S27" s="757"/>
      <c r="T27" s="807"/>
      <c r="U27" s="808"/>
      <c r="V27" s="808"/>
      <c r="W27" s="809"/>
      <c r="X27" s="478"/>
      <c r="Y27" s="463"/>
      <c r="Z27" s="464">
        <v>12</v>
      </c>
      <c r="AA27" s="463"/>
      <c r="AB27" s="464">
        <v>28</v>
      </c>
    </row>
    <row r="28" spans="2:28" ht="6" customHeight="1" thickTop="1" x14ac:dyDescent="0.3">
      <c r="B28" s="479"/>
      <c r="C28" s="40"/>
      <c r="D28" s="40"/>
      <c r="E28" s="40"/>
      <c r="F28" s="40"/>
      <c r="G28" s="37"/>
      <c r="H28" s="33"/>
      <c r="I28" s="38"/>
      <c r="J28" s="38"/>
      <c r="K28" s="38"/>
      <c r="L28" s="38"/>
      <c r="M28" s="38"/>
      <c r="N28" s="38"/>
      <c r="O28" s="38"/>
      <c r="P28" s="34"/>
      <c r="Q28" s="34"/>
      <c r="R28" s="38"/>
      <c r="S28" s="38"/>
      <c r="T28" s="38"/>
      <c r="U28" s="38"/>
      <c r="V28" s="38"/>
      <c r="W28" s="38"/>
      <c r="X28" s="474"/>
      <c r="Y28" s="53"/>
      <c r="Z28" s="4"/>
    </row>
    <row r="29" spans="2:28" ht="19.95" customHeight="1" x14ac:dyDescent="0.3">
      <c r="B29" s="479"/>
      <c r="C29" s="698" t="s">
        <v>20491</v>
      </c>
      <c r="D29" s="780"/>
      <c r="E29" s="780"/>
      <c r="F29" s="780"/>
      <c r="G29" s="780"/>
      <c r="H29" s="780"/>
      <c r="I29" s="780"/>
      <c r="J29" s="780"/>
      <c r="K29" s="780"/>
      <c r="L29" s="3">
        <f>SUMIF(Q17:Q27,"&gt;0")</f>
        <v>0</v>
      </c>
      <c r="M29" s="493" t="s">
        <v>655</v>
      </c>
      <c r="N29" s="3">
        <f>COUNTIF(Q17:Q27,"&gt;0")</f>
        <v>0</v>
      </c>
      <c r="O29" s="698" t="s">
        <v>20492</v>
      </c>
      <c r="P29" s="780"/>
      <c r="Q29" s="780"/>
      <c r="R29" s="780"/>
      <c r="S29" s="780"/>
      <c r="T29" s="780"/>
      <c r="U29" s="3">
        <f>ROUND(SUMIF(Q17:Q27,"&lt;0"),0)</f>
        <v>0</v>
      </c>
      <c r="V29" s="517" t="s">
        <v>655</v>
      </c>
      <c r="W29" s="3">
        <f>IFERROR(MAX(0,COUNTA(H17:O27)-N29),"")</f>
        <v>0</v>
      </c>
      <c r="X29" s="480"/>
      <c r="Y29" s="463"/>
      <c r="Z29" s="464">
        <v>13</v>
      </c>
      <c r="AA29" s="463"/>
      <c r="AB29" s="464">
        <v>29</v>
      </c>
    </row>
    <row r="30" spans="2:28" ht="6" customHeight="1" x14ac:dyDescent="0.3">
      <c r="B30" s="479"/>
      <c r="C30" s="40"/>
      <c r="D30" s="40"/>
      <c r="E30" s="40"/>
      <c r="F30" s="46">
        <v>1</v>
      </c>
      <c r="G30" s="37"/>
      <c r="H30" s="45"/>
      <c r="I30" s="45"/>
      <c r="J30" s="41"/>
      <c r="K30" s="41"/>
      <c r="L30" s="41"/>
      <c r="M30" s="41"/>
      <c r="N30" s="41"/>
      <c r="O30" s="41"/>
      <c r="P30" s="41"/>
      <c r="Q30" s="41"/>
      <c r="R30" s="30"/>
      <c r="S30" s="30"/>
      <c r="T30" s="30"/>
      <c r="U30" s="30"/>
      <c r="V30" s="30"/>
      <c r="W30" s="30"/>
      <c r="X30" s="480"/>
      <c r="Y30" s="53"/>
      <c r="Z30" s="4"/>
    </row>
    <row r="31" spans="2:28" ht="19.95" customHeight="1" thickBot="1" x14ac:dyDescent="0.35">
      <c r="B31" s="479"/>
      <c r="C31" s="37"/>
      <c r="D31" s="37"/>
      <c r="E31" s="40"/>
      <c r="F31" s="46">
        <v>1</v>
      </c>
      <c r="G31" s="750" t="s">
        <v>651</v>
      </c>
      <c r="H31" s="750"/>
      <c r="I31" s="750"/>
      <c r="J31" s="750"/>
      <c r="K31" s="750"/>
      <c r="L31" s="750"/>
      <c r="M31" s="750"/>
      <c r="N31" s="750"/>
      <c r="O31" s="750"/>
      <c r="P31" s="750"/>
      <c r="Q31" s="750"/>
      <c r="R31" s="30"/>
      <c r="S31" s="660"/>
      <c r="T31" s="660"/>
      <c r="U31" s="660"/>
      <c r="V31" s="660"/>
      <c r="W31" s="660"/>
      <c r="X31" s="786"/>
      <c r="Y31" s="463"/>
      <c r="Z31" s="464">
        <v>14</v>
      </c>
      <c r="AA31" s="463"/>
      <c r="AB31" s="464">
        <v>30</v>
      </c>
    </row>
    <row r="32" spans="2:28" ht="6" customHeight="1" thickBot="1" x14ac:dyDescent="0.35">
      <c r="B32" s="479"/>
      <c r="C32" s="717" t="s">
        <v>60</v>
      </c>
      <c r="D32" s="717"/>
      <c r="E32" s="40"/>
      <c r="F32" s="46"/>
      <c r="G32" s="45"/>
      <c r="H32" s="45"/>
      <c r="I32" s="45"/>
      <c r="J32" s="41"/>
      <c r="K32" s="41"/>
      <c r="L32" s="41"/>
      <c r="M32" s="45"/>
      <c r="N32" s="41"/>
      <c r="O32" s="41"/>
      <c r="P32" s="41"/>
      <c r="Q32" s="41"/>
      <c r="R32" s="30"/>
      <c r="S32" s="660"/>
      <c r="T32" s="660"/>
      <c r="U32" s="660"/>
      <c r="V32" s="660"/>
      <c r="W32" s="660"/>
      <c r="X32" s="786"/>
      <c r="Y32" s="53"/>
    </row>
    <row r="33" spans="2:28" ht="19.95" customHeight="1" thickTop="1" thickBot="1" x14ac:dyDescent="0.35">
      <c r="B33" s="479"/>
      <c r="C33" s="717"/>
      <c r="D33" s="717"/>
      <c r="E33" s="40"/>
      <c r="F33" s="517" t="s">
        <v>648</v>
      </c>
      <c r="G33" s="789"/>
      <c r="H33" s="790"/>
      <c r="I33" s="790"/>
      <c r="J33" s="790"/>
      <c r="K33" s="791"/>
      <c r="L33" s="517" t="s">
        <v>646</v>
      </c>
      <c r="M33" s="789"/>
      <c r="N33" s="790"/>
      <c r="O33" s="790"/>
      <c r="P33" s="790"/>
      <c r="Q33" s="791"/>
      <c r="R33" s="30"/>
      <c r="S33" s="660"/>
      <c r="T33" s="660"/>
      <c r="U33" s="660"/>
      <c r="V33" s="660"/>
      <c r="W33" s="660"/>
      <c r="X33" s="786"/>
      <c r="Y33" s="463"/>
      <c r="Z33" s="464">
        <v>15</v>
      </c>
      <c r="AA33" s="463"/>
      <c r="AB33" s="464">
        <v>31</v>
      </c>
    </row>
    <row r="34" spans="2:28" ht="6" customHeight="1" thickTop="1" thickBot="1" x14ac:dyDescent="0.35">
      <c r="B34" s="479"/>
      <c r="C34" s="717"/>
      <c r="D34" s="717"/>
      <c r="E34" s="40"/>
      <c r="F34" s="46"/>
      <c r="G34" s="45"/>
      <c r="H34" s="45"/>
      <c r="I34" s="45"/>
      <c r="J34" s="41"/>
      <c r="K34" s="41"/>
      <c r="L34" s="41"/>
      <c r="M34" s="45"/>
      <c r="N34" s="41"/>
      <c r="O34" s="41"/>
      <c r="P34" s="41"/>
      <c r="Q34" s="41"/>
      <c r="R34" s="30"/>
      <c r="S34" s="660"/>
      <c r="T34" s="660"/>
      <c r="U34" s="660"/>
      <c r="V34" s="660"/>
      <c r="W34" s="660"/>
      <c r="X34" s="786"/>
      <c r="Y34" s="53"/>
    </row>
    <row r="35" spans="2:28" ht="19.95" customHeight="1" thickTop="1" thickBot="1" x14ac:dyDescent="0.35">
      <c r="B35" s="479"/>
      <c r="C35" s="717"/>
      <c r="D35" s="717"/>
      <c r="E35" s="40"/>
      <c r="F35" s="517" t="s">
        <v>649</v>
      </c>
      <c r="G35" s="789"/>
      <c r="H35" s="790"/>
      <c r="I35" s="790"/>
      <c r="J35" s="790"/>
      <c r="K35" s="791"/>
      <c r="L35" s="517" t="s">
        <v>647</v>
      </c>
      <c r="M35" s="789"/>
      <c r="N35" s="790"/>
      <c r="O35" s="790"/>
      <c r="P35" s="790"/>
      <c r="Q35" s="791"/>
      <c r="R35" s="30"/>
      <c r="S35" s="660"/>
      <c r="T35" s="660"/>
      <c r="U35" s="660"/>
      <c r="V35" s="660"/>
      <c r="W35" s="660"/>
      <c r="X35" s="786"/>
      <c r="Y35" s="463"/>
      <c r="Z35" s="464">
        <v>16</v>
      </c>
      <c r="AA35" s="463"/>
      <c r="AB35" s="464">
        <v>32</v>
      </c>
    </row>
    <row r="36" spans="2:28" ht="9.9" customHeight="1" thickTop="1" thickBot="1" x14ac:dyDescent="0.35">
      <c r="B36" s="481"/>
      <c r="C36" s="482" t="s">
        <v>20238</v>
      </c>
      <c r="D36" s="483"/>
      <c r="E36" s="483"/>
      <c r="F36" s="484">
        <v>4</v>
      </c>
      <c r="G36" s="483"/>
      <c r="H36" s="483"/>
      <c r="I36" s="483"/>
      <c r="J36" s="483"/>
      <c r="K36" s="483"/>
      <c r="L36" s="483"/>
      <c r="M36" s="483"/>
      <c r="N36" s="483"/>
      <c r="O36" s="483"/>
      <c r="P36" s="483"/>
      <c r="Q36" s="483"/>
      <c r="R36" s="485"/>
      <c r="S36" s="787"/>
      <c r="T36" s="787"/>
      <c r="U36" s="787"/>
      <c r="V36" s="787"/>
      <c r="W36" s="787"/>
      <c r="X36" s="788"/>
      <c r="Y36" s="53"/>
    </row>
    <row r="37" spans="2:28" ht="15.75" hidden="1" customHeight="1" thickTop="1" x14ac:dyDescent="0.3">
      <c r="G37" s="29">
        <v>201</v>
      </c>
      <c r="H37" s="29">
        <v>1</v>
      </c>
      <c r="I37" s="29">
        <v>-10</v>
      </c>
      <c r="M37" s="29" t="b">
        <v>1</v>
      </c>
      <c r="N37" s="29" t="b">
        <f>Centrar_Tabla</f>
        <v>0</v>
      </c>
    </row>
    <row r="38" spans="2:28" ht="4.95" customHeight="1" x14ac:dyDescent="0.3"/>
    <row r="39" spans="2:28" hidden="1" x14ac:dyDescent="0.3"/>
    <row r="40" spans="2:28" hidden="1" x14ac:dyDescent="0.3"/>
    <row r="41" spans="2:28" hidden="1" x14ac:dyDescent="0.3"/>
    <row r="42" spans="2:28" hidden="1" x14ac:dyDescent="0.3"/>
    <row r="43" spans="2:28" hidden="1" x14ac:dyDescent="0.3"/>
    <row r="44" spans="2:28" hidden="1" x14ac:dyDescent="0.3"/>
    <row r="45" spans="2:28" hidden="1" x14ac:dyDescent="0.3"/>
    <row r="46" spans="2:28" hidden="1" x14ac:dyDescent="0.3"/>
    <row r="47" spans="2:28" hidden="1" x14ac:dyDescent="0.3"/>
    <row r="48" spans="2:28" hidden="1" x14ac:dyDescent="0.3"/>
    <row r="49" hidden="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row r="58" hidden="1" x14ac:dyDescent="0.3"/>
    <row r="59" hidden="1" x14ac:dyDescent="0.3"/>
    <row r="60" hidden="1" x14ac:dyDescent="0.3"/>
    <row r="61" hidden="1" x14ac:dyDescent="0.3"/>
    <row r="62" hidden="1" x14ac:dyDescent="0.3"/>
    <row r="63" hidden="1" x14ac:dyDescent="0.3"/>
    <row r="64" hidden="1" x14ac:dyDescent="0.3"/>
    <row r="65" spans="1:1" hidden="1" x14ac:dyDescent="0.3"/>
    <row r="66" spans="1:1" hidden="1" x14ac:dyDescent="0.3"/>
    <row r="67" spans="1:1" hidden="1" x14ac:dyDescent="0.3"/>
    <row r="68" spans="1:1" hidden="1" x14ac:dyDescent="0.3">
      <c r="A68" t="s">
        <v>19830</v>
      </c>
    </row>
    <row r="69" spans="1:1" hidden="1" x14ac:dyDescent="0.3"/>
    <row r="70" spans="1:1" hidden="1" x14ac:dyDescent="0.3"/>
    <row r="71" spans="1:1" hidden="1" x14ac:dyDescent="0.3"/>
    <row r="72" spans="1:1" hidden="1" x14ac:dyDescent="0.3"/>
    <row r="73" spans="1:1" hidden="1" x14ac:dyDescent="0.3"/>
    <row r="74" spans="1:1" hidden="1" x14ac:dyDescent="0.3"/>
    <row r="75" spans="1:1" hidden="1" x14ac:dyDescent="0.3"/>
    <row r="76" spans="1:1" hidden="1" x14ac:dyDescent="0.3"/>
    <row r="77" spans="1:1" hidden="1" x14ac:dyDescent="0.3"/>
    <row r="78" spans="1:1" hidden="1" x14ac:dyDescent="0.3"/>
    <row r="79" spans="1:1" hidden="1" x14ac:dyDescent="0.3"/>
    <row r="80" spans="1:1"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t="5.0999999999999996" hidden="1" customHeight="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sheetData>
  <sheetProtection algorithmName="SHA-512" hashValue="lkeQx3Axh9Kx2pLNmR7dFMA6bFJR/j9BT0pu7bz8tb+kNjr2DgK854cgrdrMBVZ45x09/588BI9Iu8WFNqijIA==" saltValue="sCjGxG0Rg7txYr2UN6c77Q==" spinCount="100000" sheet="1" objects="1" scenarios="1" selectLockedCells="1" autoFilter="0"/>
  <mergeCells count="59">
    <mergeCell ref="D13:G13"/>
    <mergeCell ref="B9:G9"/>
    <mergeCell ref="R9:V9"/>
    <mergeCell ref="R17:S17"/>
    <mergeCell ref="C17:G17"/>
    <mergeCell ref="B11:G11"/>
    <mergeCell ref="B15:F15"/>
    <mergeCell ref="G14:G16"/>
    <mergeCell ref="B12:C14"/>
    <mergeCell ref="N9:P9"/>
    <mergeCell ref="T17:W17"/>
    <mergeCell ref="H17:O17"/>
    <mergeCell ref="M4:M6"/>
    <mergeCell ref="N7:P7"/>
    <mergeCell ref="N5:Q5"/>
    <mergeCell ref="H7:M7"/>
    <mergeCell ref="L2:M2"/>
    <mergeCell ref="B1:K3"/>
    <mergeCell ref="N2:O2"/>
    <mergeCell ref="V2:W2"/>
    <mergeCell ref="T2:U2"/>
    <mergeCell ref="R2:S2"/>
    <mergeCell ref="P2:Q2"/>
    <mergeCell ref="R27:S27"/>
    <mergeCell ref="R19:S19"/>
    <mergeCell ref="R21:S21"/>
    <mergeCell ref="R23:S23"/>
    <mergeCell ref="O29:T29"/>
    <mergeCell ref="C29:K29"/>
    <mergeCell ref="R25:S25"/>
    <mergeCell ref="R5:W5"/>
    <mergeCell ref="H9:M9"/>
    <mergeCell ref="H11:W15"/>
    <mergeCell ref="T19:W19"/>
    <mergeCell ref="T21:W21"/>
    <mergeCell ref="T23:W23"/>
    <mergeCell ref="T25:W25"/>
    <mergeCell ref="T27:W27"/>
    <mergeCell ref="Q7:W7"/>
    <mergeCell ref="B5:G5"/>
    <mergeCell ref="B7:G7"/>
    <mergeCell ref="I5:K5"/>
    <mergeCell ref="H25:O25"/>
    <mergeCell ref="H27:O27"/>
    <mergeCell ref="C19:G19"/>
    <mergeCell ref="C21:G21"/>
    <mergeCell ref="C23:G23"/>
    <mergeCell ref="C25:G25"/>
    <mergeCell ref="C27:G27"/>
    <mergeCell ref="H19:O19"/>
    <mergeCell ref="H21:O21"/>
    <mergeCell ref="H23:O23"/>
    <mergeCell ref="S31:X36"/>
    <mergeCell ref="G31:Q31"/>
    <mergeCell ref="C32:D35"/>
    <mergeCell ref="G35:K35"/>
    <mergeCell ref="M33:Q33"/>
    <mergeCell ref="M35:Q35"/>
    <mergeCell ref="G33:K33"/>
  </mergeCells>
  <conditionalFormatting sqref="Q17">
    <cfRule type="containsErrors" dxfId="391" priority="17">
      <formula>ISERROR(Q17)</formula>
    </cfRule>
  </conditionalFormatting>
  <conditionalFormatting sqref="Q27">
    <cfRule type="containsErrors" dxfId="390" priority="15">
      <formula>ISERROR(Q27)</formula>
    </cfRule>
  </conditionalFormatting>
  <conditionalFormatting sqref="Q25">
    <cfRule type="containsErrors" dxfId="389" priority="14">
      <formula>ISERROR(Q25)</formula>
    </cfRule>
  </conditionalFormatting>
  <conditionalFormatting sqref="Q23">
    <cfRule type="containsErrors" dxfId="388" priority="13">
      <formula>ISERROR(Q23)</formula>
    </cfRule>
  </conditionalFormatting>
  <conditionalFormatting sqref="Q21">
    <cfRule type="containsErrors" dxfId="387" priority="12">
      <formula>ISERROR(Q21)</formula>
    </cfRule>
  </conditionalFormatting>
  <conditionalFormatting sqref="Q19">
    <cfRule type="containsErrors" dxfId="386" priority="11">
      <formula>ISERROR(Q19)</formula>
    </cfRule>
  </conditionalFormatting>
  <conditionalFormatting sqref="L29">
    <cfRule type="cellIs" dxfId="385" priority="10" operator="notEqual">
      <formula>100</formula>
    </cfRule>
  </conditionalFormatting>
  <conditionalFormatting sqref="Y2">
    <cfRule type="expression" dxfId="384" priority="6">
      <formula>$Z$2="OK"</formula>
    </cfRule>
  </conditionalFormatting>
  <conditionalFormatting sqref="W9">
    <cfRule type="cellIs" dxfId="383" priority="4" operator="lessThan">
      <formula>COUNTIFS(Q17:Q27,"&gt;0")</formula>
    </cfRule>
  </conditionalFormatting>
  <conditionalFormatting sqref="AB5:AB35">
    <cfRule type="expression" dxfId="382" priority="3">
      <formula>$Z$2="OK"</formula>
    </cfRule>
  </conditionalFormatting>
  <dataValidations xWindow="149" yWindow="61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Retroalimentación" prompt="Escribe el comentario que quieres que aparezca para cada respuesta." sqref="T23 T25 T21 T19 T27 T17"/>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Respuestas" prompt="Escribe la respuesta que corresponda según lo que está escrito a la izquierda. Primero hay que poner las respuestas correctas y, a continuación, las incorrctas. " sqref="H17 H23 H25 H19 H27 H21"/>
    <dataValidation allowBlank="1" promptTitle="Puntos Respuesta Correcta" prompt="La puntuación que tendrá cada respuesta correcta. Si hay más de una respuesta correcta, la suma total debe ser 100 o 1." sqref="L29 U29"/>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formula1>"+100,+100/2,+100/3,+100/4,+100/5,0,-100,-100/2,-100/3,-100/4,-100/5"</formula1>
    </dataValidation>
    <dataValidation type="whole" allowBlank="1" showInputMessage="1" showErrorMessage="1" sqref="H5">
      <formula1>1</formula1>
      <formula2>9999</formula2>
    </dataValidation>
    <dataValidation type="list" allowBlank="1" showErrorMessage="1" promptTitle="Respuesta Incorrecta" prompt="La puntuación que tendrá cada respuesta incorrecta. Si hay más de una respuesta incorrecta, la suma total debe ser -100 o -1. Si no quieres restar puntos por respuestas incorrectas, déjalo a CERO." sqref="W9">
      <formula1>"2,3,4,5"</formula1>
    </dataValidation>
  </dataValidations>
  <hyperlinks>
    <hyperlink ref="B1:K3" r:id="rId1" tooltip="Tutorial" display="https://youtu.be/i1slkwaz8q8"/>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350520</xdr:colOff>
                    <xdr:row>3</xdr:row>
                    <xdr:rowOff>68580</xdr:rowOff>
                  </from>
                  <to>
                    <xdr:col>8</xdr:col>
                    <xdr:colOff>45720</xdr:colOff>
                    <xdr:row>5</xdr:row>
                    <xdr:rowOff>15240</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45720</xdr:colOff>
                    <xdr:row>3</xdr:row>
                    <xdr:rowOff>68580</xdr:rowOff>
                  </from>
                  <to>
                    <xdr:col>8</xdr:col>
                    <xdr:colOff>137160</xdr:colOff>
                    <xdr:row>5</xdr:row>
                    <xdr:rowOff>15240</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7620</xdr:colOff>
                    <xdr:row>3</xdr:row>
                    <xdr:rowOff>68580</xdr:rowOff>
                  </from>
                  <to>
                    <xdr:col>12</xdr:col>
                    <xdr:colOff>91440</xdr:colOff>
                    <xdr:row>5</xdr:row>
                    <xdr:rowOff>7620</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83820</xdr:colOff>
                    <xdr:row>4</xdr:row>
                    <xdr:rowOff>7620</xdr:rowOff>
                  </from>
                  <to>
                    <xdr:col>12</xdr:col>
                    <xdr:colOff>327660</xdr:colOff>
                    <xdr:row>4</xdr:row>
                    <xdr:rowOff>243840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tabColor rgb="FFE87B00"/>
    <pageSetUpPr autoPageBreaks="0" fitToPage="1"/>
  </sheetPr>
  <dimension ref="A1:XFD8"/>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4" x14ac:dyDescent="0.3"/>
  <cols>
    <col min="1" max="1" width="9.6640625" customWidth="1"/>
    <col min="2" max="2" width="5.33203125" customWidth="1"/>
    <col min="3" max="3" width="4.88671875" customWidth="1"/>
    <col min="4" max="4" width="5.109375" style="2" customWidth="1"/>
    <col min="5" max="5" width="4.6640625" style="2" customWidth="1"/>
    <col min="6" max="6" width="10.5546875" style="2" customWidth="1"/>
    <col min="7" max="7" width="44.44140625" customWidth="1"/>
    <col min="8" max="13" width="12.5546875" customWidth="1"/>
    <col min="14" max="25" width="14.33203125" customWidth="1"/>
    <col min="26" max="26" width="10.6640625" customWidth="1"/>
    <col min="27" max="31" width="14.33203125" hidden="1" customWidth="1"/>
    <col min="32" max="36" width="11.44140625" customWidth="1"/>
    <col min="37" max="37" width="0" hidden="1" customWidth="1"/>
    <col min="38" max="16384" width="11.44140625" hidden="1"/>
  </cols>
  <sheetData>
    <row r="1" spans="1:16384" ht="39.9" customHeight="1" x14ac:dyDescent="0.3">
      <c r="A1" s="170" t="s">
        <v>20238</v>
      </c>
      <c r="B1" s="101"/>
      <c r="C1" s="102"/>
      <c r="D1" s="169"/>
      <c r="E1" s="169"/>
      <c r="F1" s="171" t="s">
        <v>20516</v>
      </c>
      <c r="G1" s="297" t="s">
        <v>20517</v>
      </c>
      <c r="H1" s="651">
        <f>COUNTA('Datos O2'!$G$6:$G$6)</f>
        <v>0</v>
      </c>
      <c r="I1" s="172" t="s">
        <v>365</v>
      </c>
    </row>
    <row r="2" spans="1:16384" s="268" customFormat="1" ht="50.1" customHeight="1" thickBot="1" x14ac:dyDescent="0.35">
      <c r="A2" s="185" t="s">
        <v>23</v>
      </c>
      <c r="B2" s="260" t="s">
        <v>20519</v>
      </c>
      <c r="C2" s="260" t="s">
        <v>20520</v>
      </c>
      <c r="D2" s="261" t="s">
        <v>20521</v>
      </c>
      <c r="E2" s="261" t="s">
        <v>20522</v>
      </c>
      <c r="F2" s="198" t="s">
        <v>195</v>
      </c>
      <c r="G2" s="195" t="s">
        <v>20523</v>
      </c>
      <c r="H2" s="254" t="s">
        <v>1147</v>
      </c>
      <c r="I2" s="255" t="s">
        <v>1148</v>
      </c>
      <c r="J2" s="256" t="s">
        <v>1149</v>
      </c>
      <c r="K2" s="257" t="s">
        <v>1150</v>
      </c>
      <c r="L2" s="258" t="s">
        <v>1151</v>
      </c>
      <c r="M2" s="259" t="s">
        <v>1152</v>
      </c>
      <c r="N2" s="215" t="s">
        <v>1232</v>
      </c>
      <c r="O2" s="216" t="s">
        <v>1233</v>
      </c>
      <c r="P2" s="203" t="s">
        <v>1234</v>
      </c>
      <c r="Q2" s="217" t="s">
        <v>1235</v>
      </c>
      <c r="R2" s="218" t="s">
        <v>1236</v>
      </c>
      <c r="S2" s="219" t="s">
        <v>1237</v>
      </c>
      <c r="T2" s="262" t="s">
        <v>1153</v>
      </c>
      <c r="U2" s="263" t="s">
        <v>1154</v>
      </c>
      <c r="V2" s="264" t="s">
        <v>1155</v>
      </c>
      <c r="W2" s="265" t="s">
        <v>1156</v>
      </c>
      <c r="X2" s="266" t="s">
        <v>1157</v>
      </c>
      <c r="Y2" s="267" t="s">
        <v>1158</v>
      </c>
      <c r="Z2" s="427" t="s">
        <v>19630</v>
      </c>
      <c r="AA2" s="219">
        <f>'Datos OM'!AA2</f>
        <v>0</v>
      </c>
      <c r="AB2" s="219">
        <f>'Datos OM'!AB2</f>
        <v>0</v>
      </c>
      <c r="AC2" s="219">
        <f>'Datos OM'!AC2</f>
        <v>0</v>
      </c>
      <c r="AD2" s="219">
        <f>'Datos OM'!AD2</f>
        <v>0</v>
      </c>
      <c r="AE2" s="219">
        <f>'Datos OM'!AE2</f>
        <v>0</v>
      </c>
      <c r="AF2" s="199" t="s">
        <v>1167</v>
      </c>
      <c r="AG2" s="200" t="s">
        <v>1168</v>
      </c>
      <c r="AH2" s="201" t="s">
        <v>1169</v>
      </c>
      <c r="AI2" s="202" t="s">
        <v>1170</v>
      </c>
      <c r="AJ2" s="203" t="s">
        <v>976</v>
      </c>
    </row>
    <row r="3" spans="1:16384" s="248" customFormat="1" ht="15" hidden="1" thickTop="1" x14ac:dyDescent="0.3">
      <c r="A3"/>
      <c r="B3"/>
      <c r="C3"/>
      <c r="D3"/>
      <c r="E3"/>
      <c r="F3"/>
      <c r="G3"/>
      <c r="H3"/>
      <c r="I3"/>
      <c r="J3"/>
      <c r="K3"/>
      <c r="L3"/>
      <c r="M3"/>
      <c r="N3"/>
      <c r="O3"/>
      <c r="P3"/>
      <c r="Q3"/>
      <c r="R3"/>
      <c r="S3"/>
      <c r="T3"/>
      <c r="U3"/>
      <c r="V3"/>
      <c r="W3"/>
      <c r="X3"/>
      <c r="Y3"/>
      <c r="Z3"/>
      <c r="AA3"/>
      <c r="AB3"/>
      <c r="AC3"/>
      <c r="AD3"/>
      <c r="AE3"/>
      <c r="AF3"/>
      <c r="AG3"/>
      <c r="AH3"/>
      <c r="AI3"/>
      <c r="AJ3"/>
      <c r="AK3" s="248" t="str">
        <f ca="1">IFERROR(IF(INDIRECT("F"&amp;PREGUNTA_ACTUAL-(N_I_O2)+N_I_Tabla&amp;"C"&amp;COLUMN(),FALSE)="","",INDIRECT("F"&amp;PREGUNTA_ACTUAL-(N_I_O2)+N_I_Tabla&amp;"C"&amp;COLUMN(),FALSE)),"")</f>
        <v/>
      </c>
    </row>
    <row r="4" spans="1:16384" s="248" customFormat="1" ht="12.6" hidden="1" thickBot="1" x14ac:dyDescent="0.35">
      <c r="A4" s="60">
        <v>201</v>
      </c>
      <c r="B4" s="247">
        <f>N_I_Tabla</f>
        <v>6</v>
      </c>
      <c r="C4" s="588"/>
      <c r="D4" s="386"/>
      <c r="E4" s="386"/>
      <c r="F4" s="65"/>
      <c r="G4" s="240"/>
      <c r="H4" s="76"/>
      <c r="I4" s="77"/>
      <c r="J4" s="78"/>
      <c r="K4" s="79"/>
      <c r="L4" s="80"/>
      <c r="M4" s="81"/>
      <c r="N4" s="66"/>
      <c r="O4" s="67"/>
      <c r="P4" s="68"/>
      <c r="Q4" s="69"/>
      <c r="R4" s="70"/>
      <c r="S4" s="71"/>
      <c r="T4" s="123"/>
      <c r="U4" s="119"/>
      <c r="V4" s="124"/>
      <c r="W4" s="125"/>
      <c r="X4" s="126"/>
      <c r="Y4" s="127"/>
      <c r="Z4" s="570"/>
      <c r="AA4" s="71"/>
      <c r="AB4" s="71"/>
      <c r="AC4" s="71"/>
      <c r="AD4" s="71"/>
      <c r="AE4" s="71"/>
      <c r="AF4" s="72"/>
      <c r="AG4" s="73"/>
      <c r="AH4" s="74"/>
      <c r="AI4" s="75"/>
      <c r="AJ4" s="68"/>
    </row>
    <row r="5" spans="1:16384" ht="9.9" customHeight="1" thickTop="1" x14ac:dyDescent="0.3">
      <c r="A5" s="430" t="s">
        <v>1253</v>
      </c>
      <c r="B5" s="430" t="s">
        <v>1245</v>
      </c>
      <c r="C5" s="430" t="s">
        <v>1246</v>
      </c>
      <c r="D5" s="430" t="s">
        <v>1247</v>
      </c>
      <c r="E5" s="430" t="s">
        <v>1356</v>
      </c>
      <c r="F5" s="431" t="s">
        <v>1355</v>
      </c>
      <c r="G5" s="432" t="s">
        <v>22</v>
      </c>
      <c r="H5" s="432" t="s">
        <v>1147</v>
      </c>
      <c r="I5" s="432" t="s">
        <v>1148</v>
      </c>
      <c r="J5" s="432" t="s">
        <v>1149</v>
      </c>
      <c r="K5" s="432" t="s">
        <v>1150</v>
      </c>
      <c r="L5" s="432" t="s">
        <v>1151</v>
      </c>
      <c r="M5" s="432" t="s">
        <v>1152</v>
      </c>
      <c r="N5" s="431" t="s">
        <v>1232</v>
      </c>
      <c r="O5" s="431" t="s">
        <v>1233</v>
      </c>
      <c r="P5" s="431" t="s">
        <v>1234</v>
      </c>
      <c r="Q5" s="431" t="s">
        <v>1235</v>
      </c>
      <c r="R5" s="431" t="s">
        <v>1236</v>
      </c>
      <c r="S5" s="431" t="s">
        <v>1237</v>
      </c>
      <c r="T5" s="433" t="s">
        <v>1153</v>
      </c>
      <c r="U5" s="433" t="s">
        <v>1154</v>
      </c>
      <c r="V5" s="433" t="s">
        <v>1155</v>
      </c>
      <c r="W5" s="433" t="s">
        <v>1156</v>
      </c>
      <c r="X5" s="433" t="s">
        <v>1157</v>
      </c>
      <c r="Y5" s="433" t="s">
        <v>1158</v>
      </c>
      <c r="Z5" s="433" t="s">
        <v>1238</v>
      </c>
      <c r="AA5" s="431" t="s">
        <v>1239</v>
      </c>
      <c r="AB5" s="431" t="s">
        <v>1240</v>
      </c>
      <c r="AC5" s="431" t="s">
        <v>1241</v>
      </c>
      <c r="AD5" s="431" t="s">
        <v>1242</v>
      </c>
      <c r="AE5" s="431" t="s">
        <v>1243</v>
      </c>
      <c r="AF5" s="431" t="s">
        <v>1167</v>
      </c>
      <c r="AG5" s="431" t="s">
        <v>1168</v>
      </c>
      <c r="AH5" s="431" t="s">
        <v>1169</v>
      </c>
      <c r="AI5" s="431" t="s">
        <v>1170</v>
      </c>
      <c r="AJ5" s="431" t="s">
        <v>976</v>
      </c>
      <c r="AK5" s="242" t="s">
        <v>1248</v>
      </c>
      <c r="AL5" t="s">
        <v>1249</v>
      </c>
      <c r="AM5" t="s">
        <v>1250</v>
      </c>
      <c r="AN5" t="s">
        <v>1251</v>
      </c>
      <c r="AO5" t="s">
        <v>1252</v>
      </c>
      <c r="AP5" t="s">
        <v>1208</v>
      </c>
      <c r="AQ5" t="s">
        <v>1357</v>
      </c>
      <c r="AR5" t="s">
        <v>1358</v>
      </c>
      <c r="AS5" t="s">
        <v>1359</v>
      </c>
      <c r="AT5" t="s">
        <v>1360</v>
      </c>
      <c r="AU5" t="s">
        <v>1361</v>
      </c>
      <c r="AV5" t="s">
        <v>1209</v>
      </c>
      <c r="AW5" t="s">
        <v>1210</v>
      </c>
      <c r="AX5" t="s">
        <v>1211</v>
      </c>
      <c r="AY5" t="s">
        <v>1212</v>
      </c>
      <c r="AZ5" t="s">
        <v>1213</v>
      </c>
      <c r="BA5" t="s">
        <v>1214</v>
      </c>
      <c r="BB5" t="s">
        <v>1215</v>
      </c>
      <c r="BC5" t="s">
        <v>1216</v>
      </c>
      <c r="BD5" t="s">
        <v>1217</v>
      </c>
      <c r="BE5" t="s">
        <v>1218</v>
      </c>
      <c r="BF5" t="s">
        <v>1219</v>
      </c>
      <c r="BG5" t="s">
        <v>1220</v>
      </c>
      <c r="BH5" t="s">
        <v>1221</v>
      </c>
      <c r="BI5" t="s">
        <v>1222</v>
      </c>
      <c r="BJ5" t="s">
        <v>1223</v>
      </c>
      <c r="BK5" t="s">
        <v>1224</v>
      </c>
      <c r="BL5" t="s">
        <v>1225</v>
      </c>
      <c r="BM5" t="s">
        <v>1226</v>
      </c>
      <c r="BN5" t="s">
        <v>1227</v>
      </c>
      <c r="BO5" t="s">
        <v>1228</v>
      </c>
      <c r="BP5" t="s">
        <v>1229</v>
      </c>
      <c r="BQ5" t="s">
        <v>1230</v>
      </c>
      <c r="BR5" t="s">
        <v>1362</v>
      </c>
      <c r="BS5" t="s">
        <v>1363</v>
      </c>
      <c r="BT5" t="s">
        <v>1364</v>
      </c>
      <c r="BU5" t="s">
        <v>1365</v>
      </c>
      <c r="BV5" t="s">
        <v>1366</v>
      </c>
      <c r="BW5" t="s">
        <v>1367</v>
      </c>
      <c r="BX5" t="s">
        <v>1368</v>
      </c>
      <c r="BY5" t="s">
        <v>1369</v>
      </c>
      <c r="BZ5" t="s">
        <v>1370</v>
      </c>
      <c r="CA5" t="s">
        <v>1371</v>
      </c>
      <c r="CB5" t="s">
        <v>1372</v>
      </c>
      <c r="CC5" t="s">
        <v>1373</v>
      </c>
      <c r="CD5" t="s">
        <v>1374</v>
      </c>
      <c r="CE5" t="s">
        <v>1375</v>
      </c>
      <c r="CF5" t="s">
        <v>1376</v>
      </c>
      <c r="CG5" t="s">
        <v>1377</v>
      </c>
      <c r="CH5" t="s">
        <v>1378</v>
      </c>
      <c r="CI5" t="s">
        <v>1379</v>
      </c>
      <c r="CJ5" t="s">
        <v>1380</v>
      </c>
      <c r="CK5" t="s">
        <v>1381</v>
      </c>
      <c r="CL5" t="s">
        <v>1382</v>
      </c>
      <c r="CM5" t="s">
        <v>1383</v>
      </c>
      <c r="CN5" t="s">
        <v>1384</v>
      </c>
      <c r="CO5" t="s">
        <v>1385</v>
      </c>
      <c r="CP5" t="s">
        <v>1386</v>
      </c>
      <c r="CQ5" t="s">
        <v>1387</v>
      </c>
      <c r="CR5" t="s">
        <v>1388</v>
      </c>
      <c r="CS5" t="s">
        <v>1389</v>
      </c>
      <c r="CT5" t="s">
        <v>1255</v>
      </c>
      <c r="CU5" t="s">
        <v>1256</v>
      </c>
      <c r="CV5" t="s">
        <v>1257</v>
      </c>
      <c r="CW5" t="s">
        <v>1258</v>
      </c>
      <c r="CX5" t="s">
        <v>1259</v>
      </c>
      <c r="CY5" t="s">
        <v>1260</v>
      </c>
      <c r="CZ5" t="s">
        <v>1261</v>
      </c>
      <c r="DA5" t="s">
        <v>1262</v>
      </c>
      <c r="DB5" t="s">
        <v>1263</v>
      </c>
      <c r="DC5" t="s">
        <v>1264</v>
      </c>
      <c r="DD5" t="s">
        <v>1265</v>
      </c>
      <c r="DE5" t="s">
        <v>1266</v>
      </c>
      <c r="DF5" t="s">
        <v>1267</v>
      </c>
      <c r="DG5" t="s">
        <v>1268</v>
      </c>
      <c r="DH5" t="s">
        <v>1269</v>
      </c>
      <c r="DI5" t="s">
        <v>1270</v>
      </c>
      <c r="DJ5" t="s">
        <v>1271</v>
      </c>
      <c r="DK5" t="s">
        <v>1272</v>
      </c>
      <c r="DL5" t="s">
        <v>1273</v>
      </c>
      <c r="DM5" t="s">
        <v>1274</v>
      </c>
      <c r="DN5" t="s">
        <v>1390</v>
      </c>
      <c r="DO5" t="s">
        <v>1391</v>
      </c>
      <c r="DP5" t="s">
        <v>1392</v>
      </c>
      <c r="DQ5" t="s">
        <v>1393</v>
      </c>
      <c r="DR5" t="s">
        <v>1394</v>
      </c>
      <c r="DS5" t="s">
        <v>1395</v>
      </c>
      <c r="DT5" t="s">
        <v>1396</v>
      </c>
      <c r="DU5" t="s">
        <v>1397</v>
      </c>
      <c r="DV5" t="s">
        <v>1398</v>
      </c>
      <c r="DW5" t="s">
        <v>1399</v>
      </c>
      <c r="DX5" t="s">
        <v>1400</v>
      </c>
      <c r="DY5" t="s">
        <v>1401</v>
      </c>
      <c r="DZ5" t="s">
        <v>1402</v>
      </c>
      <c r="EA5" t="s">
        <v>1403</v>
      </c>
      <c r="EB5" t="s">
        <v>1404</v>
      </c>
      <c r="EC5" t="s">
        <v>1405</v>
      </c>
      <c r="ED5" t="s">
        <v>1406</v>
      </c>
      <c r="EE5" t="s">
        <v>1407</v>
      </c>
      <c r="EF5" t="s">
        <v>1408</v>
      </c>
      <c r="EG5" t="s">
        <v>1409</v>
      </c>
      <c r="EH5" t="s">
        <v>1410</v>
      </c>
      <c r="EI5" t="s">
        <v>1411</v>
      </c>
      <c r="EJ5" t="s">
        <v>1412</v>
      </c>
      <c r="EK5" t="s">
        <v>1413</v>
      </c>
      <c r="EL5" t="s">
        <v>1414</v>
      </c>
      <c r="EM5" t="s">
        <v>1415</v>
      </c>
      <c r="EN5" t="s">
        <v>1416</v>
      </c>
      <c r="EO5" t="s">
        <v>1417</v>
      </c>
      <c r="EP5" t="s">
        <v>1418</v>
      </c>
      <c r="EQ5" t="s">
        <v>1419</v>
      </c>
      <c r="ER5" t="s">
        <v>1420</v>
      </c>
      <c r="ES5" t="s">
        <v>1421</v>
      </c>
      <c r="ET5" t="s">
        <v>1422</v>
      </c>
      <c r="EU5" t="s">
        <v>1423</v>
      </c>
      <c r="EV5" t="s">
        <v>1424</v>
      </c>
      <c r="EW5" t="s">
        <v>1425</v>
      </c>
      <c r="EX5" t="s">
        <v>1426</v>
      </c>
      <c r="EY5" t="s">
        <v>1427</v>
      </c>
      <c r="EZ5" t="s">
        <v>1428</v>
      </c>
      <c r="FA5" t="s">
        <v>1429</v>
      </c>
      <c r="FB5" t="s">
        <v>1430</v>
      </c>
      <c r="FC5" t="s">
        <v>1431</v>
      </c>
      <c r="FD5" t="s">
        <v>1432</v>
      </c>
      <c r="FE5" t="s">
        <v>1433</v>
      </c>
      <c r="FF5" t="s">
        <v>1434</v>
      </c>
      <c r="FG5" t="s">
        <v>1435</v>
      </c>
      <c r="FH5" t="s">
        <v>1436</v>
      </c>
      <c r="FI5" t="s">
        <v>1437</v>
      </c>
      <c r="FJ5" t="s">
        <v>1438</v>
      </c>
      <c r="FK5" t="s">
        <v>1439</v>
      </c>
      <c r="FL5" t="s">
        <v>1440</v>
      </c>
      <c r="FM5" t="s">
        <v>1441</v>
      </c>
      <c r="FN5" t="s">
        <v>1442</v>
      </c>
      <c r="FO5" t="s">
        <v>1443</v>
      </c>
      <c r="FP5" t="s">
        <v>1444</v>
      </c>
      <c r="FQ5" t="s">
        <v>1445</v>
      </c>
      <c r="FR5" t="s">
        <v>1446</v>
      </c>
      <c r="FS5" t="s">
        <v>1447</v>
      </c>
      <c r="FT5" t="s">
        <v>1448</v>
      </c>
      <c r="FU5" t="s">
        <v>1449</v>
      </c>
      <c r="FV5" t="s">
        <v>1450</v>
      </c>
      <c r="FW5" t="s">
        <v>1451</v>
      </c>
      <c r="FX5" t="s">
        <v>1452</v>
      </c>
      <c r="FY5" t="s">
        <v>1453</v>
      </c>
      <c r="FZ5" t="s">
        <v>1454</v>
      </c>
      <c r="GA5" t="s">
        <v>1455</v>
      </c>
      <c r="GB5" t="s">
        <v>1456</v>
      </c>
      <c r="GC5" t="s">
        <v>1457</v>
      </c>
      <c r="GD5" t="s">
        <v>1458</v>
      </c>
      <c r="GE5" t="s">
        <v>1459</v>
      </c>
      <c r="GF5" t="s">
        <v>1460</v>
      </c>
      <c r="GG5" t="s">
        <v>1461</v>
      </c>
      <c r="GH5" t="s">
        <v>1462</v>
      </c>
      <c r="GI5" t="s">
        <v>1463</v>
      </c>
      <c r="GJ5" t="s">
        <v>1464</v>
      </c>
      <c r="GK5" t="s">
        <v>1465</v>
      </c>
      <c r="GL5" t="s">
        <v>1466</v>
      </c>
      <c r="GM5" t="s">
        <v>1467</v>
      </c>
      <c r="GN5" t="s">
        <v>1468</v>
      </c>
      <c r="GO5" t="s">
        <v>1469</v>
      </c>
      <c r="GP5" t="s">
        <v>1470</v>
      </c>
      <c r="GQ5" t="s">
        <v>1471</v>
      </c>
      <c r="GR5" t="s">
        <v>1472</v>
      </c>
      <c r="GS5" t="s">
        <v>1473</v>
      </c>
      <c r="GT5" t="s">
        <v>1474</v>
      </c>
      <c r="GU5" t="s">
        <v>1475</v>
      </c>
      <c r="GV5" t="s">
        <v>1476</v>
      </c>
      <c r="GW5" t="s">
        <v>1477</v>
      </c>
      <c r="GX5" t="s">
        <v>1478</v>
      </c>
      <c r="GY5" t="s">
        <v>1479</v>
      </c>
      <c r="GZ5" t="s">
        <v>1480</v>
      </c>
      <c r="HA5" t="s">
        <v>1481</v>
      </c>
      <c r="HB5" t="s">
        <v>1482</v>
      </c>
      <c r="HC5" t="s">
        <v>1483</v>
      </c>
      <c r="HD5" t="s">
        <v>1484</v>
      </c>
      <c r="HE5" t="s">
        <v>1485</v>
      </c>
      <c r="HF5" t="s">
        <v>1486</v>
      </c>
      <c r="HG5" t="s">
        <v>1487</v>
      </c>
      <c r="HH5" t="s">
        <v>1488</v>
      </c>
      <c r="HI5" t="s">
        <v>1489</v>
      </c>
      <c r="HJ5" t="s">
        <v>1490</v>
      </c>
      <c r="HK5" t="s">
        <v>1491</v>
      </c>
      <c r="HL5" t="s">
        <v>1492</v>
      </c>
      <c r="HM5" t="s">
        <v>1493</v>
      </c>
      <c r="HN5" t="s">
        <v>1494</v>
      </c>
      <c r="HO5" t="s">
        <v>1495</v>
      </c>
      <c r="HP5" t="s">
        <v>1496</v>
      </c>
      <c r="HQ5" t="s">
        <v>1497</v>
      </c>
      <c r="HR5" t="s">
        <v>1498</v>
      </c>
      <c r="HS5" t="s">
        <v>1499</v>
      </c>
      <c r="HT5" t="s">
        <v>1500</v>
      </c>
      <c r="HU5" t="s">
        <v>1501</v>
      </c>
      <c r="HV5" t="s">
        <v>1502</v>
      </c>
      <c r="HW5" t="s">
        <v>1503</v>
      </c>
      <c r="HX5" t="s">
        <v>1504</v>
      </c>
      <c r="HY5" t="s">
        <v>1505</v>
      </c>
      <c r="HZ5" t="s">
        <v>1506</v>
      </c>
      <c r="IA5" t="s">
        <v>1507</v>
      </c>
      <c r="IB5" t="s">
        <v>1508</v>
      </c>
      <c r="IC5" t="s">
        <v>1509</v>
      </c>
      <c r="ID5" t="s">
        <v>1510</v>
      </c>
      <c r="IE5" t="s">
        <v>1511</v>
      </c>
      <c r="IF5" t="s">
        <v>1512</v>
      </c>
      <c r="IG5" t="s">
        <v>1513</v>
      </c>
      <c r="IH5" t="s">
        <v>1514</v>
      </c>
      <c r="II5" t="s">
        <v>1515</v>
      </c>
      <c r="IJ5" t="s">
        <v>1516</v>
      </c>
      <c r="IK5" t="s">
        <v>1517</v>
      </c>
      <c r="IL5" t="s">
        <v>1518</v>
      </c>
      <c r="IM5" t="s">
        <v>1519</v>
      </c>
      <c r="IN5" t="s">
        <v>1520</v>
      </c>
      <c r="IO5" t="s">
        <v>1521</v>
      </c>
      <c r="IP5" t="s">
        <v>1522</v>
      </c>
      <c r="IQ5" t="s">
        <v>1523</v>
      </c>
      <c r="IR5" t="s">
        <v>1524</v>
      </c>
      <c r="IS5" t="s">
        <v>1525</v>
      </c>
      <c r="IT5" t="s">
        <v>1526</v>
      </c>
      <c r="IU5" t="s">
        <v>1527</v>
      </c>
      <c r="IV5" t="s">
        <v>1528</v>
      </c>
      <c r="IW5" t="s">
        <v>1529</v>
      </c>
      <c r="IX5" t="s">
        <v>1530</v>
      </c>
      <c r="IY5" t="s">
        <v>1531</v>
      </c>
      <c r="IZ5" t="s">
        <v>1532</v>
      </c>
      <c r="JA5" t="s">
        <v>1533</v>
      </c>
      <c r="JB5" t="s">
        <v>1534</v>
      </c>
      <c r="JC5" t="s">
        <v>1535</v>
      </c>
      <c r="JD5" t="s">
        <v>1536</v>
      </c>
      <c r="JE5" t="s">
        <v>1537</v>
      </c>
      <c r="JF5" t="s">
        <v>1538</v>
      </c>
      <c r="JG5" t="s">
        <v>1539</v>
      </c>
      <c r="JH5" t="s">
        <v>1540</v>
      </c>
      <c r="JI5" t="s">
        <v>1541</v>
      </c>
      <c r="JJ5" t="s">
        <v>1542</v>
      </c>
      <c r="JK5" t="s">
        <v>1543</v>
      </c>
      <c r="JL5" t="s">
        <v>1544</v>
      </c>
      <c r="JM5" t="s">
        <v>1545</v>
      </c>
      <c r="JN5" t="s">
        <v>1546</v>
      </c>
      <c r="JO5" t="s">
        <v>1547</v>
      </c>
      <c r="JP5" t="s">
        <v>1548</v>
      </c>
      <c r="JQ5" t="s">
        <v>1549</v>
      </c>
      <c r="JR5" t="s">
        <v>1550</v>
      </c>
      <c r="JS5" t="s">
        <v>1551</v>
      </c>
      <c r="JT5" t="s">
        <v>1552</v>
      </c>
      <c r="JU5" t="s">
        <v>1553</v>
      </c>
      <c r="JV5" t="s">
        <v>1554</v>
      </c>
      <c r="JW5" t="s">
        <v>1555</v>
      </c>
      <c r="JX5" t="s">
        <v>1556</v>
      </c>
      <c r="JY5" t="s">
        <v>1557</v>
      </c>
      <c r="JZ5" t="s">
        <v>1558</v>
      </c>
      <c r="KA5" t="s">
        <v>1559</v>
      </c>
      <c r="KB5" t="s">
        <v>1560</v>
      </c>
      <c r="KC5" t="s">
        <v>1561</v>
      </c>
      <c r="KD5" t="s">
        <v>1562</v>
      </c>
      <c r="KE5" t="s">
        <v>1563</v>
      </c>
      <c r="KF5" t="s">
        <v>1564</v>
      </c>
      <c r="KG5" t="s">
        <v>1565</v>
      </c>
      <c r="KH5" t="s">
        <v>1566</v>
      </c>
      <c r="KI5" t="s">
        <v>1567</v>
      </c>
      <c r="KJ5" t="s">
        <v>1568</v>
      </c>
      <c r="KK5" t="s">
        <v>1569</v>
      </c>
      <c r="KL5" t="s">
        <v>1570</v>
      </c>
      <c r="KM5" t="s">
        <v>1571</v>
      </c>
      <c r="KN5" t="s">
        <v>1572</v>
      </c>
      <c r="KO5" t="s">
        <v>1573</v>
      </c>
      <c r="KP5" t="s">
        <v>1574</v>
      </c>
      <c r="KQ5" t="s">
        <v>1575</v>
      </c>
      <c r="KR5" t="s">
        <v>1576</v>
      </c>
      <c r="KS5" t="s">
        <v>1577</v>
      </c>
      <c r="KT5" t="s">
        <v>1578</v>
      </c>
      <c r="KU5" t="s">
        <v>1579</v>
      </c>
      <c r="KV5" t="s">
        <v>1580</v>
      </c>
      <c r="KW5" t="s">
        <v>1581</v>
      </c>
      <c r="KX5" t="s">
        <v>1582</v>
      </c>
      <c r="KY5" t="s">
        <v>1583</v>
      </c>
      <c r="KZ5" t="s">
        <v>1584</v>
      </c>
      <c r="LA5" t="s">
        <v>1585</v>
      </c>
      <c r="LB5" t="s">
        <v>1586</v>
      </c>
      <c r="LC5" t="s">
        <v>1587</v>
      </c>
      <c r="LD5" t="s">
        <v>1588</v>
      </c>
      <c r="LE5" t="s">
        <v>1589</v>
      </c>
      <c r="LF5" t="s">
        <v>1590</v>
      </c>
      <c r="LG5" t="s">
        <v>1591</v>
      </c>
      <c r="LH5" t="s">
        <v>1592</v>
      </c>
      <c r="LI5" t="s">
        <v>1593</v>
      </c>
      <c r="LJ5" t="s">
        <v>1594</v>
      </c>
      <c r="LK5" t="s">
        <v>1595</v>
      </c>
      <c r="LL5" t="s">
        <v>1596</v>
      </c>
      <c r="LM5" t="s">
        <v>1597</v>
      </c>
      <c r="LN5" t="s">
        <v>1598</v>
      </c>
      <c r="LO5" t="s">
        <v>1599</v>
      </c>
      <c r="LP5" t="s">
        <v>1600</v>
      </c>
      <c r="LQ5" t="s">
        <v>1601</v>
      </c>
      <c r="LR5" t="s">
        <v>1602</v>
      </c>
      <c r="LS5" t="s">
        <v>1603</v>
      </c>
      <c r="LT5" t="s">
        <v>1604</v>
      </c>
      <c r="LU5" t="s">
        <v>1605</v>
      </c>
      <c r="LV5" t="s">
        <v>1606</v>
      </c>
      <c r="LW5" t="s">
        <v>1607</v>
      </c>
      <c r="LX5" t="s">
        <v>1608</v>
      </c>
      <c r="LY5" t="s">
        <v>1609</v>
      </c>
      <c r="LZ5" t="s">
        <v>1610</v>
      </c>
      <c r="MA5" t="s">
        <v>1611</v>
      </c>
      <c r="MB5" t="s">
        <v>1612</v>
      </c>
      <c r="MC5" t="s">
        <v>1613</v>
      </c>
      <c r="MD5" t="s">
        <v>1614</v>
      </c>
      <c r="ME5" t="s">
        <v>1615</v>
      </c>
      <c r="MF5" t="s">
        <v>1616</v>
      </c>
      <c r="MG5" t="s">
        <v>1617</v>
      </c>
      <c r="MH5" t="s">
        <v>1618</v>
      </c>
      <c r="MI5" t="s">
        <v>1619</v>
      </c>
      <c r="MJ5" t="s">
        <v>1620</v>
      </c>
      <c r="MK5" t="s">
        <v>1621</v>
      </c>
      <c r="ML5" t="s">
        <v>1622</v>
      </c>
      <c r="MM5" t="s">
        <v>1623</v>
      </c>
      <c r="MN5" t="s">
        <v>1624</v>
      </c>
      <c r="MO5" t="s">
        <v>1625</v>
      </c>
      <c r="MP5" t="s">
        <v>1626</v>
      </c>
      <c r="MQ5" t="s">
        <v>1627</v>
      </c>
      <c r="MR5" t="s">
        <v>1628</v>
      </c>
      <c r="MS5" t="s">
        <v>1629</v>
      </c>
      <c r="MT5" t="s">
        <v>1630</v>
      </c>
      <c r="MU5" t="s">
        <v>1631</v>
      </c>
      <c r="MV5" t="s">
        <v>1632</v>
      </c>
      <c r="MW5" t="s">
        <v>1633</v>
      </c>
      <c r="MX5" t="s">
        <v>1634</v>
      </c>
      <c r="MY5" t="s">
        <v>1635</v>
      </c>
      <c r="MZ5" t="s">
        <v>1636</v>
      </c>
      <c r="NA5" t="s">
        <v>1637</v>
      </c>
      <c r="NB5" t="s">
        <v>1638</v>
      </c>
      <c r="NC5" t="s">
        <v>1639</v>
      </c>
      <c r="ND5" t="s">
        <v>1640</v>
      </c>
      <c r="NE5" t="s">
        <v>1641</v>
      </c>
      <c r="NF5" t="s">
        <v>1642</v>
      </c>
      <c r="NG5" t="s">
        <v>1643</v>
      </c>
      <c r="NH5" t="s">
        <v>1644</v>
      </c>
      <c r="NI5" t="s">
        <v>1645</v>
      </c>
      <c r="NJ5" t="s">
        <v>1646</v>
      </c>
      <c r="NK5" t="s">
        <v>1647</v>
      </c>
      <c r="NL5" t="s">
        <v>1648</v>
      </c>
      <c r="NM5" t="s">
        <v>1649</v>
      </c>
      <c r="NN5" t="s">
        <v>1650</v>
      </c>
      <c r="NO5" t="s">
        <v>1651</v>
      </c>
      <c r="NP5" t="s">
        <v>1652</v>
      </c>
      <c r="NQ5" t="s">
        <v>1653</v>
      </c>
      <c r="NR5" t="s">
        <v>1654</v>
      </c>
      <c r="NS5" t="s">
        <v>1655</v>
      </c>
      <c r="NT5" t="s">
        <v>1656</v>
      </c>
      <c r="NU5" t="s">
        <v>1657</v>
      </c>
      <c r="NV5" t="s">
        <v>1658</v>
      </c>
      <c r="NW5" t="s">
        <v>1659</v>
      </c>
      <c r="NX5" t="s">
        <v>1660</v>
      </c>
      <c r="NY5" t="s">
        <v>1661</v>
      </c>
      <c r="NZ5" t="s">
        <v>1662</v>
      </c>
      <c r="OA5" t="s">
        <v>1663</v>
      </c>
      <c r="OB5" t="s">
        <v>1664</v>
      </c>
      <c r="OC5" t="s">
        <v>1665</v>
      </c>
      <c r="OD5" t="s">
        <v>1666</v>
      </c>
      <c r="OE5" t="s">
        <v>1667</v>
      </c>
      <c r="OF5" t="s">
        <v>1668</v>
      </c>
      <c r="OG5" t="s">
        <v>1669</v>
      </c>
      <c r="OH5" t="s">
        <v>1670</v>
      </c>
      <c r="OI5" t="s">
        <v>1671</v>
      </c>
      <c r="OJ5" t="s">
        <v>1672</v>
      </c>
      <c r="OK5" t="s">
        <v>1673</v>
      </c>
      <c r="OL5" t="s">
        <v>1674</v>
      </c>
      <c r="OM5" t="s">
        <v>1675</v>
      </c>
      <c r="ON5" t="s">
        <v>1676</v>
      </c>
      <c r="OO5" t="s">
        <v>1677</v>
      </c>
      <c r="OP5" t="s">
        <v>1678</v>
      </c>
      <c r="OQ5" t="s">
        <v>1679</v>
      </c>
      <c r="OR5" t="s">
        <v>1680</v>
      </c>
      <c r="OS5" t="s">
        <v>1681</v>
      </c>
      <c r="OT5" t="s">
        <v>1682</v>
      </c>
      <c r="OU5" t="s">
        <v>1683</v>
      </c>
      <c r="OV5" t="s">
        <v>1684</v>
      </c>
      <c r="OW5" t="s">
        <v>1685</v>
      </c>
      <c r="OX5" t="s">
        <v>1686</v>
      </c>
      <c r="OY5" t="s">
        <v>1687</v>
      </c>
      <c r="OZ5" t="s">
        <v>1688</v>
      </c>
      <c r="PA5" t="s">
        <v>1689</v>
      </c>
      <c r="PB5" t="s">
        <v>1690</v>
      </c>
      <c r="PC5" t="s">
        <v>1691</v>
      </c>
      <c r="PD5" t="s">
        <v>1692</v>
      </c>
      <c r="PE5" t="s">
        <v>1693</v>
      </c>
      <c r="PF5" t="s">
        <v>1694</v>
      </c>
      <c r="PG5" t="s">
        <v>1695</v>
      </c>
      <c r="PH5" t="s">
        <v>1696</v>
      </c>
      <c r="PI5" t="s">
        <v>1697</v>
      </c>
      <c r="PJ5" t="s">
        <v>1698</v>
      </c>
      <c r="PK5" t="s">
        <v>1699</v>
      </c>
      <c r="PL5" t="s">
        <v>1700</v>
      </c>
      <c r="PM5" t="s">
        <v>1701</v>
      </c>
      <c r="PN5" t="s">
        <v>1702</v>
      </c>
      <c r="PO5" t="s">
        <v>1703</v>
      </c>
      <c r="PP5" t="s">
        <v>1704</v>
      </c>
      <c r="PQ5" t="s">
        <v>1705</v>
      </c>
      <c r="PR5" t="s">
        <v>1706</v>
      </c>
      <c r="PS5" t="s">
        <v>1707</v>
      </c>
      <c r="PT5" t="s">
        <v>1708</v>
      </c>
      <c r="PU5" t="s">
        <v>1709</v>
      </c>
      <c r="PV5" t="s">
        <v>1710</v>
      </c>
      <c r="PW5" t="s">
        <v>1711</v>
      </c>
      <c r="PX5" t="s">
        <v>1712</v>
      </c>
      <c r="PY5" t="s">
        <v>1713</v>
      </c>
      <c r="PZ5" t="s">
        <v>1714</v>
      </c>
      <c r="QA5" t="s">
        <v>1715</v>
      </c>
      <c r="QB5" t="s">
        <v>1716</v>
      </c>
      <c r="QC5" t="s">
        <v>1717</v>
      </c>
      <c r="QD5" t="s">
        <v>1718</v>
      </c>
      <c r="QE5" t="s">
        <v>1719</v>
      </c>
      <c r="QF5" t="s">
        <v>1720</v>
      </c>
      <c r="QG5" t="s">
        <v>1721</v>
      </c>
      <c r="QH5" t="s">
        <v>1722</v>
      </c>
      <c r="QI5" t="s">
        <v>1723</v>
      </c>
      <c r="QJ5" t="s">
        <v>1724</v>
      </c>
      <c r="QK5" t="s">
        <v>1725</v>
      </c>
      <c r="QL5" t="s">
        <v>1726</v>
      </c>
      <c r="QM5" t="s">
        <v>1727</v>
      </c>
      <c r="QN5" t="s">
        <v>1728</v>
      </c>
      <c r="QO5" t="s">
        <v>1729</v>
      </c>
      <c r="QP5" t="s">
        <v>1730</v>
      </c>
      <c r="QQ5" t="s">
        <v>1731</v>
      </c>
      <c r="QR5" t="s">
        <v>1732</v>
      </c>
      <c r="QS5" t="s">
        <v>1733</v>
      </c>
      <c r="QT5" t="s">
        <v>1734</v>
      </c>
      <c r="QU5" t="s">
        <v>1735</v>
      </c>
      <c r="QV5" t="s">
        <v>1736</v>
      </c>
      <c r="QW5" t="s">
        <v>1737</v>
      </c>
      <c r="QX5" t="s">
        <v>1738</v>
      </c>
      <c r="QY5" t="s">
        <v>1739</v>
      </c>
      <c r="QZ5" t="s">
        <v>1740</v>
      </c>
      <c r="RA5" t="s">
        <v>1741</v>
      </c>
      <c r="RB5" t="s">
        <v>1742</v>
      </c>
      <c r="RC5" t="s">
        <v>1743</v>
      </c>
      <c r="RD5" t="s">
        <v>1744</v>
      </c>
      <c r="RE5" t="s">
        <v>1745</v>
      </c>
      <c r="RF5" t="s">
        <v>1746</v>
      </c>
      <c r="RG5" t="s">
        <v>1747</v>
      </c>
      <c r="RH5" t="s">
        <v>1748</v>
      </c>
      <c r="RI5" t="s">
        <v>1749</v>
      </c>
      <c r="RJ5" t="s">
        <v>1750</v>
      </c>
      <c r="RK5" t="s">
        <v>1751</v>
      </c>
      <c r="RL5" t="s">
        <v>1752</v>
      </c>
      <c r="RM5" t="s">
        <v>1753</v>
      </c>
      <c r="RN5" t="s">
        <v>1754</v>
      </c>
      <c r="RO5" t="s">
        <v>1755</v>
      </c>
      <c r="RP5" t="s">
        <v>1756</v>
      </c>
      <c r="RQ5" t="s">
        <v>1757</v>
      </c>
      <c r="RR5" t="s">
        <v>1758</v>
      </c>
      <c r="RS5" t="s">
        <v>1759</v>
      </c>
      <c r="RT5" t="s">
        <v>1760</v>
      </c>
      <c r="RU5" t="s">
        <v>1761</v>
      </c>
      <c r="RV5" t="s">
        <v>1762</v>
      </c>
      <c r="RW5" t="s">
        <v>1763</v>
      </c>
      <c r="RX5" t="s">
        <v>1764</v>
      </c>
      <c r="RY5" t="s">
        <v>1765</v>
      </c>
      <c r="RZ5" t="s">
        <v>1766</v>
      </c>
      <c r="SA5" t="s">
        <v>1767</v>
      </c>
      <c r="SB5" t="s">
        <v>1768</v>
      </c>
      <c r="SC5" t="s">
        <v>1769</v>
      </c>
      <c r="SD5" t="s">
        <v>1770</v>
      </c>
      <c r="SE5" t="s">
        <v>1771</v>
      </c>
      <c r="SF5" t="s">
        <v>1772</v>
      </c>
      <c r="SG5" t="s">
        <v>1773</v>
      </c>
      <c r="SH5" t="s">
        <v>1774</v>
      </c>
      <c r="SI5" t="s">
        <v>1775</v>
      </c>
      <c r="SJ5" t="s">
        <v>1776</v>
      </c>
      <c r="SK5" t="s">
        <v>1777</v>
      </c>
      <c r="SL5" t="s">
        <v>1778</v>
      </c>
      <c r="SM5" t="s">
        <v>1779</v>
      </c>
      <c r="SN5" t="s">
        <v>1780</v>
      </c>
      <c r="SO5" t="s">
        <v>1781</v>
      </c>
      <c r="SP5" t="s">
        <v>1782</v>
      </c>
      <c r="SQ5" t="s">
        <v>1783</v>
      </c>
      <c r="SR5" t="s">
        <v>1784</v>
      </c>
      <c r="SS5" t="s">
        <v>1785</v>
      </c>
      <c r="ST5" t="s">
        <v>1786</v>
      </c>
      <c r="SU5" t="s">
        <v>1787</v>
      </c>
      <c r="SV5" t="s">
        <v>1788</v>
      </c>
      <c r="SW5" t="s">
        <v>1789</v>
      </c>
      <c r="SX5" t="s">
        <v>1790</v>
      </c>
      <c r="SY5" t="s">
        <v>1791</v>
      </c>
      <c r="SZ5" t="s">
        <v>1792</v>
      </c>
      <c r="TA5" t="s">
        <v>1793</v>
      </c>
      <c r="TB5" t="s">
        <v>1794</v>
      </c>
      <c r="TC5" t="s">
        <v>1795</v>
      </c>
      <c r="TD5" t="s">
        <v>1796</v>
      </c>
      <c r="TE5" t="s">
        <v>1797</v>
      </c>
      <c r="TF5" t="s">
        <v>1798</v>
      </c>
      <c r="TG5" t="s">
        <v>1799</v>
      </c>
      <c r="TH5" t="s">
        <v>1800</v>
      </c>
      <c r="TI5" t="s">
        <v>1801</v>
      </c>
      <c r="TJ5" t="s">
        <v>1802</v>
      </c>
      <c r="TK5" t="s">
        <v>1803</v>
      </c>
      <c r="TL5" t="s">
        <v>1804</v>
      </c>
      <c r="TM5" t="s">
        <v>1805</v>
      </c>
      <c r="TN5" t="s">
        <v>1806</v>
      </c>
      <c r="TO5" t="s">
        <v>1807</v>
      </c>
      <c r="TP5" t="s">
        <v>1808</v>
      </c>
      <c r="TQ5" t="s">
        <v>1809</v>
      </c>
      <c r="TR5" t="s">
        <v>1810</v>
      </c>
      <c r="TS5" t="s">
        <v>1811</v>
      </c>
      <c r="TT5" t="s">
        <v>1812</v>
      </c>
      <c r="TU5" t="s">
        <v>1813</v>
      </c>
      <c r="TV5" t="s">
        <v>1814</v>
      </c>
      <c r="TW5" t="s">
        <v>1815</v>
      </c>
      <c r="TX5" t="s">
        <v>1816</v>
      </c>
      <c r="TY5" t="s">
        <v>1817</v>
      </c>
      <c r="TZ5" t="s">
        <v>1818</v>
      </c>
      <c r="UA5" t="s">
        <v>1819</v>
      </c>
      <c r="UB5" t="s">
        <v>1820</v>
      </c>
      <c r="UC5" t="s">
        <v>1821</v>
      </c>
      <c r="UD5" t="s">
        <v>1822</v>
      </c>
      <c r="UE5" t="s">
        <v>1823</v>
      </c>
      <c r="UF5" t="s">
        <v>1824</v>
      </c>
      <c r="UG5" t="s">
        <v>1825</v>
      </c>
      <c r="UH5" t="s">
        <v>1826</v>
      </c>
      <c r="UI5" t="s">
        <v>1827</v>
      </c>
      <c r="UJ5" t="s">
        <v>1828</v>
      </c>
      <c r="UK5" t="s">
        <v>1829</v>
      </c>
      <c r="UL5" t="s">
        <v>1830</v>
      </c>
      <c r="UM5" t="s">
        <v>1831</v>
      </c>
      <c r="UN5" t="s">
        <v>1832</v>
      </c>
      <c r="UO5" t="s">
        <v>1833</v>
      </c>
      <c r="UP5" t="s">
        <v>1834</v>
      </c>
      <c r="UQ5" t="s">
        <v>1835</v>
      </c>
      <c r="UR5" t="s">
        <v>1836</v>
      </c>
      <c r="US5" t="s">
        <v>1837</v>
      </c>
      <c r="UT5" t="s">
        <v>1838</v>
      </c>
      <c r="UU5" t="s">
        <v>1839</v>
      </c>
      <c r="UV5" t="s">
        <v>1840</v>
      </c>
      <c r="UW5" t="s">
        <v>1841</v>
      </c>
      <c r="UX5" t="s">
        <v>1842</v>
      </c>
      <c r="UY5" t="s">
        <v>1843</v>
      </c>
      <c r="UZ5" t="s">
        <v>1844</v>
      </c>
      <c r="VA5" t="s">
        <v>1845</v>
      </c>
      <c r="VB5" t="s">
        <v>1846</v>
      </c>
      <c r="VC5" t="s">
        <v>1847</v>
      </c>
      <c r="VD5" t="s">
        <v>1848</v>
      </c>
      <c r="VE5" t="s">
        <v>1849</v>
      </c>
      <c r="VF5" t="s">
        <v>1850</v>
      </c>
      <c r="VG5" t="s">
        <v>1851</v>
      </c>
      <c r="VH5" t="s">
        <v>1852</v>
      </c>
      <c r="VI5" t="s">
        <v>1853</v>
      </c>
      <c r="VJ5" t="s">
        <v>1854</v>
      </c>
      <c r="VK5" t="s">
        <v>1855</v>
      </c>
      <c r="VL5" t="s">
        <v>1856</v>
      </c>
      <c r="VM5" t="s">
        <v>1857</v>
      </c>
      <c r="VN5" t="s">
        <v>1858</v>
      </c>
      <c r="VO5" t="s">
        <v>1859</v>
      </c>
      <c r="VP5" t="s">
        <v>1860</v>
      </c>
      <c r="VQ5" t="s">
        <v>1861</v>
      </c>
      <c r="VR5" t="s">
        <v>1862</v>
      </c>
      <c r="VS5" t="s">
        <v>1863</v>
      </c>
      <c r="VT5" t="s">
        <v>1864</v>
      </c>
      <c r="VU5" t="s">
        <v>1865</v>
      </c>
      <c r="VV5" t="s">
        <v>1866</v>
      </c>
      <c r="VW5" t="s">
        <v>1867</v>
      </c>
      <c r="VX5" t="s">
        <v>1868</v>
      </c>
      <c r="VY5" t="s">
        <v>1869</v>
      </c>
      <c r="VZ5" t="s">
        <v>1870</v>
      </c>
      <c r="WA5" t="s">
        <v>1871</v>
      </c>
      <c r="WB5" t="s">
        <v>1872</v>
      </c>
      <c r="WC5" t="s">
        <v>1873</v>
      </c>
      <c r="WD5" t="s">
        <v>1874</v>
      </c>
      <c r="WE5" t="s">
        <v>1875</v>
      </c>
      <c r="WF5" t="s">
        <v>1876</v>
      </c>
      <c r="WG5" t="s">
        <v>1877</v>
      </c>
      <c r="WH5" t="s">
        <v>1878</v>
      </c>
      <c r="WI5" t="s">
        <v>1879</v>
      </c>
      <c r="WJ5" t="s">
        <v>1880</v>
      </c>
      <c r="WK5" t="s">
        <v>1881</v>
      </c>
      <c r="WL5" t="s">
        <v>1882</v>
      </c>
      <c r="WM5" t="s">
        <v>1883</v>
      </c>
      <c r="WN5" t="s">
        <v>1884</v>
      </c>
      <c r="WO5" t="s">
        <v>1885</v>
      </c>
      <c r="WP5" t="s">
        <v>1886</v>
      </c>
      <c r="WQ5" t="s">
        <v>1887</v>
      </c>
      <c r="WR5" t="s">
        <v>1888</v>
      </c>
      <c r="WS5" t="s">
        <v>1889</v>
      </c>
      <c r="WT5" t="s">
        <v>1890</v>
      </c>
      <c r="WU5" t="s">
        <v>1891</v>
      </c>
      <c r="WV5" t="s">
        <v>1892</v>
      </c>
      <c r="WW5" t="s">
        <v>1893</v>
      </c>
      <c r="WX5" t="s">
        <v>1894</v>
      </c>
      <c r="WY5" t="s">
        <v>1895</v>
      </c>
      <c r="WZ5" t="s">
        <v>1896</v>
      </c>
      <c r="XA5" t="s">
        <v>1897</v>
      </c>
      <c r="XB5" t="s">
        <v>1898</v>
      </c>
      <c r="XC5" t="s">
        <v>1899</v>
      </c>
      <c r="XD5" t="s">
        <v>1900</v>
      </c>
      <c r="XE5" t="s">
        <v>1901</v>
      </c>
      <c r="XF5" t="s">
        <v>1902</v>
      </c>
      <c r="XG5" t="s">
        <v>1903</v>
      </c>
      <c r="XH5" t="s">
        <v>1904</v>
      </c>
      <c r="XI5" t="s">
        <v>1905</v>
      </c>
      <c r="XJ5" t="s">
        <v>1906</v>
      </c>
      <c r="XK5" t="s">
        <v>1907</v>
      </c>
      <c r="XL5" t="s">
        <v>1908</v>
      </c>
      <c r="XM5" t="s">
        <v>1909</v>
      </c>
      <c r="XN5" t="s">
        <v>1910</v>
      </c>
      <c r="XO5" t="s">
        <v>1911</v>
      </c>
      <c r="XP5" t="s">
        <v>1912</v>
      </c>
      <c r="XQ5" t="s">
        <v>1913</v>
      </c>
      <c r="XR5" t="s">
        <v>1914</v>
      </c>
      <c r="XS5" t="s">
        <v>1915</v>
      </c>
      <c r="XT5" t="s">
        <v>1916</v>
      </c>
      <c r="XU5" t="s">
        <v>1917</v>
      </c>
      <c r="XV5" t="s">
        <v>1918</v>
      </c>
      <c r="XW5" t="s">
        <v>1919</v>
      </c>
      <c r="XX5" t="s">
        <v>1920</v>
      </c>
      <c r="XY5" t="s">
        <v>1921</v>
      </c>
      <c r="XZ5" t="s">
        <v>1922</v>
      </c>
      <c r="YA5" t="s">
        <v>1923</v>
      </c>
      <c r="YB5" t="s">
        <v>1924</v>
      </c>
      <c r="YC5" t="s">
        <v>1925</v>
      </c>
      <c r="YD5" t="s">
        <v>1926</v>
      </c>
      <c r="YE5" t="s">
        <v>1927</v>
      </c>
      <c r="YF5" t="s">
        <v>1928</v>
      </c>
      <c r="YG5" t="s">
        <v>1929</v>
      </c>
      <c r="YH5" t="s">
        <v>1930</v>
      </c>
      <c r="YI5" t="s">
        <v>1931</v>
      </c>
      <c r="YJ5" t="s">
        <v>1932</v>
      </c>
      <c r="YK5" t="s">
        <v>1933</v>
      </c>
      <c r="YL5" t="s">
        <v>1934</v>
      </c>
      <c r="YM5" t="s">
        <v>1935</v>
      </c>
      <c r="YN5" t="s">
        <v>1936</v>
      </c>
      <c r="YO5" t="s">
        <v>1937</v>
      </c>
      <c r="YP5" t="s">
        <v>1938</v>
      </c>
      <c r="YQ5" t="s">
        <v>1939</v>
      </c>
      <c r="YR5" t="s">
        <v>1940</v>
      </c>
      <c r="YS5" t="s">
        <v>1941</v>
      </c>
      <c r="YT5" t="s">
        <v>1942</v>
      </c>
      <c r="YU5" t="s">
        <v>1943</v>
      </c>
      <c r="YV5" t="s">
        <v>1944</v>
      </c>
      <c r="YW5" t="s">
        <v>1945</v>
      </c>
      <c r="YX5" t="s">
        <v>1946</v>
      </c>
      <c r="YY5" t="s">
        <v>1947</v>
      </c>
      <c r="YZ5" t="s">
        <v>1948</v>
      </c>
      <c r="ZA5" t="s">
        <v>1949</v>
      </c>
      <c r="ZB5" t="s">
        <v>1950</v>
      </c>
      <c r="ZC5" t="s">
        <v>1951</v>
      </c>
      <c r="ZD5" t="s">
        <v>1952</v>
      </c>
      <c r="ZE5" t="s">
        <v>1953</v>
      </c>
      <c r="ZF5" t="s">
        <v>1954</v>
      </c>
      <c r="ZG5" t="s">
        <v>1955</v>
      </c>
      <c r="ZH5" t="s">
        <v>1956</v>
      </c>
      <c r="ZI5" t="s">
        <v>1957</v>
      </c>
      <c r="ZJ5" t="s">
        <v>1958</v>
      </c>
      <c r="ZK5" t="s">
        <v>1959</v>
      </c>
      <c r="ZL5" t="s">
        <v>1960</v>
      </c>
      <c r="ZM5" t="s">
        <v>1961</v>
      </c>
      <c r="ZN5" t="s">
        <v>1962</v>
      </c>
      <c r="ZO5" t="s">
        <v>1963</v>
      </c>
      <c r="ZP5" t="s">
        <v>1964</v>
      </c>
      <c r="ZQ5" t="s">
        <v>1965</v>
      </c>
      <c r="ZR5" t="s">
        <v>1966</v>
      </c>
      <c r="ZS5" t="s">
        <v>1967</v>
      </c>
      <c r="ZT5" t="s">
        <v>1968</v>
      </c>
      <c r="ZU5" t="s">
        <v>1969</v>
      </c>
      <c r="ZV5" t="s">
        <v>1970</v>
      </c>
      <c r="ZW5" t="s">
        <v>1971</v>
      </c>
      <c r="ZX5" t="s">
        <v>1972</v>
      </c>
      <c r="ZY5" t="s">
        <v>1973</v>
      </c>
      <c r="ZZ5" t="s">
        <v>1974</v>
      </c>
      <c r="AAA5" t="s">
        <v>1975</v>
      </c>
      <c r="AAB5" t="s">
        <v>1976</v>
      </c>
      <c r="AAC5" t="s">
        <v>1977</v>
      </c>
      <c r="AAD5" t="s">
        <v>1978</v>
      </c>
      <c r="AAE5" t="s">
        <v>1979</v>
      </c>
      <c r="AAF5" t="s">
        <v>1980</v>
      </c>
      <c r="AAG5" t="s">
        <v>1981</v>
      </c>
      <c r="AAH5" t="s">
        <v>1982</v>
      </c>
      <c r="AAI5" t="s">
        <v>1983</v>
      </c>
      <c r="AAJ5" t="s">
        <v>1984</v>
      </c>
      <c r="AAK5" t="s">
        <v>1985</v>
      </c>
      <c r="AAL5" t="s">
        <v>1986</v>
      </c>
      <c r="AAM5" t="s">
        <v>1987</v>
      </c>
      <c r="AAN5" t="s">
        <v>1988</v>
      </c>
      <c r="AAO5" t="s">
        <v>1989</v>
      </c>
      <c r="AAP5" t="s">
        <v>1990</v>
      </c>
      <c r="AAQ5" t="s">
        <v>1991</v>
      </c>
      <c r="AAR5" t="s">
        <v>1992</v>
      </c>
      <c r="AAS5" t="s">
        <v>1993</v>
      </c>
      <c r="AAT5" t="s">
        <v>1994</v>
      </c>
      <c r="AAU5" t="s">
        <v>1995</v>
      </c>
      <c r="AAV5" t="s">
        <v>1996</v>
      </c>
      <c r="AAW5" t="s">
        <v>1997</v>
      </c>
      <c r="AAX5" t="s">
        <v>1998</v>
      </c>
      <c r="AAY5" t="s">
        <v>1999</v>
      </c>
      <c r="AAZ5" t="s">
        <v>2000</v>
      </c>
      <c r="ABA5" t="s">
        <v>2001</v>
      </c>
      <c r="ABB5" t="s">
        <v>2002</v>
      </c>
      <c r="ABC5" t="s">
        <v>2003</v>
      </c>
      <c r="ABD5" t="s">
        <v>2004</v>
      </c>
      <c r="ABE5" t="s">
        <v>2005</v>
      </c>
      <c r="ABF5" t="s">
        <v>2006</v>
      </c>
      <c r="ABG5" t="s">
        <v>2007</v>
      </c>
      <c r="ABH5" t="s">
        <v>2008</v>
      </c>
      <c r="ABI5" t="s">
        <v>2009</v>
      </c>
      <c r="ABJ5" t="s">
        <v>2010</v>
      </c>
      <c r="ABK5" t="s">
        <v>2011</v>
      </c>
      <c r="ABL5" t="s">
        <v>2012</v>
      </c>
      <c r="ABM5" t="s">
        <v>2013</v>
      </c>
      <c r="ABN5" t="s">
        <v>2014</v>
      </c>
      <c r="ABO5" t="s">
        <v>2015</v>
      </c>
      <c r="ABP5" t="s">
        <v>2016</v>
      </c>
      <c r="ABQ5" t="s">
        <v>2017</v>
      </c>
      <c r="ABR5" t="s">
        <v>2018</v>
      </c>
      <c r="ABS5" t="s">
        <v>2019</v>
      </c>
      <c r="ABT5" t="s">
        <v>2020</v>
      </c>
      <c r="ABU5" t="s">
        <v>2021</v>
      </c>
      <c r="ABV5" t="s">
        <v>2022</v>
      </c>
      <c r="ABW5" t="s">
        <v>2023</v>
      </c>
      <c r="ABX5" t="s">
        <v>2024</v>
      </c>
      <c r="ABY5" t="s">
        <v>2025</v>
      </c>
      <c r="ABZ5" t="s">
        <v>2026</v>
      </c>
      <c r="ACA5" t="s">
        <v>2027</v>
      </c>
      <c r="ACB5" t="s">
        <v>2028</v>
      </c>
      <c r="ACC5" t="s">
        <v>2029</v>
      </c>
      <c r="ACD5" t="s">
        <v>2030</v>
      </c>
      <c r="ACE5" t="s">
        <v>2031</v>
      </c>
      <c r="ACF5" t="s">
        <v>2032</v>
      </c>
      <c r="ACG5" t="s">
        <v>2033</v>
      </c>
      <c r="ACH5" t="s">
        <v>2034</v>
      </c>
      <c r="ACI5" t="s">
        <v>2035</v>
      </c>
      <c r="ACJ5" t="s">
        <v>2036</v>
      </c>
      <c r="ACK5" t="s">
        <v>2037</v>
      </c>
      <c r="ACL5" t="s">
        <v>2038</v>
      </c>
      <c r="ACM5" t="s">
        <v>2039</v>
      </c>
      <c r="ACN5" t="s">
        <v>2040</v>
      </c>
      <c r="ACO5" t="s">
        <v>2041</v>
      </c>
      <c r="ACP5" t="s">
        <v>2042</v>
      </c>
      <c r="ACQ5" t="s">
        <v>2043</v>
      </c>
      <c r="ACR5" t="s">
        <v>2044</v>
      </c>
      <c r="ACS5" t="s">
        <v>2045</v>
      </c>
      <c r="ACT5" t="s">
        <v>2046</v>
      </c>
      <c r="ACU5" t="s">
        <v>2047</v>
      </c>
      <c r="ACV5" t="s">
        <v>2048</v>
      </c>
      <c r="ACW5" t="s">
        <v>2049</v>
      </c>
      <c r="ACX5" t="s">
        <v>2050</v>
      </c>
      <c r="ACY5" t="s">
        <v>2051</v>
      </c>
      <c r="ACZ5" t="s">
        <v>2052</v>
      </c>
      <c r="ADA5" t="s">
        <v>2053</v>
      </c>
      <c r="ADB5" t="s">
        <v>2054</v>
      </c>
      <c r="ADC5" t="s">
        <v>2055</v>
      </c>
      <c r="ADD5" t="s">
        <v>2056</v>
      </c>
      <c r="ADE5" t="s">
        <v>2057</v>
      </c>
      <c r="ADF5" t="s">
        <v>2058</v>
      </c>
      <c r="ADG5" t="s">
        <v>2059</v>
      </c>
      <c r="ADH5" t="s">
        <v>2060</v>
      </c>
      <c r="ADI5" t="s">
        <v>2061</v>
      </c>
      <c r="ADJ5" t="s">
        <v>2062</v>
      </c>
      <c r="ADK5" t="s">
        <v>2063</v>
      </c>
      <c r="ADL5" t="s">
        <v>2064</v>
      </c>
      <c r="ADM5" t="s">
        <v>2065</v>
      </c>
      <c r="ADN5" t="s">
        <v>2066</v>
      </c>
      <c r="ADO5" t="s">
        <v>2067</v>
      </c>
      <c r="ADP5" t="s">
        <v>2068</v>
      </c>
      <c r="ADQ5" t="s">
        <v>2069</v>
      </c>
      <c r="ADR5" t="s">
        <v>2070</v>
      </c>
      <c r="ADS5" t="s">
        <v>2071</v>
      </c>
      <c r="ADT5" t="s">
        <v>2072</v>
      </c>
      <c r="ADU5" t="s">
        <v>2073</v>
      </c>
      <c r="ADV5" t="s">
        <v>2074</v>
      </c>
      <c r="ADW5" t="s">
        <v>2075</v>
      </c>
      <c r="ADX5" t="s">
        <v>2076</v>
      </c>
      <c r="ADY5" t="s">
        <v>2077</v>
      </c>
      <c r="ADZ5" t="s">
        <v>2078</v>
      </c>
      <c r="AEA5" t="s">
        <v>2079</v>
      </c>
      <c r="AEB5" t="s">
        <v>2080</v>
      </c>
      <c r="AEC5" t="s">
        <v>2081</v>
      </c>
      <c r="AED5" t="s">
        <v>2082</v>
      </c>
      <c r="AEE5" t="s">
        <v>2083</v>
      </c>
      <c r="AEF5" t="s">
        <v>2084</v>
      </c>
      <c r="AEG5" t="s">
        <v>2085</v>
      </c>
      <c r="AEH5" t="s">
        <v>2086</v>
      </c>
      <c r="AEI5" t="s">
        <v>2087</v>
      </c>
      <c r="AEJ5" t="s">
        <v>2088</v>
      </c>
      <c r="AEK5" t="s">
        <v>2089</v>
      </c>
      <c r="AEL5" t="s">
        <v>2090</v>
      </c>
      <c r="AEM5" t="s">
        <v>2091</v>
      </c>
      <c r="AEN5" t="s">
        <v>2092</v>
      </c>
      <c r="AEO5" t="s">
        <v>2093</v>
      </c>
      <c r="AEP5" t="s">
        <v>2094</v>
      </c>
      <c r="AEQ5" t="s">
        <v>2095</v>
      </c>
      <c r="AER5" t="s">
        <v>2096</v>
      </c>
      <c r="AES5" t="s">
        <v>2097</v>
      </c>
      <c r="AET5" t="s">
        <v>2098</v>
      </c>
      <c r="AEU5" t="s">
        <v>2099</v>
      </c>
      <c r="AEV5" t="s">
        <v>2100</v>
      </c>
      <c r="AEW5" t="s">
        <v>2101</v>
      </c>
      <c r="AEX5" t="s">
        <v>2102</v>
      </c>
      <c r="AEY5" t="s">
        <v>2103</v>
      </c>
      <c r="AEZ5" t="s">
        <v>2104</v>
      </c>
      <c r="AFA5" t="s">
        <v>2105</v>
      </c>
      <c r="AFB5" t="s">
        <v>2106</v>
      </c>
      <c r="AFC5" t="s">
        <v>2107</v>
      </c>
      <c r="AFD5" t="s">
        <v>2108</v>
      </c>
      <c r="AFE5" t="s">
        <v>2109</v>
      </c>
      <c r="AFF5" t="s">
        <v>2110</v>
      </c>
      <c r="AFG5" t="s">
        <v>2111</v>
      </c>
      <c r="AFH5" t="s">
        <v>2112</v>
      </c>
      <c r="AFI5" t="s">
        <v>2113</v>
      </c>
      <c r="AFJ5" t="s">
        <v>2114</v>
      </c>
      <c r="AFK5" t="s">
        <v>2115</v>
      </c>
      <c r="AFL5" t="s">
        <v>2116</v>
      </c>
      <c r="AFM5" t="s">
        <v>2117</v>
      </c>
      <c r="AFN5" t="s">
        <v>2118</v>
      </c>
      <c r="AFO5" t="s">
        <v>2119</v>
      </c>
      <c r="AFP5" t="s">
        <v>2120</v>
      </c>
      <c r="AFQ5" t="s">
        <v>2121</v>
      </c>
      <c r="AFR5" t="s">
        <v>2122</v>
      </c>
      <c r="AFS5" t="s">
        <v>2123</v>
      </c>
      <c r="AFT5" t="s">
        <v>2124</v>
      </c>
      <c r="AFU5" t="s">
        <v>2125</v>
      </c>
      <c r="AFV5" t="s">
        <v>2126</v>
      </c>
      <c r="AFW5" t="s">
        <v>2127</v>
      </c>
      <c r="AFX5" t="s">
        <v>2128</v>
      </c>
      <c r="AFY5" t="s">
        <v>2129</v>
      </c>
      <c r="AFZ5" t="s">
        <v>2130</v>
      </c>
      <c r="AGA5" t="s">
        <v>2131</v>
      </c>
      <c r="AGB5" t="s">
        <v>2132</v>
      </c>
      <c r="AGC5" t="s">
        <v>2133</v>
      </c>
      <c r="AGD5" t="s">
        <v>2134</v>
      </c>
      <c r="AGE5" t="s">
        <v>2135</v>
      </c>
      <c r="AGF5" t="s">
        <v>2136</v>
      </c>
      <c r="AGG5" t="s">
        <v>2137</v>
      </c>
      <c r="AGH5" t="s">
        <v>2138</v>
      </c>
      <c r="AGI5" t="s">
        <v>2139</v>
      </c>
      <c r="AGJ5" t="s">
        <v>2140</v>
      </c>
      <c r="AGK5" t="s">
        <v>2141</v>
      </c>
      <c r="AGL5" t="s">
        <v>2142</v>
      </c>
      <c r="AGM5" t="s">
        <v>2143</v>
      </c>
      <c r="AGN5" t="s">
        <v>2144</v>
      </c>
      <c r="AGO5" t="s">
        <v>2145</v>
      </c>
      <c r="AGP5" t="s">
        <v>2146</v>
      </c>
      <c r="AGQ5" t="s">
        <v>2147</v>
      </c>
      <c r="AGR5" t="s">
        <v>2148</v>
      </c>
      <c r="AGS5" t="s">
        <v>2149</v>
      </c>
      <c r="AGT5" t="s">
        <v>2150</v>
      </c>
      <c r="AGU5" t="s">
        <v>2151</v>
      </c>
      <c r="AGV5" t="s">
        <v>2152</v>
      </c>
      <c r="AGW5" t="s">
        <v>2153</v>
      </c>
      <c r="AGX5" t="s">
        <v>2154</v>
      </c>
      <c r="AGY5" t="s">
        <v>2155</v>
      </c>
      <c r="AGZ5" t="s">
        <v>2156</v>
      </c>
      <c r="AHA5" t="s">
        <v>2157</v>
      </c>
      <c r="AHB5" t="s">
        <v>2158</v>
      </c>
      <c r="AHC5" t="s">
        <v>2159</v>
      </c>
      <c r="AHD5" t="s">
        <v>2160</v>
      </c>
      <c r="AHE5" t="s">
        <v>2161</v>
      </c>
      <c r="AHF5" t="s">
        <v>2162</v>
      </c>
      <c r="AHG5" t="s">
        <v>2163</v>
      </c>
      <c r="AHH5" t="s">
        <v>2164</v>
      </c>
      <c r="AHI5" t="s">
        <v>2165</v>
      </c>
      <c r="AHJ5" t="s">
        <v>2166</v>
      </c>
      <c r="AHK5" t="s">
        <v>2167</v>
      </c>
      <c r="AHL5" t="s">
        <v>2168</v>
      </c>
      <c r="AHM5" t="s">
        <v>2169</v>
      </c>
      <c r="AHN5" t="s">
        <v>2170</v>
      </c>
      <c r="AHO5" t="s">
        <v>2171</v>
      </c>
      <c r="AHP5" t="s">
        <v>2172</v>
      </c>
      <c r="AHQ5" t="s">
        <v>2173</v>
      </c>
      <c r="AHR5" t="s">
        <v>2174</v>
      </c>
      <c r="AHS5" t="s">
        <v>2175</v>
      </c>
      <c r="AHT5" t="s">
        <v>2176</v>
      </c>
      <c r="AHU5" t="s">
        <v>2177</v>
      </c>
      <c r="AHV5" t="s">
        <v>2178</v>
      </c>
      <c r="AHW5" t="s">
        <v>2179</v>
      </c>
      <c r="AHX5" t="s">
        <v>2180</v>
      </c>
      <c r="AHY5" t="s">
        <v>2181</v>
      </c>
      <c r="AHZ5" t="s">
        <v>2182</v>
      </c>
      <c r="AIA5" t="s">
        <v>2183</v>
      </c>
      <c r="AIB5" t="s">
        <v>2184</v>
      </c>
      <c r="AIC5" t="s">
        <v>2185</v>
      </c>
      <c r="AID5" t="s">
        <v>2186</v>
      </c>
      <c r="AIE5" t="s">
        <v>2187</v>
      </c>
      <c r="AIF5" t="s">
        <v>2188</v>
      </c>
      <c r="AIG5" t="s">
        <v>2189</v>
      </c>
      <c r="AIH5" t="s">
        <v>2190</v>
      </c>
      <c r="AII5" t="s">
        <v>2191</v>
      </c>
      <c r="AIJ5" t="s">
        <v>2192</v>
      </c>
      <c r="AIK5" t="s">
        <v>2193</v>
      </c>
      <c r="AIL5" t="s">
        <v>2194</v>
      </c>
      <c r="AIM5" t="s">
        <v>2195</v>
      </c>
      <c r="AIN5" t="s">
        <v>2196</v>
      </c>
      <c r="AIO5" t="s">
        <v>2197</v>
      </c>
      <c r="AIP5" t="s">
        <v>2198</v>
      </c>
      <c r="AIQ5" t="s">
        <v>2199</v>
      </c>
      <c r="AIR5" t="s">
        <v>2200</v>
      </c>
      <c r="AIS5" t="s">
        <v>2201</v>
      </c>
      <c r="AIT5" t="s">
        <v>2202</v>
      </c>
      <c r="AIU5" t="s">
        <v>2203</v>
      </c>
      <c r="AIV5" t="s">
        <v>2204</v>
      </c>
      <c r="AIW5" t="s">
        <v>2205</v>
      </c>
      <c r="AIX5" t="s">
        <v>2206</v>
      </c>
      <c r="AIY5" t="s">
        <v>2207</v>
      </c>
      <c r="AIZ5" t="s">
        <v>2208</v>
      </c>
      <c r="AJA5" t="s">
        <v>2209</v>
      </c>
      <c r="AJB5" t="s">
        <v>2210</v>
      </c>
      <c r="AJC5" t="s">
        <v>2211</v>
      </c>
      <c r="AJD5" t="s">
        <v>2212</v>
      </c>
      <c r="AJE5" t="s">
        <v>2213</v>
      </c>
      <c r="AJF5" t="s">
        <v>2214</v>
      </c>
      <c r="AJG5" t="s">
        <v>2215</v>
      </c>
      <c r="AJH5" t="s">
        <v>2216</v>
      </c>
      <c r="AJI5" t="s">
        <v>2217</v>
      </c>
      <c r="AJJ5" t="s">
        <v>2218</v>
      </c>
      <c r="AJK5" t="s">
        <v>2219</v>
      </c>
      <c r="AJL5" t="s">
        <v>2220</v>
      </c>
      <c r="AJM5" t="s">
        <v>2221</v>
      </c>
      <c r="AJN5" t="s">
        <v>2222</v>
      </c>
      <c r="AJO5" t="s">
        <v>2223</v>
      </c>
      <c r="AJP5" t="s">
        <v>2224</v>
      </c>
      <c r="AJQ5" t="s">
        <v>2225</v>
      </c>
      <c r="AJR5" t="s">
        <v>2226</v>
      </c>
      <c r="AJS5" t="s">
        <v>2227</v>
      </c>
      <c r="AJT5" t="s">
        <v>2228</v>
      </c>
      <c r="AJU5" t="s">
        <v>2229</v>
      </c>
      <c r="AJV5" t="s">
        <v>2230</v>
      </c>
      <c r="AJW5" t="s">
        <v>2231</v>
      </c>
      <c r="AJX5" t="s">
        <v>2232</v>
      </c>
      <c r="AJY5" t="s">
        <v>2233</v>
      </c>
      <c r="AJZ5" t="s">
        <v>2234</v>
      </c>
      <c r="AKA5" t="s">
        <v>2235</v>
      </c>
      <c r="AKB5" t="s">
        <v>2236</v>
      </c>
      <c r="AKC5" t="s">
        <v>2237</v>
      </c>
      <c r="AKD5" t="s">
        <v>2238</v>
      </c>
      <c r="AKE5" t="s">
        <v>2239</v>
      </c>
      <c r="AKF5" t="s">
        <v>2240</v>
      </c>
      <c r="AKG5" t="s">
        <v>2241</v>
      </c>
      <c r="AKH5" t="s">
        <v>2242</v>
      </c>
      <c r="AKI5" t="s">
        <v>2243</v>
      </c>
      <c r="AKJ5" t="s">
        <v>2244</v>
      </c>
      <c r="AKK5" t="s">
        <v>2245</v>
      </c>
      <c r="AKL5" t="s">
        <v>2246</v>
      </c>
      <c r="AKM5" t="s">
        <v>2247</v>
      </c>
      <c r="AKN5" t="s">
        <v>2248</v>
      </c>
      <c r="AKO5" t="s">
        <v>2249</v>
      </c>
      <c r="AKP5" t="s">
        <v>2250</v>
      </c>
      <c r="AKQ5" t="s">
        <v>2251</v>
      </c>
      <c r="AKR5" t="s">
        <v>2252</v>
      </c>
      <c r="AKS5" t="s">
        <v>2253</v>
      </c>
      <c r="AKT5" t="s">
        <v>2254</v>
      </c>
      <c r="AKU5" t="s">
        <v>2255</v>
      </c>
      <c r="AKV5" t="s">
        <v>2256</v>
      </c>
      <c r="AKW5" t="s">
        <v>2257</v>
      </c>
      <c r="AKX5" t="s">
        <v>2258</v>
      </c>
      <c r="AKY5" t="s">
        <v>2259</v>
      </c>
      <c r="AKZ5" t="s">
        <v>2260</v>
      </c>
      <c r="ALA5" t="s">
        <v>2261</v>
      </c>
      <c r="ALB5" t="s">
        <v>2262</v>
      </c>
      <c r="ALC5" t="s">
        <v>2263</v>
      </c>
      <c r="ALD5" t="s">
        <v>2264</v>
      </c>
      <c r="ALE5" t="s">
        <v>2265</v>
      </c>
      <c r="ALF5" t="s">
        <v>2266</v>
      </c>
      <c r="ALG5" t="s">
        <v>2267</v>
      </c>
      <c r="ALH5" t="s">
        <v>2268</v>
      </c>
      <c r="ALI5" t="s">
        <v>2269</v>
      </c>
      <c r="ALJ5" t="s">
        <v>2270</v>
      </c>
      <c r="ALK5" t="s">
        <v>2271</v>
      </c>
      <c r="ALL5" t="s">
        <v>2272</v>
      </c>
      <c r="ALM5" t="s">
        <v>2273</v>
      </c>
      <c r="ALN5" t="s">
        <v>2274</v>
      </c>
      <c r="ALO5" t="s">
        <v>2275</v>
      </c>
      <c r="ALP5" t="s">
        <v>2276</v>
      </c>
      <c r="ALQ5" t="s">
        <v>2277</v>
      </c>
      <c r="ALR5" t="s">
        <v>2278</v>
      </c>
      <c r="ALS5" t="s">
        <v>2279</v>
      </c>
      <c r="ALT5" t="s">
        <v>2280</v>
      </c>
      <c r="ALU5" t="s">
        <v>2281</v>
      </c>
      <c r="ALV5" t="s">
        <v>2282</v>
      </c>
      <c r="ALW5" t="s">
        <v>2283</v>
      </c>
      <c r="ALX5" t="s">
        <v>2284</v>
      </c>
      <c r="ALY5" t="s">
        <v>2285</v>
      </c>
      <c r="ALZ5" t="s">
        <v>2286</v>
      </c>
      <c r="AMA5" t="s">
        <v>2287</v>
      </c>
      <c r="AMB5" t="s">
        <v>2288</v>
      </c>
      <c r="AMC5" t="s">
        <v>2289</v>
      </c>
      <c r="AMD5" t="s">
        <v>2290</v>
      </c>
      <c r="AME5" t="s">
        <v>2291</v>
      </c>
      <c r="AMF5" t="s">
        <v>2292</v>
      </c>
      <c r="AMG5" t="s">
        <v>2293</v>
      </c>
      <c r="AMH5" t="s">
        <v>2294</v>
      </c>
      <c r="AMI5" t="s">
        <v>2295</v>
      </c>
      <c r="AMJ5" t="s">
        <v>2296</v>
      </c>
      <c r="AMK5" t="s">
        <v>2297</v>
      </c>
      <c r="AML5" t="s">
        <v>2298</v>
      </c>
      <c r="AMM5" t="s">
        <v>2299</v>
      </c>
      <c r="AMN5" t="s">
        <v>2300</v>
      </c>
      <c r="AMO5" t="s">
        <v>2301</v>
      </c>
      <c r="AMP5" t="s">
        <v>2302</v>
      </c>
      <c r="AMQ5" t="s">
        <v>2303</v>
      </c>
      <c r="AMR5" t="s">
        <v>2304</v>
      </c>
      <c r="AMS5" t="s">
        <v>2305</v>
      </c>
      <c r="AMT5" t="s">
        <v>2306</v>
      </c>
      <c r="AMU5" t="s">
        <v>2307</v>
      </c>
      <c r="AMV5" t="s">
        <v>2308</v>
      </c>
      <c r="AMW5" t="s">
        <v>2309</v>
      </c>
      <c r="AMX5" t="s">
        <v>2310</v>
      </c>
      <c r="AMY5" t="s">
        <v>2311</v>
      </c>
      <c r="AMZ5" t="s">
        <v>2312</v>
      </c>
      <c r="ANA5" t="s">
        <v>2313</v>
      </c>
      <c r="ANB5" t="s">
        <v>2314</v>
      </c>
      <c r="ANC5" t="s">
        <v>2315</v>
      </c>
      <c r="AND5" t="s">
        <v>2316</v>
      </c>
      <c r="ANE5" t="s">
        <v>2317</v>
      </c>
      <c r="ANF5" t="s">
        <v>2318</v>
      </c>
      <c r="ANG5" t="s">
        <v>2319</v>
      </c>
      <c r="ANH5" t="s">
        <v>2320</v>
      </c>
      <c r="ANI5" t="s">
        <v>2321</v>
      </c>
      <c r="ANJ5" t="s">
        <v>2322</v>
      </c>
      <c r="ANK5" t="s">
        <v>2323</v>
      </c>
      <c r="ANL5" t="s">
        <v>2324</v>
      </c>
      <c r="ANM5" t="s">
        <v>2325</v>
      </c>
      <c r="ANN5" t="s">
        <v>2326</v>
      </c>
      <c r="ANO5" t="s">
        <v>2327</v>
      </c>
      <c r="ANP5" t="s">
        <v>2328</v>
      </c>
      <c r="ANQ5" t="s">
        <v>2329</v>
      </c>
      <c r="ANR5" t="s">
        <v>2330</v>
      </c>
      <c r="ANS5" t="s">
        <v>2331</v>
      </c>
      <c r="ANT5" t="s">
        <v>2332</v>
      </c>
      <c r="ANU5" t="s">
        <v>2333</v>
      </c>
      <c r="ANV5" t="s">
        <v>2334</v>
      </c>
      <c r="ANW5" t="s">
        <v>2335</v>
      </c>
      <c r="ANX5" t="s">
        <v>2336</v>
      </c>
      <c r="ANY5" t="s">
        <v>2337</v>
      </c>
      <c r="ANZ5" t="s">
        <v>2338</v>
      </c>
      <c r="AOA5" t="s">
        <v>2339</v>
      </c>
      <c r="AOB5" t="s">
        <v>2340</v>
      </c>
      <c r="AOC5" t="s">
        <v>2341</v>
      </c>
      <c r="AOD5" t="s">
        <v>2342</v>
      </c>
      <c r="AOE5" t="s">
        <v>2343</v>
      </c>
      <c r="AOF5" t="s">
        <v>2344</v>
      </c>
      <c r="AOG5" t="s">
        <v>2345</v>
      </c>
      <c r="AOH5" t="s">
        <v>2346</v>
      </c>
      <c r="AOI5" t="s">
        <v>2347</v>
      </c>
      <c r="AOJ5" t="s">
        <v>2348</v>
      </c>
      <c r="AOK5" t="s">
        <v>2349</v>
      </c>
      <c r="AOL5" t="s">
        <v>2350</v>
      </c>
      <c r="AOM5" t="s">
        <v>2351</v>
      </c>
      <c r="AON5" t="s">
        <v>2352</v>
      </c>
      <c r="AOO5" t="s">
        <v>2353</v>
      </c>
      <c r="AOP5" t="s">
        <v>2354</v>
      </c>
      <c r="AOQ5" t="s">
        <v>2355</v>
      </c>
      <c r="AOR5" t="s">
        <v>2356</v>
      </c>
      <c r="AOS5" t="s">
        <v>2357</v>
      </c>
      <c r="AOT5" t="s">
        <v>2358</v>
      </c>
      <c r="AOU5" t="s">
        <v>2359</v>
      </c>
      <c r="AOV5" t="s">
        <v>2360</v>
      </c>
      <c r="AOW5" t="s">
        <v>2361</v>
      </c>
      <c r="AOX5" t="s">
        <v>2362</v>
      </c>
      <c r="AOY5" t="s">
        <v>2363</v>
      </c>
      <c r="AOZ5" t="s">
        <v>2364</v>
      </c>
      <c r="APA5" t="s">
        <v>2365</v>
      </c>
      <c r="APB5" t="s">
        <v>2366</v>
      </c>
      <c r="APC5" t="s">
        <v>2367</v>
      </c>
      <c r="APD5" t="s">
        <v>2368</v>
      </c>
      <c r="APE5" t="s">
        <v>2369</v>
      </c>
      <c r="APF5" t="s">
        <v>2370</v>
      </c>
      <c r="APG5" t="s">
        <v>2371</v>
      </c>
      <c r="APH5" t="s">
        <v>2372</v>
      </c>
      <c r="API5" t="s">
        <v>2373</v>
      </c>
      <c r="APJ5" t="s">
        <v>2374</v>
      </c>
      <c r="APK5" t="s">
        <v>2375</v>
      </c>
      <c r="APL5" t="s">
        <v>2376</v>
      </c>
      <c r="APM5" t="s">
        <v>2377</v>
      </c>
      <c r="APN5" t="s">
        <v>2378</v>
      </c>
      <c r="APO5" t="s">
        <v>2379</v>
      </c>
      <c r="APP5" t="s">
        <v>2380</v>
      </c>
      <c r="APQ5" t="s">
        <v>2381</v>
      </c>
      <c r="APR5" t="s">
        <v>2382</v>
      </c>
      <c r="APS5" t="s">
        <v>2383</v>
      </c>
      <c r="APT5" t="s">
        <v>2384</v>
      </c>
      <c r="APU5" t="s">
        <v>2385</v>
      </c>
      <c r="APV5" t="s">
        <v>2386</v>
      </c>
      <c r="APW5" t="s">
        <v>2387</v>
      </c>
      <c r="APX5" t="s">
        <v>2388</v>
      </c>
      <c r="APY5" t="s">
        <v>2389</v>
      </c>
      <c r="APZ5" t="s">
        <v>2390</v>
      </c>
      <c r="AQA5" t="s">
        <v>2391</v>
      </c>
      <c r="AQB5" t="s">
        <v>2392</v>
      </c>
      <c r="AQC5" t="s">
        <v>2393</v>
      </c>
      <c r="AQD5" t="s">
        <v>2394</v>
      </c>
      <c r="AQE5" t="s">
        <v>2395</v>
      </c>
      <c r="AQF5" t="s">
        <v>2396</v>
      </c>
      <c r="AQG5" t="s">
        <v>2397</v>
      </c>
      <c r="AQH5" t="s">
        <v>2398</v>
      </c>
      <c r="AQI5" t="s">
        <v>2399</v>
      </c>
      <c r="AQJ5" t="s">
        <v>2400</v>
      </c>
      <c r="AQK5" t="s">
        <v>2401</v>
      </c>
      <c r="AQL5" t="s">
        <v>2402</v>
      </c>
      <c r="AQM5" t="s">
        <v>2403</v>
      </c>
      <c r="AQN5" t="s">
        <v>2404</v>
      </c>
      <c r="AQO5" t="s">
        <v>2405</v>
      </c>
      <c r="AQP5" t="s">
        <v>2406</v>
      </c>
      <c r="AQQ5" t="s">
        <v>2407</v>
      </c>
      <c r="AQR5" t="s">
        <v>2408</v>
      </c>
      <c r="AQS5" t="s">
        <v>2409</v>
      </c>
      <c r="AQT5" t="s">
        <v>2410</v>
      </c>
      <c r="AQU5" t="s">
        <v>2411</v>
      </c>
      <c r="AQV5" t="s">
        <v>2412</v>
      </c>
      <c r="AQW5" t="s">
        <v>2413</v>
      </c>
      <c r="AQX5" t="s">
        <v>2414</v>
      </c>
      <c r="AQY5" t="s">
        <v>2415</v>
      </c>
      <c r="AQZ5" t="s">
        <v>2416</v>
      </c>
      <c r="ARA5" t="s">
        <v>2417</v>
      </c>
      <c r="ARB5" t="s">
        <v>2418</v>
      </c>
      <c r="ARC5" t="s">
        <v>2419</v>
      </c>
      <c r="ARD5" t="s">
        <v>2420</v>
      </c>
      <c r="ARE5" t="s">
        <v>2421</v>
      </c>
      <c r="ARF5" t="s">
        <v>2422</v>
      </c>
      <c r="ARG5" t="s">
        <v>2423</v>
      </c>
      <c r="ARH5" t="s">
        <v>2424</v>
      </c>
      <c r="ARI5" t="s">
        <v>2425</v>
      </c>
      <c r="ARJ5" t="s">
        <v>2426</v>
      </c>
      <c r="ARK5" t="s">
        <v>2427</v>
      </c>
      <c r="ARL5" t="s">
        <v>2428</v>
      </c>
      <c r="ARM5" t="s">
        <v>2429</v>
      </c>
      <c r="ARN5" t="s">
        <v>2430</v>
      </c>
      <c r="ARO5" t="s">
        <v>2431</v>
      </c>
      <c r="ARP5" t="s">
        <v>2432</v>
      </c>
      <c r="ARQ5" t="s">
        <v>2433</v>
      </c>
      <c r="ARR5" t="s">
        <v>2434</v>
      </c>
      <c r="ARS5" t="s">
        <v>2435</v>
      </c>
      <c r="ART5" t="s">
        <v>2436</v>
      </c>
      <c r="ARU5" t="s">
        <v>2437</v>
      </c>
      <c r="ARV5" t="s">
        <v>2438</v>
      </c>
      <c r="ARW5" t="s">
        <v>2439</v>
      </c>
      <c r="ARX5" t="s">
        <v>2440</v>
      </c>
      <c r="ARY5" t="s">
        <v>2441</v>
      </c>
      <c r="ARZ5" t="s">
        <v>2442</v>
      </c>
      <c r="ASA5" t="s">
        <v>2443</v>
      </c>
      <c r="ASB5" t="s">
        <v>2444</v>
      </c>
      <c r="ASC5" t="s">
        <v>2445</v>
      </c>
      <c r="ASD5" t="s">
        <v>2446</v>
      </c>
      <c r="ASE5" t="s">
        <v>2447</v>
      </c>
      <c r="ASF5" t="s">
        <v>2448</v>
      </c>
      <c r="ASG5" t="s">
        <v>2449</v>
      </c>
      <c r="ASH5" t="s">
        <v>2450</v>
      </c>
      <c r="ASI5" t="s">
        <v>2451</v>
      </c>
      <c r="ASJ5" t="s">
        <v>2452</v>
      </c>
      <c r="ASK5" t="s">
        <v>2453</v>
      </c>
      <c r="ASL5" t="s">
        <v>2454</v>
      </c>
      <c r="ASM5" t="s">
        <v>2455</v>
      </c>
      <c r="ASN5" t="s">
        <v>2456</v>
      </c>
      <c r="ASO5" t="s">
        <v>2457</v>
      </c>
      <c r="ASP5" t="s">
        <v>2458</v>
      </c>
      <c r="ASQ5" t="s">
        <v>2459</v>
      </c>
      <c r="ASR5" t="s">
        <v>2460</v>
      </c>
      <c r="ASS5" t="s">
        <v>2461</v>
      </c>
      <c r="AST5" t="s">
        <v>2462</v>
      </c>
      <c r="ASU5" t="s">
        <v>2463</v>
      </c>
      <c r="ASV5" t="s">
        <v>2464</v>
      </c>
      <c r="ASW5" t="s">
        <v>2465</v>
      </c>
      <c r="ASX5" t="s">
        <v>2466</v>
      </c>
      <c r="ASY5" t="s">
        <v>2467</v>
      </c>
      <c r="ASZ5" t="s">
        <v>2468</v>
      </c>
      <c r="ATA5" t="s">
        <v>2469</v>
      </c>
      <c r="ATB5" t="s">
        <v>2470</v>
      </c>
      <c r="ATC5" t="s">
        <v>2471</v>
      </c>
      <c r="ATD5" t="s">
        <v>2472</v>
      </c>
      <c r="ATE5" t="s">
        <v>2473</v>
      </c>
      <c r="ATF5" t="s">
        <v>2474</v>
      </c>
      <c r="ATG5" t="s">
        <v>2475</v>
      </c>
      <c r="ATH5" t="s">
        <v>2476</v>
      </c>
      <c r="ATI5" t="s">
        <v>2477</v>
      </c>
      <c r="ATJ5" t="s">
        <v>2478</v>
      </c>
      <c r="ATK5" t="s">
        <v>2479</v>
      </c>
      <c r="ATL5" t="s">
        <v>2480</v>
      </c>
      <c r="ATM5" t="s">
        <v>2481</v>
      </c>
      <c r="ATN5" t="s">
        <v>2482</v>
      </c>
      <c r="ATO5" t="s">
        <v>2483</v>
      </c>
      <c r="ATP5" t="s">
        <v>2484</v>
      </c>
      <c r="ATQ5" t="s">
        <v>2485</v>
      </c>
      <c r="ATR5" t="s">
        <v>2486</v>
      </c>
      <c r="ATS5" t="s">
        <v>2487</v>
      </c>
      <c r="ATT5" t="s">
        <v>2488</v>
      </c>
      <c r="ATU5" t="s">
        <v>2489</v>
      </c>
      <c r="ATV5" t="s">
        <v>2490</v>
      </c>
      <c r="ATW5" t="s">
        <v>2491</v>
      </c>
      <c r="ATX5" t="s">
        <v>2492</v>
      </c>
      <c r="ATY5" t="s">
        <v>2493</v>
      </c>
      <c r="ATZ5" t="s">
        <v>2494</v>
      </c>
      <c r="AUA5" t="s">
        <v>2495</v>
      </c>
      <c r="AUB5" t="s">
        <v>2496</v>
      </c>
      <c r="AUC5" t="s">
        <v>2497</v>
      </c>
      <c r="AUD5" t="s">
        <v>2498</v>
      </c>
      <c r="AUE5" t="s">
        <v>2499</v>
      </c>
      <c r="AUF5" t="s">
        <v>2500</v>
      </c>
      <c r="AUG5" t="s">
        <v>2501</v>
      </c>
      <c r="AUH5" t="s">
        <v>2502</v>
      </c>
      <c r="AUI5" t="s">
        <v>2503</v>
      </c>
      <c r="AUJ5" t="s">
        <v>2504</v>
      </c>
      <c r="AUK5" t="s">
        <v>2505</v>
      </c>
      <c r="AUL5" t="s">
        <v>2506</v>
      </c>
      <c r="AUM5" t="s">
        <v>2507</v>
      </c>
      <c r="AUN5" t="s">
        <v>2508</v>
      </c>
      <c r="AUO5" t="s">
        <v>2509</v>
      </c>
      <c r="AUP5" t="s">
        <v>2510</v>
      </c>
      <c r="AUQ5" t="s">
        <v>2511</v>
      </c>
      <c r="AUR5" t="s">
        <v>2512</v>
      </c>
      <c r="AUS5" t="s">
        <v>2513</v>
      </c>
      <c r="AUT5" t="s">
        <v>2514</v>
      </c>
      <c r="AUU5" t="s">
        <v>2515</v>
      </c>
      <c r="AUV5" t="s">
        <v>2516</v>
      </c>
      <c r="AUW5" t="s">
        <v>2517</v>
      </c>
      <c r="AUX5" t="s">
        <v>2518</v>
      </c>
      <c r="AUY5" t="s">
        <v>2519</v>
      </c>
      <c r="AUZ5" t="s">
        <v>2520</v>
      </c>
      <c r="AVA5" t="s">
        <v>2521</v>
      </c>
      <c r="AVB5" t="s">
        <v>2522</v>
      </c>
      <c r="AVC5" t="s">
        <v>2523</v>
      </c>
      <c r="AVD5" t="s">
        <v>2524</v>
      </c>
      <c r="AVE5" t="s">
        <v>2525</v>
      </c>
      <c r="AVF5" t="s">
        <v>2526</v>
      </c>
      <c r="AVG5" t="s">
        <v>2527</v>
      </c>
      <c r="AVH5" t="s">
        <v>2528</v>
      </c>
      <c r="AVI5" t="s">
        <v>2529</v>
      </c>
      <c r="AVJ5" t="s">
        <v>2530</v>
      </c>
      <c r="AVK5" t="s">
        <v>2531</v>
      </c>
      <c r="AVL5" t="s">
        <v>2532</v>
      </c>
      <c r="AVM5" t="s">
        <v>2533</v>
      </c>
      <c r="AVN5" t="s">
        <v>2534</v>
      </c>
      <c r="AVO5" t="s">
        <v>2535</v>
      </c>
      <c r="AVP5" t="s">
        <v>2536</v>
      </c>
      <c r="AVQ5" t="s">
        <v>2537</v>
      </c>
      <c r="AVR5" t="s">
        <v>2538</v>
      </c>
      <c r="AVS5" t="s">
        <v>2539</v>
      </c>
      <c r="AVT5" t="s">
        <v>2540</v>
      </c>
      <c r="AVU5" t="s">
        <v>2541</v>
      </c>
      <c r="AVV5" t="s">
        <v>2542</v>
      </c>
      <c r="AVW5" t="s">
        <v>2543</v>
      </c>
      <c r="AVX5" t="s">
        <v>2544</v>
      </c>
      <c r="AVY5" t="s">
        <v>2545</v>
      </c>
      <c r="AVZ5" t="s">
        <v>2546</v>
      </c>
      <c r="AWA5" t="s">
        <v>2547</v>
      </c>
      <c r="AWB5" t="s">
        <v>2548</v>
      </c>
      <c r="AWC5" t="s">
        <v>2549</v>
      </c>
      <c r="AWD5" t="s">
        <v>2550</v>
      </c>
      <c r="AWE5" t="s">
        <v>2551</v>
      </c>
      <c r="AWF5" t="s">
        <v>2552</v>
      </c>
      <c r="AWG5" t="s">
        <v>2553</v>
      </c>
      <c r="AWH5" t="s">
        <v>2554</v>
      </c>
      <c r="AWI5" t="s">
        <v>2555</v>
      </c>
      <c r="AWJ5" t="s">
        <v>2556</v>
      </c>
      <c r="AWK5" t="s">
        <v>2557</v>
      </c>
      <c r="AWL5" t="s">
        <v>2558</v>
      </c>
      <c r="AWM5" t="s">
        <v>2559</v>
      </c>
      <c r="AWN5" t="s">
        <v>2560</v>
      </c>
      <c r="AWO5" t="s">
        <v>2561</v>
      </c>
      <c r="AWP5" t="s">
        <v>2562</v>
      </c>
      <c r="AWQ5" t="s">
        <v>2563</v>
      </c>
      <c r="AWR5" t="s">
        <v>2564</v>
      </c>
      <c r="AWS5" t="s">
        <v>2565</v>
      </c>
      <c r="AWT5" t="s">
        <v>2566</v>
      </c>
      <c r="AWU5" t="s">
        <v>2567</v>
      </c>
      <c r="AWV5" t="s">
        <v>2568</v>
      </c>
      <c r="AWW5" t="s">
        <v>2569</v>
      </c>
      <c r="AWX5" t="s">
        <v>2570</v>
      </c>
      <c r="AWY5" t="s">
        <v>2571</v>
      </c>
      <c r="AWZ5" t="s">
        <v>2572</v>
      </c>
      <c r="AXA5" t="s">
        <v>2573</v>
      </c>
      <c r="AXB5" t="s">
        <v>2574</v>
      </c>
      <c r="AXC5" t="s">
        <v>2575</v>
      </c>
      <c r="AXD5" t="s">
        <v>2576</v>
      </c>
      <c r="AXE5" t="s">
        <v>2577</v>
      </c>
      <c r="AXF5" t="s">
        <v>2578</v>
      </c>
      <c r="AXG5" t="s">
        <v>2579</v>
      </c>
      <c r="AXH5" t="s">
        <v>2580</v>
      </c>
      <c r="AXI5" t="s">
        <v>2581</v>
      </c>
      <c r="AXJ5" t="s">
        <v>2582</v>
      </c>
      <c r="AXK5" t="s">
        <v>2583</v>
      </c>
      <c r="AXL5" t="s">
        <v>2584</v>
      </c>
      <c r="AXM5" t="s">
        <v>2585</v>
      </c>
      <c r="AXN5" t="s">
        <v>2586</v>
      </c>
      <c r="AXO5" t="s">
        <v>2587</v>
      </c>
      <c r="AXP5" t="s">
        <v>2588</v>
      </c>
      <c r="AXQ5" t="s">
        <v>2589</v>
      </c>
      <c r="AXR5" t="s">
        <v>2590</v>
      </c>
      <c r="AXS5" t="s">
        <v>2591</v>
      </c>
      <c r="AXT5" t="s">
        <v>2592</v>
      </c>
      <c r="AXU5" t="s">
        <v>2593</v>
      </c>
      <c r="AXV5" t="s">
        <v>2594</v>
      </c>
      <c r="AXW5" t="s">
        <v>2595</v>
      </c>
      <c r="AXX5" t="s">
        <v>2596</v>
      </c>
      <c r="AXY5" t="s">
        <v>2597</v>
      </c>
      <c r="AXZ5" t="s">
        <v>2598</v>
      </c>
      <c r="AYA5" t="s">
        <v>2599</v>
      </c>
      <c r="AYB5" t="s">
        <v>2600</v>
      </c>
      <c r="AYC5" t="s">
        <v>2601</v>
      </c>
      <c r="AYD5" t="s">
        <v>2602</v>
      </c>
      <c r="AYE5" t="s">
        <v>2603</v>
      </c>
      <c r="AYF5" t="s">
        <v>2604</v>
      </c>
      <c r="AYG5" t="s">
        <v>2605</v>
      </c>
      <c r="AYH5" t="s">
        <v>2606</v>
      </c>
      <c r="AYI5" t="s">
        <v>2607</v>
      </c>
      <c r="AYJ5" t="s">
        <v>2608</v>
      </c>
      <c r="AYK5" t="s">
        <v>2609</v>
      </c>
      <c r="AYL5" t="s">
        <v>2610</v>
      </c>
      <c r="AYM5" t="s">
        <v>2611</v>
      </c>
      <c r="AYN5" t="s">
        <v>2612</v>
      </c>
      <c r="AYO5" t="s">
        <v>2613</v>
      </c>
      <c r="AYP5" t="s">
        <v>2614</v>
      </c>
      <c r="AYQ5" t="s">
        <v>2615</v>
      </c>
      <c r="AYR5" t="s">
        <v>2616</v>
      </c>
      <c r="AYS5" t="s">
        <v>2617</v>
      </c>
      <c r="AYT5" t="s">
        <v>2618</v>
      </c>
      <c r="AYU5" t="s">
        <v>2619</v>
      </c>
      <c r="AYV5" t="s">
        <v>2620</v>
      </c>
      <c r="AYW5" t="s">
        <v>2621</v>
      </c>
      <c r="AYX5" t="s">
        <v>2622</v>
      </c>
      <c r="AYY5" t="s">
        <v>2623</v>
      </c>
      <c r="AYZ5" t="s">
        <v>2624</v>
      </c>
      <c r="AZA5" t="s">
        <v>2625</v>
      </c>
      <c r="AZB5" t="s">
        <v>2626</v>
      </c>
      <c r="AZC5" t="s">
        <v>2627</v>
      </c>
      <c r="AZD5" t="s">
        <v>2628</v>
      </c>
      <c r="AZE5" t="s">
        <v>2629</v>
      </c>
      <c r="AZF5" t="s">
        <v>2630</v>
      </c>
      <c r="AZG5" t="s">
        <v>2631</v>
      </c>
      <c r="AZH5" t="s">
        <v>2632</v>
      </c>
      <c r="AZI5" t="s">
        <v>2633</v>
      </c>
      <c r="AZJ5" t="s">
        <v>2634</v>
      </c>
      <c r="AZK5" t="s">
        <v>2635</v>
      </c>
      <c r="AZL5" t="s">
        <v>2636</v>
      </c>
      <c r="AZM5" t="s">
        <v>2637</v>
      </c>
      <c r="AZN5" t="s">
        <v>2638</v>
      </c>
      <c r="AZO5" t="s">
        <v>2639</v>
      </c>
      <c r="AZP5" t="s">
        <v>2640</v>
      </c>
      <c r="AZQ5" t="s">
        <v>2641</v>
      </c>
      <c r="AZR5" t="s">
        <v>2642</v>
      </c>
      <c r="AZS5" t="s">
        <v>2643</v>
      </c>
      <c r="AZT5" t="s">
        <v>2644</v>
      </c>
      <c r="AZU5" t="s">
        <v>2645</v>
      </c>
      <c r="AZV5" t="s">
        <v>2646</v>
      </c>
      <c r="AZW5" t="s">
        <v>2647</v>
      </c>
      <c r="AZX5" t="s">
        <v>2648</v>
      </c>
      <c r="AZY5" t="s">
        <v>2649</v>
      </c>
      <c r="AZZ5" t="s">
        <v>2650</v>
      </c>
      <c r="BAA5" t="s">
        <v>2651</v>
      </c>
      <c r="BAB5" t="s">
        <v>2652</v>
      </c>
      <c r="BAC5" t="s">
        <v>2653</v>
      </c>
      <c r="BAD5" t="s">
        <v>2654</v>
      </c>
      <c r="BAE5" t="s">
        <v>2655</v>
      </c>
      <c r="BAF5" t="s">
        <v>2656</v>
      </c>
      <c r="BAG5" t="s">
        <v>2657</v>
      </c>
      <c r="BAH5" t="s">
        <v>2658</v>
      </c>
      <c r="BAI5" t="s">
        <v>2659</v>
      </c>
      <c r="BAJ5" t="s">
        <v>2660</v>
      </c>
      <c r="BAK5" t="s">
        <v>2661</v>
      </c>
      <c r="BAL5" t="s">
        <v>2662</v>
      </c>
      <c r="BAM5" t="s">
        <v>2663</v>
      </c>
      <c r="BAN5" t="s">
        <v>2664</v>
      </c>
      <c r="BAO5" t="s">
        <v>2665</v>
      </c>
      <c r="BAP5" t="s">
        <v>2666</v>
      </c>
      <c r="BAQ5" t="s">
        <v>2667</v>
      </c>
      <c r="BAR5" t="s">
        <v>2668</v>
      </c>
      <c r="BAS5" t="s">
        <v>2669</v>
      </c>
      <c r="BAT5" t="s">
        <v>2670</v>
      </c>
      <c r="BAU5" t="s">
        <v>2671</v>
      </c>
      <c r="BAV5" t="s">
        <v>2672</v>
      </c>
      <c r="BAW5" t="s">
        <v>2673</v>
      </c>
      <c r="BAX5" t="s">
        <v>2674</v>
      </c>
      <c r="BAY5" t="s">
        <v>2675</v>
      </c>
      <c r="BAZ5" t="s">
        <v>2676</v>
      </c>
      <c r="BBA5" t="s">
        <v>2677</v>
      </c>
      <c r="BBB5" t="s">
        <v>2678</v>
      </c>
      <c r="BBC5" t="s">
        <v>2679</v>
      </c>
      <c r="BBD5" t="s">
        <v>2680</v>
      </c>
      <c r="BBE5" t="s">
        <v>2681</v>
      </c>
      <c r="BBF5" t="s">
        <v>2682</v>
      </c>
      <c r="BBG5" t="s">
        <v>2683</v>
      </c>
      <c r="BBH5" t="s">
        <v>2684</v>
      </c>
      <c r="BBI5" t="s">
        <v>2685</v>
      </c>
      <c r="BBJ5" t="s">
        <v>2686</v>
      </c>
      <c r="BBK5" t="s">
        <v>2687</v>
      </c>
      <c r="BBL5" t="s">
        <v>2688</v>
      </c>
      <c r="BBM5" t="s">
        <v>2689</v>
      </c>
      <c r="BBN5" t="s">
        <v>2690</v>
      </c>
      <c r="BBO5" t="s">
        <v>2691</v>
      </c>
      <c r="BBP5" t="s">
        <v>2692</v>
      </c>
      <c r="BBQ5" t="s">
        <v>2693</v>
      </c>
      <c r="BBR5" t="s">
        <v>2694</v>
      </c>
      <c r="BBS5" t="s">
        <v>2695</v>
      </c>
      <c r="BBT5" t="s">
        <v>2696</v>
      </c>
      <c r="BBU5" t="s">
        <v>2697</v>
      </c>
      <c r="BBV5" t="s">
        <v>2698</v>
      </c>
      <c r="BBW5" t="s">
        <v>2699</v>
      </c>
      <c r="BBX5" t="s">
        <v>2700</v>
      </c>
      <c r="BBY5" t="s">
        <v>2701</v>
      </c>
      <c r="BBZ5" t="s">
        <v>2702</v>
      </c>
      <c r="BCA5" t="s">
        <v>2703</v>
      </c>
      <c r="BCB5" t="s">
        <v>2704</v>
      </c>
      <c r="BCC5" t="s">
        <v>2705</v>
      </c>
      <c r="BCD5" t="s">
        <v>2706</v>
      </c>
      <c r="BCE5" t="s">
        <v>2707</v>
      </c>
      <c r="BCF5" t="s">
        <v>2708</v>
      </c>
      <c r="BCG5" t="s">
        <v>2709</v>
      </c>
      <c r="BCH5" t="s">
        <v>2710</v>
      </c>
      <c r="BCI5" t="s">
        <v>2711</v>
      </c>
      <c r="BCJ5" t="s">
        <v>2712</v>
      </c>
      <c r="BCK5" t="s">
        <v>2713</v>
      </c>
      <c r="BCL5" t="s">
        <v>2714</v>
      </c>
      <c r="BCM5" t="s">
        <v>2715</v>
      </c>
      <c r="BCN5" t="s">
        <v>2716</v>
      </c>
      <c r="BCO5" t="s">
        <v>2717</v>
      </c>
      <c r="BCP5" t="s">
        <v>2718</v>
      </c>
      <c r="BCQ5" t="s">
        <v>2719</v>
      </c>
      <c r="BCR5" t="s">
        <v>2720</v>
      </c>
      <c r="BCS5" t="s">
        <v>2721</v>
      </c>
      <c r="BCT5" t="s">
        <v>2722</v>
      </c>
      <c r="BCU5" t="s">
        <v>2723</v>
      </c>
      <c r="BCV5" t="s">
        <v>2724</v>
      </c>
      <c r="BCW5" t="s">
        <v>2725</v>
      </c>
      <c r="BCX5" t="s">
        <v>2726</v>
      </c>
      <c r="BCY5" t="s">
        <v>2727</v>
      </c>
      <c r="BCZ5" t="s">
        <v>2728</v>
      </c>
      <c r="BDA5" t="s">
        <v>2729</v>
      </c>
      <c r="BDB5" t="s">
        <v>2730</v>
      </c>
      <c r="BDC5" t="s">
        <v>2731</v>
      </c>
      <c r="BDD5" t="s">
        <v>2732</v>
      </c>
      <c r="BDE5" t="s">
        <v>2733</v>
      </c>
      <c r="BDF5" t="s">
        <v>2734</v>
      </c>
      <c r="BDG5" t="s">
        <v>2735</v>
      </c>
      <c r="BDH5" t="s">
        <v>2736</v>
      </c>
      <c r="BDI5" t="s">
        <v>2737</v>
      </c>
      <c r="BDJ5" t="s">
        <v>2738</v>
      </c>
      <c r="BDK5" t="s">
        <v>2739</v>
      </c>
      <c r="BDL5" t="s">
        <v>2740</v>
      </c>
      <c r="BDM5" t="s">
        <v>2741</v>
      </c>
      <c r="BDN5" t="s">
        <v>2742</v>
      </c>
      <c r="BDO5" t="s">
        <v>2743</v>
      </c>
      <c r="BDP5" t="s">
        <v>2744</v>
      </c>
      <c r="BDQ5" t="s">
        <v>2745</v>
      </c>
      <c r="BDR5" t="s">
        <v>2746</v>
      </c>
      <c r="BDS5" t="s">
        <v>2747</v>
      </c>
      <c r="BDT5" t="s">
        <v>2748</v>
      </c>
      <c r="BDU5" t="s">
        <v>2749</v>
      </c>
      <c r="BDV5" t="s">
        <v>2750</v>
      </c>
      <c r="BDW5" t="s">
        <v>2751</v>
      </c>
      <c r="BDX5" t="s">
        <v>2752</v>
      </c>
      <c r="BDY5" t="s">
        <v>2753</v>
      </c>
      <c r="BDZ5" t="s">
        <v>2754</v>
      </c>
      <c r="BEA5" t="s">
        <v>2755</v>
      </c>
      <c r="BEB5" t="s">
        <v>2756</v>
      </c>
      <c r="BEC5" t="s">
        <v>2757</v>
      </c>
      <c r="BED5" t="s">
        <v>2758</v>
      </c>
      <c r="BEE5" t="s">
        <v>2759</v>
      </c>
      <c r="BEF5" t="s">
        <v>2760</v>
      </c>
      <c r="BEG5" t="s">
        <v>2761</v>
      </c>
      <c r="BEH5" t="s">
        <v>2762</v>
      </c>
      <c r="BEI5" t="s">
        <v>2763</v>
      </c>
      <c r="BEJ5" t="s">
        <v>2764</v>
      </c>
      <c r="BEK5" t="s">
        <v>2765</v>
      </c>
      <c r="BEL5" t="s">
        <v>2766</v>
      </c>
      <c r="BEM5" t="s">
        <v>2767</v>
      </c>
      <c r="BEN5" t="s">
        <v>2768</v>
      </c>
      <c r="BEO5" t="s">
        <v>2769</v>
      </c>
      <c r="BEP5" t="s">
        <v>2770</v>
      </c>
      <c r="BEQ5" t="s">
        <v>2771</v>
      </c>
      <c r="BER5" t="s">
        <v>2772</v>
      </c>
      <c r="BES5" t="s">
        <v>2773</v>
      </c>
      <c r="BET5" t="s">
        <v>2774</v>
      </c>
      <c r="BEU5" t="s">
        <v>2775</v>
      </c>
      <c r="BEV5" t="s">
        <v>2776</v>
      </c>
      <c r="BEW5" t="s">
        <v>2777</v>
      </c>
      <c r="BEX5" t="s">
        <v>2778</v>
      </c>
      <c r="BEY5" t="s">
        <v>2779</v>
      </c>
      <c r="BEZ5" t="s">
        <v>2780</v>
      </c>
      <c r="BFA5" t="s">
        <v>2781</v>
      </c>
      <c r="BFB5" t="s">
        <v>2782</v>
      </c>
      <c r="BFC5" t="s">
        <v>2783</v>
      </c>
      <c r="BFD5" t="s">
        <v>2784</v>
      </c>
      <c r="BFE5" t="s">
        <v>2785</v>
      </c>
      <c r="BFF5" t="s">
        <v>2786</v>
      </c>
      <c r="BFG5" t="s">
        <v>2787</v>
      </c>
      <c r="BFH5" t="s">
        <v>2788</v>
      </c>
      <c r="BFI5" t="s">
        <v>2789</v>
      </c>
      <c r="BFJ5" t="s">
        <v>2790</v>
      </c>
      <c r="BFK5" t="s">
        <v>2791</v>
      </c>
      <c r="BFL5" t="s">
        <v>2792</v>
      </c>
      <c r="BFM5" t="s">
        <v>2793</v>
      </c>
      <c r="BFN5" t="s">
        <v>2794</v>
      </c>
      <c r="BFO5" t="s">
        <v>2795</v>
      </c>
      <c r="BFP5" t="s">
        <v>2796</v>
      </c>
      <c r="BFQ5" t="s">
        <v>2797</v>
      </c>
      <c r="BFR5" t="s">
        <v>2798</v>
      </c>
      <c r="BFS5" t="s">
        <v>2799</v>
      </c>
      <c r="BFT5" t="s">
        <v>2800</v>
      </c>
      <c r="BFU5" t="s">
        <v>2801</v>
      </c>
      <c r="BFV5" t="s">
        <v>2802</v>
      </c>
      <c r="BFW5" t="s">
        <v>2803</v>
      </c>
      <c r="BFX5" t="s">
        <v>2804</v>
      </c>
      <c r="BFY5" t="s">
        <v>2805</v>
      </c>
      <c r="BFZ5" t="s">
        <v>2806</v>
      </c>
      <c r="BGA5" t="s">
        <v>2807</v>
      </c>
      <c r="BGB5" t="s">
        <v>2808</v>
      </c>
      <c r="BGC5" t="s">
        <v>2809</v>
      </c>
      <c r="BGD5" t="s">
        <v>2810</v>
      </c>
      <c r="BGE5" t="s">
        <v>2811</v>
      </c>
      <c r="BGF5" t="s">
        <v>2812</v>
      </c>
      <c r="BGG5" t="s">
        <v>2813</v>
      </c>
      <c r="BGH5" t="s">
        <v>2814</v>
      </c>
      <c r="BGI5" t="s">
        <v>2815</v>
      </c>
      <c r="BGJ5" t="s">
        <v>2816</v>
      </c>
      <c r="BGK5" t="s">
        <v>2817</v>
      </c>
      <c r="BGL5" t="s">
        <v>2818</v>
      </c>
      <c r="BGM5" t="s">
        <v>2819</v>
      </c>
      <c r="BGN5" t="s">
        <v>2820</v>
      </c>
      <c r="BGO5" t="s">
        <v>2821</v>
      </c>
      <c r="BGP5" t="s">
        <v>2822</v>
      </c>
      <c r="BGQ5" t="s">
        <v>2823</v>
      </c>
      <c r="BGR5" t="s">
        <v>2824</v>
      </c>
      <c r="BGS5" t="s">
        <v>2825</v>
      </c>
      <c r="BGT5" t="s">
        <v>2826</v>
      </c>
      <c r="BGU5" t="s">
        <v>2827</v>
      </c>
      <c r="BGV5" t="s">
        <v>2828</v>
      </c>
      <c r="BGW5" t="s">
        <v>2829</v>
      </c>
      <c r="BGX5" t="s">
        <v>2830</v>
      </c>
      <c r="BGY5" t="s">
        <v>2831</v>
      </c>
      <c r="BGZ5" t="s">
        <v>2832</v>
      </c>
      <c r="BHA5" t="s">
        <v>2833</v>
      </c>
      <c r="BHB5" t="s">
        <v>2834</v>
      </c>
      <c r="BHC5" t="s">
        <v>2835</v>
      </c>
      <c r="BHD5" t="s">
        <v>2836</v>
      </c>
      <c r="BHE5" t="s">
        <v>2837</v>
      </c>
      <c r="BHF5" t="s">
        <v>2838</v>
      </c>
      <c r="BHG5" t="s">
        <v>2839</v>
      </c>
      <c r="BHH5" t="s">
        <v>2840</v>
      </c>
      <c r="BHI5" t="s">
        <v>2841</v>
      </c>
      <c r="BHJ5" t="s">
        <v>2842</v>
      </c>
      <c r="BHK5" t="s">
        <v>2843</v>
      </c>
      <c r="BHL5" t="s">
        <v>2844</v>
      </c>
      <c r="BHM5" t="s">
        <v>2845</v>
      </c>
      <c r="BHN5" t="s">
        <v>2846</v>
      </c>
      <c r="BHO5" t="s">
        <v>2847</v>
      </c>
      <c r="BHP5" t="s">
        <v>2848</v>
      </c>
      <c r="BHQ5" t="s">
        <v>2849</v>
      </c>
      <c r="BHR5" t="s">
        <v>2850</v>
      </c>
      <c r="BHS5" t="s">
        <v>2851</v>
      </c>
      <c r="BHT5" t="s">
        <v>2852</v>
      </c>
      <c r="BHU5" t="s">
        <v>2853</v>
      </c>
      <c r="BHV5" t="s">
        <v>2854</v>
      </c>
      <c r="BHW5" t="s">
        <v>2855</v>
      </c>
      <c r="BHX5" t="s">
        <v>2856</v>
      </c>
      <c r="BHY5" t="s">
        <v>2857</v>
      </c>
      <c r="BHZ5" t="s">
        <v>2858</v>
      </c>
      <c r="BIA5" t="s">
        <v>2859</v>
      </c>
      <c r="BIB5" t="s">
        <v>2860</v>
      </c>
      <c r="BIC5" t="s">
        <v>2861</v>
      </c>
      <c r="BID5" t="s">
        <v>2862</v>
      </c>
      <c r="BIE5" t="s">
        <v>2863</v>
      </c>
      <c r="BIF5" t="s">
        <v>2864</v>
      </c>
      <c r="BIG5" t="s">
        <v>2865</v>
      </c>
      <c r="BIH5" t="s">
        <v>2866</v>
      </c>
      <c r="BII5" t="s">
        <v>2867</v>
      </c>
      <c r="BIJ5" t="s">
        <v>2868</v>
      </c>
      <c r="BIK5" t="s">
        <v>2869</v>
      </c>
      <c r="BIL5" t="s">
        <v>2870</v>
      </c>
      <c r="BIM5" t="s">
        <v>2871</v>
      </c>
      <c r="BIN5" t="s">
        <v>2872</v>
      </c>
      <c r="BIO5" t="s">
        <v>2873</v>
      </c>
      <c r="BIP5" t="s">
        <v>2874</v>
      </c>
      <c r="BIQ5" t="s">
        <v>2875</v>
      </c>
      <c r="BIR5" t="s">
        <v>2876</v>
      </c>
      <c r="BIS5" t="s">
        <v>2877</v>
      </c>
      <c r="BIT5" t="s">
        <v>2878</v>
      </c>
      <c r="BIU5" t="s">
        <v>2879</v>
      </c>
      <c r="BIV5" t="s">
        <v>2880</v>
      </c>
      <c r="BIW5" t="s">
        <v>2881</v>
      </c>
      <c r="BIX5" t="s">
        <v>2882</v>
      </c>
      <c r="BIY5" t="s">
        <v>2883</v>
      </c>
      <c r="BIZ5" t="s">
        <v>2884</v>
      </c>
      <c r="BJA5" t="s">
        <v>2885</v>
      </c>
      <c r="BJB5" t="s">
        <v>2886</v>
      </c>
      <c r="BJC5" t="s">
        <v>2887</v>
      </c>
      <c r="BJD5" t="s">
        <v>2888</v>
      </c>
      <c r="BJE5" t="s">
        <v>2889</v>
      </c>
      <c r="BJF5" t="s">
        <v>2890</v>
      </c>
      <c r="BJG5" t="s">
        <v>2891</v>
      </c>
      <c r="BJH5" t="s">
        <v>2892</v>
      </c>
      <c r="BJI5" t="s">
        <v>2893</v>
      </c>
      <c r="BJJ5" t="s">
        <v>2894</v>
      </c>
      <c r="BJK5" t="s">
        <v>2895</v>
      </c>
      <c r="BJL5" t="s">
        <v>2896</v>
      </c>
      <c r="BJM5" t="s">
        <v>2897</v>
      </c>
      <c r="BJN5" t="s">
        <v>2898</v>
      </c>
      <c r="BJO5" t="s">
        <v>2899</v>
      </c>
      <c r="BJP5" t="s">
        <v>2900</v>
      </c>
      <c r="BJQ5" t="s">
        <v>2901</v>
      </c>
      <c r="BJR5" t="s">
        <v>2902</v>
      </c>
      <c r="BJS5" t="s">
        <v>2903</v>
      </c>
      <c r="BJT5" t="s">
        <v>2904</v>
      </c>
      <c r="BJU5" t="s">
        <v>2905</v>
      </c>
      <c r="BJV5" t="s">
        <v>2906</v>
      </c>
      <c r="BJW5" t="s">
        <v>2907</v>
      </c>
      <c r="BJX5" t="s">
        <v>2908</v>
      </c>
      <c r="BJY5" t="s">
        <v>2909</v>
      </c>
      <c r="BJZ5" t="s">
        <v>2910</v>
      </c>
      <c r="BKA5" t="s">
        <v>2911</v>
      </c>
      <c r="BKB5" t="s">
        <v>2912</v>
      </c>
      <c r="BKC5" t="s">
        <v>2913</v>
      </c>
      <c r="BKD5" t="s">
        <v>2914</v>
      </c>
      <c r="BKE5" t="s">
        <v>2915</v>
      </c>
      <c r="BKF5" t="s">
        <v>2916</v>
      </c>
      <c r="BKG5" t="s">
        <v>2917</v>
      </c>
      <c r="BKH5" t="s">
        <v>2918</v>
      </c>
      <c r="BKI5" t="s">
        <v>2919</v>
      </c>
      <c r="BKJ5" t="s">
        <v>2920</v>
      </c>
      <c r="BKK5" t="s">
        <v>2921</v>
      </c>
      <c r="BKL5" t="s">
        <v>2922</v>
      </c>
      <c r="BKM5" t="s">
        <v>2923</v>
      </c>
      <c r="BKN5" t="s">
        <v>2924</v>
      </c>
      <c r="BKO5" t="s">
        <v>2925</v>
      </c>
      <c r="BKP5" t="s">
        <v>2926</v>
      </c>
      <c r="BKQ5" t="s">
        <v>2927</v>
      </c>
      <c r="BKR5" t="s">
        <v>2928</v>
      </c>
      <c r="BKS5" t="s">
        <v>2929</v>
      </c>
      <c r="BKT5" t="s">
        <v>2930</v>
      </c>
      <c r="BKU5" t="s">
        <v>2931</v>
      </c>
      <c r="BKV5" t="s">
        <v>2932</v>
      </c>
      <c r="BKW5" t="s">
        <v>2933</v>
      </c>
      <c r="BKX5" t="s">
        <v>2934</v>
      </c>
      <c r="BKY5" t="s">
        <v>2935</v>
      </c>
      <c r="BKZ5" t="s">
        <v>2936</v>
      </c>
      <c r="BLA5" t="s">
        <v>2937</v>
      </c>
      <c r="BLB5" t="s">
        <v>2938</v>
      </c>
      <c r="BLC5" t="s">
        <v>2939</v>
      </c>
      <c r="BLD5" t="s">
        <v>2940</v>
      </c>
      <c r="BLE5" t="s">
        <v>2941</v>
      </c>
      <c r="BLF5" t="s">
        <v>2942</v>
      </c>
      <c r="BLG5" t="s">
        <v>2943</v>
      </c>
      <c r="BLH5" t="s">
        <v>2944</v>
      </c>
      <c r="BLI5" t="s">
        <v>2945</v>
      </c>
      <c r="BLJ5" t="s">
        <v>2946</v>
      </c>
      <c r="BLK5" t="s">
        <v>2947</v>
      </c>
      <c r="BLL5" t="s">
        <v>2948</v>
      </c>
      <c r="BLM5" t="s">
        <v>2949</v>
      </c>
      <c r="BLN5" t="s">
        <v>2950</v>
      </c>
      <c r="BLO5" t="s">
        <v>2951</v>
      </c>
      <c r="BLP5" t="s">
        <v>2952</v>
      </c>
      <c r="BLQ5" t="s">
        <v>2953</v>
      </c>
      <c r="BLR5" t="s">
        <v>2954</v>
      </c>
      <c r="BLS5" t="s">
        <v>2955</v>
      </c>
      <c r="BLT5" t="s">
        <v>2956</v>
      </c>
      <c r="BLU5" t="s">
        <v>2957</v>
      </c>
      <c r="BLV5" t="s">
        <v>2958</v>
      </c>
      <c r="BLW5" t="s">
        <v>2959</v>
      </c>
      <c r="BLX5" t="s">
        <v>2960</v>
      </c>
      <c r="BLY5" t="s">
        <v>2961</v>
      </c>
      <c r="BLZ5" t="s">
        <v>2962</v>
      </c>
      <c r="BMA5" t="s">
        <v>2963</v>
      </c>
      <c r="BMB5" t="s">
        <v>2964</v>
      </c>
      <c r="BMC5" t="s">
        <v>2965</v>
      </c>
      <c r="BMD5" t="s">
        <v>2966</v>
      </c>
      <c r="BME5" t="s">
        <v>2967</v>
      </c>
      <c r="BMF5" t="s">
        <v>2968</v>
      </c>
      <c r="BMG5" t="s">
        <v>2969</v>
      </c>
      <c r="BMH5" t="s">
        <v>2970</v>
      </c>
      <c r="BMI5" t="s">
        <v>2971</v>
      </c>
      <c r="BMJ5" t="s">
        <v>2972</v>
      </c>
      <c r="BMK5" t="s">
        <v>2973</v>
      </c>
      <c r="BML5" t="s">
        <v>2974</v>
      </c>
      <c r="BMM5" t="s">
        <v>2975</v>
      </c>
      <c r="BMN5" t="s">
        <v>2976</v>
      </c>
      <c r="BMO5" t="s">
        <v>2977</v>
      </c>
      <c r="BMP5" t="s">
        <v>2978</v>
      </c>
      <c r="BMQ5" t="s">
        <v>2979</v>
      </c>
      <c r="BMR5" t="s">
        <v>2980</v>
      </c>
      <c r="BMS5" t="s">
        <v>2981</v>
      </c>
      <c r="BMT5" t="s">
        <v>2982</v>
      </c>
      <c r="BMU5" t="s">
        <v>2983</v>
      </c>
      <c r="BMV5" t="s">
        <v>2984</v>
      </c>
      <c r="BMW5" t="s">
        <v>2985</v>
      </c>
      <c r="BMX5" t="s">
        <v>2986</v>
      </c>
      <c r="BMY5" t="s">
        <v>2987</v>
      </c>
      <c r="BMZ5" t="s">
        <v>2988</v>
      </c>
      <c r="BNA5" t="s">
        <v>2989</v>
      </c>
      <c r="BNB5" t="s">
        <v>2990</v>
      </c>
      <c r="BNC5" t="s">
        <v>2991</v>
      </c>
      <c r="BND5" t="s">
        <v>2992</v>
      </c>
      <c r="BNE5" t="s">
        <v>2993</v>
      </c>
      <c r="BNF5" t="s">
        <v>2994</v>
      </c>
      <c r="BNG5" t="s">
        <v>2995</v>
      </c>
      <c r="BNH5" t="s">
        <v>2996</v>
      </c>
      <c r="BNI5" t="s">
        <v>2997</v>
      </c>
      <c r="BNJ5" t="s">
        <v>2998</v>
      </c>
      <c r="BNK5" t="s">
        <v>2999</v>
      </c>
      <c r="BNL5" t="s">
        <v>3000</v>
      </c>
      <c r="BNM5" t="s">
        <v>3001</v>
      </c>
      <c r="BNN5" t="s">
        <v>3002</v>
      </c>
      <c r="BNO5" t="s">
        <v>3003</v>
      </c>
      <c r="BNP5" t="s">
        <v>3004</v>
      </c>
      <c r="BNQ5" t="s">
        <v>3005</v>
      </c>
      <c r="BNR5" t="s">
        <v>3006</v>
      </c>
      <c r="BNS5" t="s">
        <v>3007</v>
      </c>
      <c r="BNT5" t="s">
        <v>3008</v>
      </c>
      <c r="BNU5" t="s">
        <v>3009</v>
      </c>
      <c r="BNV5" t="s">
        <v>3010</v>
      </c>
      <c r="BNW5" t="s">
        <v>3011</v>
      </c>
      <c r="BNX5" t="s">
        <v>3012</v>
      </c>
      <c r="BNY5" t="s">
        <v>3013</v>
      </c>
      <c r="BNZ5" t="s">
        <v>3014</v>
      </c>
      <c r="BOA5" t="s">
        <v>3015</v>
      </c>
      <c r="BOB5" t="s">
        <v>3016</v>
      </c>
      <c r="BOC5" t="s">
        <v>3017</v>
      </c>
      <c r="BOD5" t="s">
        <v>3018</v>
      </c>
      <c r="BOE5" t="s">
        <v>3019</v>
      </c>
      <c r="BOF5" t="s">
        <v>3020</v>
      </c>
      <c r="BOG5" t="s">
        <v>3021</v>
      </c>
      <c r="BOH5" t="s">
        <v>3022</v>
      </c>
      <c r="BOI5" t="s">
        <v>3023</v>
      </c>
      <c r="BOJ5" t="s">
        <v>3024</v>
      </c>
      <c r="BOK5" t="s">
        <v>3025</v>
      </c>
      <c r="BOL5" t="s">
        <v>3026</v>
      </c>
      <c r="BOM5" t="s">
        <v>3027</v>
      </c>
      <c r="BON5" t="s">
        <v>3028</v>
      </c>
      <c r="BOO5" t="s">
        <v>3029</v>
      </c>
      <c r="BOP5" t="s">
        <v>3030</v>
      </c>
      <c r="BOQ5" t="s">
        <v>3031</v>
      </c>
      <c r="BOR5" t="s">
        <v>3032</v>
      </c>
      <c r="BOS5" t="s">
        <v>3033</v>
      </c>
      <c r="BOT5" t="s">
        <v>3034</v>
      </c>
      <c r="BOU5" t="s">
        <v>3035</v>
      </c>
      <c r="BOV5" t="s">
        <v>3036</v>
      </c>
      <c r="BOW5" t="s">
        <v>3037</v>
      </c>
      <c r="BOX5" t="s">
        <v>3038</v>
      </c>
      <c r="BOY5" t="s">
        <v>3039</v>
      </c>
      <c r="BOZ5" t="s">
        <v>3040</v>
      </c>
      <c r="BPA5" t="s">
        <v>3041</v>
      </c>
      <c r="BPB5" t="s">
        <v>3042</v>
      </c>
      <c r="BPC5" t="s">
        <v>3043</v>
      </c>
      <c r="BPD5" t="s">
        <v>3044</v>
      </c>
      <c r="BPE5" t="s">
        <v>3045</v>
      </c>
      <c r="BPF5" t="s">
        <v>3046</v>
      </c>
      <c r="BPG5" t="s">
        <v>3047</v>
      </c>
      <c r="BPH5" t="s">
        <v>3048</v>
      </c>
      <c r="BPI5" t="s">
        <v>3049</v>
      </c>
      <c r="BPJ5" t="s">
        <v>3050</v>
      </c>
      <c r="BPK5" t="s">
        <v>3051</v>
      </c>
      <c r="BPL5" t="s">
        <v>3052</v>
      </c>
      <c r="BPM5" t="s">
        <v>3053</v>
      </c>
      <c r="BPN5" t="s">
        <v>3054</v>
      </c>
      <c r="BPO5" t="s">
        <v>3055</v>
      </c>
      <c r="BPP5" t="s">
        <v>3056</v>
      </c>
      <c r="BPQ5" t="s">
        <v>3057</v>
      </c>
      <c r="BPR5" t="s">
        <v>3058</v>
      </c>
      <c r="BPS5" t="s">
        <v>3059</v>
      </c>
      <c r="BPT5" t="s">
        <v>3060</v>
      </c>
      <c r="BPU5" t="s">
        <v>3061</v>
      </c>
      <c r="BPV5" t="s">
        <v>3062</v>
      </c>
      <c r="BPW5" t="s">
        <v>3063</v>
      </c>
      <c r="BPX5" t="s">
        <v>3064</v>
      </c>
      <c r="BPY5" t="s">
        <v>3065</v>
      </c>
      <c r="BPZ5" t="s">
        <v>3066</v>
      </c>
      <c r="BQA5" t="s">
        <v>3067</v>
      </c>
      <c r="BQB5" t="s">
        <v>3068</v>
      </c>
      <c r="BQC5" t="s">
        <v>3069</v>
      </c>
      <c r="BQD5" t="s">
        <v>3070</v>
      </c>
      <c r="BQE5" t="s">
        <v>3071</v>
      </c>
      <c r="BQF5" t="s">
        <v>3072</v>
      </c>
      <c r="BQG5" t="s">
        <v>3073</v>
      </c>
      <c r="BQH5" t="s">
        <v>3074</v>
      </c>
      <c r="BQI5" t="s">
        <v>3075</v>
      </c>
      <c r="BQJ5" t="s">
        <v>3076</v>
      </c>
      <c r="BQK5" t="s">
        <v>3077</v>
      </c>
      <c r="BQL5" t="s">
        <v>3078</v>
      </c>
      <c r="BQM5" t="s">
        <v>3079</v>
      </c>
      <c r="BQN5" t="s">
        <v>3080</v>
      </c>
      <c r="BQO5" t="s">
        <v>3081</v>
      </c>
      <c r="BQP5" t="s">
        <v>3082</v>
      </c>
      <c r="BQQ5" t="s">
        <v>3083</v>
      </c>
      <c r="BQR5" t="s">
        <v>3084</v>
      </c>
      <c r="BQS5" t="s">
        <v>3085</v>
      </c>
      <c r="BQT5" t="s">
        <v>3086</v>
      </c>
      <c r="BQU5" t="s">
        <v>3087</v>
      </c>
      <c r="BQV5" t="s">
        <v>3088</v>
      </c>
      <c r="BQW5" t="s">
        <v>3089</v>
      </c>
      <c r="BQX5" t="s">
        <v>3090</v>
      </c>
      <c r="BQY5" t="s">
        <v>3091</v>
      </c>
      <c r="BQZ5" t="s">
        <v>3092</v>
      </c>
      <c r="BRA5" t="s">
        <v>3093</v>
      </c>
      <c r="BRB5" t="s">
        <v>3094</v>
      </c>
      <c r="BRC5" t="s">
        <v>3095</v>
      </c>
      <c r="BRD5" t="s">
        <v>3096</v>
      </c>
      <c r="BRE5" t="s">
        <v>3097</v>
      </c>
      <c r="BRF5" t="s">
        <v>3098</v>
      </c>
      <c r="BRG5" t="s">
        <v>3099</v>
      </c>
      <c r="BRH5" t="s">
        <v>3100</v>
      </c>
      <c r="BRI5" t="s">
        <v>3101</v>
      </c>
      <c r="BRJ5" t="s">
        <v>3102</v>
      </c>
      <c r="BRK5" t="s">
        <v>3103</v>
      </c>
      <c r="BRL5" t="s">
        <v>3104</v>
      </c>
      <c r="BRM5" t="s">
        <v>3105</v>
      </c>
      <c r="BRN5" t="s">
        <v>3106</v>
      </c>
      <c r="BRO5" t="s">
        <v>3107</v>
      </c>
      <c r="BRP5" t="s">
        <v>3108</v>
      </c>
      <c r="BRQ5" t="s">
        <v>3109</v>
      </c>
      <c r="BRR5" t="s">
        <v>3110</v>
      </c>
      <c r="BRS5" t="s">
        <v>3111</v>
      </c>
      <c r="BRT5" t="s">
        <v>3112</v>
      </c>
      <c r="BRU5" t="s">
        <v>3113</v>
      </c>
      <c r="BRV5" t="s">
        <v>3114</v>
      </c>
      <c r="BRW5" t="s">
        <v>3115</v>
      </c>
      <c r="BRX5" t="s">
        <v>3116</v>
      </c>
      <c r="BRY5" t="s">
        <v>3117</v>
      </c>
      <c r="BRZ5" t="s">
        <v>3118</v>
      </c>
      <c r="BSA5" t="s">
        <v>3119</v>
      </c>
      <c r="BSB5" t="s">
        <v>3120</v>
      </c>
      <c r="BSC5" t="s">
        <v>3121</v>
      </c>
      <c r="BSD5" t="s">
        <v>3122</v>
      </c>
      <c r="BSE5" t="s">
        <v>3123</v>
      </c>
      <c r="BSF5" t="s">
        <v>3124</v>
      </c>
      <c r="BSG5" t="s">
        <v>3125</v>
      </c>
      <c r="BSH5" t="s">
        <v>3126</v>
      </c>
      <c r="BSI5" t="s">
        <v>3127</v>
      </c>
      <c r="BSJ5" t="s">
        <v>3128</v>
      </c>
      <c r="BSK5" t="s">
        <v>3129</v>
      </c>
      <c r="BSL5" t="s">
        <v>3130</v>
      </c>
      <c r="BSM5" t="s">
        <v>3131</v>
      </c>
      <c r="BSN5" t="s">
        <v>3132</v>
      </c>
      <c r="BSO5" t="s">
        <v>3133</v>
      </c>
      <c r="BSP5" t="s">
        <v>3134</v>
      </c>
      <c r="BSQ5" t="s">
        <v>3135</v>
      </c>
      <c r="BSR5" t="s">
        <v>3136</v>
      </c>
      <c r="BSS5" t="s">
        <v>3137</v>
      </c>
      <c r="BST5" t="s">
        <v>3138</v>
      </c>
      <c r="BSU5" t="s">
        <v>3139</v>
      </c>
      <c r="BSV5" t="s">
        <v>3140</v>
      </c>
      <c r="BSW5" t="s">
        <v>3141</v>
      </c>
      <c r="BSX5" t="s">
        <v>3142</v>
      </c>
      <c r="BSY5" t="s">
        <v>3143</v>
      </c>
      <c r="BSZ5" t="s">
        <v>3144</v>
      </c>
      <c r="BTA5" t="s">
        <v>3145</v>
      </c>
      <c r="BTB5" t="s">
        <v>3146</v>
      </c>
      <c r="BTC5" t="s">
        <v>3147</v>
      </c>
      <c r="BTD5" t="s">
        <v>3148</v>
      </c>
      <c r="BTE5" t="s">
        <v>3149</v>
      </c>
      <c r="BTF5" t="s">
        <v>3150</v>
      </c>
      <c r="BTG5" t="s">
        <v>3151</v>
      </c>
      <c r="BTH5" t="s">
        <v>3152</v>
      </c>
      <c r="BTI5" t="s">
        <v>3153</v>
      </c>
      <c r="BTJ5" t="s">
        <v>3154</v>
      </c>
      <c r="BTK5" t="s">
        <v>3155</v>
      </c>
      <c r="BTL5" t="s">
        <v>3156</v>
      </c>
      <c r="BTM5" t="s">
        <v>3157</v>
      </c>
      <c r="BTN5" t="s">
        <v>3158</v>
      </c>
      <c r="BTO5" t="s">
        <v>3159</v>
      </c>
      <c r="BTP5" t="s">
        <v>3160</v>
      </c>
      <c r="BTQ5" t="s">
        <v>3161</v>
      </c>
      <c r="BTR5" t="s">
        <v>3162</v>
      </c>
      <c r="BTS5" t="s">
        <v>3163</v>
      </c>
      <c r="BTT5" t="s">
        <v>3164</v>
      </c>
      <c r="BTU5" t="s">
        <v>3165</v>
      </c>
      <c r="BTV5" t="s">
        <v>3166</v>
      </c>
      <c r="BTW5" t="s">
        <v>3167</v>
      </c>
      <c r="BTX5" t="s">
        <v>3168</v>
      </c>
      <c r="BTY5" t="s">
        <v>3169</v>
      </c>
      <c r="BTZ5" t="s">
        <v>3170</v>
      </c>
      <c r="BUA5" t="s">
        <v>3171</v>
      </c>
      <c r="BUB5" t="s">
        <v>3172</v>
      </c>
      <c r="BUC5" t="s">
        <v>3173</v>
      </c>
      <c r="BUD5" t="s">
        <v>3174</v>
      </c>
      <c r="BUE5" t="s">
        <v>3175</v>
      </c>
      <c r="BUF5" t="s">
        <v>3176</v>
      </c>
      <c r="BUG5" t="s">
        <v>3177</v>
      </c>
      <c r="BUH5" t="s">
        <v>3178</v>
      </c>
      <c r="BUI5" t="s">
        <v>3179</v>
      </c>
      <c r="BUJ5" t="s">
        <v>3180</v>
      </c>
      <c r="BUK5" t="s">
        <v>3181</v>
      </c>
      <c r="BUL5" t="s">
        <v>3182</v>
      </c>
      <c r="BUM5" t="s">
        <v>3183</v>
      </c>
      <c r="BUN5" t="s">
        <v>3184</v>
      </c>
      <c r="BUO5" t="s">
        <v>3185</v>
      </c>
      <c r="BUP5" t="s">
        <v>3186</v>
      </c>
      <c r="BUQ5" t="s">
        <v>3187</v>
      </c>
      <c r="BUR5" t="s">
        <v>3188</v>
      </c>
      <c r="BUS5" t="s">
        <v>3189</v>
      </c>
      <c r="BUT5" t="s">
        <v>3190</v>
      </c>
      <c r="BUU5" t="s">
        <v>3191</v>
      </c>
      <c r="BUV5" t="s">
        <v>3192</v>
      </c>
      <c r="BUW5" t="s">
        <v>3193</v>
      </c>
      <c r="BUX5" t="s">
        <v>3194</v>
      </c>
      <c r="BUY5" t="s">
        <v>3195</v>
      </c>
      <c r="BUZ5" t="s">
        <v>3196</v>
      </c>
      <c r="BVA5" t="s">
        <v>3197</v>
      </c>
      <c r="BVB5" t="s">
        <v>3198</v>
      </c>
      <c r="BVC5" t="s">
        <v>3199</v>
      </c>
      <c r="BVD5" t="s">
        <v>3200</v>
      </c>
      <c r="BVE5" t="s">
        <v>3201</v>
      </c>
      <c r="BVF5" t="s">
        <v>3202</v>
      </c>
      <c r="BVG5" t="s">
        <v>3203</v>
      </c>
      <c r="BVH5" t="s">
        <v>3204</v>
      </c>
      <c r="BVI5" t="s">
        <v>3205</v>
      </c>
      <c r="BVJ5" t="s">
        <v>3206</v>
      </c>
      <c r="BVK5" t="s">
        <v>3207</v>
      </c>
      <c r="BVL5" t="s">
        <v>3208</v>
      </c>
      <c r="BVM5" t="s">
        <v>3209</v>
      </c>
      <c r="BVN5" t="s">
        <v>3210</v>
      </c>
      <c r="BVO5" t="s">
        <v>3211</v>
      </c>
      <c r="BVP5" t="s">
        <v>3212</v>
      </c>
      <c r="BVQ5" t="s">
        <v>3213</v>
      </c>
      <c r="BVR5" t="s">
        <v>3214</v>
      </c>
      <c r="BVS5" t="s">
        <v>3215</v>
      </c>
      <c r="BVT5" t="s">
        <v>3216</v>
      </c>
      <c r="BVU5" t="s">
        <v>3217</v>
      </c>
      <c r="BVV5" t="s">
        <v>3218</v>
      </c>
      <c r="BVW5" t="s">
        <v>3219</v>
      </c>
      <c r="BVX5" t="s">
        <v>3220</v>
      </c>
      <c r="BVY5" t="s">
        <v>3221</v>
      </c>
      <c r="BVZ5" t="s">
        <v>3222</v>
      </c>
      <c r="BWA5" t="s">
        <v>3223</v>
      </c>
      <c r="BWB5" t="s">
        <v>3224</v>
      </c>
      <c r="BWC5" t="s">
        <v>3225</v>
      </c>
      <c r="BWD5" t="s">
        <v>3226</v>
      </c>
      <c r="BWE5" t="s">
        <v>3227</v>
      </c>
      <c r="BWF5" t="s">
        <v>3228</v>
      </c>
      <c r="BWG5" t="s">
        <v>3229</v>
      </c>
      <c r="BWH5" t="s">
        <v>3230</v>
      </c>
      <c r="BWI5" t="s">
        <v>3231</v>
      </c>
      <c r="BWJ5" t="s">
        <v>3232</v>
      </c>
      <c r="BWK5" t="s">
        <v>3233</v>
      </c>
      <c r="BWL5" t="s">
        <v>3234</v>
      </c>
      <c r="BWM5" t="s">
        <v>3235</v>
      </c>
      <c r="BWN5" t="s">
        <v>3236</v>
      </c>
      <c r="BWO5" t="s">
        <v>3237</v>
      </c>
      <c r="BWP5" t="s">
        <v>3238</v>
      </c>
      <c r="BWQ5" t="s">
        <v>3239</v>
      </c>
      <c r="BWR5" t="s">
        <v>3240</v>
      </c>
      <c r="BWS5" t="s">
        <v>3241</v>
      </c>
      <c r="BWT5" t="s">
        <v>3242</v>
      </c>
      <c r="BWU5" t="s">
        <v>3243</v>
      </c>
      <c r="BWV5" t="s">
        <v>3244</v>
      </c>
      <c r="BWW5" t="s">
        <v>3245</v>
      </c>
      <c r="BWX5" t="s">
        <v>3246</v>
      </c>
      <c r="BWY5" t="s">
        <v>3247</v>
      </c>
      <c r="BWZ5" t="s">
        <v>3248</v>
      </c>
      <c r="BXA5" t="s">
        <v>3249</v>
      </c>
      <c r="BXB5" t="s">
        <v>3250</v>
      </c>
      <c r="BXC5" t="s">
        <v>3251</v>
      </c>
      <c r="BXD5" t="s">
        <v>3252</v>
      </c>
      <c r="BXE5" t="s">
        <v>3253</v>
      </c>
      <c r="BXF5" t="s">
        <v>3254</v>
      </c>
      <c r="BXG5" t="s">
        <v>3255</v>
      </c>
      <c r="BXH5" t="s">
        <v>3256</v>
      </c>
      <c r="BXI5" t="s">
        <v>3257</v>
      </c>
      <c r="BXJ5" t="s">
        <v>3258</v>
      </c>
      <c r="BXK5" t="s">
        <v>3259</v>
      </c>
      <c r="BXL5" t="s">
        <v>3260</v>
      </c>
      <c r="BXM5" t="s">
        <v>3261</v>
      </c>
      <c r="BXN5" t="s">
        <v>3262</v>
      </c>
      <c r="BXO5" t="s">
        <v>3263</v>
      </c>
      <c r="BXP5" t="s">
        <v>3264</v>
      </c>
      <c r="BXQ5" t="s">
        <v>3265</v>
      </c>
      <c r="BXR5" t="s">
        <v>3266</v>
      </c>
      <c r="BXS5" t="s">
        <v>3267</v>
      </c>
      <c r="BXT5" t="s">
        <v>3268</v>
      </c>
      <c r="BXU5" t="s">
        <v>3269</v>
      </c>
      <c r="BXV5" t="s">
        <v>3270</v>
      </c>
      <c r="BXW5" t="s">
        <v>3271</v>
      </c>
      <c r="BXX5" t="s">
        <v>3272</v>
      </c>
      <c r="BXY5" t="s">
        <v>3273</v>
      </c>
      <c r="BXZ5" t="s">
        <v>3274</v>
      </c>
      <c r="BYA5" t="s">
        <v>3275</v>
      </c>
      <c r="BYB5" t="s">
        <v>3276</v>
      </c>
      <c r="BYC5" t="s">
        <v>3277</v>
      </c>
      <c r="BYD5" t="s">
        <v>3278</v>
      </c>
      <c r="BYE5" t="s">
        <v>3279</v>
      </c>
      <c r="BYF5" t="s">
        <v>3280</v>
      </c>
      <c r="BYG5" t="s">
        <v>3281</v>
      </c>
      <c r="BYH5" t="s">
        <v>3282</v>
      </c>
      <c r="BYI5" t="s">
        <v>3283</v>
      </c>
      <c r="BYJ5" t="s">
        <v>3284</v>
      </c>
      <c r="BYK5" t="s">
        <v>3285</v>
      </c>
      <c r="BYL5" t="s">
        <v>3286</v>
      </c>
      <c r="BYM5" t="s">
        <v>3287</v>
      </c>
      <c r="BYN5" t="s">
        <v>3288</v>
      </c>
      <c r="BYO5" t="s">
        <v>3289</v>
      </c>
      <c r="BYP5" t="s">
        <v>3290</v>
      </c>
      <c r="BYQ5" t="s">
        <v>3291</v>
      </c>
      <c r="BYR5" t="s">
        <v>3292</v>
      </c>
      <c r="BYS5" t="s">
        <v>3293</v>
      </c>
      <c r="BYT5" t="s">
        <v>3294</v>
      </c>
      <c r="BYU5" t="s">
        <v>3295</v>
      </c>
      <c r="BYV5" t="s">
        <v>3296</v>
      </c>
      <c r="BYW5" t="s">
        <v>3297</v>
      </c>
      <c r="BYX5" t="s">
        <v>3298</v>
      </c>
      <c r="BYY5" t="s">
        <v>3299</v>
      </c>
      <c r="BYZ5" t="s">
        <v>3300</v>
      </c>
      <c r="BZA5" t="s">
        <v>3301</v>
      </c>
      <c r="BZB5" t="s">
        <v>3302</v>
      </c>
      <c r="BZC5" t="s">
        <v>3303</v>
      </c>
      <c r="BZD5" t="s">
        <v>3304</v>
      </c>
      <c r="BZE5" t="s">
        <v>3305</v>
      </c>
      <c r="BZF5" t="s">
        <v>3306</v>
      </c>
      <c r="BZG5" t="s">
        <v>3307</v>
      </c>
      <c r="BZH5" t="s">
        <v>3308</v>
      </c>
      <c r="BZI5" t="s">
        <v>3309</v>
      </c>
      <c r="BZJ5" t="s">
        <v>3310</v>
      </c>
      <c r="BZK5" t="s">
        <v>3311</v>
      </c>
      <c r="BZL5" t="s">
        <v>3312</v>
      </c>
      <c r="BZM5" t="s">
        <v>3313</v>
      </c>
      <c r="BZN5" t="s">
        <v>3314</v>
      </c>
      <c r="BZO5" t="s">
        <v>3315</v>
      </c>
      <c r="BZP5" t="s">
        <v>3316</v>
      </c>
      <c r="BZQ5" t="s">
        <v>3317</v>
      </c>
      <c r="BZR5" t="s">
        <v>3318</v>
      </c>
      <c r="BZS5" t="s">
        <v>3319</v>
      </c>
      <c r="BZT5" t="s">
        <v>3320</v>
      </c>
      <c r="BZU5" t="s">
        <v>3321</v>
      </c>
      <c r="BZV5" t="s">
        <v>3322</v>
      </c>
      <c r="BZW5" t="s">
        <v>3323</v>
      </c>
      <c r="BZX5" t="s">
        <v>3324</v>
      </c>
      <c r="BZY5" t="s">
        <v>3325</v>
      </c>
      <c r="BZZ5" t="s">
        <v>3326</v>
      </c>
      <c r="CAA5" t="s">
        <v>3327</v>
      </c>
      <c r="CAB5" t="s">
        <v>3328</v>
      </c>
      <c r="CAC5" t="s">
        <v>3329</v>
      </c>
      <c r="CAD5" t="s">
        <v>3330</v>
      </c>
      <c r="CAE5" t="s">
        <v>3331</v>
      </c>
      <c r="CAF5" t="s">
        <v>3332</v>
      </c>
      <c r="CAG5" t="s">
        <v>3333</v>
      </c>
      <c r="CAH5" t="s">
        <v>3334</v>
      </c>
      <c r="CAI5" t="s">
        <v>3335</v>
      </c>
      <c r="CAJ5" t="s">
        <v>3336</v>
      </c>
      <c r="CAK5" t="s">
        <v>3337</v>
      </c>
      <c r="CAL5" t="s">
        <v>3338</v>
      </c>
      <c r="CAM5" t="s">
        <v>3339</v>
      </c>
      <c r="CAN5" t="s">
        <v>3340</v>
      </c>
      <c r="CAO5" t="s">
        <v>3341</v>
      </c>
      <c r="CAP5" t="s">
        <v>3342</v>
      </c>
      <c r="CAQ5" t="s">
        <v>3343</v>
      </c>
      <c r="CAR5" t="s">
        <v>3344</v>
      </c>
      <c r="CAS5" t="s">
        <v>3345</v>
      </c>
      <c r="CAT5" t="s">
        <v>3346</v>
      </c>
      <c r="CAU5" t="s">
        <v>3347</v>
      </c>
      <c r="CAV5" t="s">
        <v>3348</v>
      </c>
      <c r="CAW5" t="s">
        <v>3349</v>
      </c>
      <c r="CAX5" t="s">
        <v>3350</v>
      </c>
      <c r="CAY5" t="s">
        <v>3351</v>
      </c>
      <c r="CAZ5" t="s">
        <v>3352</v>
      </c>
      <c r="CBA5" t="s">
        <v>3353</v>
      </c>
      <c r="CBB5" t="s">
        <v>3354</v>
      </c>
      <c r="CBC5" t="s">
        <v>3355</v>
      </c>
      <c r="CBD5" t="s">
        <v>3356</v>
      </c>
      <c r="CBE5" t="s">
        <v>3357</v>
      </c>
      <c r="CBF5" t="s">
        <v>3358</v>
      </c>
      <c r="CBG5" t="s">
        <v>3359</v>
      </c>
      <c r="CBH5" t="s">
        <v>3360</v>
      </c>
      <c r="CBI5" t="s">
        <v>3361</v>
      </c>
      <c r="CBJ5" t="s">
        <v>3362</v>
      </c>
      <c r="CBK5" t="s">
        <v>3363</v>
      </c>
      <c r="CBL5" t="s">
        <v>3364</v>
      </c>
      <c r="CBM5" t="s">
        <v>3365</v>
      </c>
      <c r="CBN5" t="s">
        <v>3366</v>
      </c>
      <c r="CBO5" t="s">
        <v>3367</v>
      </c>
      <c r="CBP5" t="s">
        <v>3368</v>
      </c>
      <c r="CBQ5" t="s">
        <v>3369</v>
      </c>
      <c r="CBR5" t="s">
        <v>3370</v>
      </c>
      <c r="CBS5" t="s">
        <v>3371</v>
      </c>
      <c r="CBT5" t="s">
        <v>3372</v>
      </c>
      <c r="CBU5" t="s">
        <v>3373</v>
      </c>
      <c r="CBV5" t="s">
        <v>3374</v>
      </c>
      <c r="CBW5" t="s">
        <v>3375</v>
      </c>
      <c r="CBX5" t="s">
        <v>3376</v>
      </c>
      <c r="CBY5" t="s">
        <v>3377</v>
      </c>
      <c r="CBZ5" t="s">
        <v>3378</v>
      </c>
      <c r="CCA5" t="s">
        <v>3379</v>
      </c>
      <c r="CCB5" t="s">
        <v>3380</v>
      </c>
      <c r="CCC5" t="s">
        <v>3381</v>
      </c>
      <c r="CCD5" t="s">
        <v>3382</v>
      </c>
      <c r="CCE5" t="s">
        <v>3383</v>
      </c>
      <c r="CCF5" t="s">
        <v>3384</v>
      </c>
      <c r="CCG5" t="s">
        <v>3385</v>
      </c>
      <c r="CCH5" t="s">
        <v>3386</v>
      </c>
      <c r="CCI5" t="s">
        <v>3387</v>
      </c>
      <c r="CCJ5" t="s">
        <v>3388</v>
      </c>
      <c r="CCK5" t="s">
        <v>3389</v>
      </c>
      <c r="CCL5" t="s">
        <v>3390</v>
      </c>
      <c r="CCM5" t="s">
        <v>3391</v>
      </c>
      <c r="CCN5" t="s">
        <v>3392</v>
      </c>
      <c r="CCO5" t="s">
        <v>3393</v>
      </c>
      <c r="CCP5" t="s">
        <v>3394</v>
      </c>
      <c r="CCQ5" t="s">
        <v>3395</v>
      </c>
      <c r="CCR5" t="s">
        <v>3396</v>
      </c>
      <c r="CCS5" t="s">
        <v>3397</v>
      </c>
      <c r="CCT5" t="s">
        <v>3398</v>
      </c>
      <c r="CCU5" t="s">
        <v>3399</v>
      </c>
      <c r="CCV5" t="s">
        <v>3400</v>
      </c>
      <c r="CCW5" t="s">
        <v>3401</v>
      </c>
      <c r="CCX5" t="s">
        <v>3402</v>
      </c>
      <c r="CCY5" t="s">
        <v>3403</v>
      </c>
      <c r="CCZ5" t="s">
        <v>3404</v>
      </c>
      <c r="CDA5" t="s">
        <v>3405</v>
      </c>
      <c r="CDB5" t="s">
        <v>3406</v>
      </c>
      <c r="CDC5" t="s">
        <v>3407</v>
      </c>
      <c r="CDD5" t="s">
        <v>3408</v>
      </c>
      <c r="CDE5" t="s">
        <v>3409</v>
      </c>
      <c r="CDF5" t="s">
        <v>3410</v>
      </c>
      <c r="CDG5" t="s">
        <v>3411</v>
      </c>
      <c r="CDH5" t="s">
        <v>3412</v>
      </c>
      <c r="CDI5" t="s">
        <v>3413</v>
      </c>
      <c r="CDJ5" t="s">
        <v>3414</v>
      </c>
      <c r="CDK5" t="s">
        <v>3415</v>
      </c>
      <c r="CDL5" t="s">
        <v>3416</v>
      </c>
      <c r="CDM5" t="s">
        <v>3417</v>
      </c>
      <c r="CDN5" t="s">
        <v>3418</v>
      </c>
      <c r="CDO5" t="s">
        <v>3419</v>
      </c>
      <c r="CDP5" t="s">
        <v>3420</v>
      </c>
      <c r="CDQ5" t="s">
        <v>3421</v>
      </c>
      <c r="CDR5" t="s">
        <v>3422</v>
      </c>
      <c r="CDS5" t="s">
        <v>3423</v>
      </c>
      <c r="CDT5" t="s">
        <v>3424</v>
      </c>
      <c r="CDU5" t="s">
        <v>3425</v>
      </c>
      <c r="CDV5" t="s">
        <v>3426</v>
      </c>
      <c r="CDW5" t="s">
        <v>3427</v>
      </c>
      <c r="CDX5" t="s">
        <v>3428</v>
      </c>
      <c r="CDY5" t="s">
        <v>3429</v>
      </c>
      <c r="CDZ5" t="s">
        <v>3430</v>
      </c>
      <c r="CEA5" t="s">
        <v>3431</v>
      </c>
      <c r="CEB5" t="s">
        <v>3432</v>
      </c>
      <c r="CEC5" t="s">
        <v>3433</v>
      </c>
      <c r="CED5" t="s">
        <v>3434</v>
      </c>
      <c r="CEE5" t="s">
        <v>3435</v>
      </c>
      <c r="CEF5" t="s">
        <v>3436</v>
      </c>
      <c r="CEG5" t="s">
        <v>3437</v>
      </c>
      <c r="CEH5" t="s">
        <v>3438</v>
      </c>
      <c r="CEI5" t="s">
        <v>3439</v>
      </c>
      <c r="CEJ5" t="s">
        <v>3440</v>
      </c>
      <c r="CEK5" t="s">
        <v>3441</v>
      </c>
      <c r="CEL5" t="s">
        <v>3442</v>
      </c>
      <c r="CEM5" t="s">
        <v>3443</v>
      </c>
      <c r="CEN5" t="s">
        <v>3444</v>
      </c>
      <c r="CEO5" t="s">
        <v>3445</v>
      </c>
      <c r="CEP5" t="s">
        <v>3446</v>
      </c>
      <c r="CEQ5" t="s">
        <v>3447</v>
      </c>
      <c r="CER5" t="s">
        <v>3448</v>
      </c>
      <c r="CES5" t="s">
        <v>3449</v>
      </c>
      <c r="CET5" t="s">
        <v>3450</v>
      </c>
      <c r="CEU5" t="s">
        <v>3451</v>
      </c>
      <c r="CEV5" t="s">
        <v>3452</v>
      </c>
      <c r="CEW5" t="s">
        <v>3453</v>
      </c>
      <c r="CEX5" t="s">
        <v>3454</v>
      </c>
      <c r="CEY5" t="s">
        <v>3455</v>
      </c>
      <c r="CEZ5" t="s">
        <v>3456</v>
      </c>
      <c r="CFA5" t="s">
        <v>3457</v>
      </c>
      <c r="CFB5" t="s">
        <v>3458</v>
      </c>
      <c r="CFC5" t="s">
        <v>3459</v>
      </c>
      <c r="CFD5" t="s">
        <v>3460</v>
      </c>
      <c r="CFE5" t="s">
        <v>3461</v>
      </c>
      <c r="CFF5" t="s">
        <v>3462</v>
      </c>
      <c r="CFG5" t="s">
        <v>3463</v>
      </c>
      <c r="CFH5" t="s">
        <v>3464</v>
      </c>
      <c r="CFI5" t="s">
        <v>3465</v>
      </c>
      <c r="CFJ5" t="s">
        <v>3466</v>
      </c>
      <c r="CFK5" t="s">
        <v>3467</v>
      </c>
      <c r="CFL5" t="s">
        <v>3468</v>
      </c>
      <c r="CFM5" t="s">
        <v>3469</v>
      </c>
      <c r="CFN5" t="s">
        <v>3470</v>
      </c>
      <c r="CFO5" t="s">
        <v>3471</v>
      </c>
      <c r="CFP5" t="s">
        <v>3472</v>
      </c>
      <c r="CFQ5" t="s">
        <v>3473</v>
      </c>
      <c r="CFR5" t="s">
        <v>3474</v>
      </c>
      <c r="CFS5" t="s">
        <v>3475</v>
      </c>
      <c r="CFT5" t="s">
        <v>3476</v>
      </c>
      <c r="CFU5" t="s">
        <v>3477</v>
      </c>
      <c r="CFV5" t="s">
        <v>3478</v>
      </c>
      <c r="CFW5" t="s">
        <v>3479</v>
      </c>
      <c r="CFX5" t="s">
        <v>3480</v>
      </c>
      <c r="CFY5" t="s">
        <v>3481</v>
      </c>
      <c r="CFZ5" t="s">
        <v>3482</v>
      </c>
      <c r="CGA5" t="s">
        <v>3483</v>
      </c>
      <c r="CGB5" t="s">
        <v>3484</v>
      </c>
      <c r="CGC5" t="s">
        <v>3485</v>
      </c>
      <c r="CGD5" t="s">
        <v>3486</v>
      </c>
      <c r="CGE5" t="s">
        <v>3487</v>
      </c>
      <c r="CGF5" t="s">
        <v>3488</v>
      </c>
      <c r="CGG5" t="s">
        <v>3489</v>
      </c>
      <c r="CGH5" t="s">
        <v>3490</v>
      </c>
      <c r="CGI5" t="s">
        <v>3491</v>
      </c>
      <c r="CGJ5" t="s">
        <v>3492</v>
      </c>
      <c r="CGK5" t="s">
        <v>3493</v>
      </c>
      <c r="CGL5" t="s">
        <v>3494</v>
      </c>
      <c r="CGM5" t="s">
        <v>3495</v>
      </c>
      <c r="CGN5" t="s">
        <v>3496</v>
      </c>
      <c r="CGO5" t="s">
        <v>3497</v>
      </c>
      <c r="CGP5" t="s">
        <v>3498</v>
      </c>
      <c r="CGQ5" t="s">
        <v>3499</v>
      </c>
      <c r="CGR5" t="s">
        <v>3500</v>
      </c>
      <c r="CGS5" t="s">
        <v>3501</v>
      </c>
      <c r="CGT5" t="s">
        <v>3502</v>
      </c>
      <c r="CGU5" t="s">
        <v>3503</v>
      </c>
      <c r="CGV5" t="s">
        <v>3504</v>
      </c>
      <c r="CGW5" t="s">
        <v>3505</v>
      </c>
      <c r="CGX5" t="s">
        <v>3506</v>
      </c>
      <c r="CGY5" t="s">
        <v>3507</v>
      </c>
      <c r="CGZ5" t="s">
        <v>3508</v>
      </c>
      <c r="CHA5" t="s">
        <v>3509</v>
      </c>
      <c r="CHB5" t="s">
        <v>3510</v>
      </c>
      <c r="CHC5" t="s">
        <v>3511</v>
      </c>
      <c r="CHD5" t="s">
        <v>3512</v>
      </c>
      <c r="CHE5" t="s">
        <v>3513</v>
      </c>
      <c r="CHF5" t="s">
        <v>3514</v>
      </c>
      <c r="CHG5" t="s">
        <v>3515</v>
      </c>
      <c r="CHH5" t="s">
        <v>3516</v>
      </c>
      <c r="CHI5" t="s">
        <v>3517</v>
      </c>
      <c r="CHJ5" t="s">
        <v>3518</v>
      </c>
      <c r="CHK5" t="s">
        <v>3519</v>
      </c>
      <c r="CHL5" t="s">
        <v>3520</v>
      </c>
      <c r="CHM5" t="s">
        <v>3521</v>
      </c>
      <c r="CHN5" t="s">
        <v>3522</v>
      </c>
      <c r="CHO5" t="s">
        <v>3523</v>
      </c>
      <c r="CHP5" t="s">
        <v>3524</v>
      </c>
      <c r="CHQ5" t="s">
        <v>3525</v>
      </c>
      <c r="CHR5" t="s">
        <v>3526</v>
      </c>
      <c r="CHS5" t="s">
        <v>3527</v>
      </c>
      <c r="CHT5" t="s">
        <v>3528</v>
      </c>
      <c r="CHU5" t="s">
        <v>3529</v>
      </c>
      <c r="CHV5" t="s">
        <v>3530</v>
      </c>
      <c r="CHW5" t="s">
        <v>3531</v>
      </c>
      <c r="CHX5" t="s">
        <v>3532</v>
      </c>
      <c r="CHY5" t="s">
        <v>3533</v>
      </c>
      <c r="CHZ5" t="s">
        <v>3534</v>
      </c>
      <c r="CIA5" t="s">
        <v>3535</v>
      </c>
      <c r="CIB5" t="s">
        <v>3536</v>
      </c>
      <c r="CIC5" t="s">
        <v>3537</v>
      </c>
      <c r="CID5" t="s">
        <v>3538</v>
      </c>
      <c r="CIE5" t="s">
        <v>3539</v>
      </c>
      <c r="CIF5" t="s">
        <v>3540</v>
      </c>
      <c r="CIG5" t="s">
        <v>3541</v>
      </c>
      <c r="CIH5" t="s">
        <v>3542</v>
      </c>
      <c r="CII5" t="s">
        <v>3543</v>
      </c>
      <c r="CIJ5" t="s">
        <v>3544</v>
      </c>
      <c r="CIK5" t="s">
        <v>3545</v>
      </c>
      <c r="CIL5" t="s">
        <v>3546</v>
      </c>
      <c r="CIM5" t="s">
        <v>3547</v>
      </c>
      <c r="CIN5" t="s">
        <v>3548</v>
      </c>
      <c r="CIO5" t="s">
        <v>3549</v>
      </c>
      <c r="CIP5" t="s">
        <v>3550</v>
      </c>
      <c r="CIQ5" t="s">
        <v>3551</v>
      </c>
      <c r="CIR5" t="s">
        <v>3552</v>
      </c>
      <c r="CIS5" t="s">
        <v>3553</v>
      </c>
      <c r="CIT5" t="s">
        <v>3554</v>
      </c>
      <c r="CIU5" t="s">
        <v>3555</v>
      </c>
      <c r="CIV5" t="s">
        <v>3556</v>
      </c>
      <c r="CIW5" t="s">
        <v>3557</v>
      </c>
      <c r="CIX5" t="s">
        <v>3558</v>
      </c>
      <c r="CIY5" t="s">
        <v>3559</v>
      </c>
      <c r="CIZ5" t="s">
        <v>3560</v>
      </c>
      <c r="CJA5" t="s">
        <v>3561</v>
      </c>
      <c r="CJB5" t="s">
        <v>3562</v>
      </c>
      <c r="CJC5" t="s">
        <v>3563</v>
      </c>
      <c r="CJD5" t="s">
        <v>3564</v>
      </c>
      <c r="CJE5" t="s">
        <v>3565</v>
      </c>
      <c r="CJF5" t="s">
        <v>3566</v>
      </c>
      <c r="CJG5" t="s">
        <v>3567</v>
      </c>
      <c r="CJH5" t="s">
        <v>3568</v>
      </c>
      <c r="CJI5" t="s">
        <v>3569</v>
      </c>
      <c r="CJJ5" t="s">
        <v>3570</v>
      </c>
      <c r="CJK5" t="s">
        <v>3571</v>
      </c>
      <c r="CJL5" t="s">
        <v>3572</v>
      </c>
      <c r="CJM5" t="s">
        <v>3573</v>
      </c>
      <c r="CJN5" t="s">
        <v>3574</v>
      </c>
      <c r="CJO5" t="s">
        <v>3575</v>
      </c>
      <c r="CJP5" t="s">
        <v>3576</v>
      </c>
      <c r="CJQ5" t="s">
        <v>3577</v>
      </c>
      <c r="CJR5" t="s">
        <v>3578</v>
      </c>
      <c r="CJS5" t="s">
        <v>3579</v>
      </c>
      <c r="CJT5" t="s">
        <v>3580</v>
      </c>
      <c r="CJU5" t="s">
        <v>3581</v>
      </c>
      <c r="CJV5" t="s">
        <v>3582</v>
      </c>
      <c r="CJW5" t="s">
        <v>3583</v>
      </c>
      <c r="CJX5" t="s">
        <v>3584</v>
      </c>
      <c r="CJY5" t="s">
        <v>3585</v>
      </c>
      <c r="CJZ5" t="s">
        <v>3586</v>
      </c>
      <c r="CKA5" t="s">
        <v>3587</v>
      </c>
      <c r="CKB5" t="s">
        <v>3588</v>
      </c>
      <c r="CKC5" t="s">
        <v>3589</v>
      </c>
      <c r="CKD5" t="s">
        <v>3590</v>
      </c>
      <c r="CKE5" t="s">
        <v>3591</v>
      </c>
      <c r="CKF5" t="s">
        <v>3592</v>
      </c>
      <c r="CKG5" t="s">
        <v>3593</v>
      </c>
      <c r="CKH5" t="s">
        <v>3594</v>
      </c>
      <c r="CKI5" t="s">
        <v>3595</v>
      </c>
      <c r="CKJ5" t="s">
        <v>3596</v>
      </c>
      <c r="CKK5" t="s">
        <v>3597</v>
      </c>
      <c r="CKL5" t="s">
        <v>3598</v>
      </c>
      <c r="CKM5" t="s">
        <v>3599</v>
      </c>
      <c r="CKN5" t="s">
        <v>3600</v>
      </c>
      <c r="CKO5" t="s">
        <v>3601</v>
      </c>
      <c r="CKP5" t="s">
        <v>3602</v>
      </c>
      <c r="CKQ5" t="s">
        <v>3603</v>
      </c>
      <c r="CKR5" t="s">
        <v>3604</v>
      </c>
      <c r="CKS5" t="s">
        <v>3605</v>
      </c>
      <c r="CKT5" t="s">
        <v>3606</v>
      </c>
      <c r="CKU5" t="s">
        <v>3607</v>
      </c>
      <c r="CKV5" t="s">
        <v>3608</v>
      </c>
      <c r="CKW5" t="s">
        <v>3609</v>
      </c>
      <c r="CKX5" t="s">
        <v>3610</v>
      </c>
      <c r="CKY5" t="s">
        <v>3611</v>
      </c>
      <c r="CKZ5" t="s">
        <v>3612</v>
      </c>
      <c r="CLA5" t="s">
        <v>3613</v>
      </c>
      <c r="CLB5" t="s">
        <v>3614</v>
      </c>
      <c r="CLC5" t="s">
        <v>3615</v>
      </c>
      <c r="CLD5" t="s">
        <v>3616</v>
      </c>
      <c r="CLE5" t="s">
        <v>3617</v>
      </c>
      <c r="CLF5" t="s">
        <v>3618</v>
      </c>
      <c r="CLG5" t="s">
        <v>3619</v>
      </c>
      <c r="CLH5" t="s">
        <v>3620</v>
      </c>
      <c r="CLI5" t="s">
        <v>3621</v>
      </c>
      <c r="CLJ5" t="s">
        <v>3622</v>
      </c>
      <c r="CLK5" t="s">
        <v>3623</v>
      </c>
      <c r="CLL5" t="s">
        <v>3624</v>
      </c>
      <c r="CLM5" t="s">
        <v>3625</v>
      </c>
      <c r="CLN5" t="s">
        <v>3626</v>
      </c>
      <c r="CLO5" t="s">
        <v>3627</v>
      </c>
      <c r="CLP5" t="s">
        <v>3628</v>
      </c>
      <c r="CLQ5" t="s">
        <v>3629</v>
      </c>
      <c r="CLR5" t="s">
        <v>3630</v>
      </c>
      <c r="CLS5" t="s">
        <v>3631</v>
      </c>
      <c r="CLT5" t="s">
        <v>3632</v>
      </c>
      <c r="CLU5" t="s">
        <v>3633</v>
      </c>
      <c r="CLV5" t="s">
        <v>3634</v>
      </c>
      <c r="CLW5" t="s">
        <v>3635</v>
      </c>
      <c r="CLX5" t="s">
        <v>3636</v>
      </c>
      <c r="CLY5" t="s">
        <v>3637</v>
      </c>
      <c r="CLZ5" t="s">
        <v>3638</v>
      </c>
      <c r="CMA5" t="s">
        <v>3639</v>
      </c>
      <c r="CMB5" t="s">
        <v>3640</v>
      </c>
      <c r="CMC5" t="s">
        <v>3641</v>
      </c>
      <c r="CMD5" t="s">
        <v>3642</v>
      </c>
      <c r="CME5" t="s">
        <v>3643</v>
      </c>
      <c r="CMF5" t="s">
        <v>3644</v>
      </c>
      <c r="CMG5" t="s">
        <v>3645</v>
      </c>
      <c r="CMH5" t="s">
        <v>3646</v>
      </c>
      <c r="CMI5" t="s">
        <v>3647</v>
      </c>
      <c r="CMJ5" t="s">
        <v>3648</v>
      </c>
      <c r="CMK5" t="s">
        <v>3649</v>
      </c>
      <c r="CML5" t="s">
        <v>3650</v>
      </c>
      <c r="CMM5" t="s">
        <v>3651</v>
      </c>
      <c r="CMN5" t="s">
        <v>3652</v>
      </c>
      <c r="CMO5" t="s">
        <v>3653</v>
      </c>
      <c r="CMP5" t="s">
        <v>3654</v>
      </c>
      <c r="CMQ5" t="s">
        <v>3655</v>
      </c>
      <c r="CMR5" t="s">
        <v>3656</v>
      </c>
      <c r="CMS5" t="s">
        <v>3657</v>
      </c>
      <c r="CMT5" t="s">
        <v>3658</v>
      </c>
      <c r="CMU5" t="s">
        <v>3659</v>
      </c>
      <c r="CMV5" t="s">
        <v>3660</v>
      </c>
      <c r="CMW5" t="s">
        <v>3661</v>
      </c>
      <c r="CMX5" t="s">
        <v>3662</v>
      </c>
      <c r="CMY5" t="s">
        <v>3663</v>
      </c>
      <c r="CMZ5" t="s">
        <v>3664</v>
      </c>
      <c r="CNA5" t="s">
        <v>3665</v>
      </c>
      <c r="CNB5" t="s">
        <v>3666</v>
      </c>
      <c r="CNC5" t="s">
        <v>3667</v>
      </c>
      <c r="CND5" t="s">
        <v>3668</v>
      </c>
      <c r="CNE5" t="s">
        <v>3669</v>
      </c>
      <c r="CNF5" t="s">
        <v>3670</v>
      </c>
      <c r="CNG5" t="s">
        <v>3671</v>
      </c>
      <c r="CNH5" t="s">
        <v>3672</v>
      </c>
      <c r="CNI5" t="s">
        <v>3673</v>
      </c>
      <c r="CNJ5" t="s">
        <v>3674</v>
      </c>
      <c r="CNK5" t="s">
        <v>3675</v>
      </c>
      <c r="CNL5" t="s">
        <v>3676</v>
      </c>
      <c r="CNM5" t="s">
        <v>3677</v>
      </c>
      <c r="CNN5" t="s">
        <v>3678</v>
      </c>
      <c r="CNO5" t="s">
        <v>3679</v>
      </c>
      <c r="CNP5" t="s">
        <v>3680</v>
      </c>
      <c r="CNQ5" t="s">
        <v>3681</v>
      </c>
      <c r="CNR5" t="s">
        <v>3682</v>
      </c>
      <c r="CNS5" t="s">
        <v>3683</v>
      </c>
      <c r="CNT5" t="s">
        <v>3684</v>
      </c>
      <c r="CNU5" t="s">
        <v>3685</v>
      </c>
      <c r="CNV5" t="s">
        <v>3686</v>
      </c>
      <c r="CNW5" t="s">
        <v>3687</v>
      </c>
      <c r="CNX5" t="s">
        <v>3688</v>
      </c>
      <c r="CNY5" t="s">
        <v>3689</v>
      </c>
      <c r="CNZ5" t="s">
        <v>3690</v>
      </c>
      <c r="COA5" t="s">
        <v>3691</v>
      </c>
      <c r="COB5" t="s">
        <v>3692</v>
      </c>
      <c r="COC5" t="s">
        <v>3693</v>
      </c>
      <c r="COD5" t="s">
        <v>3694</v>
      </c>
      <c r="COE5" t="s">
        <v>3695</v>
      </c>
      <c r="COF5" t="s">
        <v>3696</v>
      </c>
      <c r="COG5" t="s">
        <v>3697</v>
      </c>
      <c r="COH5" t="s">
        <v>3698</v>
      </c>
      <c r="COI5" t="s">
        <v>3699</v>
      </c>
      <c r="COJ5" t="s">
        <v>3700</v>
      </c>
      <c r="COK5" t="s">
        <v>3701</v>
      </c>
      <c r="COL5" t="s">
        <v>3702</v>
      </c>
      <c r="COM5" t="s">
        <v>3703</v>
      </c>
      <c r="CON5" t="s">
        <v>3704</v>
      </c>
      <c r="COO5" t="s">
        <v>3705</v>
      </c>
      <c r="COP5" t="s">
        <v>3706</v>
      </c>
      <c r="COQ5" t="s">
        <v>3707</v>
      </c>
      <c r="COR5" t="s">
        <v>3708</v>
      </c>
      <c r="COS5" t="s">
        <v>3709</v>
      </c>
      <c r="COT5" t="s">
        <v>3710</v>
      </c>
      <c r="COU5" t="s">
        <v>3711</v>
      </c>
      <c r="COV5" t="s">
        <v>3712</v>
      </c>
      <c r="COW5" t="s">
        <v>3713</v>
      </c>
      <c r="COX5" t="s">
        <v>3714</v>
      </c>
      <c r="COY5" t="s">
        <v>3715</v>
      </c>
      <c r="COZ5" t="s">
        <v>3716</v>
      </c>
      <c r="CPA5" t="s">
        <v>3717</v>
      </c>
      <c r="CPB5" t="s">
        <v>3718</v>
      </c>
      <c r="CPC5" t="s">
        <v>3719</v>
      </c>
      <c r="CPD5" t="s">
        <v>3720</v>
      </c>
      <c r="CPE5" t="s">
        <v>3721</v>
      </c>
      <c r="CPF5" t="s">
        <v>3722</v>
      </c>
      <c r="CPG5" t="s">
        <v>3723</v>
      </c>
      <c r="CPH5" t="s">
        <v>3724</v>
      </c>
      <c r="CPI5" t="s">
        <v>3725</v>
      </c>
      <c r="CPJ5" t="s">
        <v>3726</v>
      </c>
      <c r="CPK5" t="s">
        <v>3727</v>
      </c>
      <c r="CPL5" t="s">
        <v>3728</v>
      </c>
      <c r="CPM5" t="s">
        <v>3729</v>
      </c>
      <c r="CPN5" t="s">
        <v>3730</v>
      </c>
      <c r="CPO5" t="s">
        <v>3731</v>
      </c>
      <c r="CPP5" t="s">
        <v>3732</v>
      </c>
      <c r="CPQ5" t="s">
        <v>3733</v>
      </c>
      <c r="CPR5" t="s">
        <v>3734</v>
      </c>
      <c r="CPS5" t="s">
        <v>3735</v>
      </c>
      <c r="CPT5" t="s">
        <v>3736</v>
      </c>
      <c r="CPU5" t="s">
        <v>3737</v>
      </c>
      <c r="CPV5" t="s">
        <v>3738</v>
      </c>
      <c r="CPW5" t="s">
        <v>3739</v>
      </c>
      <c r="CPX5" t="s">
        <v>3740</v>
      </c>
      <c r="CPY5" t="s">
        <v>3741</v>
      </c>
      <c r="CPZ5" t="s">
        <v>3742</v>
      </c>
      <c r="CQA5" t="s">
        <v>3743</v>
      </c>
      <c r="CQB5" t="s">
        <v>3744</v>
      </c>
      <c r="CQC5" t="s">
        <v>3745</v>
      </c>
      <c r="CQD5" t="s">
        <v>3746</v>
      </c>
      <c r="CQE5" t="s">
        <v>3747</v>
      </c>
      <c r="CQF5" t="s">
        <v>3748</v>
      </c>
      <c r="CQG5" t="s">
        <v>3749</v>
      </c>
      <c r="CQH5" t="s">
        <v>3750</v>
      </c>
      <c r="CQI5" t="s">
        <v>3751</v>
      </c>
      <c r="CQJ5" t="s">
        <v>3752</v>
      </c>
      <c r="CQK5" t="s">
        <v>3753</v>
      </c>
      <c r="CQL5" t="s">
        <v>3754</v>
      </c>
      <c r="CQM5" t="s">
        <v>3755</v>
      </c>
      <c r="CQN5" t="s">
        <v>3756</v>
      </c>
      <c r="CQO5" t="s">
        <v>3757</v>
      </c>
      <c r="CQP5" t="s">
        <v>3758</v>
      </c>
      <c r="CQQ5" t="s">
        <v>3759</v>
      </c>
      <c r="CQR5" t="s">
        <v>3760</v>
      </c>
      <c r="CQS5" t="s">
        <v>3761</v>
      </c>
      <c r="CQT5" t="s">
        <v>3762</v>
      </c>
      <c r="CQU5" t="s">
        <v>3763</v>
      </c>
      <c r="CQV5" t="s">
        <v>3764</v>
      </c>
      <c r="CQW5" t="s">
        <v>3765</v>
      </c>
      <c r="CQX5" t="s">
        <v>3766</v>
      </c>
      <c r="CQY5" t="s">
        <v>3767</v>
      </c>
      <c r="CQZ5" t="s">
        <v>3768</v>
      </c>
      <c r="CRA5" t="s">
        <v>3769</v>
      </c>
      <c r="CRB5" t="s">
        <v>3770</v>
      </c>
      <c r="CRC5" t="s">
        <v>3771</v>
      </c>
      <c r="CRD5" t="s">
        <v>3772</v>
      </c>
      <c r="CRE5" t="s">
        <v>3773</v>
      </c>
      <c r="CRF5" t="s">
        <v>3774</v>
      </c>
      <c r="CRG5" t="s">
        <v>3775</v>
      </c>
      <c r="CRH5" t="s">
        <v>3776</v>
      </c>
      <c r="CRI5" t="s">
        <v>3777</v>
      </c>
      <c r="CRJ5" t="s">
        <v>3778</v>
      </c>
      <c r="CRK5" t="s">
        <v>3779</v>
      </c>
      <c r="CRL5" t="s">
        <v>3780</v>
      </c>
      <c r="CRM5" t="s">
        <v>3781</v>
      </c>
      <c r="CRN5" t="s">
        <v>3782</v>
      </c>
      <c r="CRO5" t="s">
        <v>3783</v>
      </c>
      <c r="CRP5" t="s">
        <v>3784</v>
      </c>
      <c r="CRQ5" t="s">
        <v>3785</v>
      </c>
      <c r="CRR5" t="s">
        <v>3786</v>
      </c>
      <c r="CRS5" t="s">
        <v>3787</v>
      </c>
      <c r="CRT5" t="s">
        <v>3788</v>
      </c>
      <c r="CRU5" t="s">
        <v>3789</v>
      </c>
      <c r="CRV5" t="s">
        <v>3790</v>
      </c>
      <c r="CRW5" t="s">
        <v>3791</v>
      </c>
      <c r="CRX5" t="s">
        <v>3792</v>
      </c>
      <c r="CRY5" t="s">
        <v>3793</v>
      </c>
      <c r="CRZ5" t="s">
        <v>3794</v>
      </c>
      <c r="CSA5" t="s">
        <v>3795</v>
      </c>
      <c r="CSB5" t="s">
        <v>3796</v>
      </c>
      <c r="CSC5" t="s">
        <v>3797</v>
      </c>
      <c r="CSD5" t="s">
        <v>3798</v>
      </c>
      <c r="CSE5" t="s">
        <v>3799</v>
      </c>
      <c r="CSF5" t="s">
        <v>3800</v>
      </c>
      <c r="CSG5" t="s">
        <v>3801</v>
      </c>
      <c r="CSH5" t="s">
        <v>3802</v>
      </c>
      <c r="CSI5" t="s">
        <v>3803</v>
      </c>
      <c r="CSJ5" t="s">
        <v>3804</v>
      </c>
      <c r="CSK5" t="s">
        <v>3805</v>
      </c>
      <c r="CSL5" t="s">
        <v>3806</v>
      </c>
      <c r="CSM5" t="s">
        <v>3807</v>
      </c>
      <c r="CSN5" t="s">
        <v>3808</v>
      </c>
      <c r="CSO5" t="s">
        <v>3809</v>
      </c>
      <c r="CSP5" t="s">
        <v>3810</v>
      </c>
      <c r="CSQ5" t="s">
        <v>3811</v>
      </c>
      <c r="CSR5" t="s">
        <v>3812</v>
      </c>
      <c r="CSS5" t="s">
        <v>3813</v>
      </c>
      <c r="CST5" t="s">
        <v>3814</v>
      </c>
      <c r="CSU5" t="s">
        <v>3815</v>
      </c>
      <c r="CSV5" t="s">
        <v>3816</v>
      </c>
      <c r="CSW5" t="s">
        <v>3817</v>
      </c>
      <c r="CSX5" t="s">
        <v>3818</v>
      </c>
      <c r="CSY5" t="s">
        <v>3819</v>
      </c>
      <c r="CSZ5" t="s">
        <v>3820</v>
      </c>
      <c r="CTA5" t="s">
        <v>3821</v>
      </c>
      <c r="CTB5" t="s">
        <v>3822</v>
      </c>
      <c r="CTC5" t="s">
        <v>3823</v>
      </c>
      <c r="CTD5" t="s">
        <v>3824</v>
      </c>
      <c r="CTE5" t="s">
        <v>3825</v>
      </c>
      <c r="CTF5" t="s">
        <v>3826</v>
      </c>
      <c r="CTG5" t="s">
        <v>3827</v>
      </c>
      <c r="CTH5" t="s">
        <v>3828</v>
      </c>
      <c r="CTI5" t="s">
        <v>3829</v>
      </c>
      <c r="CTJ5" t="s">
        <v>3830</v>
      </c>
      <c r="CTK5" t="s">
        <v>3831</v>
      </c>
      <c r="CTL5" t="s">
        <v>3832</v>
      </c>
      <c r="CTM5" t="s">
        <v>3833</v>
      </c>
      <c r="CTN5" t="s">
        <v>3834</v>
      </c>
      <c r="CTO5" t="s">
        <v>3835</v>
      </c>
      <c r="CTP5" t="s">
        <v>3836</v>
      </c>
      <c r="CTQ5" t="s">
        <v>3837</v>
      </c>
      <c r="CTR5" t="s">
        <v>3838</v>
      </c>
      <c r="CTS5" t="s">
        <v>3839</v>
      </c>
      <c r="CTT5" t="s">
        <v>3840</v>
      </c>
      <c r="CTU5" t="s">
        <v>3841</v>
      </c>
      <c r="CTV5" t="s">
        <v>3842</v>
      </c>
      <c r="CTW5" t="s">
        <v>3843</v>
      </c>
      <c r="CTX5" t="s">
        <v>3844</v>
      </c>
      <c r="CTY5" t="s">
        <v>3845</v>
      </c>
      <c r="CTZ5" t="s">
        <v>3846</v>
      </c>
      <c r="CUA5" t="s">
        <v>3847</v>
      </c>
      <c r="CUB5" t="s">
        <v>3848</v>
      </c>
      <c r="CUC5" t="s">
        <v>3849</v>
      </c>
      <c r="CUD5" t="s">
        <v>3850</v>
      </c>
      <c r="CUE5" t="s">
        <v>3851</v>
      </c>
      <c r="CUF5" t="s">
        <v>3852</v>
      </c>
      <c r="CUG5" t="s">
        <v>3853</v>
      </c>
      <c r="CUH5" t="s">
        <v>3854</v>
      </c>
      <c r="CUI5" t="s">
        <v>3855</v>
      </c>
      <c r="CUJ5" t="s">
        <v>3856</v>
      </c>
      <c r="CUK5" t="s">
        <v>3857</v>
      </c>
      <c r="CUL5" t="s">
        <v>3858</v>
      </c>
      <c r="CUM5" t="s">
        <v>3859</v>
      </c>
      <c r="CUN5" t="s">
        <v>3860</v>
      </c>
      <c r="CUO5" t="s">
        <v>3861</v>
      </c>
      <c r="CUP5" t="s">
        <v>3862</v>
      </c>
      <c r="CUQ5" t="s">
        <v>3863</v>
      </c>
      <c r="CUR5" t="s">
        <v>3864</v>
      </c>
      <c r="CUS5" t="s">
        <v>3865</v>
      </c>
      <c r="CUT5" t="s">
        <v>3866</v>
      </c>
      <c r="CUU5" t="s">
        <v>3867</v>
      </c>
      <c r="CUV5" t="s">
        <v>3868</v>
      </c>
      <c r="CUW5" t="s">
        <v>3869</v>
      </c>
      <c r="CUX5" t="s">
        <v>3870</v>
      </c>
      <c r="CUY5" t="s">
        <v>3871</v>
      </c>
      <c r="CUZ5" t="s">
        <v>3872</v>
      </c>
      <c r="CVA5" t="s">
        <v>3873</v>
      </c>
      <c r="CVB5" t="s">
        <v>3874</v>
      </c>
      <c r="CVC5" t="s">
        <v>3875</v>
      </c>
      <c r="CVD5" t="s">
        <v>3876</v>
      </c>
      <c r="CVE5" t="s">
        <v>3877</v>
      </c>
      <c r="CVF5" t="s">
        <v>3878</v>
      </c>
      <c r="CVG5" t="s">
        <v>3879</v>
      </c>
      <c r="CVH5" t="s">
        <v>3880</v>
      </c>
      <c r="CVI5" t="s">
        <v>3881</v>
      </c>
      <c r="CVJ5" t="s">
        <v>3882</v>
      </c>
      <c r="CVK5" t="s">
        <v>3883</v>
      </c>
      <c r="CVL5" t="s">
        <v>3884</v>
      </c>
      <c r="CVM5" t="s">
        <v>3885</v>
      </c>
      <c r="CVN5" t="s">
        <v>3886</v>
      </c>
      <c r="CVO5" t="s">
        <v>3887</v>
      </c>
      <c r="CVP5" t="s">
        <v>3888</v>
      </c>
      <c r="CVQ5" t="s">
        <v>3889</v>
      </c>
      <c r="CVR5" t="s">
        <v>3890</v>
      </c>
      <c r="CVS5" t="s">
        <v>3891</v>
      </c>
      <c r="CVT5" t="s">
        <v>3892</v>
      </c>
      <c r="CVU5" t="s">
        <v>3893</v>
      </c>
      <c r="CVV5" t="s">
        <v>3894</v>
      </c>
      <c r="CVW5" t="s">
        <v>3895</v>
      </c>
      <c r="CVX5" t="s">
        <v>3896</v>
      </c>
      <c r="CVY5" t="s">
        <v>3897</v>
      </c>
      <c r="CVZ5" t="s">
        <v>3898</v>
      </c>
      <c r="CWA5" t="s">
        <v>3899</v>
      </c>
      <c r="CWB5" t="s">
        <v>3900</v>
      </c>
      <c r="CWC5" t="s">
        <v>3901</v>
      </c>
      <c r="CWD5" t="s">
        <v>3902</v>
      </c>
      <c r="CWE5" t="s">
        <v>3903</v>
      </c>
      <c r="CWF5" t="s">
        <v>3904</v>
      </c>
      <c r="CWG5" t="s">
        <v>3905</v>
      </c>
      <c r="CWH5" t="s">
        <v>3906</v>
      </c>
      <c r="CWI5" t="s">
        <v>3907</v>
      </c>
      <c r="CWJ5" t="s">
        <v>3908</v>
      </c>
      <c r="CWK5" t="s">
        <v>3909</v>
      </c>
      <c r="CWL5" t="s">
        <v>3910</v>
      </c>
      <c r="CWM5" t="s">
        <v>3911</v>
      </c>
      <c r="CWN5" t="s">
        <v>3912</v>
      </c>
      <c r="CWO5" t="s">
        <v>3913</v>
      </c>
      <c r="CWP5" t="s">
        <v>3914</v>
      </c>
      <c r="CWQ5" t="s">
        <v>3915</v>
      </c>
      <c r="CWR5" t="s">
        <v>3916</v>
      </c>
      <c r="CWS5" t="s">
        <v>3917</v>
      </c>
      <c r="CWT5" t="s">
        <v>3918</v>
      </c>
      <c r="CWU5" t="s">
        <v>3919</v>
      </c>
      <c r="CWV5" t="s">
        <v>3920</v>
      </c>
      <c r="CWW5" t="s">
        <v>3921</v>
      </c>
      <c r="CWX5" t="s">
        <v>3922</v>
      </c>
      <c r="CWY5" t="s">
        <v>3923</v>
      </c>
      <c r="CWZ5" t="s">
        <v>3924</v>
      </c>
      <c r="CXA5" t="s">
        <v>3925</v>
      </c>
      <c r="CXB5" t="s">
        <v>3926</v>
      </c>
      <c r="CXC5" t="s">
        <v>3927</v>
      </c>
      <c r="CXD5" t="s">
        <v>3928</v>
      </c>
      <c r="CXE5" t="s">
        <v>3929</v>
      </c>
      <c r="CXF5" t="s">
        <v>3930</v>
      </c>
      <c r="CXG5" t="s">
        <v>3931</v>
      </c>
      <c r="CXH5" t="s">
        <v>3932</v>
      </c>
      <c r="CXI5" t="s">
        <v>3933</v>
      </c>
      <c r="CXJ5" t="s">
        <v>3934</v>
      </c>
      <c r="CXK5" t="s">
        <v>3935</v>
      </c>
      <c r="CXL5" t="s">
        <v>3936</v>
      </c>
      <c r="CXM5" t="s">
        <v>3937</v>
      </c>
      <c r="CXN5" t="s">
        <v>3938</v>
      </c>
      <c r="CXO5" t="s">
        <v>3939</v>
      </c>
      <c r="CXP5" t="s">
        <v>3940</v>
      </c>
      <c r="CXQ5" t="s">
        <v>3941</v>
      </c>
      <c r="CXR5" t="s">
        <v>3942</v>
      </c>
      <c r="CXS5" t="s">
        <v>3943</v>
      </c>
      <c r="CXT5" t="s">
        <v>3944</v>
      </c>
      <c r="CXU5" t="s">
        <v>3945</v>
      </c>
      <c r="CXV5" t="s">
        <v>3946</v>
      </c>
      <c r="CXW5" t="s">
        <v>3947</v>
      </c>
      <c r="CXX5" t="s">
        <v>3948</v>
      </c>
      <c r="CXY5" t="s">
        <v>3949</v>
      </c>
      <c r="CXZ5" t="s">
        <v>3950</v>
      </c>
      <c r="CYA5" t="s">
        <v>3951</v>
      </c>
      <c r="CYB5" t="s">
        <v>3952</v>
      </c>
      <c r="CYC5" t="s">
        <v>3953</v>
      </c>
      <c r="CYD5" t="s">
        <v>3954</v>
      </c>
      <c r="CYE5" t="s">
        <v>3955</v>
      </c>
      <c r="CYF5" t="s">
        <v>3956</v>
      </c>
      <c r="CYG5" t="s">
        <v>3957</v>
      </c>
      <c r="CYH5" t="s">
        <v>3958</v>
      </c>
      <c r="CYI5" t="s">
        <v>3959</v>
      </c>
      <c r="CYJ5" t="s">
        <v>3960</v>
      </c>
      <c r="CYK5" t="s">
        <v>3961</v>
      </c>
      <c r="CYL5" t="s">
        <v>3962</v>
      </c>
      <c r="CYM5" t="s">
        <v>3963</v>
      </c>
      <c r="CYN5" t="s">
        <v>3964</v>
      </c>
      <c r="CYO5" t="s">
        <v>3965</v>
      </c>
      <c r="CYP5" t="s">
        <v>3966</v>
      </c>
      <c r="CYQ5" t="s">
        <v>3967</v>
      </c>
      <c r="CYR5" t="s">
        <v>3968</v>
      </c>
      <c r="CYS5" t="s">
        <v>3969</v>
      </c>
      <c r="CYT5" t="s">
        <v>3970</v>
      </c>
      <c r="CYU5" t="s">
        <v>3971</v>
      </c>
      <c r="CYV5" t="s">
        <v>3972</v>
      </c>
      <c r="CYW5" t="s">
        <v>3973</v>
      </c>
      <c r="CYX5" t="s">
        <v>3974</v>
      </c>
      <c r="CYY5" t="s">
        <v>3975</v>
      </c>
      <c r="CYZ5" t="s">
        <v>3976</v>
      </c>
      <c r="CZA5" t="s">
        <v>3977</v>
      </c>
      <c r="CZB5" t="s">
        <v>3978</v>
      </c>
      <c r="CZC5" t="s">
        <v>3979</v>
      </c>
      <c r="CZD5" t="s">
        <v>3980</v>
      </c>
      <c r="CZE5" t="s">
        <v>3981</v>
      </c>
      <c r="CZF5" t="s">
        <v>3982</v>
      </c>
      <c r="CZG5" t="s">
        <v>3983</v>
      </c>
      <c r="CZH5" t="s">
        <v>3984</v>
      </c>
      <c r="CZI5" t="s">
        <v>3985</v>
      </c>
      <c r="CZJ5" t="s">
        <v>3986</v>
      </c>
      <c r="CZK5" t="s">
        <v>3987</v>
      </c>
      <c r="CZL5" t="s">
        <v>3988</v>
      </c>
      <c r="CZM5" t="s">
        <v>3989</v>
      </c>
      <c r="CZN5" t="s">
        <v>3990</v>
      </c>
      <c r="CZO5" t="s">
        <v>3991</v>
      </c>
      <c r="CZP5" t="s">
        <v>3992</v>
      </c>
      <c r="CZQ5" t="s">
        <v>3993</v>
      </c>
      <c r="CZR5" t="s">
        <v>3994</v>
      </c>
      <c r="CZS5" t="s">
        <v>3995</v>
      </c>
      <c r="CZT5" t="s">
        <v>3996</v>
      </c>
      <c r="CZU5" t="s">
        <v>3997</v>
      </c>
      <c r="CZV5" t="s">
        <v>3998</v>
      </c>
      <c r="CZW5" t="s">
        <v>3999</v>
      </c>
      <c r="CZX5" t="s">
        <v>4000</v>
      </c>
      <c r="CZY5" t="s">
        <v>4001</v>
      </c>
      <c r="CZZ5" t="s">
        <v>4002</v>
      </c>
      <c r="DAA5" t="s">
        <v>4003</v>
      </c>
      <c r="DAB5" t="s">
        <v>4004</v>
      </c>
      <c r="DAC5" t="s">
        <v>4005</v>
      </c>
      <c r="DAD5" t="s">
        <v>4006</v>
      </c>
      <c r="DAE5" t="s">
        <v>4007</v>
      </c>
      <c r="DAF5" t="s">
        <v>4008</v>
      </c>
      <c r="DAG5" t="s">
        <v>4009</v>
      </c>
      <c r="DAH5" t="s">
        <v>4010</v>
      </c>
      <c r="DAI5" t="s">
        <v>4011</v>
      </c>
      <c r="DAJ5" t="s">
        <v>4012</v>
      </c>
      <c r="DAK5" t="s">
        <v>4013</v>
      </c>
      <c r="DAL5" t="s">
        <v>4014</v>
      </c>
      <c r="DAM5" t="s">
        <v>4015</v>
      </c>
      <c r="DAN5" t="s">
        <v>4016</v>
      </c>
      <c r="DAO5" t="s">
        <v>4017</v>
      </c>
      <c r="DAP5" t="s">
        <v>4018</v>
      </c>
      <c r="DAQ5" t="s">
        <v>4019</v>
      </c>
      <c r="DAR5" t="s">
        <v>4020</v>
      </c>
      <c r="DAS5" t="s">
        <v>4021</v>
      </c>
      <c r="DAT5" t="s">
        <v>4022</v>
      </c>
      <c r="DAU5" t="s">
        <v>4023</v>
      </c>
      <c r="DAV5" t="s">
        <v>4024</v>
      </c>
      <c r="DAW5" t="s">
        <v>4025</v>
      </c>
      <c r="DAX5" t="s">
        <v>4026</v>
      </c>
      <c r="DAY5" t="s">
        <v>4027</v>
      </c>
      <c r="DAZ5" t="s">
        <v>4028</v>
      </c>
      <c r="DBA5" t="s">
        <v>4029</v>
      </c>
      <c r="DBB5" t="s">
        <v>4030</v>
      </c>
      <c r="DBC5" t="s">
        <v>4031</v>
      </c>
      <c r="DBD5" t="s">
        <v>4032</v>
      </c>
      <c r="DBE5" t="s">
        <v>4033</v>
      </c>
      <c r="DBF5" t="s">
        <v>4034</v>
      </c>
      <c r="DBG5" t="s">
        <v>4035</v>
      </c>
      <c r="DBH5" t="s">
        <v>4036</v>
      </c>
      <c r="DBI5" t="s">
        <v>4037</v>
      </c>
      <c r="DBJ5" t="s">
        <v>4038</v>
      </c>
      <c r="DBK5" t="s">
        <v>4039</v>
      </c>
      <c r="DBL5" t="s">
        <v>4040</v>
      </c>
      <c r="DBM5" t="s">
        <v>4041</v>
      </c>
      <c r="DBN5" t="s">
        <v>4042</v>
      </c>
      <c r="DBO5" t="s">
        <v>4043</v>
      </c>
      <c r="DBP5" t="s">
        <v>4044</v>
      </c>
      <c r="DBQ5" t="s">
        <v>4045</v>
      </c>
      <c r="DBR5" t="s">
        <v>4046</v>
      </c>
      <c r="DBS5" t="s">
        <v>4047</v>
      </c>
      <c r="DBT5" t="s">
        <v>4048</v>
      </c>
      <c r="DBU5" t="s">
        <v>4049</v>
      </c>
      <c r="DBV5" t="s">
        <v>4050</v>
      </c>
      <c r="DBW5" t="s">
        <v>4051</v>
      </c>
      <c r="DBX5" t="s">
        <v>4052</v>
      </c>
      <c r="DBY5" t="s">
        <v>4053</v>
      </c>
      <c r="DBZ5" t="s">
        <v>4054</v>
      </c>
      <c r="DCA5" t="s">
        <v>4055</v>
      </c>
      <c r="DCB5" t="s">
        <v>4056</v>
      </c>
      <c r="DCC5" t="s">
        <v>4057</v>
      </c>
      <c r="DCD5" t="s">
        <v>4058</v>
      </c>
      <c r="DCE5" t="s">
        <v>4059</v>
      </c>
      <c r="DCF5" t="s">
        <v>4060</v>
      </c>
      <c r="DCG5" t="s">
        <v>4061</v>
      </c>
      <c r="DCH5" t="s">
        <v>4062</v>
      </c>
      <c r="DCI5" t="s">
        <v>4063</v>
      </c>
      <c r="DCJ5" t="s">
        <v>4064</v>
      </c>
      <c r="DCK5" t="s">
        <v>4065</v>
      </c>
      <c r="DCL5" t="s">
        <v>4066</v>
      </c>
      <c r="DCM5" t="s">
        <v>4067</v>
      </c>
      <c r="DCN5" t="s">
        <v>4068</v>
      </c>
      <c r="DCO5" t="s">
        <v>4069</v>
      </c>
      <c r="DCP5" t="s">
        <v>4070</v>
      </c>
      <c r="DCQ5" t="s">
        <v>4071</v>
      </c>
      <c r="DCR5" t="s">
        <v>4072</v>
      </c>
      <c r="DCS5" t="s">
        <v>4073</v>
      </c>
      <c r="DCT5" t="s">
        <v>4074</v>
      </c>
      <c r="DCU5" t="s">
        <v>4075</v>
      </c>
      <c r="DCV5" t="s">
        <v>4076</v>
      </c>
      <c r="DCW5" t="s">
        <v>4077</v>
      </c>
      <c r="DCX5" t="s">
        <v>4078</v>
      </c>
      <c r="DCY5" t="s">
        <v>4079</v>
      </c>
      <c r="DCZ5" t="s">
        <v>4080</v>
      </c>
      <c r="DDA5" t="s">
        <v>4081</v>
      </c>
      <c r="DDB5" t="s">
        <v>4082</v>
      </c>
      <c r="DDC5" t="s">
        <v>4083</v>
      </c>
      <c r="DDD5" t="s">
        <v>4084</v>
      </c>
      <c r="DDE5" t="s">
        <v>4085</v>
      </c>
      <c r="DDF5" t="s">
        <v>4086</v>
      </c>
      <c r="DDG5" t="s">
        <v>4087</v>
      </c>
      <c r="DDH5" t="s">
        <v>4088</v>
      </c>
      <c r="DDI5" t="s">
        <v>4089</v>
      </c>
      <c r="DDJ5" t="s">
        <v>4090</v>
      </c>
      <c r="DDK5" t="s">
        <v>4091</v>
      </c>
      <c r="DDL5" t="s">
        <v>4092</v>
      </c>
      <c r="DDM5" t="s">
        <v>4093</v>
      </c>
      <c r="DDN5" t="s">
        <v>4094</v>
      </c>
      <c r="DDO5" t="s">
        <v>4095</v>
      </c>
      <c r="DDP5" t="s">
        <v>4096</v>
      </c>
      <c r="DDQ5" t="s">
        <v>4097</v>
      </c>
      <c r="DDR5" t="s">
        <v>4098</v>
      </c>
      <c r="DDS5" t="s">
        <v>4099</v>
      </c>
      <c r="DDT5" t="s">
        <v>4100</v>
      </c>
      <c r="DDU5" t="s">
        <v>4101</v>
      </c>
      <c r="DDV5" t="s">
        <v>4102</v>
      </c>
      <c r="DDW5" t="s">
        <v>4103</v>
      </c>
      <c r="DDX5" t="s">
        <v>4104</v>
      </c>
      <c r="DDY5" t="s">
        <v>4105</v>
      </c>
      <c r="DDZ5" t="s">
        <v>4106</v>
      </c>
      <c r="DEA5" t="s">
        <v>4107</v>
      </c>
      <c r="DEB5" t="s">
        <v>4108</v>
      </c>
      <c r="DEC5" t="s">
        <v>4109</v>
      </c>
      <c r="DED5" t="s">
        <v>4110</v>
      </c>
      <c r="DEE5" t="s">
        <v>4111</v>
      </c>
      <c r="DEF5" t="s">
        <v>4112</v>
      </c>
      <c r="DEG5" t="s">
        <v>4113</v>
      </c>
      <c r="DEH5" t="s">
        <v>4114</v>
      </c>
      <c r="DEI5" t="s">
        <v>4115</v>
      </c>
      <c r="DEJ5" t="s">
        <v>4116</v>
      </c>
      <c r="DEK5" t="s">
        <v>4117</v>
      </c>
      <c r="DEL5" t="s">
        <v>4118</v>
      </c>
      <c r="DEM5" t="s">
        <v>4119</v>
      </c>
      <c r="DEN5" t="s">
        <v>4120</v>
      </c>
      <c r="DEO5" t="s">
        <v>4121</v>
      </c>
      <c r="DEP5" t="s">
        <v>4122</v>
      </c>
      <c r="DEQ5" t="s">
        <v>4123</v>
      </c>
      <c r="DER5" t="s">
        <v>4124</v>
      </c>
      <c r="DES5" t="s">
        <v>4125</v>
      </c>
      <c r="DET5" t="s">
        <v>4126</v>
      </c>
      <c r="DEU5" t="s">
        <v>4127</v>
      </c>
      <c r="DEV5" t="s">
        <v>4128</v>
      </c>
      <c r="DEW5" t="s">
        <v>4129</v>
      </c>
      <c r="DEX5" t="s">
        <v>4130</v>
      </c>
      <c r="DEY5" t="s">
        <v>4131</v>
      </c>
      <c r="DEZ5" t="s">
        <v>4132</v>
      </c>
      <c r="DFA5" t="s">
        <v>4133</v>
      </c>
      <c r="DFB5" t="s">
        <v>4134</v>
      </c>
      <c r="DFC5" t="s">
        <v>4135</v>
      </c>
      <c r="DFD5" t="s">
        <v>4136</v>
      </c>
      <c r="DFE5" t="s">
        <v>4137</v>
      </c>
      <c r="DFF5" t="s">
        <v>4138</v>
      </c>
      <c r="DFG5" t="s">
        <v>4139</v>
      </c>
      <c r="DFH5" t="s">
        <v>4140</v>
      </c>
      <c r="DFI5" t="s">
        <v>4141</v>
      </c>
      <c r="DFJ5" t="s">
        <v>4142</v>
      </c>
      <c r="DFK5" t="s">
        <v>4143</v>
      </c>
      <c r="DFL5" t="s">
        <v>4144</v>
      </c>
      <c r="DFM5" t="s">
        <v>4145</v>
      </c>
      <c r="DFN5" t="s">
        <v>4146</v>
      </c>
      <c r="DFO5" t="s">
        <v>4147</v>
      </c>
      <c r="DFP5" t="s">
        <v>4148</v>
      </c>
      <c r="DFQ5" t="s">
        <v>4149</v>
      </c>
      <c r="DFR5" t="s">
        <v>4150</v>
      </c>
      <c r="DFS5" t="s">
        <v>4151</v>
      </c>
      <c r="DFT5" t="s">
        <v>4152</v>
      </c>
      <c r="DFU5" t="s">
        <v>4153</v>
      </c>
      <c r="DFV5" t="s">
        <v>4154</v>
      </c>
      <c r="DFW5" t="s">
        <v>4155</v>
      </c>
      <c r="DFX5" t="s">
        <v>4156</v>
      </c>
      <c r="DFY5" t="s">
        <v>4157</v>
      </c>
      <c r="DFZ5" t="s">
        <v>4158</v>
      </c>
      <c r="DGA5" t="s">
        <v>4159</v>
      </c>
      <c r="DGB5" t="s">
        <v>4160</v>
      </c>
      <c r="DGC5" t="s">
        <v>4161</v>
      </c>
      <c r="DGD5" t="s">
        <v>4162</v>
      </c>
      <c r="DGE5" t="s">
        <v>4163</v>
      </c>
      <c r="DGF5" t="s">
        <v>4164</v>
      </c>
      <c r="DGG5" t="s">
        <v>4165</v>
      </c>
      <c r="DGH5" t="s">
        <v>4166</v>
      </c>
      <c r="DGI5" t="s">
        <v>4167</v>
      </c>
      <c r="DGJ5" t="s">
        <v>4168</v>
      </c>
      <c r="DGK5" t="s">
        <v>4169</v>
      </c>
      <c r="DGL5" t="s">
        <v>4170</v>
      </c>
      <c r="DGM5" t="s">
        <v>4171</v>
      </c>
      <c r="DGN5" t="s">
        <v>4172</v>
      </c>
      <c r="DGO5" t="s">
        <v>4173</v>
      </c>
      <c r="DGP5" t="s">
        <v>4174</v>
      </c>
      <c r="DGQ5" t="s">
        <v>4175</v>
      </c>
      <c r="DGR5" t="s">
        <v>4176</v>
      </c>
      <c r="DGS5" t="s">
        <v>4177</v>
      </c>
      <c r="DGT5" t="s">
        <v>4178</v>
      </c>
      <c r="DGU5" t="s">
        <v>4179</v>
      </c>
      <c r="DGV5" t="s">
        <v>4180</v>
      </c>
      <c r="DGW5" t="s">
        <v>4181</v>
      </c>
      <c r="DGX5" t="s">
        <v>4182</v>
      </c>
      <c r="DGY5" t="s">
        <v>4183</v>
      </c>
      <c r="DGZ5" t="s">
        <v>4184</v>
      </c>
      <c r="DHA5" t="s">
        <v>4185</v>
      </c>
      <c r="DHB5" t="s">
        <v>4186</v>
      </c>
      <c r="DHC5" t="s">
        <v>4187</v>
      </c>
      <c r="DHD5" t="s">
        <v>4188</v>
      </c>
      <c r="DHE5" t="s">
        <v>4189</v>
      </c>
      <c r="DHF5" t="s">
        <v>4190</v>
      </c>
      <c r="DHG5" t="s">
        <v>4191</v>
      </c>
      <c r="DHH5" t="s">
        <v>4192</v>
      </c>
      <c r="DHI5" t="s">
        <v>4193</v>
      </c>
      <c r="DHJ5" t="s">
        <v>4194</v>
      </c>
      <c r="DHK5" t="s">
        <v>4195</v>
      </c>
      <c r="DHL5" t="s">
        <v>4196</v>
      </c>
      <c r="DHM5" t="s">
        <v>4197</v>
      </c>
      <c r="DHN5" t="s">
        <v>4198</v>
      </c>
      <c r="DHO5" t="s">
        <v>4199</v>
      </c>
      <c r="DHP5" t="s">
        <v>4200</v>
      </c>
      <c r="DHQ5" t="s">
        <v>4201</v>
      </c>
      <c r="DHR5" t="s">
        <v>4202</v>
      </c>
      <c r="DHS5" t="s">
        <v>4203</v>
      </c>
      <c r="DHT5" t="s">
        <v>4204</v>
      </c>
      <c r="DHU5" t="s">
        <v>4205</v>
      </c>
      <c r="DHV5" t="s">
        <v>4206</v>
      </c>
      <c r="DHW5" t="s">
        <v>4207</v>
      </c>
      <c r="DHX5" t="s">
        <v>4208</v>
      </c>
      <c r="DHY5" t="s">
        <v>4209</v>
      </c>
      <c r="DHZ5" t="s">
        <v>4210</v>
      </c>
      <c r="DIA5" t="s">
        <v>4211</v>
      </c>
      <c r="DIB5" t="s">
        <v>4212</v>
      </c>
      <c r="DIC5" t="s">
        <v>4213</v>
      </c>
      <c r="DID5" t="s">
        <v>4214</v>
      </c>
      <c r="DIE5" t="s">
        <v>4215</v>
      </c>
      <c r="DIF5" t="s">
        <v>4216</v>
      </c>
      <c r="DIG5" t="s">
        <v>4217</v>
      </c>
      <c r="DIH5" t="s">
        <v>4218</v>
      </c>
      <c r="DII5" t="s">
        <v>4219</v>
      </c>
      <c r="DIJ5" t="s">
        <v>4220</v>
      </c>
      <c r="DIK5" t="s">
        <v>4221</v>
      </c>
      <c r="DIL5" t="s">
        <v>4222</v>
      </c>
      <c r="DIM5" t="s">
        <v>4223</v>
      </c>
      <c r="DIN5" t="s">
        <v>4224</v>
      </c>
      <c r="DIO5" t="s">
        <v>4225</v>
      </c>
      <c r="DIP5" t="s">
        <v>4226</v>
      </c>
      <c r="DIQ5" t="s">
        <v>4227</v>
      </c>
      <c r="DIR5" t="s">
        <v>4228</v>
      </c>
      <c r="DIS5" t="s">
        <v>4229</v>
      </c>
      <c r="DIT5" t="s">
        <v>4230</v>
      </c>
      <c r="DIU5" t="s">
        <v>4231</v>
      </c>
      <c r="DIV5" t="s">
        <v>4232</v>
      </c>
      <c r="DIW5" t="s">
        <v>4233</v>
      </c>
      <c r="DIX5" t="s">
        <v>4234</v>
      </c>
      <c r="DIY5" t="s">
        <v>4235</v>
      </c>
      <c r="DIZ5" t="s">
        <v>4236</v>
      </c>
      <c r="DJA5" t="s">
        <v>4237</v>
      </c>
      <c r="DJB5" t="s">
        <v>4238</v>
      </c>
      <c r="DJC5" t="s">
        <v>4239</v>
      </c>
      <c r="DJD5" t="s">
        <v>4240</v>
      </c>
      <c r="DJE5" t="s">
        <v>4241</v>
      </c>
      <c r="DJF5" t="s">
        <v>4242</v>
      </c>
      <c r="DJG5" t="s">
        <v>4243</v>
      </c>
      <c r="DJH5" t="s">
        <v>4244</v>
      </c>
      <c r="DJI5" t="s">
        <v>4245</v>
      </c>
      <c r="DJJ5" t="s">
        <v>4246</v>
      </c>
      <c r="DJK5" t="s">
        <v>4247</v>
      </c>
      <c r="DJL5" t="s">
        <v>4248</v>
      </c>
      <c r="DJM5" t="s">
        <v>4249</v>
      </c>
      <c r="DJN5" t="s">
        <v>4250</v>
      </c>
      <c r="DJO5" t="s">
        <v>4251</v>
      </c>
      <c r="DJP5" t="s">
        <v>4252</v>
      </c>
      <c r="DJQ5" t="s">
        <v>4253</v>
      </c>
      <c r="DJR5" t="s">
        <v>4254</v>
      </c>
      <c r="DJS5" t="s">
        <v>4255</v>
      </c>
      <c r="DJT5" t="s">
        <v>4256</v>
      </c>
      <c r="DJU5" t="s">
        <v>4257</v>
      </c>
      <c r="DJV5" t="s">
        <v>4258</v>
      </c>
      <c r="DJW5" t="s">
        <v>4259</v>
      </c>
      <c r="DJX5" t="s">
        <v>4260</v>
      </c>
      <c r="DJY5" t="s">
        <v>4261</v>
      </c>
      <c r="DJZ5" t="s">
        <v>4262</v>
      </c>
      <c r="DKA5" t="s">
        <v>4263</v>
      </c>
      <c r="DKB5" t="s">
        <v>4264</v>
      </c>
      <c r="DKC5" t="s">
        <v>4265</v>
      </c>
      <c r="DKD5" t="s">
        <v>4266</v>
      </c>
      <c r="DKE5" t="s">
        <v>4267</v>
      </c>
      <c r="DKF5" t="s">
        <v>4268</v>
      </c>
      <c r="DKG5" t="s">
        <v>4269</v>
      </c>
      <c r="DKH5" t="s">
        <v>4270</v>
      </c>
      <c r="DKI5" t="s">
        <v>4271</v>
      </c>
      <c r="DKJ5" t="s">
        <v>4272</v>
      </c>
      <c r="DKK5" t="s">
        <v>4273</v>
      </c>
      <c r="DKL5" t="s">
        <v>4274</v>
      </c>
      <c r="DKM5" t="s">
        <v>4275</v>
      </c>
      <c r="DKN5" t="s">
        <v>4276</v>
      </c>
      <c r="DKO5" t="s">
        <v>4277</v>
      </c>
      <c r="DKP5" t="s">
        <v>4278</v>
      </c>
      <c r="DKQ5" t="s">
        <v>4279</v>
      </c>
      <c r="DKR5" t="s">
        <v>4280</v>
      </c>
      <c r="DKS5" t="s">
        <v>4281</v>
      </c>
      <c r="DKT5" t="s">
        <v>4282</v>
      </c>
      <c r="DKU5" t="s">
        <v>4283</v>
      </c>
      <c r="DKV5" t="s">
        <v>4284</v>
      </c>
      <c r="DKW5" t="s">
        <v>4285</v>
      </c>
      <c r="DKX5" t="s">
        <v>4286</v>
      </c>
      <c r="DKY5" t="s">
        <v>4287</v>
      </c>
      <c r="DKZ5" t="s">
        <v>4288</v>
      </c>
      <c r="DLA5" t="s">
        <v>4289</v>
      </c>
      <c r="DLB5" t="s">
        <v>4290</v>
      </c>
      <c r="DLC5" t="s">
        <v>4291</v>
      </c>
      <c r="DLD5" t="s">
        <v>4292</v>
      </c>
      <c r="DLE5" t="s">
        <v>4293</v>
      </c>
      <c r="DLF5" t="s">
        <v>4294</v>
      </c>
      <c r="DLG5" t="s">
        <v>4295</v>
      </c>
      <c r="DLH5" t="s">
        <v>4296</v>
      </c>
      <c r="DLI5" t="s">
        <v>4297</v>
      </c>
      <c r="DLJ5" t="s">
        <v>4298</v>
      </c>
      <c r="DLK5" t="s">
        <v>4299</v>
      </c>
      <c r="DLL5" t="s">
        <v>4300</v>
      </c>
      <c r="DLM5" t="s">
        <v>4301</v>
      </c>
      <c r="DLN5" t="s">
        <v>4302</v>
      </c>
      <c r="DLO5" t="s">
        <v>4303</v>
      </c>
      <c r="DLP5" t="s">
        <v>4304</v>
      </c>
      <c r="DLQ5" t="s">
        <v>4305</v>
      </c>
      <c r="DLR5" t="s">
        <v>4306</v>
      </c>
      <c r="DLS5" t="s">
        <v>4307</v>
      </c>
      <c r="DLT5" t="s">
        <v>4308</v>
      </c>
      <c r="DLU5" t="s">
        <v>4309</v>
      </c>
      <c r="DLV5" t="s">
        <v>4310</v>
      </c>
      <c r="DLW5" t="s">
        <v>4311</v>
      </c>
      <c r="DLX5" t="s">
        <v>4312</v>
      </c>
      <c r="DLY5" t="s">
        <v>4313</v>
      </c>
      <c r="DLZ5" t="s">
        <v>4314</v>
      </c>
      <c r="DMA5" t="s">
        <v>4315</v>
      </c>
      <c r="DMB5" t="s">
        <v>4316</v>
      </c>
      <c r="DMC5" t="s">
        <v>4317</v>
      </c>
      <c r="DMD5" t="s">
        <v>4318</v>
      </c>
      <c r="DME5" t="s">
        <v>4319</v>
      </c>
      <c r="DMF5" t="s">
        <v>4320</v>
      </c>
      <c r="DMG5" t="s">
        <v>4321</v>
      </c>
      <c r="DMH5" t="s">
        <v>4322</v>
      </c>
      <c r="DMI5" t="s">
        <v>4323</v>
      </c>
      <c r="DMJ5" t="s">
        <v>4324</v>
      </c>
      <c r="DMK5" t="s">
        <v>4325</v>
      </c>
      <c r="DML5" t="s">
        <v>4326</v>
      </c>
      <c r="DMM5" t="s">
        <v>4327</v>
      </c>
      <c r="DMN5" t="s">
        <v>4328</v>
      </c>
      <c r="DMO5" t="s">
        <v>4329</v>
      </c>
      <c r="DMP5" t="s">
        <v>4330</v>
      </c>
      <c r="DMQ5" t="s">
        <v>4331</v>
      </c>
      <c r="DMR5" t="s">
        <v>4332</v>
      </c>
      <c r="DMS5" t="s">
        <v>4333</v>
      </c>
      <c r="DMT5" t="s">
        <v>4334</v>
      </c>
      <c r="DMU5" t="s">
        <v>4335</v>
      </c>
      <c r="DMV5" t="s">
        <v>4336</v>
      </c>
      <c r="DMW5" t="s">
        <v>4337</v>
      </c>
      <c r="DMX5" t="s">
        <v>4338</v>
      </c>
      <c r="DMY5" t="s">
        <v>4339</v>
      </c>
      <c r="DMZ5" t="s">
        <v>4340</v>
      </c>
      <c r="DNA5" t="s">
        <v>4341</v>
      </c>
      <c r="DNB5" t="s">
        <v>4342</v>
      </c>
      <c r="DNC5" t="s">
        <v>4343</v>
      </c>
      <c r="DND5" t="s">
        <v>4344</v>
      </c>
      <c r="DNE5" t="s">
        <v>4345</v>
      </c>
      <c r="DNF5" t="s">
        <v>4346</v>
      </c>
      <c r="DNG5" t="s">
        <v>4347</v>
      </c>
      <c r="DNH5" t="s">
        <v>4348</v>
      </c>
      <c r="DNI5" t="s">
        <v>4349</v>
      </c>
      <c r="DNJ5" t="s">
        <v>4350</v>
      </c>
      <c r="DNK5" t="s">
        <v>4351</v>
      </c>
      <c r="DNL5" t="s">
        <v>4352</v>
      </c>
      <c r="DNM5" t="s">
        <v>4353</v>
      </c>
      <c r="DNN5" t="s">
        <v>4354</v>
      </c>
      <c r="DNO5" t="s">
        <v>4355</v>
      </c>
      <c r="DNP5" t="s">
        <v>4356</v>
      </c>
      <c r="DNQ5" t="s">
        <v>4357</v>
      </c>
      <c r="DNR5" t="s">
        <v>4358</v>
      </c>
      <c r="DNS5" t="s">
        <v>4359</v>
      </c>
      <c r="DNT5" t="s">
        <v>4360</v>
      </c>
      <c r="DNU5" t="s">
        <v>4361</v>
      </c>
      <c r="DNV5" t="s">
        <v>4362</v>
      </c>
      <c r="DNW5" t="s">
        <v>4363</v>
      </c>
      <c r="DNX5" t="s">
        <v>4364</v>
      </c>
      <c r="DNY5" t="s">
        <v>4365</v>
      </c>
      <c r="DNZ5" t="s">
        <v>4366</v>
      </c>
      <c r="DOA5" t="s">
        <v>4367</v>
      </c>
      <c r="DOB5" t="s">
        <v>4368</v>
      </c>
      <c r="DOC5" t="s">
        <v>4369</v>
      </c>
      <c r="DOD5" t="s">
        <v>4370</v>
      </c>
      <c r="DOE5" t="s">
        <v>4371</v>
      </c>
      <c r="DOF5" t="s">
        <v>4372</v>
      </c>
      <c r="DOG5" t="s">
        <v>4373</v>
      </c>
      <c r="DOH5" t="s">
        <v>4374</v>
      </c>
      <c r="DOI5" t="s">
        <v>4375</v>
      </c>
      <c r="DOJ5" t="s">
        <v>4376</v>
      </c>
      <c r="DOK5" t="s">
        <v>4377</v>
      </c>
      <c r="DOL5" t="s">
        <v>4378</v>
      </c>
      <c r="DOM5" t="s">
        <v>4379</v>
      </c>
      <c r="DON5" t="s">
        <v>4380</v>
      </c>
      <c r="DOO5" t="s">
        <v>4381</v>
      </c>
      <c r="DOP5" t="s">
        <v>4382</v>
      </c>
      <c r="DOQ5" t="s">
        <v>4383</v>
      </c>
      <c r="DOR5" t="s">
        <v>4384</v>
      </c>
      <c r="DOS5" t="s">
        <v>4385</v>
      </c>
      <c r="DOT5" t="s">
        <v>4386</v>
      </c>
      <c r="DOU5" t="s">
        <v>4387</v>
      </c>
      <c r="DOV5" t="s">
        <v>4388</v>
      </c>
      <c r="DOW5" t="s">
        <v>4389</v>
      </c>
      <c r="DOX5" t="s">
        <v>4390</v>
      </c>
      <c r="DOY5" t="s">
        <v>4391</v>
      </c>
      <c r="DOZ5" t="s">
        <v>4392</v>
      </c>
      <c r="DPA5" t="s">
        <v>4393</v>
      </c>
      <c r="DPB5" t="s">
        <v>4394</v>
      </c>
      <c r="DPC5" t="s">
        <v>4395</v>
      </c>
      <c r="DPD5" t="s">
        <v>4396</v>
      </c>
      <c r="DPE5" t="s">
        <v>4397</v>
      </c>
      <c r="DPF5" t="s">
        <v>4398</v>
      </c>
      <c r="DPG5" t="s">
        <v>4399</v>
      </c>
      <c r="DPH5" t="s">
        <v>4400</v>
      </c>
      <c r="DPI5" t="s">
        <v>4401</v>
      </c>
      <c r="DPJ5" t="s">
        <v>4402</v>
      </c>
      <c r="DPK5" t="s">
        <v>4403</v>
      </c>
      <c r="DPL5" t="s">
        <v>4404</v>
      </c>
      <c r="DPM5" t="s">
        <v>4405</v>
      </c>
      <c r="DPN5" t="s">
        <v>4406</v>
      </c>
      <c r="DPO5" t="s">
        <v>4407</v>
      </c>
      <c r="DPP5" t="s">
        <v>4408</v>
      </c>
      <c r="DPQ5" t="s">
        <v>4409</v>
      </c>
      <c r="DPR5" t="s">
        <v>4410</v>
      </c>
      <c r="DPS5" t="s">
        <v>4411</v>
      </c>
      <c r="DPT5" t="s">
        <v>4412</v>
      </c>
      <c r="DPU5" t="s">
        <v>4413</v>
      </c>
      <c r="DPV5" t="s">
        <v>4414</v>
      </c>
      <c r="DPW5" t="s">
        <v>4415</v>
      </c>
      <c r="DPX5" t="s">
        <v>4416</v>
      </c>
      <c r="DPY5" t="s">
        <v>4417</v>
      </c>
      <c r="DPZ5" t="s">
        <v>4418</v>
      </c>
      <c r="DQA5" t="s">
        <v>4419</v>
      </c>
      <c r="DQB5" t="s">
        <v>4420</v>
      </c>
      <c r="DQC5" t="s">
        <v>4421</v>
      </c>
      <c r="DQD5" t="s">
        <v>4422</v>
      </c>
      <c r="DQE5" t="s">
        <v>4423</v>
      </c>
      <c r="DQF5" t="s">
        <v>4424</v>
      </c>
      <c r="DQG5" t="s">
        <v>4425</v>
      </c>
      <c r="DQH5" t="s">
        <v>4426</v>
      </c>
      <c r="DQI5" t="s">
        <v>4427</v>
      </c>
      <c r="DQJ5" t="s">
        <v>4428</v>
      </c>
      <c r="DQK5" t="s">
        <v>4429</v>
      </c>
      <c r="DQL5" t="s">
        <v>4430</v>
      </c>
      <c r="DQM5" t="s">
        <v>4431</v>
      </c>
      <c r="DQN5" t="s">
        <v>4432</v>
      </c>
      <c r="DQO5" t="s">
        <v>4433</v>
      </c>
      <c r="DQP5" t="s">
        <v>4434</v>
      </c>
      <c r="DQQ5" t="s">
        <v>4435</v>
      </c>
      <c r="DQR5" t="s">
        <v>4436</v>
      </c>
      <c r="DQS5" t="s">
        <v>4437</v>
      </c>
      <c r="DQT5" t="s">
        <v>4438</v>
      </c>
      <c r="DQU5" t="s">
        <v>4439</v>
      </c>
      <c r="DQV5" t="s">
        <v>4440</v>
      </c>
      <c r="DQW5" t="s">
        <v>4441</v>
      </c>
      <c r="DQX5" t="s">
        <v>4442</v>
      </c>
      <c r="DQY5" t="s">
        <v>4443</v>
      </c>
      <c r="DQZ5" t="s">
        <v>4444</v>
      </c>
      <c r="DRA5" t="s">
        <v>4445</v>
      </c>
      <c r="DRB5" t="s">
        <v>4446</v>
      </c>
      <c r="DRC5" t="s">
        <v>4447</v>
      </c>
      <c r="DRD5" t="s">
        <v>4448</v>
      </c>
      <c r="DRE5" t="s">
        <v>4449</v>
      </c>
      <c r="DRF5" t="s">
        <v>4450</v>
      </c>
      <c r="DRG5" t="s">
        <v>4451</v>
      </c>
      <c r="DRH5" t="s">
        <v>4452</v>
      </c>
      <c r="DRI5" t="s">
        <v>4453</v>
      </c>
      <c r="DRJ5" t="s">
        <v>4454</v>
      </c>
      <c r="DRK5" t="s">
        <v>4455</v>
      </c>
      <c r="DRL5" t="s">
        <v>4456</v>
      </c>
      <c r="DRM5" t="s">
        <v>4457</v>
      </c>
      <c r="DRN5" t="s">
        <v>4458</v>
      </c>
      <c r="DRO5" t="s">
        <v>4459</v>
      </c>
      <c r="DRP5" t="s">
        <v>4460</v>
      </c>
      <c r="DRQ5" t="s">
        <v>4461</v>
      </c>
      <c r="DRR5" t="s">
        <v>4462</v>
      </c>
      <c r="DRS5" t="s">
        <v>4463</v>
      </c>
      <c r="DRT5" t="s">
        <v>4464</v>
      </c>
      <c r="DRU5" t="s">
        <v>4465</v>
      </c>
      <c r="DRV5" t="s">
        <v>4466</v>
      </c>
      <c r="DRW5" t="s">
        <v>4467</v>
      </c>
      <c r="DRX5" t="s">
        <v>4468</v>
      </c>
      <c r="DRY5" t="s">
        <v>4469</v>
      </c>
      <c r="DRZ5" t="s">
        <v>4470</v>
      </c>
      <c r="DSA5" t="s">
        <v>4471</v>
      </c>
      <c r="DSB5" t="s">
        <v>4472</v>
      </c>
      <c r="DSC5" t="s">
        <v>4473</v>
      </c>
      <c r="DSD5" t="s">
        <v>4474</v>
      </c>
      <c r="DSE5" t="s">
        <v>4475</v>
      </c>
      <c r="DSF5" t="s">
        <v>4476</v>
      </c>
      <c r="DSG5" t="s">
        <v>4477</v>
      </c>
      <c r="DSH5" t="s">
        <v>4478</v>
      </c>
      <c r="DSI5" t="s">
        <v>4479</v>
      </c>
      <c r="DSJ5" t="s">
        <v>4480</v>
      </c>
      <c r="DSK5" t="s">
        <v>4481</v>
      </c>
      <c r="DSL5" t="s">
        <v>4482</v>
      </c>
      <c r="DSM5" t="s">
        <v>4483</v>
      </c>
      <c r="DSN5" t="s">
        <v>4484</v>
      </c>
      <c r="DSO5" t="s">
        <v>4485</v>
      </c>
      <c r="DSP5" t="s">
        <v>4486</v>
      </c>
      <c r="DSQ5" t="s">
        <v>4487</v>
      </c>
      <c r="DSR5" t="s">
        <v>4488</v>
      </c>
      <c r="DSS5" t="s">
        <v>4489</v>
      </c>
      <c r="DST5" t="s">
        <v>4490</v>
      </c>
      <c r="DSU5" t="s">
        <v>4491</v>
      </c>
      <c r="DSV5" t="s">
        <v>4492</v>
      </c>
      <c r="DSW5" t="s">
        <v>4493</v>
      </c>
      <c r="DSX5" t="s">
        <v>4494</v>
      </c>
      <c r="DSY5" t="s">
        <v>4495</v>
      </c>
      <c r="DSZ5" t="s">
        <v>4496</v>
      </c>
      <c r="DTA5" t="s">
        <v>4497</v>
      </c>
      <c r="DTB5" t="s">
        <v>4498</v>
      </c>
      <c r="DTC5" t="s">
        <v>4499</v>
      </c>
      <c r="DTD5" t="s">
        <v>4500</v>
      </c>
      <c r="DTE5" t="s">
        <v>4501</v>
      </c>
      <c r="DTF5" t="s">
        <v>4502</v>
      </c>
      <c r="DTG5" t="s">
        <v>4503</v>
      </c>
      <c r="DTH5" t="s">
        <v>4504</v>
      </c>
      <c r="DTI5" t="s">
        <v>4505</v>
      </c>
      <c r="DTJ5" t="s">
        <v>4506</v>
      </c>
      <c r="DTK5" t="s">
        <v>4507</v>
      </c>
      <c r="DTL5" t="s">
        <v>4508</v>
      </c>
      <c r="DTM5" t="s">
        <v>4509</v>
      </c>
      <c r="DTN5" t="s">
        <v>4510</v>
      </c>
      <c r="DTO5" t="s">
        <v>4511</v>
      </c>
      <c r="DTP5" t="s">
        <v>4512</v>
      </c>
      <c r="DTQ5" t="s">
        <v>4513</v>
      </c>
      <c r="DTR5" t="s">
        <v>4514</v>
      </c>
      <c r="DTS5" t="s">
        <v>4515</v>
      </c>
      <c r="DTT5" t="s">
        <v>4516</v>
      </c>
      <c r="DTU5" t="s">
        <v>4517</v>
      </c>
      <c r="DTV5" t="s">
        <v>4518</v>
      </c>
      <c r="DTW5" t="s">
        <v>4519</v>
      </c>
      <c r="DTX5" t="s">
        <v>4520</v>
      </c>
      <c r="DTY5" t="s">
        <v>4521</v>
      </c>
      <c r="DTZ5" t="s">
        <v>4522</v>
      </c>
      <c r="DUA5" t="s">
        <v>4523</v>
      </c>
      <c r="DUB5" t="s">
        <v>4524</v>
      </c>
      <c r="DUC5" t="s">
        <v>4525</v>
      </c>
      <c r="DUD5" t="s">
        <v>4526</v>
      </c>
      <c r="DUE5" t="s">
        <v>4527</v>
      </c>
      <c r="DUF5" t="s">
        <v>4528</v>
      </c>
      <c r="DUG5" t="s">
        <v>4529</v>
      </c>
      <c r="DUH5" t="s">
        <v>4530</v>
      </c>
      <c r="DUI5" t="s">
        <v>4531</v>
      </c>
      <c r="DUJ5" t="s">
        <v>4532</v>
      </c>
      <c r="DUK5" t="s">
        <v>4533</v>
      </c>
      <c r="DUL5" t="s">
        <v>4534</v>
      </c>
      <c r="DUM5" t="s">
        <v>4535</v>
      </c>
      <c r="DUN5" t="s">
        <v>4536</v>
      </c>
      <c r="DUO5" t="s">
        <v>4537</v>
      </c>
      <c r="DUP5" t="s">
        <v>4538</v>
      </c>
      <c r="DUQ5" t="s">
        <v>4539</v>
      </c>
      <c r="DUR5" t="s">
        <v>4540</v>
      </c>
      <c r="DUS5" t="s">
        <v>4541</v>
      </c>
      <c r="DUT5" t="s">
        <v>4542</v>
      </c>
      <c r="DUU5" t="s">
        <v>4543</v>
      </c>
      <c r="DUV5" t="s">
        <v>4544</v>
      </c>
      <c r="DUW5" t="s">
        <v>4545</v>
      </c>
      <c r="DUX5" t="s">
        <v>4546</v>
      </c>
      <c r="DUY5" t="s">
        <v>4547</v>
      </c>
      <c r="DUZ5" t="s">
        <v>4548</v>
      </c>
      <c r="DVA5" t="s">
        <v>4549</v>
      </c>
      <c r="DVB5" t="s">
        <v>4550</v>
      </c>
      <c r="DVC5" t="s">
        <v>4551</v>
      </c>
      <c r="DVD5" t="s">
        <v>4552</v>
      </c>
      <c r="DVE5" t="s">
        <v>4553</v>
      </c>
      <c r="DVF5" t="s">
        <v>4554</v>
      </c>
      <c r="DVG5" t="s">
        <v>4555</v>
      </c>
      <c r="DVH5" t="s">
        <v>4556</v>
      </c>
      <c r="DVI5" t="s">
        <v>4557</v>
      </c>
      <c r="DVJ5" t="s">
        <v>4558</v>
      </c>
      <c r="DVK5" t="s">
        <v>4559</v>
      </c>
      <c r="DVL5" t="s">
        <v>4560</v>
      </c>
      <c r="DVM5" t="s">
        <v>4561</v>
      </c>
      <c r="DVN5" t="s">
        <v>4562</v>
      </c>
      <c r="DVO5" t="s">
        <v>4563</v>
      </c>
      <c r="DVP5" t="s">
        <v>4564</v>
      </c>
      <c r="DVQ5" t="s">
        <v>4565</v>
      </c>
      <c r="DVR5" t="s">
        <v>4566</v>
      </c>
      <c r="DVS5" t="s">
        <v>4567</v>
      </c>
      <c r="DVT5" t="s">
        <v>4568</v>
      </c>
      <c r="DVU5" t="s">
        <v>4569</v>
      </c>
      <c r="DVV5" t="s">
        <v>4570</v>
      </c>
      <c r="DVW5" t="s">
        <v>4571</v>
      </c>
      <c r="DVX5" t="s">
        <v>4572</v>
      </c>
      <c r="DVY5" t="s">
        <v>4573</v>
      </c>
      <c r="DVZ5" t="s">
        <v>4574</v>
      </c>
      <c r="DWA5" t="s">
        <v>4575</v>
      </c>
      <c r="DWB5" t="s">
        <v>4576</v>
      </c>
      <c r="DWC5" t="s">
        <v>4577</v>
      </c>
      <c r="DWD5" t="s">
        <v>4578</v>
      </c>
      <c r="DWE5" t="s">
        <v>4579</v>
      </c>
      <c r="DWF5" t="s">
        <v>4580</v>
      </c>
      <c r="DWG5" t="s">
        <v>4581</v>
      </c>
      <c r="DWH5" t="s">
        <v>4582</v>
      </c>
      <c r="DWI5" t="s">
        <v>4583</v>
      </c>
      <c r="DWJ5" t="s">
        <v>4584</v>
      </c>
      <c r="DWK5" t="s">
        <v>4585</v>
      </c>
      <c r="DWL5" t="s">
        <v>4586</v>
      </c>
      <c r="DWM5" t="s">
        <v>4587</v>
      </c>
      <c r="DWN5" t="s">
        <v>4588</v>
      </c>
      <c r="DWO5" t="s">
        <v>4589</v>
      </c>
      <c r="DWP5" t="s">
        <v>4590</v>
      </c>
      <c r="DWQ5" t="s">
        <v>4591</v>
      </c>
      <c r="DWR5" t="s">
        <v>4592</v>
      </c>
      <c r="DWS5" t="s">
        <v>4593</v>
      </c>
      <c r="DWT5" t="s">
        <v>4594</v>
      </c>
      <c r="DWU5" t="s">
        <v>4595</v>
      </c>
      <c r="DWV5" t="s">
        <v>4596</v>
      </c>
      <c r="DWW5" t="s">
        <v>4597</v>
      </c>
      <c r="DWX5" t="s">
        <v>4598</v>
      </c>
      <c r="DWY5" t="s">
        <v>4599</v>
      </c>
      <c r="DWZ5" t="s">
        <v>4600</v>
      </c>
      <c r="DXA5" t="s">
        <v>4601</v>
      </c>
      <c r="DXB5" t="s">
        <v>4602</v>
      </c>
      <c r="DXC5" t="s">
        <v>4603</v>
      </c>
      <c r="DXD5" t="s">
        <v>4604</v>
      </c>
      <c r="DXE5" t="s">
        <v>4605</v>
      </c>
      <c r="DXF5" t="s">
        <v>4606</v>
      </c>
      <c r="DXG5" t="s">
        <v>4607</v>
      </c>
      <c r="DXH5" t="s">
        <v>4608</v>
      </c>
      <c r="DXI5" t="s">
        <v>4609</v>
      </c>
      <c r="DXJ5" t="s">
        <v>4610</v>
      </c>
      <c r="DXK5" t="s">
        <v>4611</v>
      </c>
      <c r="DXL5" t="s">
        <v>4612</v>
      </c>
      <c r="DXM5" t="s">
        <v>4613</v>
      </c>
      <c r="DXN5" t="s">
        <v>4614</v>
      </c>
      <c r="DXO5" t="s">
        <v>4615</v>
      </c>
      <c r="DXP5" t="s">
        <v>4616</v>
      </c>
      <c r="DXQ5" t="s">
        <v>4617</v>
      </c>
      <c r="DXR5" t="s">
        <v>4618</v>
      </c>
      <c r="DXS5" t="s">
        <v>4619</v>
      </c>
      <c r="DXT5" t="s">
        <v>4620</v>
      </c>
      <c r="DXU5" t="s">
        <v>4621</v>
      </c>
      <c r="DXV5" t="s">
        <v>4622</v>
      </c>
      <c r="DXW5" t="s">
        <v>4623</v>
      </c>
      <c r="DXX5" t="s">
        <v>4624</v>
      </c>
      <c r="DXY5" t="s">
        <v>4625</v>
      </c>
      <c r="DXZ5" t="s">
        <v>4626</v>
      </c>
      <c r="DYA5" t="s">
        <v>4627</v>
      </c>
      <c r="DYB5" t="s">
        <v>4628</v>
      </c>
      <c r="DYC5" t="s">
        <v>4629</v>
      </c>
      <c r="DYD5" t="s">
        <v>4630</v>
      </c>
      <c r="DYE5" t="s">
        <v>4631</v>
      </c>
      <c r="DYF5" t="s">
        <v>4632</v>
      </c>
      <c r="DYG5" t="s">
        <v>4633</v>
      </c>
      <c r="DYH5" t="s">
        <v>4634</v>
      </c>
      <c r="DYI5" t="s">
        <v>4635</v>
      </c>
      <c r="DYJ5" t="s">
        <v>4636</v>
      </c>
      <c r="DYK5" t="s">
        <v>4637</v>
      </c>
      <c r="DYL5" t="s">
        <v>4638</v>
      </c>
      <c r="DYM5" t="s">
        <v>4639</v>
      </c>
      <c r="DYN5" t="s">
        <v>4640</v>
      </c>
      <c r="DYO5" t="s">
        <v>4641</v>
      </c>
      <c r="DYP5" t="s">
        <v>4642</v>
      </c>
      <c r="DYQ5" t="s">
        <v>4643</v>
      </c>
      <c r="DYR5" t="s">
        <v>4644</v>
      </c>
      <c r="DYS5" t="s">
        <v>4645</v>
      </c>
      <c r="DYT5" t="s">
        <v>4646</v>
      </c>
      <c r="DYU5" t="s">
        <v>4647</v>
      </c>
      <c r="DYV5" t="s">
        <v>4648</v>
      </c>
      <c r="DYW5" t="s">
        <v>4649</v>
      </c>
      <c r="DYX5" t="s">
        <v>4650</v>
      </c>
      <c r="DYY5" t="s">
        <v>4651</v>
      </c>
      <c r="DYZ5" t="s">
        <v>4652</v>
      </c>
      <c r="DZA5" t="s">
        <v>4653</v>
      </c>
      <c r="DZB5" t="s">
        <v>4654</v>
      </c>
      <c r="DZC5" t="s">
        <v>4655</v>
      </c>
      <c r="DZD5" t="s">
        <v>4656</v>
      </c>
      <c r="DZE5" t="s">
        <v>4657</v>
      </c>
      <c r="DZF5" t="s">
        <v>4658</v>
      </c>
      <c r="DZG5" t="s">
        <v>4659</v>
      </c>
      <c r="DZH5" t="s">
        <v>4660</v>
      </c>
      <c r="DZI5" t="s">
        <v>4661</v>
      </c>
      <c r="DZJ5" t="s">
        <v>4662</v>
      </c>
      <c r="DZK5" t="s">
        <v>4663</v>
      </c>
      <c r="DZL5" t="s">
        <v>4664</v>
      </c>
      <c r="DZM5" t="s">
        <v>4665</v>
      </c>
      <c r="DZN5" t="s">
        <v>4666</v>
      </c>
      <c r="DZO5" t="s">
        <v>4667</v>
      </c>
      <c r="DZP5" t="s">
        <v>4668</v>
      </c>
      <c r="DZQ5" t="s">
        <v>4669</v>
      </c>
      <c r="DZR5" t="s">
        <v>4670</v>
      </c>
      <c r="DZS5" t="s">
        <v>4671</v>
      </c>
      <c r="DZT5" t="s">
        <v>4672</v>
      </c>
      <c r="DZU5" t="s">
        <v>4673</v>
      </c>
      <c r="DZV5" t="s">
        <v>4674</v>
      </c>
      <c r="DZW5" t="s">
        <v>4675</v>
      </c>
      <c r="DZX5" t="s">
        <v>4676</v>
      </c>
      <c r="DZY5" t="s">
        <v>4677</v>
      </c>
      <c r="DZZ5" t="s">
        <v>4678</v>
      </c>
      <c r="EAA5" t="s">
        <v>4679</v>
      </c>
      <c r="EAB5" t="s">
        <v>4680</v>
      </c>
      <c r="EAC5" t="s">
        <v>4681</v>
      </c>
      <c r="EAD5" t="s">
        <v>4682</v>
      </c>
      <c r="EAE5" t="s">
        <v>4683</v>
      </c>
      <c r="EAF5" t="s">
        <v>4684</v>
      </c>
      <c r="EAG5" t="s">
        <v>4685</v>
      </c>
      <c r="EAH5" t="s">
        <v>4686</v>
      </c>
      <c r="EAI5" t="s">
        <v>4687</v>
      </c>
      <c r="EAJ5" t="s">
        <v>4688</v>
      </c>
      <c r="EAK5" t="s">
        <v>4689</v>
      </c>
      <c r="EAL5" t="s">
        <v>4690</v>
      </c>
      <c r="EAM5" t="s">
        <v>4691</v>
      </c>
      <c r="EAN5" t="s">
        <v>4692</v>
      </c>
      <c r="EAO5" t="s">
        <v>4693</v>
      </c>
      <c r="EAP5" t="s">
        <v>4694</v>
      </c>
      <c r="EAQ5" t="s">
        <v>4695</v>
      </c>
      <c r="EAR5" t="s">
        <v>4696</v>
      </c>
      <c r="EAS5" t="s">
        <v>4697</v>
      </c>
      <c r="EAT5" t="s">
        <v>4698</v>
      </c>
      <c r="EAU5" t="s">
        <v>4699</v>
      </c>
      <c r="EAV5" t="s">
        <v>4700</v>
      </c>
      <c r="EAW5" t="s">
        <v>4701</v>
      </c>
      <c r="EAX5" t="s">
        <v>4702</v>
      </c>
      <c r="EAY5" t="s">
        <v>4703</v>
      </c>
      <c r="EAZ5" t="s">
        <v>4704</v>
      </c>
      <c r="EBA5" t="s">
        <v>4705</v>
      </c>
      <c r="EBB5" t="s">
        <v>4706</v>
      </c>
      <c r="EBC5" t="s">
        <v>4707</v>
      </c>
      <c r="EBD5" t="s">
        <v>4708</v>
      </c>
      <c r="EBE5" t="s">
        <v>4709</v>
      </c>
      <c r="EBF5" t="s">
        <v>4710</v>
      </c>
      <c r="EBG5" t="s">
        <v>4711</v>
      </c>
      <c r="EBH5" t="s">
        <v>4712</v>
      </c>
      <c r="EBI5" t="s">
        <v>4713</v>
      </c>
      <c r="EBJ5" t="s">
        <v>4714</v>
      </c>
      <c r="EBK5" t="s">
        <v>4715</v>
      </c>
      <c r="EBL5" t="s">
        <v>4716</v>
      </c>
      <c r="EBM5" t="s">
        <v>4717</v>
      </c>
      <c r="EBN5" t="s">
        <v>4718</v>
      </c>
      <c r="EBO5" t="s">
        <v>4719</v>
      </c>
      <c r="EBP5" t="s">
        <v>4720</v>
      </c>
      <c r="EBQ5" t="s">
        <v>4721</v>
      </c>
      <c r="EBR5" t="s">
        <v>4722</v>
      </c>
      <c r="EBS5" t="s">
        <v>4723</v>
      </c>
      <c r="EBT5" t="s">
        <v>4724</v>
      </c>
      <c r="EBU5" t="s">
        <v>4725</v>
      </c>
      <c r="EBV5" t="s">
        <v>4726</v>
      </c>
      <c r="EBW5" t="s">
        <v>4727</v>
      </c>
      <c r="EBX5" t="s">
        <v>4728</v>
      </c>
      <c r="EBY5" t="s">
        <v>4729</v>
      </c>
      <c r="EBZ5" t="s">
        <v>4730</v>
      </c>
      <c r="ECA5" t="s">
        <v>4731</v>
      </c>
      <c r="ECB5" t="s">
        <v>4732</v>
      </c>
      <c r="ECC5" t="s">
        <v>4733</v>
      </c>
      <c r="ECD5" t="s">
        <v>4734</v>
      </c>
      <c r="ECE5" t="s">
        <v>4735</v>
      </c>
      <c r="ECF5" t="s">
        <v>4736</v>
      </c>
      <c r="ECG5" t="s">
        <v>4737</v>
      </c>
      <c r="ECH5" t="s">
        <v>4738</v>
      </c>
      <c r="ECI5" t="s">
        <v>4739</v>
      </c>
      <c r="ECJ5" t="s">
        <v>4740</v>
      </c>
      <c r="ECK5" t="s">
        <v>4741</v>
      </c>
      <c r="ECL5" t="s">
        <v>4742</v>
      </c>
      <c r="ECM5" t="s">
        <v>4743</v>
      </c>
      <c r="ECN5" t="s">
        <v>4744</v>
      </c>
      <c r="ECO5" t="s">
        <v>4745</v>
      </c>
      <c r="ECP5" t="s">
        <v>4746</v>
      </c>
      <c r="ECQ5" t="s">
        <v>4747</v>
      </c>
      <c r="ECR5" t="s">
        <v>4748</v>
      </c>
      <c r="ECS5" t="s">
        <v>4749</v>
      </c>
      <c r="ECT5" t="s">
        <v>4750</v>
      </c>
      <c r="ECU5" t="s">
        <v>4751</v>
      </c>
      <c r="ECV5" t="s">
        <v>4752</v>
      </c>
      <c r="ECW5" t="s">
        <v>4753</v>
      </c>
      <c r="ECX5" t="s">
        <v>4754</v>
      </c>
      <c r="ECY5" t="s">
        <v>4755</v>
      </c>
      <c r="ECZ5" t="s">
        <v>4756</v>
      </c>
      <c r="EDA5" t="s">
        <v>4757</v>
      </c>
      <c r="EDB5" t="s">
        <v>4758</v>
      </c>
      <c r="EDC5" t="s">
        <v>4759</v>
      </c>
      <c r="EDD5" t="s">
        <v>4760</v>
      </c>
      <c r="EDE5" t="s">
        <v>4761</v>
      </c>
      <c r="EDF5" t="s">
        <v>4762</v>
      </c>
      <c r="EDG5" t="s">
        <v>4763</v>
      </c>
      <c r="EDH5" t="s">
        <v>4764</v>
      </c>
      <c r="EDI5" t="s">
        <v>4765</v>
      </c>
      <c r="EDJ5" t="s">
        <v>4766</v>
      </c>
      <c r="EDK5" t="s">
        <v>4767</v>
      </c>
      <c r="EDL5" t="s">
        <v>4768</v>
      </c>
      <c r="EDM5" t="s">
        <v>4769</v>
      </c>
      <c r="EDN5" t="s">
        <v>4770</v>
      </c>
      <c r="EDO5" t="s">
        <v>4771</v>
      </c>
      <c r="EDP5" t="s">
        <v>4772</v>
      </c>
      <c r="EDQ5" t="s">
        <v>4773</v>
      </c>
      <c r="EDR5" t="s">
        <v>4774</v>
      </c>
      <c r="EDS5" t="s">
        <v>4775</v>
      </c>
      <c r="EDT5" t="s">
        <v>4776</v>
      </c>
      <c r="EDU5" t="s">
        <v>4777</v>
      </c>
      <c r="EDV5" t="s">
        <v>4778</v>
      </c>
      <c r="EDW5" t="s">
        <v>4779</v>
      </c>
      <c r="EDX5" t="s">
        <v>4780</v>
      </c>
      <c r="EDY5" t="s">
        <v>4781</v>
      </c>
      <c r="EDZ5" t="s">
        <v>4782</v>
      </c>
      <c r="EEA5" t="s">
        <v>4783</v>
      </c>
      <c r="EEB5" t="s">
        <v>4784</v>
      </c>
      <c r="EEC5" t="s">
        <v>4785</v>
      </c>
      <c r="EED5" t="s">
        <v>4786</v>
      </c>
      <c r="EEE5" t="s">
        <v>4787</v>
      </c>
      <c r="EEF5" t="s">
        <v>4788</v>
      </c>
      <c r="EEG5" t="s">
        <v>4789</v>
      </c>
      <c r="EEH5" t="s">
        <v>4790</v>
      </c>
      <c r="EEI5" t="s">
        <v>4791</v>
      </c>
      <c r="EEJ5" t="s">
        <v>4792</v>
      </c>
      <c r="EEK5" t="s">
        <v>4793</v>
      </c>
      <c r="EEL5" t="s">
        <v>4794</v>
      </c>
      <c r="EEM5" t="s">
        <v>4795</v>
      </c>
      <c r="EEN5" t="s">
        <v>4796</v>
      </c>
      <c r="EEO5" t="s">
        <v>4797</v>
      </c>
      <c r="EEP5" t="s">
        <v>4798</v>
      </c>
      <c r="EEQ5" t="s">
        <v>4799</v>
      </c>
      <c r="EER5" t="s">
        <v>4800</v>
      </c>
      <c r="EES5" t="s">
        <v>4801</v>
      </c>
      <c r="EET5" t="s">
        <v>4802</v>
      </c>
      <c r="EEU5" t="s">
        <v>4803</v>
      </c>
      <c r="EEV5" t="s">
        <v>4804</v>
      </c>
      <c r="EEW5" t="s">
        <v>4805</v>
      </c>
      <c r="EEX5" t="s">
        <v>4806</v>
      </c>
      <c r="EEY5" t="s">
        <v>4807</v>
      </c>
      <c r="EEZ5" t="s">
        <v>4808</v>
      </c>
      <c r="EFA5" t="s">
        <v>4809</v>
      </c>
      <c r="EFB5" t="s">
        <v>4810</v>
      </c>
      <c r="EFC5" t="s">
        <v>4811</v>
      </c>
      <c r="EFD5" t="s">
        <v>4812</v>
      </c>
      <c r="EFE5" t="s">
        <v>4813</v>
      </c>
      <c r="EFF5" t="s">
        <v>4814</v>
      </c>
      <c r="EFG5" t="s">
        <v>4815</v>
      </c>
      <c r="EFH5" t="s">
        <v>4816</v>
      </c>
      <c r="EFI5" t="s">
        <v>4817</v>
      </c>
      <c r="EFJ5" t="s">
        <v>4818</v>
      </c>
      <c r="EFK5" t="s">
        <v>4819</v>
      </c>
      <c r="EFL5" t="s">
        <v>4820</v>
      </c>
      <c r="EFM5" t="s">
        <v>4821</v>
      </c>
      <c r="EFN5" t="s">
        <v>4822</v>
      </c>
      <c r="EFO5" t="s">
        <v>4823</v>
      </c>
      <c r="EFP5" t="s">
        <v>4824</v>
      </c>
      <c r="EFQ5" t="s">
        <v>4825</v>
      </c>
      <c r="EFR5" t="s">
        <v>4826</v>
      </c>
      <c r="EFS5" t="s">
        <v>4827</v>
      </c>
      <c r="EFT5" t="s">
        <v>4828</v>
      </c>
      <c r="EFU5" t="s">
        <v>4829</v>
      </c>
      <c r="EFV5" t="s">
        <v>4830</v>
      </c>
      <c r="EFW5" t="s">
        <v>4831</v>
      </c>
      <c r="EFX5" t="s">
        <v>4832</v>
      </c>
      <c r="EFY5" t="s">
        <v>4833</v>
      </c>
      <c r="EFZ5" t="s">
        <v>4834</v>
      </c>
      <c r="EGA5" t="s">
        <v>4835</v>
      </c>
      <c r="EGB5" t="s">
        <v>4836</v>
      </c>
      <c r="EGC5" t="s">
        <v>4837</v>
      </c>
      <c r="EGD5" t="s">
        <v>4838</v>
      </c>
      <c r="EGE5" t="s">
        <v>4839</v>
      </c>
      <c r="EGF5" t="s">
        <v>4840</v>
      </c>
      <c r="EGG5" t="s">
        <v>4841</v>
      </c>
      <c r="EGH5" t="s">
        <v>4842</v>
      </c>
      <c r="EGI5" t="s">
        <v>4843</v>
      </c>
      <c r="EGJ5" t="s">
        <v>4844</v>
      </c>
      <c r="EGK5" t="s">
        <v>4845</v>
      </c>
      <c r="EGL5" t="s">
        <v>4846</v>
      </c>
      <c r="EGM5" t="s">
        <v>4847</v>
      </c>
      <c r="EGN5" t="s">
        <v>4848</v>
      </c>
      <c r="EGO5" t="s">
        <v>4849</v>
      </c>
      <c r="EGP5" t="s">
        <v>4850</v>
      </c>
      <c r="EGQ5" t="s">
        <v>4851</v>
      </c>
      <c r="EGR5" t="s">
        <v>4852</v>
      </c>
      <c r="EGS5" t="s">
        <v>4853</v>
      </c>
      <c r="EGT5" t="s">
        <v>4854</v>
      </c>
      <c r="EGU5" t="s">
        <v>4855</v>
      </c>
      <c r="EGV5" t="s">
        <v>4856</v>
      </c>
      <c r="EGW5" t="s">
        <v>4857</v>
      </c>
      <c r="EGX5" t="s">
        <v>4858</v>
      </c>
      <c r="EGY5" t="s">
        <v>4859</v>
      </c>
      <c r="EGZ5" t="s">
        <v>4860</v>
      </c>
      <c r="EHA5" t="s">
        <v>4861</v>
      </c>
      <c r="EHB5" t="s">
        <v>4862</v>
      </c>
      <c r="EHC5" t="s">
        <v>4863</v>
      </c>
      <c r="EHD5" t="s">
        <v>4864</v>
      </c>
      <c r="EHE5" t="s">
        <v>4865</v>
      </c>
      <c r="EHF5" t="s">
        <v>4866</v>
      </c>
      <c r="EHG5" t="s">
        <v>4867</v>
      </c>
      <c r="EHH5" t="s">
        <v>4868</v>
      </c>
      <c r="EHI5" t="s">
        <v>4869</v>
      </c>
      <c r="EHJ5" t="s">
        <v>4870</v>
      </c>
      <c r="EHK5" t="s">
        <v>4871</v>
      </c>
      <c r="EHL5" t="s">
        <v>4872</v>
      </c>
      <c r="EHM5" t="s">
        <v>4873</v>
      </c>
      <c r="EHN5" t="s">
        <v>4874</v>
      </c>
      <c r="EHO5" t="s">
        <v>4875</v>
      </c>
      <c r="EHP5" t="s">
        <v>4876</v>
      </c>
      <c r="EHQ5" t="s">
        <v>4877</v>
      </c>
      <c r="EHR5" t="s">
        <v>4878</v>
      </c>
      <c r="EHS5" t="s">
        <v>4879</v>
      </c>
      <c r="EHT5" t="s">
        <v>4880</v>
      </c>
      <c r="EHU5" t="s">
        <v>4881</v>
      </c>
      <c r="EHV5" t="s">
        <v>4882</v>
      </c>
      <c r="EHW5" t="s">
        <v>4883</v>
      </c>
      <c r="EHX5" t="s">
        <v>4884</v>
      </c>
      <c r="EHY5" t="s">
        <v>4885</v>
      </c>
      <c r="EHZ5" t="s">
        <v>4886</v>
      </c>
      <c r="EIA5" t="s">
        <v>4887</v>
      </c>
      <c r="EIB5" t="s">
        <v>4888</v>
      </c>
      <c r="EIC5" t="s">
        <v>4889</v>
      </c>
      <c r="EID5" t="s">
        <v>4890</v>
      </c>
      <c r="EIE5" t="s">
        <v>4891</v>
      </c>
      <c r="EIF5" t="s">
        <v>4892</v>
      </c>
      <c r="EIG5" t="s">
        <v>4893</v>
      </c>
      <c r="EIH5" t="s">
        <v>4894</v>
      </c>
      <c r="EII5" t="s">
        <v>4895</v>
      </c>
      <c r="EIJ5" t="s">
        <v>4896</v>
      </c>
      <c r="EIK5" t="s">
        <v>4897</v>
      </c>
      <c r="EIL5" t="s">
        <v>4898</v>
      </c>
      <c r="EIM5" t="s">
        <v>4899</v>
      </c>
      <c r="EIN5" t="s">
        <v>4900</v>
      </c>
      <c r="EIO5" t="s">
        <v>4901</v>
      </c>
      <c r="EIP5" t="s">
        <v>4902</v>
      </c>
      <c r="EIQ5" t="s">
        <v>4903</v>
      </c>
      <c r="EIR5" t="s">
        <v>4904</v>
      </c>
      <c r="EIS5" t="s">
        <v>4905</v>
      </c>
      <c r="EIT5" t="s">
        <v>4906</v>
      </c>
      <c r="EIU5" t="s">
        <v>4907</v>
      </c>
      <c r="EIV5" t="s">
        <v>4908</v>
      </c>
      <c r="EIW5" t="s">
        <v>4909</v>
      </c>
      <c r="EIX5" t="s">
        <v>4910</v>
      </c>
      <c r="EIY5" t="s">
        <v>4911</v>
      </c>
      <c r="EIZ5" t="s">
        <v>4912</v>
      </c>
      <c r="EJA5" t="s">
        <v>4913</v>
      </c>
      <c r="EJB5" t="s">
        <v>4914</v>
      </c>
      <c r="EJC5" t="s">
        <v>4915</v>
      </c>
      <c r="EJD5" t="s">
        <v>4916</v>
      </c>
      <c r="EJE5" t="s">
        <v>4917</v>
      </c>
      <c r="EJF5" t="s">
        <v>4918</v>
      </c>
      <c r="EJG5" t="s">
        <v>4919</v>
      </c>
      <c r="EJH5" t="s">
        <v>4920</v>
      </c>
      <c r="EJI5" t="s">
        <v>4921</v>
      </c>
      <c r="EJJ5" t="s">
        <v>4922</v>
      </c>
      <c r="EJK5" t="s">
        <v>4923</v>
      </c>
      <c r="EJL5" t="s">
        <v>4924</v>
      </c>
      <c r="EJM5" t="s">
        <v>4925</v>
      </c>
      <c r="EJN5" t="s">
        <v>4926</v>
      </c>
      <c r="EJO5" t="s">
        <v>4927</v>
      </c>
      <c r="EJP5" t="s">
        <v>4928</v>
      </c>
      <c r="EJQ5" t="s">
        <v>4929</v>
      </c>
      <c r="EJR5" t="s">
        <v>4930</v>
      </c>
      <c r="EJS5" t="s">
        <v>4931</v>
      </c>
      <c r="EJT5" t="s">
        <v>4932</v>
      </c>
      <c r="EJU5" t="s">
        <v>4933</v>
      </c>
      <c r="EJV5" t="s">
        <v>4934</v>
      </c>
      <c r="EJW5" t="s">
        <v>4935</v>
      </c>
      <c r="EJX5" t="s">
        <v>4936</v>
      </c>
      <c r="EJY5" t="s">
        <v>4937</v>
      </c>
      <c r="EJZ5" t="s">
        <v>4938</v>
      </c>
      <c r="EKA5" t="s">
        <v>4939</v>
      </c>
      <c r="EKB5" t="s">
        <v>4940</v>
      </c>
      <c r="EKC5" t="s">
        <v>4941</v>
      </c>
      <c r="EKD5" t="s">
        <v>4942</v>
      </c>
      <c r="EKE5" t="s">
        <v>4943</v>
      </c>
      <c r="EKF5" t="s">
        <v>4944</v>
      </c>
      <c r="EKG5" t="s">
        <v>4945</v>
      </c>
      <c r="EKH5" t="s">
        <v>4946</v>
      </c>
      <c r="EKI5" t="s">
        <v>4947</v>
      </c>
      <c r="EKJ5" t="s">
        <v>4948</v>
      </c>
      <c r="EKK5" t="s">
        <v>4949</v>
      </c>
      <c r="EKL5" t="s">
        <v>4950</v>
      </c>
      <c r="EKM5" t="s">
        <v>4951</v>
      </c>
      <c r="EKN5" t="s">
        <v>4952</v>
      </c>
      <c r="EKO5" t="s">
        <v>4953</v>
      </c>
      <c r="EKP5" t="s">
        <v>4954</v>
      </c>
      <c r="EKQ5" t="s">
        <v>4955</v>
      </c>
      <c r="EKR5" t="s">
        <v>4956</v>
      </c>
      <c r="EKS5" t="s">
        <v>4957</v>
      </c>
      <c r="EKT5" t="s">
        <v>4958</v>
      </c>
      <c r="EKU5" t="s">
        <v>4959</v>
      </c>
      <c r="EKV5" t="s">
        <v>4960</v>
      </c>
      <c r="EKW5" t="s">
        <v>4961</v>
      </c>
      <c r="EKX5" t="s">
        <v>4962</v>
      </c>
      <c r="EKY5" t="s">
        <v>4963</v>
      </c>
      <c r="EKZ5" t="s">
        <v>4964</v>
      </c>
      <c r="ELA5" t="s">
        <v>4965</v>
      </c>
      <c r="ELB5" t="s">
        <v>4966</v>
      </c>
      <c r="ELC5" t="s">
        <v>4967</v>
      </c>
      <c r="ELD5" t="s">
        <v>4968</v>
      </c>
      <c r="ELE5" t="s">
        <v>4969</v>
      </c>
      <c r="ELF5" t="s">
        <v>4970</v>
      </c>
      <c r="ELG5" t="s">
        <v>4971</v>
      </c>
      <c r="ELH5" t="s">
        <v>4972</v>
      </c>
      <c r="ELI5" t="s">
        <v>4973</v>
      </c>
      <c r="ELJ5" t="s">
        <v>4974</v>
      </c>
      <c r="ELK5" t="s">
        <v>4975</v>
      </c>
      <c r="ELL5" t="s">
        <v>4976</v>
      </c>
      <c r="ELM5" t="s">
        <v>4977</v>
      </c>
      <c r="ELN5" t="s">
        <v>4978</v>
      </c>
      <c r="ELO5" t="s">
        <v>4979</v>
      </c>
      <c r="ELP5" t="s">
        <v>4980</v>
      </c>
      <c r="ELQ5" t="s">
        <v>4981</v>
      </c>
      <c r="ELR5" t="s">
        <v>4982</v>
      </c>
      <c r="ELS5" t="s">
        <v>4983</v>
      </c>
      <c r="ELT5" t="s">
        <v>4984</v>
      </c>
      <c r="ELU5" t="s">
        <v>4985</v>
      </c>
      <c r="ELV5" t="s">
        <v>4986</v>
      </c>
      <c r="ELW5" t="s">
        <v>4987</v>
      </c>
      <c r="ELX5" t="s">
        <v>4988</v>
      </c>
      <c r="ELY5" t="s">
        <v>4989</v>
      </c>
      <c r="ELZ5" t="s">
        <v>4990</v>
      </c>
      <c r="EMA5" t="s">
        <v>4991</v>
      </c>
      <c r="EMB5" t="s">
        <v>4992</v>
      </c>
      <c r="EMC5" t="s">
        <v>4993</v>
      </c>
      <c r="EMD5" t="s">
        <v>4994</v>
      </c>
      <c r="EME5" t="s">
        <v>4995</v>
      </c>
      <c r="EMF5" t="s">
        <v>4996</v>
      </c>
      <c r="EMG5" t="s">
        <v>4997</v>
      </c>
      <c r="EMH5" t="s">
        <v>4998</v>
      </c>
      <c r="EMI5" t="s">
        <v>4999</v>
      </c>
      <c r="EMJ5" t="s">
        <v>5000</v>
      </c>
      <c r="EMK5" t="s">
        <v>5001</v>
      </c>
      <c r="EML5" t="s">
        <v>5002</v>
      </c>
      <c r="EMM5" t="s">
        <v>5003</v>
      </c>
      <c r="EMN5" t="s">
        <v>5004</v>
      </c>
      <c r="EMO5" t="s">
        <v>5005</v>
      </c>
      <c r="EMP5" t="s">
        <v>5006</v>
      </c>
      <c r="EMQ5" t="s">
        <v>5007</v>
      </c>
      <c r="EMR5" t="s">
        <v>5008</v>
      </c>
      <c r="EMS5" t="s">
        <v>5009</v>
      </c>
      <c r="EMT5" t="s">
        <v>5010</v>
      </c>
      <c r="EMU5" t="s">
        <v>5011</v>
      </c>
      <c r="EMV5" t="s">
        <v>5012</v>
      </c>
      <c r="EMW5" t="s">
        <v>5013</v>
      </c>
      <c r="EMX5" t="s">
        <v>5014</v>
      </c>
      <c r="EMY5" t="s">
        <v>5015</v>
      </c>
      <c r="EMZ5" t="s">
        <v>5016</v>
      </c>
      <c r="ENA5" t="s">
        <v>5017</v>
      </c>
      <c r="ENB5" t="s">
        <v>5018</v>
      </c>
      <c r="ENC5" t="s">
        <v>5019</v>
      </c>
      <c r="END5" t="s">
        <v>5020</v>
      </c>
      <c r="ENE5" t="s">
        <v>5021</v>
      </c>
      <c r="ENF5" t="s">
        <v>5022</v>
      </c>
      <c r="ENG5" t="s">
        <v>5023</v>
      </c>
      <c r="ENH5" t="s">
        <v>5024</v>
      </c>
      <c r="ENI5" t="s">
        <v>5025</v>
      </c>
      <c r="ENJ5" t="s">
        <v>5026</v>
      </c>
      <c r="ENK5" t="s">
        <v>5027</v>
      </c>
      <c r="ENL5" t="s">
        <v>5028</v>
      </c>
      <c r="ENM5" t="s">
        <v>5029</v>
      </c>
      <c r="ENN5" t="s">
        <v>5030</v>
      </c>
      <c r="ENO5" t="s">
        <v>5031</v>
      </c>
      <c r="ENP5" t="s">
        <v>5032</v>
      </c>
      <c r="ENQ5" t="s">
        <v>5033</v>
      </c>
      <c r="ENR5" t="s">
        <v>5034</v>
      </c>
      <c r="ENS5" t="s">
        <v>5035</v>
      </c>
      <c r="ENT5" t="s">
        <v>5036</v>
      </c>
      <c r="ENU5" t="s">
        <v>5037</v>
      </c>
      <c r="ENV5" t="s">
        <v>5038</v>
      </c>
      <c r="ENW5" t="s">
        <v>5039</v>
      </c>
      <c r="ENX5" t="s">
        <v>5040</v>
      </c>
      <c r="ENY5" t="s">
        <v>5041</v>
      </c>
      <c r="ENZ5" t="s">
        <v>5042</v>
      </c>
      <c r="EOA5" t="s">
        <v>5043</v>
      </c>
      <c r="EOB5" t="s">
        <v>5044</v>
      </c>
      <c r="EOC5" t="s">
        <v>5045</v>
      </c>
      <c r="EOD5" t="s">
        <v>5046</v>
      </c>
      <c r="EOE5" t="s">
        <v>5047</v>
      </c>
      <c r="EOF5" t="s">
        <v>5048</v>
      </c>
      <c r="EOG5" t="s">
        <v>5049</v>
      </c>
      <c r="EOH5" t="s">
        <v>5050</v>
      </c>
      <c r="EOI5" t="s">
        <v>5051</v>
      </c>
      <c r="EOJ5" t="s">
        <v>5052</v>
      </c>
      <c r="EOK5" t="s">
        <v>5053</v>
      </c>
      <c r="EOL5" t="s">
        <v>5054</v>
      </c>
      <c r="EOM5" t="s">
        <v>5055</v>
      </c>
      <c r="EON5" t="s">
        <v>5056</v>
      </c>
      <c r="EOO5" t="s">
        <v>5057</v>
      </c>
      <c r="EOP5" t="s">
        <v>5058</v>
      </c>
      <c r="EOQ5" t="s">
        <v>5059</v>
      </c>
      <c r="EOR5" t="s">
        <v>5060</v>
      </c>
      <c r="EOS5" t="s">
        <v>5061</v>
      </c>
      <c r="EOT5" t="s">
        <v>5062</v>
      </c>
      <c r="EOU5" t="s">
        <v>5063</v>
      </c>
      <c r="EOV5" t="s">
        <v>5064</v>
      </c>
      <c r="EOW5" t="s">
        <v>5065</v>
      </c>
      <c r="EOX5" t="s">
        <v>5066</v>
      </c>
      <c r="EOY5" t="s">
        <v>5067</v>
      </c>
      <c r="EOZ5" t="s">
        <v>5068</v>
      </c>
      <c r="EPA5" t="s">
        <v>5069</v>
      </c>
      <c r="EPB5" t="s">
        <v>5070</v>
      </c>
      <c r="EPC5" t="s">
        <v>5071</v>
      </c>
      <c r="EPD5" t="s">
        <v>5072</v>
      </c>
      <c r="EPE5" t="s">
        <v>5073</v>
      </c>
      <c r="EPF5" t="s">
        <v>5074</v>
      </c>
      <c r="EPG5" t="s">
        <v>5075</v>
      </c>
      <c r="EPH5" t="s">
        <v>5076</v>
      </c>
      <c r="EPI5" t="s">
        <v>5077</v>
      </c>
      <c r="EPJ5" t="s">
        <v>5078</v>
      </c>
      <c r="EPK5" t="s">
        <v>5079</v>
      </c>
      <c r="EPL5" t="s">
        <v>5080</v>
      </c>
      <c r="EPM5" t="s">
        <v>5081</v>
      </c>
      <c r="EPN5" t="s">
        <v>5082</v>
      </c>
      <c r="EPO5" t="s">
        <v>5083</v>
      </c>
      <c r="EPP5" t="s">
        <v>5084</v>
      </c>
      <c r="EPQ5" t="s">
        <v>5085</v>
      </c>
      <c r="EPR5" t="s">
        <v>5086</v>
      </c>
      <c r="EPS5" t="s">
        <v>5087</v>
      </c>
      <c r="EPT5" t="s">
        <v>5088</v>
      </c>
      <c r="EPU5" t="s">
        <v>5089</v>
      </c>
      <c r="EPV5" t="s">
        <v>5090</v>
      </c>
      <c r="EPW5" t="s">
        <v>5091</v>
      </c>
      <c r="EPX5" t="s">
        <v>5092</v>
      </c>
      <c r="EPY5" t="s">
        <v>5093</v>
      </c>
      <c r="EPZ5" t="s">
        <v>5094</v>
      </c>
      <c r="EQA5" t="s">
        <v>5095</v>
      </c>
      <c r="EQB5" t="s">
        <v>5096</v>
      </c>
      <c r="EQC5" t="s">
        <v>5097</v>
      </c>
      <c r="EQD5" t="s">
        <v>5098</v>
      </c>
      <c r="EQE5" t="s">
        <v>5099</v>
      </c>
      <c r="EQF5" t="s">
        <v>5100</v>
      </c>
      <c r="EQG5" t="s">
        <v>5101</v>
      </c>
      <c r="EQH5" t="s">
        <v>5102</v>
      </c>
      <c r="EQI5" t="s">
        <v>5103</v>
      </c>
      <c r="EQJ5" t="s">
        <v>5104</v>
      </c>
      <c r="EQK5" t="s">
        <v>5105</v>
      </c>
      <c r="EQL5" t="s">
        <v>5106</v>
      </c>
      <c r="EQM5" t="s">
        <v>5107</v>
      </c>
      <c r="EQN5" t="s">
        <v>5108</v>
      </c>
      <c r="EQO5" t="s">
        <v>5109</v>
      </c>
      <c r="EQP5" t="s">
        <v>5110</v>
      </c>
      <c r="EQQ5" t="s">
        <v>5111</v>
      </c>
      <c r="EQR5" t="s">
        <v>5112</v>
      </c>
      <c r="EQS5" t="s">
        <v>5113</v>
      </c>
      <c r="EQT5" t="s">
        <v>5114</v>
      </c>
      <c r="EQU5" t="s">
        <v>5115</v>
      </c>
      <c r="EQV5" t="s">
        <v>5116</v>
      </c>
      <c r="EQW5" t="s">
        <v>5117</v>
      </c>
      <c r="EQX5" t="s">
        <v>5118</v>
      </c>
      <c r="EQY5" t="s">
        <v>5119</v>
      </c>
      <c r="EQZ5" t="s">
        <v>5120</v>
      </c>
      <c r="ERA5" t="s">
        <v>5121</v>
      </c>
      <c r="ERB5" t="s">
        <v>5122</v>
      </c>
      <c r="ERC5" t="s">
        <v>5123</v>
      </c>
      <c r="ERD5" t="s">
        <v>5124</v>
      </c>
      <c r="ERE5" t="s">
        <v>5125</v>
      </c>
      <c r="ERF5" t="s">
        <v>5126</v>
      </c>
      <c r="ERG5" t="s">
        <v>5127</v>
      </c>
      <c r="ERH5" t="s">
        <v>5128</v>
      </c>
      <c r="ERI5" t="s">
        <v>5129</v>
      </c>
      <c r="ERJ5" t="s">
        <v>5130</v>
      </c>
      <c r="ERK5" t="s">
        <v>5131</v>
      </c>
      <c r="ERL5" t="s">
        <v>5132</v>
      </c>
      <c r="ERM5" t="s">
        <v>5133</v>
      </c>
      <c r="ERN5" t="s">
        <v>5134</v>
      </c>
      <c r="ERO5" t="s">
        <v>5135</v>
      </c>
      <c r="ERP5" t="s">
        <v>5136</v>
      </c>
      <c r="ERQ5" t="s">
        <v>5137</v>
      </c>
      <c r="ERR5" t="s">
        <v>5138</v>
      </c>
      <c r="ERS5" t="s">
        <v>5139</v>
      </c>
      <c r="ERT5" t="s">
        <v>5140</v>
      </c>
      <c r="ERU5" t="s">
        <v>5141</v>
      </c>
      <c r="ERV5" t="s">
        <v>5142</v>
      </c>
      <c r="ERW5" t="s">
        <v>5143</v>
      </c>
      <c r="ERX5" t="s">
        <v>5144</v>
      </c>
      <c r="ERY5" t="s">
        <v>5145</v>
      </c>
      <c r="ERZ5" t="s">
        <v>5146</v>
      </c>
      <c r="ESA5" t="s">
        <v>5147</v>
      </c>
      <c r="ESB5" t="s">
        <v>5148</v>
      </c>
      <c r="ESC5" t="s">
        <v>5149</v>
      </c>
      <c r="ESD5" t="s">
        <v>5150</v>
      </c>
      <c r="ESE5" t="s">
        <v>5151</v>
      </c>
      <c r="ESF5" t="s">
        <v>5152</v>
      </c>
      <c r="ESG5" t="s">
        <v>5153</v>
      </c>
      <c r="ESH5" t="s">
        <v>5154</v>
      </c>
      <c r="ESI5" t="s">
        <v>5155</v>
      </c>
      <c r="ESJ5" t="s">
        <v>5156</v>
      </c>
      <c r="ESK5" t="s">
        <v>5157</v>
      </c>
      <c r="ESL5" t="s">
        <v>5158</v>
      </c>
      <c r="ESM5" t="s">
        <v>5159</v>
      </c>
      <c r="ESN5" t="s">
        <v>5160</v>
      </c>
      <c r="ESO5" t="s">
        <v>5161</v>
      </c>
      <c r="ESP5" t="s">
        <v>5162</v>
      </c>
      <c r="ESQ5" t="s">
        <v>5163</v>
      </c>
      <c r="ESR5" t="s">
        <v>5164</v>
      </c>
      <c r="ESS5" t="s">
        <v>5165</v>
      </c>
      <c r="EST5" t="s">
        <v>5166</v>
      </c>
      <c r="ESU5" t="s">
        <v>5167</v>
      </c>
      <c r="ESV5" t="s">
        <v>5168</v>
      </c>
      <c r="ESW5" t="s">
        <v>5169</v>
      </c>
      <c r="ESX5" t="s">
        <v>5170</v>
      </c>
      <c r="ESY5" t="s">
        <v>5171</v>
      </c>
      <c r="ESZ5" t="s">
        <v>5172</v>
      </c>
      <c r="ETA5" t="s">
        <v>5173</v>
      </c>
      <c r="ETB5" t="s">
        <v>5174</v>
      </c>
      <c r="ETC5" t="s">
        <v>5175</v>
      </c>
      <c r="ETD5" t="s">
        <v>5176</v>
      </c>
      <c r="ETE5" t="s">
        <v>5177</v>
      </c>
      <c r="ETF5" t="s">
        <v>5178</v>
      </c>
      <c r="ETG5" t="s">
        <v>5179</v>
      </c>
      <c r="ETH5" t="s">
        <v>5180</v>
      </c>
      <c r="ETI5" t="s">
        <v>5181</v>
      </c>
      <c r="ETJ5" t="s">
        <v>5182</v>
      </c>
      <c r="ETK5" t="s">
        <v>5183</v>
      </c>
      <c r="ETL5" t="s">
        <v>5184</v>
      </c>
      <c r="ETM5" t="s">
        <v>5185</v>
      </c>
      <c r="ETN5" t="s">
        <v>5186</v>
      </c>
      <c r="ETO5" t="s">
        <v>5187</v>
      </c>
      <c r="ETP5" t="s">
        <v>5188</v>
      </c>
      <c r="ETQ5" t="s">
        <v>5189</v>
      </c>
      <c r="ETR5" t="s">
        <v>5190</v>
      </c>
      <c r="ETS5" t="s">
        <v>5191</v>
      </c>
      <c r="ETT5" t="s">
        <v>5192</v>
      </c>
      <c r="ETU5" t="s">
        <v>5193</v>
      </c>
      <c r="ETV5" t="s">
        <v>5194</v>
      </c>
      <c r="ETW5" t="s">
        <v>5195</v>
      </c>
      <c r="ETX5" t="s">
        <v>5196</v>
      </c>
      <c r="ETY5" t="s">
        <v>5197</v>
      </c>
      <c r="ETZ5" t="s">
        <v>5198</v>
      </c>
      <c r="EUA5" t="s">
        <v>5199</v>
      </c>
      <c r="EUB5" t="s">
        <v>5200</v>
      </c>
      <c r="EUC5" t="s">
        <v>5201</v>
      </c>
      <c r="EUD5" t="s">
        <v>5202</v>
      </c>
      <c r="EUE5" t="s">
        <v>5203</v>
      </c>
      <c r="EUF5" t="s">
        <v>5204</v>
      </c>
      <c r="EUG5" t="s">
        <v>5205</v>
      </c>
      <c r="EUH5" t="s">
        <v>5206</v>
      </c>
      <c r="EUI5" t="s">
        <v>5207</v>
      </c>
      <c r="EUJ5" t="s">
        <v>5208</v>
      </c>
      <c r="EUK5" t="s">
        <v>5209</v>
      </c>
      <c r="EUL5" t="s">
        <v>5210</v>
      </c>
      <c r="EUM5" t="s">
        <v>5211</v>
      </c>
      <c r="EUN5" t="s">
        <v>5212</v>
      </c>
      <c r="EUO5" t="s">
        <v>5213</v>
      </c>
      <c r="EUP5" t="s">
        <v>5214</v>
      </c>
      <c r="EUQ5" t="s">
        <v>5215</v>
      </c>
      <c r="EUR5" t="s">
        <v>5216</v>
      </c>
      <c r="EUS5" t="s">
        <v>5217</v>
      </c>
      <c r="EUT5" t="s">
        <v>5218</v>
      </c>
      <c r="EUU5" t="s">
        <v>5219</v>
      </c>
      <c r="EUV5" t="s">
        <v>5220</v>
      </c>
      <c r="EUW5" t="s">
        <v>5221</v>
      </c>
      <c r="EUX5" t="s">
        <v>5222</v>
      </c>
      <c r="EUY5" t="s">
        <v>5223</v>
      </c>
      <c r="EUZ5" t="s">
        <v>5224</v>
      </c>
      <c r="EVA5" t="s">
        <v>5225</v>
      </c>
      <c r="EVB5" t="s">
        <v>5226</v>
      </c>
      <c r="EVC5" t="s">
        <v>5227</v>
      </c>
      <c r="EVD5" t="s">
        <v>5228</v>
      </c>
      <c r="EVE5" t="s">
        <v>5229</v>
      </c>
      <c r="EVF5" t="s">
        <v>5230</v>
      </c>
      <c r="EVG5" t="s">
        <v>5231</v>
      </c>
      <c r="EVH5" t="s">
        <v>5232</v>
      </c>
      <c r="EVI5" t="s">
        <v>5233</v>
      </c>
      <c r="EVJ5" t="s">
        <v>5234</v>
      </c>
      <c r="EVK5" t="s">
        <v>5235</v>
      </c>
      <c r="EVL5" t="s">
        <v>5236</v>
      </c>
      <c r="EVM5" t="s">
        <v>5237</v>
      </c>
      <c r="EVN5" t="s">
        <v>5238</v>
      </c>
      <c r="EVO5" t="s">
        <v>5239</v>
      </c>
      <c r="EVP5" t="s">
        <v>5240</v>
      </c>
      <c r="EVQ5" t="s">
        <v>5241</v>
      </c>
      <c r="EVR5" t="s">
        <v>5242</v>
      </c>
      <c r="EVS5" t="s">
        <v>5243</v>
      </c>
      <c r="EVT5" t="s">
        <v>5244</v>
      </c>
      <c r="EVU5" t="s">
        <v>5245</v>
      </c>
      <c r="EVV5" t="s">
        <v>5246</v>
      </c>
      <c r="EVW5" t="s">
        <v>5247</v>
      </c>
      <c r="EVX5" t="s">
        <v>5248</v>
      </c>
      <c r="EVY5" t="s">
        <v>5249</v>
      </c>
      <c r="EVZ5" t="s">
        <v>5250</v>
      </c>
      <c r="EWA5" t="s">
        <v>5251</v>
      </c>
      <c r="EWB5" t="s">
        <v>5252</v>
      </c>
      <c r="EWC5" t="s">
        <v>5253</v>
      </c>
      <c r="EWD5" t="s">
        <v>5254</v>
      </c>
      <c r="EWE5" t="s">
        <v>5255</v>
      </c>
      <c r="EWF5" t="s">
        <v>5256</v>
      </c>
      <c r="EWG5" t="s">
        <v>5257</v>
      </c>
      <c r="EWH5" t="s">
        <v>5258</v>
      </c>
      <c r="EWI5" t="s">
        <v>5259</v>
      </c>
      <c r="EWJ5" t="s">
        <v>5260</v>
      </c>
      <c r="EWK5" t="s">
        <v>5261</v>
      </c>
      <c r="EWL5" t="s">
        <v>5262</v>
      </c>
      <c r="EWM5" t="s">
        <v>5263</v>
      </c>
      <c r="EWN5" t="s">
        <v>5264</v>
      </c>
      <c r="EWO5" t="s">
        <v>5265</v>
      </c>
      <c r="EWP5" t="s">
        <v>5266</v>
      </c>
      <c r="EWQ5" t="s">
        <v>5267</v>
      </c>
      <c r="EWR5" t="s">
        <v>5268</v>
      </c>
      <c r="EWS5" t="s">
        <v>5269</v>
      </c>
      <c r="EWT5" t="s">
        <v>5270</v>
      </c>
      <c r="EWU5" t="s">
        <v>5271</v>
      </c>
      <c r="EWV5" t="s">
        <v>5272</v>
      </c>
      <c r="EWW5" t="s">
        <v>5273</v>
      </c>
      <c r="EWX5" t="s">
        <v>5274</v>
      </c>
      <c r="EWY5" t="s">
        <v>5275</v>
      </c>
      <c r="EWZ5" t="s">
        <v>5276</v>
      </c>
      <c r="EXA5" t="s">
        <v>5277</v>
      </c>
      <c r="EXB5" t="s">
        <v>5278</v>
      </c>
      <c r="EXC5" t="s">
        <v>5279</v>
      </c>
      <c r="EXD5" t="s">
        <v>5280</v>
      </c>
      <c r="EXE5" t="s">
        <v>5281</v>
      </c>
      <c r="EXF5" t="s">
        <v>5282</v>
      </c>
      <c r="EXG5" t="s">
        <v>5283</v>
      </c>
      <c r="EXH5" t="s">
        <v>5284</v>
      </c>
      <c r="EXI5" t="s">
        <v>5285</v>
      </c>
      <c r="EXJ5" t="s">
        <v>5286</v>
      </c>
      <c r="EXK5" t="s">
        <v>5287</v>
      </c>
      <c r="EXL5" t="s">
        <v>5288</v>
      </c>
      <c r="EXM5" t="s">
        <v>5289</v>
      </c>
      <c r="EXN5" t="s">
        <v>5290</v>
      </c>
      <c r="EXO5" t="s">
        <v>5291</v>
      </c>
      <c r="EXP5" t="s">
        <v>5292</v>
      </c>
      <c r="EXQ5" t="s">
        <v>5293</v>
      </c>
      <c r="EXR5" t="s">
        <v>5294</v>
      </c>
      <c r="EXS5" t="s">
        <v>5295</v>
      </c>
      <c r="EXT5" t="s">
        <v>5296</v>
      </c>
      <c r="EXU5" t="s">
        <v>5297</v>
      </c>
      <c r="EXV5" t="s">
        <v>5298</v>
      </c>
      <c r="EXW5" t="s">
        <v>5299</v>
      </c>
      <c r="EXX5" t="s">
        <v>5300</v>
      </c>
      <c r="EXY5" t="s">
        <v>5301</v>
      </c>
      <c r="EXZ5" t="s">
        <v>5302</v>
      </c>
      <c r="EYA5" t="s">
        <v>5303</v>
      </c>
      <c r="EYB5" t="s">
        <v>5304</v>
      </c>
      <c r="EYC5" t="s">
        <v>5305</v>
      </c>
      <c r="EYD5" t="s">
        <v>5306</v>
      </c>
      <c r="EYE5" t="s">
        <v>5307</v>
      </c>
      <c r="EYF5" t="s">
        <v>5308</v>
      </c>
      <c r="EYG5" t="s">
        <v>5309</v>
      </c>
      <c r="EYH5" t="s">
        <v>5310</v>
      </c>
      <c r="EYI5" t="s">
        <v>5311</v>
      </c>
      <c r="EYJ5" t="s">
        <v>5312</v>
      </c>
      <c r="EYK5" t="s">
        <v>5313</v>
      </c>
      <c r="EYL5" t="s">
        <v>5314</v>
      </c>
      <c r="EYM5" t="s">
        <v>5315</v>
      </c>
      <c r="EYN5" t="s">
        <v>5316</v>
      </c>
      <c r="EYO5" t="s">
        <v>5317</v>
      </c>
      <c r="EYP5" t="s">
        <v>5318</v>
      </c>
      <c r="EYQ5" t="s">
        <v>5319</v>
      </c>
      <c r="EYR5" t="s">
        <v>5320</v>
      </c>
      <c r="EYS5" t="s">
        <v>5321</v>
      </c>
      <c r="EYT5" t="s">
        <v>5322</v>
      </c>
      <c r="EYU5" t="s">
        <v>5323</v>
      </c>
      <c r="EYV5" t="s">
        <v>5324</v>
      </c>
      <c r="EYW5" t="s">
        <v>5325</v>
      </c>
      <c r="EYX5" t="s">
        <v>5326</v>
      </c>
      <c r="EYY5" t="s">
        <v>5327</v>
      </c>
      <c r="EYZ5" t="s">
        <v>5328</v>
      </c>
      <c r="EZA5" t="s">
        <v>5329</v>
      </c>
      <c r="EZB5" t="s">
        <v>5330</v>
      </c>
      <c r="EZC5" t="s">
        <v>5331</v>
      </c>
      <c r="EZD5" t="s">
        <v>5332</v>
      </c>
      <c r="EZE5" t="s">
        <v>5333</v>
      </c>
      <c r="EZF5" t="s">
        <v>5334</v>
      </c>
      <c r="EZG5" t="s">
        <v>5335</v>
      </c>
      <c r="EZH5" t="s">
        <v>5336</v>
      </c>
      <c r="EZI5" t="s">
        <v>5337</v>
      </c>
      <c r="EZJ5" t="s">
        <v>5338</v>
      </c>
      <c r="EZK5" t="s">
        <v>5339</v>
      </c>
      <c r="EZL5" t="s">
        <v>5340</v>
      </c>
      <c r="EZM5" t="s">
        <v>5341</v>
      </c>
      <c r="EZN5" t="s">
        <v>5342</v>
      </c>
      <c r="EZO5" t="s">
        <v>5343</v>
      </c>
      <c r="EZP5" t="s">
        <v>5344</v>
      </c>
      <c r="EZQ5" t="s">
        <v>5345</v>
      </c>
      <c r="EZR5" t="s">
        <v>5346</v>
      </c>
      <c r="EZS5" t="s">
        <v>5347</v>
      </c>
      <c r="EZT5" t="s">
        <v>5348</v>
      </c>
      <c r="EZU5" t="s">
        <v>5349</v>
      </c>
      <c r="EZV5" t="s">
        <v>5350</v>
      </c>
      <c r="EZW5" t="s">
        <v>5351</v>
      </c>
      <c r="EZX5" t="s">
        <v>5352</v>
      </c>
      <c r="EZY5" t="s">
        <v>5353</v>
      </c>
      <c r="EZZ5" t="s">
        <v>5354</v>
      </c>
      <c r="FAA5" t="s">
        <v>5355</v>
      </c>
      <c r="FAB5" t="s">
        <v>5356</v>
      </c>
      <c r="FAC5" t="s">
        <v>5357</v>
      </c>
      <c r="FAD5" t="s">
        <v>5358</v>
      </c>
      <c r="FAE5" t="s">
        <v>5359</v>
      </c>
      <c r="FAF5" t="s">
        <v>5360</v>
      </c>
      <c r="FAG5" t="s">
        <v>5361</v>
      </c>
      <c r="FAH5" t="s">
        <v>5362</v>
      </c>
      <c r="FAI5" t="s">
        <v>5363</v>
      </c>
      <c r="FAJ5" t="s">
        <v>5364</v>
      </c>
      <c r="FAK5" t="s">
        <v>5365</v>
      </c>
      <c r="FAL5" t="s">
        <v>5366</v>
      </c>
      <c r="FAM5" t="s">
        <v>5367</v>
      </c>
      <c r="FAN5" t="s">
        <v>5368</v>
      </c>
      <c r="FAO5" t="s">
        <v>5369</v>
      </c>
      <c r="FAP5" t="s">
        <v>5370</v>
      </c>
      <c r="FAQ5" t="s">
        <v>5371</v>
      </c>
      <c r="FAR5" t="s">
        <v>5372</v>
      </c>
      <c r="FAS5" t="s">
        <v>5373</v>
      </c>
      <c r="FAT5" t="s">
        <v>5374</v>
      </c>
      <c r="FAU5" t="s">
        <v>5375</v>
      </c>
      <c r="FAV5" t="s">
        <v>5376</v>
      </c>
      <c r="FAW5" t="s">
        <v>5377</v>
      </c>
      <c r="FAX5" t="s">
        <v>5378</v>
      </c>
      <c r="FAY5" t="s">
        <v>5379</v>
      </c>
      <c r="FAZ5" t="s">
        <v>5380</v>
      </c>
      <c r="FBA5" t="s">
        <v>5381</v>
      </c>
      <c r="FBB5" t="s">
        <v>5382</v>
      </c>
      <c r="FBC5" t="s">
        <v>5383</v>
      </c>
      <c r="FBD5" t="s">
        <v>5384</v>
      </c>
      <c r="FBE5" t="s">
        <v>5385</v>
      </c>
      <c r="FBF5" t="s">
        <v>5386</v>
      </c>
      <c r="FBG5" t="s">
        <v>5387</v>
      </c>
      <c r="FBH5" t="s">
        <v>5388</v>
      </c>
      <c r="FBI5" t="s">
        <v>5389</v>
      </c>
      <c r="FBJ5" t="s">
        <v>5390</v>
      </c>
      <c r="FBK5" t="s">
        <v>5391</v>
      </c>
      <c r="FBL5" t="s">
        <v>5392</v>
      </c>
      <c r="FBM5" t="s">
        <v>5393</v>
      </c>
      <c r="FBN5" t="s">
        <v>5394</v>
      </c>
      <c r="FBO5" t="s">
        <v>5395</v>
      </c>
      <c r="FBP5" t="s">
        <v>5396</v>
      </c>
      <c r="FBQ5" t="s">
        <v>5397</v>
      </c>
      <c r="FBR5" t="s">
        <v>5398</v>
      </c>
      <c r="FBS5" t="s">
        <v>5399</v>
      </c>
      <c r="FBT5" t="s">
        <v>5400</v>
      </c>
      <c r="FBU5" t="s">
        <v>5401</v>
      </c>
      <c r="FBV5" t="s">
        <v>5402</v>
      </c>
      <c r="FBW5" t="s">
        <v>5403</v>
      </c>
      <c r="FBX5" t="s">
        <v>5404</v>
      </c>
      <c r="FBY5" t="s">
        <v>5405</v>
      </c>
      <c r="FBZ5" t="s">
        <v>5406</v>
      </c>
      <c r="FCA5" t="s">
        <v>5407</v>
      </c>
      <c r="FCB5" t="s">
        <v>5408</v>
      </c>
      <c r="FCC5" t="s">
        <v>5409</v>
      </c>
      <c r="FCD5" t="s">
        <v>5410</v>
      </c>
      <c r="FCE5" t="s">
        <v>5411</v>
      </c>
      <c r="FCF5" t="s">
        <v>5412</v>
      </c>
      <c r="FCG5" t="s">
        <v>5413</v>
      </c>
      <c r="FCH5" t="s">
        <v>5414</v>
      </c>
      <c r="FCI5" t="s">
        <v>5415</v>
      </c>
      <c r="FCJ5" t="s">
        <v>5416</v>
      </c>
      <c r="FCK5" t="s">
        <v>5417</v>
      </c>
      <c r="FCL5" t="s">
        <v>5418</v>
      </c>
      <c r="FCM5" t="s">
        <v>5419</v>
      </c>
      <c r="FCN5" t="s">
        <v>5420</v>
      </c>
      <c r="FCO5" t="s">
        <v>5421</v>
      </c>
      <c r="FCP5" t="s">
        <v>5422</v>
      </c>
      <c r="FCQ5" t="s">
        <v>5423</v>
      </c>
      <c r="FCR5" t="s">
        <v>5424</v>
      </c>
      <c r="FCS5" t="s">
        <v>5425</v>
      </c>
      <c r="FCT5" t="s">
        <v>5426</v>
      </c>
      <c r="FCU5" t="s">
        <v>5427</v>
      </c>
      <c r="FCV5" t="s">
        <v>5428</v>
      </c>
      <c r="FCW5" t="s">
        <v>5429</v>
      </c>
      <c r="FCX5" t="s">
        <v>5430</v>
      </c>
      <c r="FCY5" t="s">
        <v>5431</v>
      </c>
      <c r="FCZ5" t="s">
        <v>5432</v>
      </c>
      <c r="FDA5" t="s">
        <v>5433</v>
      </c>
      <c r="FDB5" t="s">
        <v>5434</v>
      </c>
      <c r="FDC5" t="s">
        <v>5435</v>
      </c>
      <c r="FDD5" t="s">
        <v>5436</v>
      </c>
      <c r="FDE5" t="s">
        <v>5437</v>
      </c>
      <c r="FDF5" t="s">
        <v>5438</v>
      </c>
      <c r="FDG5" t="s">
        <v>5439</v>
      </c>
      <c r="FDH5" t="s">
        <v>5440</v>
      </c>
      <c r="FDI5" t="s">
        <v>5441</v>
      </c>
      <c r="FDJ5" t="s">
        <v>5442</v>
      </c>
      <c r="FDK5" t="s">
        <v>5443</v>
      </c>
      <c r="FDL5" t="s">
        <v>5444</v>
      </c>
      <c r="FDM5" t="s">
        <v>5445</v>
      </c>
      <c r="FDN5" t="s">
        <v>5446</v>
      </c>
      <c r="FDO5" t="s">
        <v>5447</v>
      </c>
      <c r="FDP5" t="s">
        <v>5448</v>
      </c>
      <c r="FDQ5" t="s">
        <v>5449</v>
      </c>
      <c r="FDR5" t="s">
        <v>5450</v>
      </c>
      <c r="FDS5" t="s">
        <v>5451</v>
      </c>
      <c r="FDT5" t="s">
        <v>5452</v>
      </c>
      <c r="FDU5" t="s">
        <v>5453</v>
      </c>
      <c r="FDV5" t="s">
        <v>5454</v>
      </c>
      <c r="FDW5" t="s">
        <v>5455</v>
      </c>
      <c r="FDX5" t="s">
        <v>5456</v>
      </c>
      <c r="FDY5" t="s">
        <v>5457</v>
      </c>
      <c r="FDZ5" t="s">
        <v>5458</v>
      </c>
      <c r="FEA5" t="s">
        <v>5459</v>
      </c>
      <c r="FEB5" t="s">
        <v>5460</v>
      </c>
      <c r="FEC5" t="s">
        <v>5461</v>
      </c>
      <c r="FED5" t="s">
        <v>5462</v>
      </c>
      <c r="FEE5" t="s">
        <v>5463</v>
      </c>
      <c r="FEF5" t="s">
        <v>5464</v>
      </c>
      <c r="FEG5" t="s">
        <v>5465</v>
      </c>
      <c r="FEH5" t="s">
        <v>5466</v>
      </c>
      <c r="FEI5" t="s">
        <v>5467</v>
      </c>
      <c r="FEJ5" t="s">
        <v>5468</v>
      </c>
      <c r="FEK5" t="s">
        <v>5469</v>
      </c>
      <c r="FEL5" t="s">
        <v>5470</v>
      </c>
      <c r="FEM5" t="s">
        <v>5471</v>
      </c>
      <c r="FEN5" t="s">
        <v>5472</v>
      </c>
      <c r="FEO5" t="s">
        <v>5473</v>
      </c>
      <c r="FEP5" t="s">
        <v>5474</v>
      </c>
      <c r="FEQ5" t="s">
        <v>5475</v>
      </c>
      <c r="FER5" t="s">
        <v>5476</v>
      </c>
      <c r="FES5" t="s">
        <v>5477</v>
      </c>
      <c r="FET5" t="s">
        <v>5478</v>
      </c>
      <c r="FEU5" t="s">
        <v>5479</v>
      </c>
      <c r="FEV5" t="s">
        <v>5480</v>
      </c>
      <c r="FEW5" t="s">
        <v>5481</v>
      </c>
      <c r="FEX5" t="s">
        <v>5482</v>
      </c>
      <c r="FEY5" t="s">
        <v>5483</v>
      </c>
      <c r="FEZ5" t="s">
        <v>5484</v>
      </c>
      <c r="FFA5" t="s">
        <v>5485</v>
      </c>
      <c r="FFB5" t="s">
        <v>5486</v>
      </c>
      <c r="FFC5" t="s">
        <v>5487</v>
      </c>
      <c r="FFD5" t="s">
        <v>5488</v>
      </c>
      <c r="FFE5" t="s">
        <v>5489</v>
      </c>
      <c r="FFF5" t="s">
        <v>5490</v>
      </c>
      <c r="FFG5" t="s">
        <v>5491</v>
      </c>
      <c r="FFH5" t="s">
        <v>5492</v>
      </c>
      <c r="FFI5" t="s">
        <v>5493</v>
      </c>
      <c r="FFJ5" t="s">
        <v>5494</v>
      </c>
      <c r="FFK5" t="s">
        <v>5495</v>
      </c>
      <c r="FFL5" t="s">
        <v>5496</v>
      </c>
      <c r="FFM5" t="s">
        <v>5497</v>
      </c>
      <c r="FFN5" t="s">
        <v>5498</v>
      </c>
      <c r="FFO5" t="s">
        <v>5499</v>
      </c>
      <c r="FFP5" t="s">
        <v>5500</v>
      </c>
      <c r="FFQ5" t="s">
        <v>5501</v>
      </c>
      <c r="FFR5" t="s">
        <v>5502</v>
      </c>
      <c r="FFS5" t="s">
        <v>5503</v>
      </c>
      <c r="FFT5" t="s">
        <v>5504</v>
      </c>
      <c r="FFU5" t="s">
        <v>5505</v>
      </c>
      <c r="FFV5" t="s">
        <v>5506</v>
      </c>
      <c r="FFW5" t="s">
        <v>5507</v>
      </c>
      <c r="FFX5" t="s">
        <v>5508</v>
      </c>
      <c r="FFY5" t="s">
        <v>5509</v>
      </c>
      <c r="FFZ5" t="s">
        <v>5510</v>
      </c>
      <c r="FGA5" t="s">
        <v>5511</v>
      </c>
      <c r="FGB5" t="s">
        <v>5512</v>
      </c>
      <c r="FGC5" t="s">
        <v>5513</v>
      </c>
      <c r="FGD5" t="s">
        <v>5514</v>
      </c>
      <c r="FGE5" t="s">
        <v>5515</v>
      </c>
      <c r="FGF5" t="s">
        <v>5516</v>
      </c>
      <c r="FGG5" t="s">
        <v>5517</v>
      </c>
      <c r="FGH5" t="s">
        <v>5518</v>
      </c>
      <c r="FGI5" t="s">
        <v>5519</v>
      </c>
      <c r="FGJ5" t="s">
        <v>5520</v>
      </c>
      <c r="FGK5" t="s">
        <v>5521</v>
      </c>
      <c r="FGL5" t="s">
        <v>5522</v>
      </c>
      <c r="FGM5" t="s">
        <v>5523</v>
      </c>
      <c r="FGN5" t="s">
        <v>5524</v>
      </c>
      <c r="FGO5" t="s">
        <v>5525</v>
      </c>
      <c r="FGP5" t="s">
        <v>5526</v>
      </c>
      <c r="FGQ5" t="s">
        <v>5527</v>
      </c>
      <c r="FGR5" t="s">
        <v>5528</v>
      </c>
      <c r="FGS5" t="s">
        <v>5529</v>
      </c>
      <c r="FGT5" t="s">
        <v>5530</v>
      </c>
      <c r="FGU5" t="s">
        <v>5531</v>
      </c>
      <c r="FGV5" t="s">
        <v>5532</v>
      </c>
      <c r="FGW5" t="s">
        <v>5533</v>
      </c>
      <c r="FGX5" t="s">
        <v>5534</v>
      </c>
      <c r="FGY5" t="s">
        <v>5535</v>
      </c>
      <c r="FGZ5" t="s">
        <v>5536</v>
      </c>
      <c r="FHA5" t="s">
        <v>5537</v>
      </c>
      <c r="FHB5" t="s">
        <v>5538</v>
      </c>
      <c r="FHC5" t="s">
        <v>5539</v>
      </c>
      <c r="FHD5" t="s">
        <v>5540</v>
      </c>
      <c r="FHE5" t="s">
        <v>5541</v>
      </c>
      <c r="FHF5" t="s">
        <v>5542</v>
      </c>
      <c r="FHG5" t="s">
        <v>5543</v>
      </c>
      <c r="FHH5" t="s">
        <v>5544</v>
      </c>
      <c r="FHI5" t="s">
        <v>5545</v>
      </c>
      <c r="FHJ5" t="s">
        <v>5546</v>
      </c>
      <c r="FHK5" t="s">
        <v>5547</v>
      </c>
      <c r="FHL5" t="s">
        <v>5548</v>
      </c>
      <c r="FHM5" t="s">
        <v>5549</v>
      </c>
      <c r="FHN5" t="s">
        <v>5550</v>
      </c>
      <c r="FHO5" t="s">
        <v>5551</v>
      </c>
      <c r="FHP5" t="s">
        <v>5552</v>
      </c>
      <c r="FHQ5" t="s">
        <v>5553</v>
      </c>
      <c r="FHR5" t="s">
        <v>5554</v>
      </c>
      <c r="FHS5" t="s">
        <v>5555</v>
      </c>
      <c r="FHT5" t="s">
        <v>5556</v>
      </c>
      <c r="FHU5" t="s">
        <v>5557</v>
      </c>
      <c r="FHV5" t="s">
        <v>5558</v>
      </c>
      <c r="FHW5" t="s">
        <v>5559</v>
      </c>
      <c r="FHX5" t="s">
        <v>5560</v>
      </c>
      <c r="FHY5" t="s">
        <v>5561</v>
      </c>
      <c r="FHZ5" t="s">
        <v>5562</v>
      </c>
      <c r="FIA5" t="s">
        <v>5563</v>
      </c>
      <c r="FIB5" t="s">
        <v>5564</v>
      </c>
      <c r="FIC5" t="s">
        <v>5565</v>
      </c>
      <c r="FID5" t="s">
        <v>5566</v>
      </c>
      <c r="FIE5" t="s">
        <v>5567</v>
      </c>
      <c r="FIF5" t="s">
        <v>5568</v>
      </c>
      <c r="FIG5" t="s">
        <v>5569</v>
      </c>
      <c r="FIH5" t="s">
        <v>5570</v>
      </c>
      <c r="FII5" t="s">
        <v>5571</v>
      </c>
      <c r="FIJ5" t="s">
        <v>5572</v>
      </c>
      <c r="FIK5" t="s">
        <v>5573</v>
      </c>
      <c r="FIL5" t="s">
        <v>5574</v>
      </c>
      <c r="FIM5" t="s">
        <v>5575</v>
      </c>
      <c r="FIN5" t="s">
        <v>5576</v>
      </c>
      <c r="FIO5" t="s">
        <v>5577</v>
      </c>
      <c r="FIP5" t="s">
        <v>5578</v>
      </c>
      <c r="FIQ5" t="s">
        <v>5579</v>
      </c>
      <c r="FIR5" t="s">
        <v>5580</v>
      </c>
      <c r="FIS5" t="s">
        <v>5581</v>
      </c>
      <c r="FIT5" t="s">
        <v>5582</v>
      </c>
      <c r="FIU5" t="s">
        <v>5583</v>
      </c>
      <c r="FIV5" t="s">
        <v>5584</v>
      </c>
      <c r="FIW5" t="s">
        <v>5585</v>
      </c>
      <c r="FIX5" t="s">
        <v>5586</v>
      </c>
      <c r="FIY5" t="s">
        <v>5587</v>
      </c>
      <c r="FIZ5" t="s">
        <v>5588</v>
      </c>
      <c r="FJA5" t="s">
        <v>5589</v>
      </c>
      <c r="FJB5" t="s">
        <v>5590</v>
      </c>
      <c r="FJC5" t="s">
        <v>5591</v>
      </c>
      <c r="FJD5" t="s">
        <v>5592</v>
      </c>
      <c r="FJE5" t="s">
        <v>5593</v>
      </c>
      <c r="FJF5" t="s">
        <v>5594</v>
      </c>
      <c r="FJG5" t="s">
        <v>5595</v>
      </c>
      <c r="FJH5" t="s">
        <v>5596</v>
      </c>
      <c r="FJI5" t="s">
        <v>5597</v>
      </c>
      <c r="FJJ5" t="s">
        <v>5598</v>
      </c>
      <c r="FJK5" t="s">
        <v>5599</v>
      </c>
      <c r="FJL5" t="s">
        <v>5600</v>
      </c>
      <c r="FJM5" t="s">
        <v>5601</v>
      </c>
      <c r="FJN5" t="s">
        <v>5602</v>
      </c>
      <c r="FJO5" t="s">
        <v>5603</v>
      </c>
      <c r="FJP5" t="s">
        <v>5604</v>
      </c>
      <c r="FJQ5" t="s">
        <v>5605</v>
      </c>
      <c r="FJR5" t="s">
        <v>5606</v>
      </c>
      <c r="FJS5" t="s">
        <v>5607</v>
      </c>
      <c r="FJT5" t="s">
        <v>5608</v>
      </c>
      <c r="FJU5" t="s">
        <v>5609</v>
      </c>
      <c r="FJV5" t="s">
        <v>5610</v>
      </c>
      <c r="FJW5" t="s">
        <v>5611</v>
      </c>
      <c r="FJX5" t="s">
        <v>5612</v>
      </c>
      <c r="FJY5" t="s">
        <v>5613</v>
      </c>
      <c r="FJZ5" t="s">
        <v>5614</v>
      </c>
      <c r="FKA5" t="s">
        <v>5615</v>
      </c>
      <c r="FKB5" t="s">
        <v>5616</v>
      </c>
      <c r="FKC5" t="s">
        <v>5617</v>
      </c>
      <c r="FKD5" t="s">
        <v>5618</v>
      </c>
      <c r="FKE5" t="s">
        <v>5619</v>
      </c>
      <c r="FKF5" t="s">
        <v>5620</v>
      </c>
      <c r="FKG5" t="s">
        <v>5621</v>
      </c>
      <c r="FKH5" t="s">
        <v>5622</v>
      </c>
      <c r="FKI5" t="s">
        <v>5623</v>
      </c>
      <c r="FKJ5" t="s">
        <v>5624</v>
      </c>
      <c r="FKK5" t="s">
        <v>5625</v>
      </c>
      <c r="FKL5" t="s">
        <v>5626</v>
      </c>
      <c r="FKM5" t="s">
        <v>5627</v>
      </c>
      <c r="FKN5" t="s">
        <v>5628</v>
      </c>
      <c r="FKO5" t="s">
        <v>5629</v>
      </c>
      <c r="FKP5" t="s">
        <v>5630</v>
      </c>
      <c r="FKQ5" t="s">
        <v>5631</v>
      </c>
      <c r="FKR5" t="s">
        <v>5632</v>
      </c>
      <c r="FKS5" t="s">
        <v>5633</v>
      </c>
      <c r="FKT5" t="s">
        <v>5634</v>
      </c>
      <c r="FKU5" t="s">
        <v>5635</v>
      </c>
      <c r="FKV5" t="s">
        <v>5636</v>
      </c>
      <c r="FKW5" t="s">
        <v>5637</v>
      </c>
      <c r="FKX5" t="s">
        <v>5638</v>
      </c>
      <c r="FKY5" t="s">
        <v>5639</v>
      </c>
      <c r="FKZ5" t="s">
        <v>5640</v>
      </c>
      <c r="FLA5" t="s">
        <v>5641</v>
      </c>
      <c r="FLB5" t="s">
        <v>5642</v>
      </c>
      <c r="FLC5" t="s">
        <v>5643</v>
      </c>
      <c r="FLD5" t="s">
        <v>5644</v>
      </c>
      <c r="FLE5" t="s">
        <v>5645</v>
      </c>
      <c r="FLF5" t="s">
        <v>5646</v>
      </c>
      <c r="FLG5" t="s">
        <v>5647</v>
      </c>
      <c r="FLH5" t="s">
        <v>5648</v>
      </c>
      <c r="FLI5" t="s">
        <v>5649</v>
      </c>
      <c r="FLJ5" t="s">
        <v>5650</v>
      </c>
      <c r="FLK5" t="s">
        <v>5651</v>
      </c>
      <c r="FLL5" t="s">
        <v>5652</v>
      </c>
      <c r="FLM5" t="s">
        <v>5653</v>
      </c>
      <c r="FLN5" t="s">
        <v>5654</v>
      </c>
      <c r="FLO5" t="s">
        <v>5655</v>
      </c>
      <c r="FLP5" t="s">
        <v>5656</v>
      </c>
      <c r="FLQ5" t="s">
        <v>5657</v>
      </c>
      <c r="FLR5" t="s">
        <v>5658</v>
      </c>
      <c r="FLS5" t="s">
        <v>5659</v>
      </c>
      <c r="FLT5" t="s">
        <v>5660</v>
      </c>
      <c r="FLU5" t="s">
        <v>5661</v>
      </c>
      <c r="FLV5" t="s">
        <v>5662</v>
      </c>
      <c r="FLW5" t="s">
        <v>5663</v>
      </c>
      <c r="FLX5" t="s">
        <v>5664</v>
      </c>
      <c r="FLY5" t="s">
        <v>5665</v>
      </c>
      <c r="FLZ5" t="s">
        <v>5666</v>
      </c>
      <c r="FMA5" t="s">
        <v>5667</v>
      </c>
      <c r="FMB5" t="s">
        <v>5668</v>
      </c>
      <c r="FMC5" t="s">
        <v>5669</v>
      </c>
      <c r="FMD5" t="s">
        <v>5670</v>
      </c>
      <c r="FME5" t="s">
        <v>5671</v>
      </c>
      <c r="FMF5" t="s">
        <v>5672</v>
      </c>
      <c r="FMG5" t="s">
        <v>5673</v>
      </c>
      <c r="FMH5" t="s">
        <v>5674</v>
      </c>
      <c r="FMI5" t="s">
        <v>5675</v>
      </c>
      <c r="FMJ5" t="s">
        <v>5676</v>
      </c>
      <c r="FMK5" t="s">
        <v>5677</v>
      </c>
      <c r="FML5" t="s">
        <v>5678</v>
      </c>
      <c r="FMM5" t="s">
        <v>5679</v>
      </c>
      <c r="FMN5" t="s">
        <v>5680</v>
      </c>
      <c r="FMO5" t="s">
        <v>5681</v>
      </c>
      <c r="FMP5" t="s">
        <v>5682</v>
      </c>
      <c r="FMQ5" t="s">
        <v>5683</v>
      </c>
      <c r="FMR5" t="s">
        <v>5684</v>
      </c>
      <c r="FMS5" t="s">
        <v>5685</v>
      </c>
      <c r="FMT5" t="s">
        <v>5686</v>
      </c>
      <c r="FMU5" t="s">
        <v>5687</v>
      </c>
      <c r="FMV5" t="s">
        <v>5688</v>
      </c>
      <c r="FMW5" t="s">
        <v>5689</v>
      </c>
      <c r="FMX5" t="s">
        <v>5690</v>
      </c>
      <c r="FMY5" t="s">
        <v>5691</v>
      </c>
      <c r="FMZ5" t="s">
        <v>5692</v>
      </c>
      <c r="FNA5" t="s">
        <v>5693</v>
      </c>
      <c r="FNB5" t="s">
        <v>5694</v>
      </c>
      <c r="FNC5" t="s">
        <v>5695</v>
      </c>
      <c r="FND5" t="s">
        <v>5696</v>
      </c>
      <c r="FNE5" t="s">
        <v>5697</v>
      </c>
      <c r="FNF5" t="s">
        <v>5698</v>
      </c>
      <c r="FNG5" t="s">
        <v>5699</v>
      </c>
      <c r="FNH5" t="s">
        <v>5700</v>
      </c>
      <c r="FNI5" t="s">
        <v>5701</v>
      </c>
      <c r="FNJ5" t="s">
        <v>5702</v>
      </c>
      <c r="FNK5" t="s">
        <v>5703</v>
      </c>
      <c r="FNL5" t="s">
        <v>5704</v>
      </c>
      <c r="FNM5" t="s">
        <v>5705</v>
      </c>
      <c r="FNN5" t="s">
        <v>5706</v>
      </c>
      <c r="FNO5" t="s">
        <v>5707</v>
      </c>
      <c r="FNP5" t="s">
        <v>5708</v>
      </c>
      <c r="FNQ5" t="s">
        <v>5709</v>
      </c>
      <c r="FNR5" t="s">
        <v>5710</v>
      </c>
      <c r="FNS5" t="s">
        <v>5711</v>
      </c>
      <c r="FNT5" t="s">
        <v>5712</v>
      </c>
      <c r="FNU5" t="s">
        <v>5713</v>
      </c>
      <c r="FNV5" t="s">
        <v>5714</v>
      </c>
      <c r="FNW5" t="s">
        <v>5715</v>
      </c>
      <c r="FNX5" t="s">
        <v>5716</v>
      </c>
      <c r="FNY5" t="s">
        <v>5717</v>
      </c>
      <c r="FNZ5" t="s">
        <v>5718</v>
      </c>
      <c r="FOA5" t="s">
        <v>5719</v>
      </c>
      <c r="FOB5" t="s">
        <v>5720</v>
      </c>
      <c r="FOC5" t="s">
        <v>5721</v>
      </c>
      <c r="FOD5" t="s">
        <v>5722</v>
      </c>
      <c r="FOE5" t="s">
        <v>5723</v>
      </c>
      <c r="FOF5" t="s">
        <v>5724</v>
      </c>
      <c r="FOG5" t="s">
        <v>5725</v>
      </c>
      <c r="FOH5" t="s">
        <v>5726</v>
      </c>
      <c r="FOI5" t="s">
        <v>5727</v>
      </c>
      <c r="FOJ5" t="s">
        <v>5728</v>
      </c>
      <c r="FOK5" t="s">
        <v>5729</v>
      </c>
      <c r="FOL5" t="s">
        <v>5730</v>
      </c>
      <c r="FOM5" t="s">
        <v>5731</v>
      </c>
      <c r="FON5" t="s">
        <v>5732</v>
      </c>
      <c r="FOO5" t="s">
        <v>5733</v>
      </c>
      <c r="FOP5" t="s">
        <v>5734</v>
      </c>
      <c r="FOQ5" t="s">
        <v>5735</v>
      </c>
      <c r="FOR5" t="s">
        <v>5736</v>
      </c>
      <c r="FOS5" t="s">
        <v>5737</v>
      </c>
      <c r="FOT5" t="s">
        <v>5738</v>
      </c>
      <c r="FOU5" t="s">
        <v>5739</v>
      </c>
      <c r="FOV5" t="s">
        <v>5740</v>
      </c>
      <c r="FOW5" t="s">
        <v>5741</v>
      </c>
      <c r="FOX5" t="s">
        <v>5742</v>
      </c>
      <c r="FOY5" t="s">
        <v>5743</v>
      </c>
      <c r="FOZ5" t="s">
        <v>5744</v>
      </c>
      <c r="FPA5" t="s">
        <v>5745</v>
      </c>
      <c r="FPB5" t="s">
        <v>5746</v>
      </c>
      <c r="FPC5" t="s">
        <v>5747</v>
      </c>
      <c r="FPD5" t="s">
        <v>5748</v>
      </c>
      <c r="FPE5" t="s">
        <v>5749</v>
      </c>
      <c r="FPF5" t="s">
        <v>5750</v>
      </c>
      <c r="FPG5" t="s">
        <v>5751</v>
      </c>
      <c r="FPH5" t="s">
        <v>5752</v>
      </c>
      <c r="FPI5" t="s">
        <v>5753</v>
      </c>
      <c r="FPJ5" t="s">
        <v>5754</v>
      </c>
      <c r="FPK5" t="s">
        <v>5755</v>
      </c>
      <c r="FPL5" t="s">
        <v>5756</v>
      </c>
      <c r="FPM5" t="s">
        <v>5757</v>
      </c>
      <c r="FPN5" t="s">
        <v>5758</v>
      </c>
      <c r="FPO5" t="s">
        <v>5759</v>
      </c>
      <c r="FPP5" t="s">
        <v>5760</v>
      </c>
      <c r="FPQ5" t="s">
        <v>5761</v>
      </c>
      <c r="FPR5" t="s">
        <v>5762</v>
      </c>
      <c r="FPS5" t="s">
        <v>5763</v>
      </c>
      <c r="FPT5" t="s">
        <v>5764</v>
      </c>
      <c r="FPU5" t="s">
        <v>5765</v>
      </c>
      <c r="FPV5" t="s">
        <v>5766</v>
      </c>
      <c r="FPW5" t="s">
        <v>5767</v>
      </c>
      <c r="FPX5" t="s">
        <v>5768</v>
      </c>
      <c r="FPY5" t="s">
        <v>5769</v>
      </c>
      <c r="FPZ5" t="s">
        <v>5770</v>
      </c>
      <c r="FQA5" t="s">
        <v>5771</v>
      </c>
      <c r="FQB5" t="s">
        <v>5772</v>
      </c>
      <c r="FQC5" t="s">
        <v>5773</v>
      </c>
      <c r="FQD5" t="s">
        <v>5774</v>
      </c>
      <c r="FQE5" t="s">
        <v>5775</v>
      </c>
      <c r="FQF5" t="s">
        <v>5776</v>
      </c>
      <c r="FQG5" t="s">
        <v>5777</v>
      </c>
      <c r="FQH5" t="s">
        <v>5778</v>
      </c>
      <c r="FQI5" t="s">
        <v>5779</v>
      </c>
      <c r="FQJ5" t="s">
        <v>5780</v>
      </c>
      <c r="FQK5" t="s">
        <v>5781</v>
      </c>
      <c r="FQL5" t="s">
        <v>5782</v>
      </c>
      <c r="FQM5" t="s">
        <v>5783</v>
      </c>
      <c r="FQN5" t="s">
        <v>5784</v>
      </c>
      <c r="FQO5" t="s">
        <v>5785</v>
      </c>
      <c r="FQP5" t="s">
        <v>5786</v>
      </c>
      <c r="FQQ5" t="s">
        <v>5787</v>
      </c>
      <c r="FQR5" t="s">
        <v>5788</v>
      </c>
      <c r="FQS5" t="s">
        <v>5789</v>
      </c>
      <c r="FQT5" t="s">
        <v>5790</v>
      </c>
      <c r="FQU5" t="s">
        <v>5791</v>
      </c>
      <c r="FQV5" t="s">
        <v>5792</v>
      </c>
      <c r="FQW5" t="s">
        <v>5793</v>
      </c>
      <c r="FQX5" t="s">
        <v>5794</v>
      </c>
      <c r="FQY5" t="s">
        <v>5795</v>
      </c>
      <c r="FQZ5" t="s">
        <v>5796</v>
      </c>
      <c r="FRA5" t="s">
        <v>5797</v>
      </c>
      <c r="FRB5" t="s">
        <v>5798</v>
      </c>
      <c r="FRC5" t="s">
        <v>5799</v>
      </c>
      <c r="FRD5" t="s">
        <v>5800</v>
      </c>
      <c r="FRE5" t="s">
        <v>5801</v>
      </c>
      <c r="FRF5" t="s">
        <v>5802</v>
      </c>
      <c r="FRG5" t="s">
        <v>5803</v>
      </c>
      <c r="FRH5" t="s">
        <v>5804</v>
      </c>
      <c r="FRI5" t="s">
        <v>5805</v>
      </c>
      <c r="FRJ5" t="s">
        <v>5806</v>
      </c>
      <c r="FRK5" t="s">
        <v>5807</v>
      </c>
      <c r="FRL5" t="s">
        <v>5808</v>
      </c>
      <c r="FRM5" t="s">
        <v>5809</v>
      </c>
      <c r="FRN5" t="s">
        <v>5810</v>
      </c>
      <c r="FRO5" t="s">
        <v>5811</v>
      </c>
      <c r="FRP5" t="s">
        <v>5812</v>
      </c>
      <c r="FRQ5" t="s">
        <v>5813</v>
      </c>
      <c r="FRR5" t="s">
        <v>5814</v>
      </c>
      <c r="FRS5" t="s">
        <v>5815</v>
      </c>
      <c r="FRT5" t="s">
        <v>5816</v>
      </c>
      <c r="FRU5" t="s">
        <v>5817</v>
      </c>
      <c r="FRV5" t="s">
        <v>5818</v>
      </c>
      <c r="FRW5" t="s">
        <v>5819</v>
      </c>
      <c r="FRX5" t="s">
        <v>5820</v>
      </c>
      <c r="FRY5" t="s">
        <v>5821</v>
      </c>
      <c r="FRZ5" t="s">
        <v>5822</v>
      </c>
      <c r="FSA5" t="s">
        <v>5823</v>
      </c>
      <c r="FSB5" t="s">
        <v>5824</v>
      </c>
      <c r="FSC5" t="s">
        <v>5825</v>
      </c>
      <c r="FSD5" t="s">
        <v>5826</v>
      </c>
      <c r="FSE5" t="s">
        <v>5827</v>
      </c>
      <c r="FSF5" t="s">
        <v>5828</v>
      </c>
      <c r="FSG5" t="s">
        <v>5829</v>
      </c>
      <c r="FSH5" t="s">
        <v>5830</v>
      </c>
      <c r="FSI5" t="s">
        <v>5831</v>
      </c>
      <c r="FSJ5" t="s">
        <v>5832</v>
      </c>
      <c r="FSK5" t="s">
        <v>5833</v>
      </c>
      <c r="FSL5" t="s">
        <v>5834</v>
      </c>
      <c r="FSM5" t="s">
        <v>5835</v>
      </c>
      <c r="FSN5" t="s">
        <v>5836</v>
      </c>
      <c r="FSO5" t="s">
        <v>5837</v>
      </c>
      <c r="FSP5" t="s">
        <v>5838</v>
      </c>
      <c r="FSQ5" t="s">
        <v>5839</v>
      </c>
      <c r="FSR5" t="s">
        <v>5840</v>
      </c>
      <c r="FSS5" t="s">
        <v>5841</v>
      </c>
      <c r="FST5" t="s">
        <v>5842</v>
      </c>
      <c r="FSU5" t="s">
        <v>5843</v>
      </c>
      <c r="FSV5" t="s">
        <v>5844</v>
      </c>
      <c r="FSW5" t="s">
        <v>5845</v>
      </c>
      <c r="FSX5" t="s">
        <v>5846</v>
      </c>
      <c r="FSY5" t="s">
        <v>5847</v>
      </c>
      <c r="FSZ5" t="s">
        <v>5848</v>
      </c>
      <c r="FTA5" t="s">
        <v>5849</v>
      </c>
      <c r="FTB5" t="s">
        <v>5850</v>
      </c>
      <c r="FTC5" t="s">
        <v>5851</v>
      </c>
      <c r="FTD5" t="s">
        <v>5852</v>
      </c>
      <c r="FTE5" t="s">
        <v>5853</v>
      </c>
      <c r="FTF5" t="s">
        <v>5854</v>
      </c>
      <c r="FTG5" t="s">
        <v>5855</v>
      </c>
      <c r="FTH5" t="s">
        <v>5856</v>
      </c>
      <c r="FTI5" t="s">
        <v>5857</v>
      </c>
      <c r="FTJ5" t="s">
        <v>5858</v>
      </c>
      <c r="FTK5" t="s">
        <v>5859</v>
      </c>
      <c r="FTL5" t="s">
        <v>5860</v>
      </c>
      <c r="FTM5" t="s">
        <v>5861</v>
      </c>
      <c r="FTN5" t="s">
        <v>5862</v>
      </c>
      <c r="FTO5" t="s">
        <v>5863</v>
      </c>
      <c r="FTP5" t="s">
        <v>5864</v>
      </c>
      <c r="FTQ5" t="s">
        <v>5865</v>
      </c>
      <c r="FTR5" t="s">
        <v>5866</v>
      </c>
      <c r="FTS5" t="s">
        <v>5867</v>
      </c>
      <c r="FTT5" t="s">
        <v>5868</v>
      </c>
      <c r="FTU5" t="s">
        <v>5869</v>
      </c>
      <c r="FTV5" t="s">
        <v>5870</v>
      </c>
      <c r="FTW5" t="s">
        <v>5871</v>
      </c>
      <c r="FTX5" t="s">
        <v>5872</v>
      </c>
      <c r="FTY5" t="s">
        <v>5873</v>
      </c>
      <c r="FTZ5" t="s">
        <v>5874</v>
      </c>
      <c r="FUA5" t="s">
        <v>5875</v>
      </c>
      <c r="FUB5" t="s">
        <v>5876</v>
      </c>
      <c r="FUC5" t="s">
        <v>5877</v>
      </c>
      <c r="FUD5" t="s">
        <v>5878</v>
      </c>
      <c r="FUE5" t="s">
        <v>5879</v>
      </c>
      <c r="FUF5" t="s">
        <v>5880</v>
      </c>
      <c r="FUG5" t="s">
        <v>5881</v>
      </c>
      <c r="FUH5" t="s">
        <v>5882</v>
      </c>
      <c r="FUI5" t="s">
        <v>5883</v>
      </c>
      <c r="FUJ5" t="s">
        <v>5884</v>
      </c>
      <c r="FUK5" t="s">
        <v>5885</v>
      </c>
      <c r="FUL5" t="s">
        <v>5886</v>
      </c>
      <c r="FUM5" t="s">
        <v>5887</v>
      </c>
      <c r="FUN5" t="s">
        <v>5888</v>
      </c>
      <c r="FUO5" t="s">
        <v>5889</v>
      </c>
      <c r="FUP5" t="s">
        <v>5890</v>
      </c>
      <c r="FUQ5" t="s">
        <v>5891</v>
      </c>
      <c r="FUR5" t="s">
        <v>5892</v>
      </c>
      <c r="FUS5" t="s">
        <v>5893</v>
      </c>
      <c r="FUT5" t="s">
        <v>5894</v>
      </c>
      <c r="FUU5" t="s">
        <v>5895</v>
      </c>
      <c r="FUV5" t="s">
        <v>5896</v>
      </c>
      <c r="FUW5" t="s">
        <v>5897</v>
      </c>
      <c r="FUX5" t="s">
        <v>5898</v>
      </c>
      <c r="FUY5" t="s">
        <v>5899</v>
      </c>
      <c r="FUZ5" t="s">
        <v>5900</v>
      </c>
      <c r="FVA5" t="s">
        <v>5901</v>
      </c>
      <c r="FVB5" t="s">
        <v>5902</v>
      </c>
      <c r="FVC5" t="s">
        <v>5903</v>
      </c>
      <c r="FVD5" t="s">
        <v>5904</v>
      </c>
      <c r="FVE5" t="s">
        <v>5905</v>
      </c>
      <c r="FVF5" t="s">
        <v>5906</v>
      </c>
      <c r="FVG5" t="s">
        <v>5907</v>
      </c>
      <c r="FVH5" t="s">
        <v>5908</v>
      </c>
      <c r="FVI5" t="s">
        <v>5909</v>
      </c>
      <c r="FVJ5" t="s">
        <v>5910</v>
      </c>
      <c r="FVK5" t="s">
        <v>5911</v>
      </c>
      <c r="FVL5" t="s">
        <v>5912</v>
      </c>
      <c r="FVM5" t="s">
        <v>5913</v>
      </c>
      <c r="FVN5" t="s">
        <v>5914</v>
      </c>
      <c r="FVO5" t="s">
        <v>5915</v>
      </c>
      <c r="FVP5" t="s">
        <v>5916</v>
      </c>
      <c r="FVQ5" t="s">
        <v>5917</v>
      </c>
      <c r="FVR5" t="s">
        <v>5918</v>
      </c>
      <c r="FVS5" t="s">
        <v>5919</v>
      </c>
      <c r="FVT5" t="s">
        <v>5920</v>
      </c>
      <c r="FVU5" t="s">
        <v>5921</v>
      </c>
      <c r="FVV5" t="s">
        <v>5922</v>
      </c>
      <c r="FVW5" t="s">
        <v>5923</v>
      </c>
      <c r="FVX5" t="s">
        <v>5924</v>
      </c>
      <c r="FVY5" t="s">
        <v>5925</v>
      </c>
      <c r="FVZ5" t="s">
        <v>5926</v>
      </c>
      <c r="FWA5" t="s">
        <v>5927</v>
      </c>
      <c r="FWB5" t="s">
        <v>5928</v>
      </c>
      <c r="FWC5" t="s">
        <v>5929</v>
      </c>
      <c r="FWD5" t="s">
        <v>5930</v>
      </c>
      <c r="FWE5" t="s">
        <v>5931</v>
      </c>
      <c r="FWF5" t="s">
        <v>5932</v>
      </c>
      <c r="FWG5" t="s">
        <v>5933</v>
      </c>
      <c r="FWH5" t="s">
        <v>5934</v>
      </c>
      <c r="FWI5" t="s">
        <v>5935</v>
      </c>
      <c r="FWJ5" t="s">
        <v>5936</v>
      </c>
      <c r="FWK5" t="s">
        <v>5937</v>
      </c>
      <c r="FWL5" t="s">
        <v>5938</v>
      </c>
      <c r="FWM5" t="s">
        <v>5939</v>
      </c>
      <c r="FWN5" t="s">
        <v>5940</v>
      </c>
      <c r="FWO5" t="s">
        <v>5941</v>
      </c>
      <c r="FWP5" t="s">
        <v>5942</v>
      </c>
      <c r="FWQ5" t="s">
        <v>5943</v>
      </c>
      <c r="FWR5" t="s">
        <v>5944</v>
      </c>
      <c r="FWS5" t="s">
        <v>5945</v>
      </c>
      <c r="FWT5" t="s">
        <v>5946</v>
      </c>
      <c r="FWU5" t="s">
        <v>5947</v>
      </c>
      <c r="FWV5" t="s">
        <v>5948</v>
      </c>
      <c r="FWW5" t="s">
        <v>5949</v>
      </c>
      <c r="FWX5" t="s">
        <v>5950</v>
      </c>
      <c r="FWY5" t="s">
        <v>5951</v>
      </c>
      <c r="FWZ5" t="s">
        <v>5952</v>
      </c>
      <c r="FXA5" t="s">
        <v>5953</v>
      </c>
      <c r="FXB5" t="s">
        <v>5954</v>
      </c>
      <c r="FXC5" t="s">
        <v>5955</v>
      </c>
      <c r="FXD5" t="s">
        <v>5956</v>
      </c>
      <c r="FXE5" t="s">
        <v>5957</v>
      </c>
      <c r="FXF5" t="s">
        <v>5958</v>
      </c>
      <c r="FXG5" t="s">
        <v>5959</v>
      </c>
      <c r="FXH5" t="s">
        <v>5960</v>
      </c>
      <c r="FXI5" t="s">
        <v>5961</v>
      </c>
      <c r="FXJ5" t="s">
        <v>5962</v>
      </c>
      <c r="FXK5" t="s">
        <v>5963</v>
      </c>
      <c r="FXL5" t="s">
        <v>5964</v>
      </c>
      <c r="FXM5" t="s">
        <v>5965</v>
      </c>
      <c r="FXN5" t="s">
        <v>5966</v>
      </c>
      <c r="FXO5" t="s">
        <v>5967</v>
      </c>
      <c r="FXP5" t="s">
        <v>5968</v>
      </c>
      <c r="FXQ5" t="s">
        <v>5969</v>
      </c>
      <c r="FXR5" t="s">
        <v>5970</v>
      </c>
      <c r="FXS5" t="s">
        <v>5971</v>
      </c>
      <c r="FXT5" t="s">
        <v>5972</v>
      </c>
      <c r="FXU5" t="s">
        <v>5973</v>
      </c>
      <c r="FXV5" t="s">
        <v>5974</v>
      </c>
      <c r="FXW5" t="s">
        <v>5975</v>
      </c>
      <c r="FXX5" t="s">
        <v>5976</v>
      </c>
      <c r="FXY5" t="s">
        <v>5977</v>
      </c>
      <c r="FXZ5" t="s">
        <v>5978</v>
      </c>
      <c r="FYA5" t="s">
        <v>5979</v>
      </c>
      <c r="FYB5" t="s">
        <v>5980</v>
      </c>
      <c r="FYC5" t="s">
        <v>5981</v>
      </c>
      <c r="FYD5" t="s">
        <v>5982</v>
      </c>
      <c r="FYE5" t="s">
        <v>5983</v>
      </c>
      <c r="FYF5" t="s">
        <v>5984</v>
      </c>
      <c r="FYG5" t="s">
        <v>5985</v>
      </c>
      <c r="FYH5" t="s">
        <v>5986</v>
      </c>
      <c r="FYI5" t="s">
        <v>5987</v>
      </c>
      <c r="FYJ5" t="s">
        <v>5988</v>
      </c>
      <c r="FYK5" t="s">
        <v>5989</v>
      </c>
      <c r="FYL5" t="s">
        <v>5990</v>
      </c>
      <c r="FYM5" t="s">
        <v>5991</v>
      </c>
      <c r="FYN5" t="s">
        <v>5992</v>
      </c>
      <c r="FYO5" t="s">
        <v>5993</v>
      </c>
      <c r="FYP5" t="s">
        <v>5994</v>
      </c>
      <c r="FYQ5" t="s">
        <v>5995</v>
      </c>
      <c r="FYR5" t="s">
        <v>5996</v>
      </c>
      <c r="FYS5" t="s">
        <v>5997</v>
      </c>
      <c r="FYT5" t="s">
        <v>5998</v>
      </c>
      <c r="FYU5" t="s">
        <v>5999</v>
      </c>
      <c r="FYV5" t="s">
        <v>6000</v>
      </c>
      <c r="FYW5" t="s">
        <v>6001</v>
      </c>
      <c r="FYX5" t="s">
        <v>6002</v>
      </c>
      <c r="FYY5" t="s">
        <v>6003</v>
      </c>
      <c r="FYZ5" t="s">
        <v>6004</v>
      </c>
      <c r="FZA5" t="s">
        <v>6005</v>
      </c>
      <c r="FZB5" t="s">
        <v>6006</v>
      </c>
      <c r="FZC5" t="s">
        <v>6007</v>
      </c>
      <c r="FZD5" t="s">
        <v>6008</v>
      </c>
      <c r="FZE5" t="s">
        <v>6009</v>
      </c>
      <c r="FZF5" t="s">
        <v>6010</v>
      </c>
      <c r="FZG5" t="s">
        <v>6011</v>
      </c>
      <c r="FZH5" t="s">
        <v>6012</v>
      </c>
      <c r="FZI5" t="s">
        <v>6013</v>
      </c>
      <c r="FZJ5" t="s">
        <v>6014</v>
      </c>
      <c r="FZK5" t="s">
        <v>6015</v>
      </c>
      <c r="FZL5" t="s">
        <v>6016</v>
      </c>
      <c r="FZM5" t="s">
        <v>6017</v>
      </c>
      <c r="FZN5" t="s">
        <v>6018</v>
      </c>
      <c r="FZO5" t="s">
        <v>6019</v>
      </c>
      <c r="FZP5" t="s">
        <v>6020</v>
      </c>
      <c r="FZQ5" t="s">
        <v>6021</v>
      </c>
      <c r="FZR5" t="s">
        <v>6022</v>
      </c>
      <c r="FZS5" t="s">
        <v>6023</v>
      </c>
      <c r="FZT5" t="s">
        <v>6024</v>
      </c>
      <c r="FZU5" t="s">
        <v>6025</v>
      </c>
      <c r="FZV5" t="s">
        <v>6026</v>
      </c>
      <c r="FZW5" t="s">
        <v>6027</v>
      </c>
      <c r="FZX5" t="s">
        <v>6028</v>
      </c>
      <c r="FZY5" t="s">
        <v>6029</v>
      </c>
      <c r="FZZ5" t="s">
        <v>6030</v>
      </c>
      <c r="GAA5" t="s">
        <v>6031</v>
      </c>
      <c r="GAB5" t="s">
        <v>6032</v>
      </c>
      <c r="GAC5" t="s">
        <v>6033</v>
      </c>
      <c r="GAD5" t="s">
        <v>6034</v>
      </c>
      <c r="GAE5" t="s">
        <v>6035</v>
      </c>
      <c r="GAF5" t="s">
        <v>6036</v>
      </c>
      <c r="GAG5" t="s">
        <v>6037</v>
      </c>
      <c r="GAH5" t="s">
        <v>6038</v>
      </c>
      <c r="GAI5" t="s">
        <v>6039</v>
      </c>
      <c r="GAJ5" t="s">
        <v>6040</v>
      </c>
      <c r="GAK5" t="s">
        <v>6041</v>
      </c>
      <c r="GAL5" t="s">
        <v>6042</v>
      </c>
      <c r="GAM5" t="s">
        <v>6043</v>
      </c>
      <c r="GAN5" t="s">
        <v>6044</v>
      </c>
      <c r="GAO5" t="s">
        <v>6045</v>
      </c>
      <c r="GAP5" t="s">
        <v>6046</v>
      </c>
      <c r="GAQ5" t="s">
        <v>6047</v>
      </c>
      <c r="GAR5" t="s">
        <v>6048</v>
      </c>
      <c r="GAS5" t="s">
        <v>6049</v>
      </c>
      <c r="GAT5" t="s">
        <v>6050</v>
      </c>
      <c r="GAU5" t="s">
        <v>6051</v>
      </c>
      <c r="GAV5" t="s">
        <v>6052</v>
      </c>
      <c r="GAW5" t="s">
        <v>6053</v>
      </c>
      <c r="GAX5" t="s">
        <v>6054</v>
      </c>
      <c r="GAY5" t="s">
        <v>6055</v>
      </c>
      <c r="GAZ5" t="s">
        <v>6056</v>
      </c>
      <c r="GBA5" t="s">
        <v>6057</v>
      </c>
      <c r="GBB5" t="s">
        <v>6058</v>
      </c>
      <c r="GBC5" t="s">
        <v>6059</v>
      </c>
      <c r="GBD5" t="s">
        <v>6060</v>
      </c>
      <c r="GBE5" t="s">
        <v>6061</v>
      </c>
      <c r="GBF5" t="s">
        <v>6062</v>
      </c>
      <c r="GBG5" t="s">
        <v>6063</v>
      </c>
      <c r="GBH5" t="s">
        <v>6064</v>
      </c>
      <c r="GBI5" t="s">
        <v>6065</v>
      </c>
      <c r="GBJ5" t="s">
        <v>6066</v>
      </c>
      <c r="GBK5" t="s">
        <v>6067</v>
      </c>
      <c r="GBL5" t="s">
        <v>6068</v>
      </c>
      <c r="GBM5" t="s">
        <v>6069</v>
      </c>
      <c r="GBN5" t="s">
        <v>6070</v>
      </c>
      <c r="GBO5" t="s">
        <v>6071</v>
      </c>
      <c r="GBP5" t="s">
        <v>6072</v>
      </c>
      <c r="GBQ5" t="s">
        <v>6073</v>
      </c>
      <c r="GBR5" t="s">
        <v>6074</v>
      </c>
      <c r="GBS5" t="s">
        <v>6075</v>
      </c>
      <c r="GBT5" t="s">
        <v>6076</v>
      </c>
      <c r="GBU5" t="s">
        <v>6077</v>
      </c>
      <c r="GBV5" t="s">
        <v>6078</v>
      </c>
      <c r="GBW5" t="s">
        <v>6079</v>
      </c>
      <c r="GBX5" t="s">
        <v>6080</v>
      </c>
      <c r="GBY5" t="s">
        <v>6081</v>
      </c>
      <c r="GBZ5" t="s">
        <v>6082</v>
      </c>
      <c r="GCA5" t="s">
        <v>6083</v>
      </c>
      <c r="GCB5" t="s">
        <v>6084</v>
      </c>
      <c r="GCC5" t="s">
        <v>6085</v>
      </c>
      <c r="GCD5" t="s">
        <v>6086</v>
      </c>
      <c r="GCE5" t="s">
        <v>6087</v>
      </c>
      <c r="GCF5" t="s">
        <v>6088</v>
      </c>
      <c r="GCG5" t="s">
        <v>6089</v>
      </c>
      <c r="GCH5" t="s">
        <v>6090</v>
      </c>
      <c r="GCI5" t="s">
        <v>6091</v>
      </c>
      <c r="GCJ5" t="s">
        <v>6092</v>
      </c>
      <c r="GCK5" t="s">
        <v>6093</v>
      </c>
      <c r="GCL5" t="s">
        <v>6094</v>
      </c>
      <c r="GCM5" t="s">
        <v>6095</v>
      </c>
      <c r="GCN5" t="s">
        <v>6096</v>
      </c>
      <c r="GCO5" t="s">
        <v>6097</v>
      </c>
      <c r="GCP5" t="s">
        <v>6098</v>
      </c>
      <c r="GCQ5" t="s">
        <v>6099</v>
      </c>
      <c r="GCR5" t="s">
        <v>6100</v>
      </c>
      <c r="GCS5" t="s">
        <v>6101</v>
      </c>
      <c r="GCT5" t="s">
        <v>6102</v>
      </c>
      <c r="GCU5" t="s">
        <v>6103</v>
      </c>
      <c r="GCV5" t="s">
        <v>6104</v>
      </c>
      <c r="GCW5" t="s">
        <v>6105</v>
      </c>
      <c r="GCX5" t="s">
        <v>6106</v>
      </c>
      <c r="GCY5" t="s">
        <v>6107</v>
      </c>
      <c r="GCZ5" t="s">
        <v>6108</v>
      </c>
      <c r="GDA5" t="s">
        <v>6109</v>
      </c>
      <c r="GDB5" t="s">
        <v>6110</v>
      </c>
      <c r="GDC5" t="s">
        <v>6111</v>
      </c>
      <c r="GDD5" t="s">
        <v>6112</v>
      </c>
      <c r="GDE5" t="s">
        <v>6113</v>
      </c>
      <c r="GDF5" t="s">
        <v>6114</v>
      </c>
      <c r="GDG5" t="s">
        <v>6115</v>
      </c>
      <c r="GDH5" t="s">
        <v>6116</v>
      </c>
      <c r="GDI5" t="s">
        <v>6117</v>
      </c>
      <c r="GDJ5" t="s">
        <v>6118</v>
      </c>
      <c r="GDK5" t="s">
        <v>6119</v>
      </c>
      <c r="GDL5" t="s">
        <v>6120</v>
      </c>
      <c r="GDM5" t="s">
        <v>6121</v>
      </c>
      <c r="GDN5" t="s">
        <v>6122</v>
      </c>
      <c r="GDO5" t="s">
        <v>6123</v>
      </c>
      <c r="GDP5" t="s">
        <v>6124</v>
      </c>
      <c r="GDQ5" t="s">
        <v>6125</v>
      </c>
      <c r="GDR5" t="s">
        <v>6126</v>
      </c>
      <c r="GDS5" t="s">
        <v>6127</v>
      </c>
      <c r="GDT5" t="s">
        <v>6128</v>
      </c>
      <c r="GDU5" t="s">
        <v>6129</v>
      </c>
      <c r="GDV5" t="s">
        <v>6130</v>
      </c>
      <c r="GDW5" t="s">
        <v>6131</v>
      </c>
      <c r="GDX5" t="s">
        <v>6132</v>
      </c>
      <c r="GDY5" t="s">
        <v>6133</v>
      </c>
      <c r="GDZ5" t="s">
        <v>6134</v>
      </c>
      <c r="GEA5" t="s">
        <v>6135</v>
      </c>
      <c r="GEB5" t="s">
        <v>6136</v>
      </c>
      <c r="GEC5" t="s">
        <v>6137</v>
      </c>
      <c r="GED5" t="s">
        <v>6138</v>
      </c>
      <c r="GEE5" t="s">
        <v>6139</v>
      </c>
      <c r="GEF5" t="s">
        <v>6140</v>
      </c>
      <c r="GEG5" t="s">
        <v>6141</v>
      </c>
      <c r="GEH5" t="s">
        <v>6142</v>
      </c>
      <c r="GEI5" t="s">
        <v>6143</v>
      </c>
      <c r="GEJ5" t="s">
        <v>6144</v>
      </c>
      <c r="GEK5" t="s">
        <v>6145</v>
      </c>
      <c r="GEL5" t="s">
        <v>6146</v>
      </c>
      <c r="GEM5" t="s">
        <v>6147</v>
      </c>
      <c r="GEN5" t="s">
        <v>6148</v>
      </c>
      <c r="GEO5" t="s">
        <v>6149</v>
      </c>
      <c r="GEP5" t="s">
        <v>6150</v>
      </c>
      <c r="GEQ5" t="s">
        <v>6151</v>
      </c>
      <c r="GER5" t="s">
        <v>6152</v>
      </c>
      <c r="GES5" t="s">
        <v>6153</v>
      </c>
      <c r="GET5" t="s">
        <v>6154</v>
      </c>
      <c r="GEU5" t="s">
        <v>6155</v>
      </c>
      <c r="GEV5" t="s">
        <v>6156</v>
      </c>
      <c r="GEW5" t="s">
        <v>6157</v>
      </c>
      <c r="GEX5" t="s">
        <v>6158</v>
      </c>
      <c r="GEY5" t="s">
        <v>6159</v>
      </c>
      <c r="GEZ5" t="s">
        <v>6160</v>
      </c>
      <c r="GFA5" t="s">
        <v>6161</v>
      </c>
      <c r="GFB5" t="s">
        <v>6162</v>
      </c>
      <c r="GFC5" t="s">
        <v>6163</v>
      </c>
      <c r="GFD5" t="s">
        <v>6164</v>
      </c>
      <c r="GFE5" t="s">
        <v>6165</v>
      </c>
      <c r="GFF5" t="s">
        <v>6166</v>
      </c>
      <c r="GFG5" t="s">
        <v>6167</v>
      </c>
      <c r="GFH5" t="s">
        <v>6168</v>
      </c>
      <c r="GFI5" t="s">
        <v>6169</v>
      </c>
      <c r="GFJ5" t="s">
        <v>6170</v>
      </c>
      <c r="GFK5" t="s">
        <v>6171</v>
      </c>
      <c r="GFL5" t="s">
        <v>6172</v>
      </c>
      <c r="GFM5" t="s">
        <v>6173</v>
      </c>
      <c r="GFN5" t="s">
        <v>6174</v>
      </c>
      <c r="GFO5" t="s">
        <v>6175</v>
      </c>
      <c r="GFP5" t="s">
        <v>6176</v>
      </c>
      <c r="GFQ5" t="s">
        <v>6177</v>
      </c>
      <c r="GFR5" t="s">
        <v>6178</v>
      </c>
      <c r="GFS5" t="s">
        <v>6179</v>
      </c>
      <c r="GFT5" t="s">
        <v>6180</v>
      </c>
      <c r="GFU5" t="s">
        <v>6181</v>
      </c>
      <c r="GFV5" t="s">
        <v>6182</v>
      </c>
      <c r="GFW5" t="s">
        <v>6183</v>
      </c>
      <c r="GFX5" t="s">
        <v>6184</v>
      </c>
      <c r="GFY5" t="s">
        <v>6185</v>
      </c>
      <c r="GFZ5" t="s">
        <v>6186</v>
      </c>
      <c r="GGA5" t="s">
        <v>6187</v>
      </c>
      <c r="GGB5" t="s">
        <v>6188</v>
      </c>
      <c r="GGC5" t="s">
        <v>6189</v>
      </c>
      <c r="GGD5" t="s">
        <v>6190</v>
      </c>
      <c r="GGE5" t="s">
        <v>6191</v>
      </c>
      <c r="GGF5" t="s">
        <v>6192</v>
      </c>
      <c r="GGG5" t="s">
        <v>6193</v>
      </c>
      <c r="GGH5" t="s">
        <v>6194</v>
      </c>
      <c r="GGI5" t="s">
        <v>6195</v>
      </c>
      <c r="GGJ5" t="s">
        <v>6196</v>
      </c>
      <c r="GGK5" t="s">
        <v>6197</v>
      </c>
      <c r="GGL5" t="s">
        <v>6198</v>
      </c>
      <c r="GGM5" t="s">
        <v>6199</v>
      </c>
      <c r="GGN5" t="s">
        <v>6200</v>
      </c>
      <c r="GGO5" t="s">
        <v>6201</v>
      </c>
      <c r="GGP5" t="s">
        <v>6202</v>
      </c>
      <c r="GGQ5" t="s">
        <v>6203</v>
      </c>
      <c r="GGR5" t="s">
        <v>6204</v>
      </c>
      <c r="GGS5" t="s">
        <v>6205</v>
      </c>
      <c r="GGT5" t="s">
        <v>6206</v>
      </c>
      <c r="GGU5" t="s">
        <v>6207</v>
      </c>
      <c r="GGV5" t="s">
        <v>6208</v>
      </c>
      <c r="GGW5" t="s">
        <v>6209</v>
      </c>
      <c r="GGX5" t="s">
        <v>6210</v>
      </c>
      <c r="GGY5" t="s">
        <v>6211</v>
      </c>
      <c r="GGZ5" t="s">
        <v>6212</v>
      </c>
      <c r="GHA5" t="s">
        <v>6213</v>
      </c>
      <c r="GHB5" t="s">
        <v>6214</v>
      </c>
      <c r="GHC5" t="s">
        <v>6215</v>
      </c>
      <c r="GHD5" t="s">
        <v>6216</v>
      </c>
      <c r="GHE5" t="s">
        <v>6217</v>
      </c>
      <c r="GHF5" t="s">
        <v>6218</v>
      </c>
      <c r="GHG5" t="s">
        <v>6219</v>
      </c>
      <c r="GHH5" t="s">
        <v>6220</v>
      </c>
      <c r="GHI5" t="s">
        <v>6221</v>
      </c>
      <c r="GHJ5" t="s">
        <v>6222</v>
      </c>
      <c r="GHK5" t="s">
        <v>6223</v>
      </c>
      <c r="GHL5" t="s">
        <v>6224</v>
      </c>
      <c r="GHM5" t="s">
        <v>6225</v>
      </c>
      <c r="GHN5" t="s">
        <v>6226</v>
      </c>
      <c r="GHO5" t="s">
        <v>6227</v>
      </c>
      <c r="GHP5" t="s">
        <v>6228</v>
      </c>
      <c r="GHQ5" t="s">
        <v>6229</v>
      </c>
      <c r="GHR5" t="s">
        <v>6230</v>
      </c>
      <c r="GHS5" t="s">
        <v>6231</v>
      </c>
      <c r="GHT5" t="s">
        <v>6232</v>
      </c>
      <c r="GHU5" t="s">
        <v>6233</v>
      </c>
      <c r="GHV5" t="s">
        <v>6234</v>
      </c>
      <c r="GHW5" t="s">
        <v>6235</v>
      </c>
      <c r="GHX5" t="s">
        <v>6236</v>
      </c>
      <c r="GHY5" t="s">
        <v>6237</v>
      </c>
      <c r="GHZ5" t="s">
        <v>6238</v>
      </c>
      <c r="GIA5" t="s">
        <v>6239</v>
      </c>
      <c r="GIB5" t="s">
        <v>6240</v>
      </c>
      <c r="GIC5" t="s">
        <v>6241</v>
      </c>
      <c r="GID5" t="s">
        <v>6242</v>
      </c>
      <c r="GIE5" t="s">
        <v>6243</v>
      </c>
      <c r="GIF5" t="s">
        <v>6244</v>
      </c>
      <c r="GIG5" t="s">
        <v>6245</v>
      </c>
      <c r="GIH5" t="s">
        <v>6246</v>
      </c>
      <c r="GII5" t="s">
        <v>6247</v>
      </c>
      <c r="GIJ5" t="s">
        <v>6248</v>
      </c>
      <c r="GIK5" t="s">
        <v>6249</v>
      </c>
      <c r="GIL5" t="s">
        <v>6250</v>
      </c>
      <c r="GIM5" t="s">
        <v>6251</v>
      </c>
      <c r="GIN5" t="s">
        <v>6252</v>
      </c>
      <c r="GIO5" t="s">
        <v>6253</v>
      </c>
      <c r="GIP5" t="s">
        <v>6254</v>
      </c>
      <c r="GIQ5" t="s">
        <v>6255</v>
      </c>
      <c r="GIR5" t="s">
        <v>6256</v>
      </c>
      <c r="GIS5" t="s">
        <v>6257</v>
      </c>
      <c r="GIT5" t="s">
        <v>6258</v>
      </c>
      <c r="GIU5" t="s">
        <v>6259</v>
      </c>
      <c r="GIV5" t="s">
        <v>6260</v>
      </c>
      <c r="GIW5" t="s">
        <v>6261</v>
      </c>
      <c r="GIX5" t="s">
        <v>6262</v>
      </c>
      <c r="GIY5" t="s">
        <v>6263</v>
      </c>
      <c r="GIZ5" t="s">
        <v>6264</v>
      </c>
      <c r="GJA5" t="s">
        <v>6265</v>
      </c>
      <c r="GJB5" t="s">
        <v>6266</v>
      </c>
      <c r="GJC5" t="s">
        <v>6267</v>
      </c>
      <c r="GJD5" t="s">
        <v>6268</v>
      </c>
      <c r="GJE5" t="s">
        <v>6269</v>
      </c>
      <c r="GJF5" t="s">
        <v>6270</v>
      </c>
      <c r="GJG5" t="s">
        <v>6271</v>
      </c>
      <c r="GJH5" t="s">
        <v>6272</v>
      </c>
      <c r="GJI5" t="s">
        <v>6273</v>
      </c>
      <c r="GJJ5" t="s">
        <v>6274</v>
      </c>
      <c r="GJK5" t="s">
        <v>6275</v>
      </c>
      <c r="GJL5" t="s">
        <v>6276</v>
      </c>
      <c r="GJM5" t="s">
        <v>6277</v>
      </c>
      <c r="GJN5" t="s">
        <v>6278</v>
      </c>
      <c r="GJO5" t="s">
        <v>6279</v>
      </c>
      <c r="GJP5" t="s">
        <v>6280</v>
      </c>
      <c r="GJQ5" t="s">
        <v>6281</v>
      </c>
      <c r="GJR5" t="s">
        <v>6282</v>
      </c>
      <c r="GJS5" t="s">
        <v>6283</v>
      </c>
      <c r="GJT5" t="s">
        <v>6284</v>
      </c>
      <c r="GJU5" t="s">
        <v>6285</v>
      </c>
      <c r="GJV5" t="s">
        <v>6286</v>
      </c>
      <c r="GJW5" t="s">
        <v>6287</v>
      </c>
      <c r="GJX5" t="s">
        <v>6288</v>
      </c>
      <c r="GJY5" t="s">
        <v>6289</v>
      </c>
      <c r="GJZ5" t="s">
        <v>6290</v>
      </c>
      <c r="GKA5" t="s">
        <v>6291</v>
      </c>
      <c r="GKB5" t="s">
        <v>6292</v>
      </c>
      <c r="GKC5" t="s">
        <v>6293</v>
      </c>
      <c r="GKD5" t="s">
        <v>6294</v>
      </c>
      <c r="GKE5" t="s">
        <v>6295</v>
      </c>
      <c r="GKF5" t="s">
        <v>6296</v>
      </c>
      <c r="GKG5" t="s">
        <v>6297</v>
      </c>
      <c r="GKH5" t="s">
        <v>6298</v>
      </c>
      <c r="GKI5" t="s">
        <v>6299</v>
      </c>
      <c r="GKJ5" t="s">
        <v>6300</v>
      </c>
      <c r="GKK5" t="s">
        <v>6301</v>
      </c>
      <c r="GKL5" t="s">
        <v>6302</v>
      </c>
      <c r="GKM5" t="s">
        <v>6303</v>
      </c>
      <c r="GKN5" t="s">
        <v>6304</v>
      </c>
      <c r="GKO5" t="s">
        <v>6305</v>
      </c>
      <c r="GKP5" t="s">
        <v>6306</v>
      </c>
      <c r="GKQ5" t="s">
        <v>6307</v>
      </c>
      <c r="GKR5" t="s">
        <v>6308</v>
      </c>
      <c r="GKS5" t="s">
        <v>6309</v>
      </c>
      <c r="GKT5" t="s">
        <v>6310</v>
      </c>
      <c r="GKU5" t="s">
        <v>6311</v>
      </c>
      <c r="GKV5" t="s">
        <v>6312</v>
      </c>
      <c r="GKW5" t="s">
        <v>6313</v>
      </c>
      <c r="GKX5" t="s">
        <v>6314</v>
      </c>
      <c r="GKY5" t="s">
        <v>6315</v>
      </c>
      <c r="GKZ5" t="s">
        <v>6316</v>
      </c>
      <c r="GLA5" t="s">
        <v>6317</v>
      </c>
      <c r="GLB5" t="s">
        <v>6318</v>
      </c>
      <c r="GLC5" t="s">
        <v>6319</v>
      </c>
      <c r="GLD5" t="s">
        <v>6320</v>
      </c>
      <c r="GLE5" t="s">
        <v>6321</v>
      </c>
      <c r="GLF5" t="s">
        <v>6322</v>
      </c>
      <c r="GLG5" t="s">
        <v>6323</v>
      </c>
      <c r="GLH5" t="s">
        <v>6324</v>
      </c>
      <c r="GLI5" t="s">
        <v>6325</v>
      </c>
      <c r="GLJ5" t="s">
        <v>6326</v>
      </c>
      <c r="GLK5" t="s">
        <v>6327</v>
      </c>
      <c r="GLL5" t="s">
        <v>6328</v>
      </c>
      <c r="GLM5" t="s">
        <v>6329</v>
      </c>
      <c r="GLN5" t="s">
        <v>6330</v>
      </c>
      <c r="GLO5" t="s">
        <v>6331</v>
      </c>
      <c r="GLP5" t="s">
        <v>6332</v>
      </c>
      <c r="GLQ5" t="s">
        <v>6333</v>
      </c>
      <c r="GLR5" t="s">
        <v>6334</v>
      </c>
      <c r="GLS5" t="s">
        <v>6335</v>
      </c>
      <c r="GLT5" t="s">
        <v>6336</v>
      </c>
      <c r="GLU5" t="s">
        <v>6337</v>
      </c>
      <c r="GLV5" t="s">
        <v>6338</v>
      </c>
      <c r="GLW5" t="s">
        <v>6339</v>
      </c>
      <c r="GLX5" t="s">
        <v>6340</v>
      </c>
      <c r="GLY5" t="s">
        <v>6341</v>
      </c>
      <c r="GLZ5" t="s">
        <v>6342</v>
      </c>
      <c r="GMA5" t="s">
        <v>6343</v>
      </c>
      <c r="GMB5" t="s">
        <v>6344</v>
      </c>
      <c r="GMC5" t="s">
        <v>6345</v>
      </c>
      <c r="GMD5" t="s">
        <v>6346</v>
      </c>
      <c r="GME5" t="s">
        <v>6347</v>
      </c>
      <c r="GMF5" t="s">
        <v>6348</v>
      </c>
      <c r="GMG5" t="s">
        <v>6349</v>
      </c>
      <c r="GMH5" t="s">
        <v>6350</v>
      </c>
      <c r="GMI5" t="s">
        <v>6351</v>
      </c>
      <c r="GMJ5" t="s">
        <v>6352</v>
      </c>
      <c r="GMK5" t="s">
        <v>6353</v>
      </c>
      <c r="GML5" t="s">
        <v>6354</v>
      </c>
      <c r="GMM5" t="s">
        <v>6355</v>
      </c>
      <c r="GMN5" t="s">
        <v>6356</v>
      </c>
      <c r="GMO5" t="s">
        <v>6357</v>
      </c>
      <c r="GMP5" t="s">
        <v>6358</v>
      </c>
      <c r="GMQ5" t="s">
        <v>6359</v>
      </c>
      <c r="GMR5" t="s">
        <v>6360</v>
      </c>
      <c r="GMS5" t="s">
        <v>6361</v>
      </c>
      <c r="GMT5" t="s">
        <v>6362</v>
      </c>
      <c r="GMU5" t="s">
        <v>6363</v>
      </c>
      <c r="GMV5" t="s">
        <v>6364</v>
      </c>
      <c r="GMW5" t="s">
        <v>6365</v>
      </c>
      <c r="GMX5" t="s">
        <v>6366</v>
      </c>
      <c r="GMY5" t="s">
        <v>6367</v>
      </c>
      <c r="GMZ5" t="s">
        <v>6368</v>
      </c>
      <c r="GNA5" t="s">
        <v>6369</v>
      </c>
      <c r="GNB5" t="s">
        <v>6370</v>
      </c>
      <c r="GNC5" t="s">
        <v>6371</v>
      </c>
      <c r="GND5" t="s">
        <v>6372</v>
      </c>
      <c r="GNE5" t="s">
        <v>6373</v>
      </c>
      <c r="GNF5" t="s">
        <v>6374</v>
      </c>
      <c r="GNG5" t="s">
        <v>6375</v>
      </c>
      <c r="GNH5" t="s">
        <v>6376</v>
      </c>
      <c r="GNI5" t="s">
        <v>6377</v>
      </c>
      <c r="GNJ5" t="s">
        <v>6378</v>
      </c>
      <c r="GNK5" t="s">
        <v>6379</v>
      </c>
      <c r="GNL5" t="s">
        <v>6380</v>
      </c>
      <c r="GNM5" t="s">
        <v>6381</v>
      </c>
      <c r="GNN5" t="s">
        <v>6382</v>
      </c>
      <c r="GNO5" t="s">
        <v>6383</v>
      </c>
      <c r="GNP5" t="s">
        <v>6384</v>
      </c>
      <c r="GNQ5" t="s">
        <v>6385</v>
      </c>
      <c r="GNR5" t="s">
        <v>6386</v>
      </c>
      <c r="GNS5" t="s">
        <v>6387</v>
      </c>
      <c r="GNT5" t="s">
        <v>6388</v>
      </c>
      <c r="GNU5" t="s">
        <v>6389</v>
      </c>
      <c r="GNV5" t="s">
        <v>6390</v>
      </c>
      <c r="GNW5" t="s">
        <v>6391</v>
      </c>
      <c r="GNX5" t="s">
        <v>6392</v>
      </c>
      <c r="GNY5" t="s">
        <v>6393</v>
      </c>
      <c r="GNZ5" t="s">
        <v>6394</v>
      </c>
      <c r="GOA5" t="s">
        <v>6395</v>
      </c>
      <c r="GOB5" t="s">
        <v>6396</v>
      </c>
      <c r="GOC5" t="s">
        <v>6397</v>
      </c>
      <c r="GOD5" t="s">
        <v>6398</v>
      </c>
      <c r="GOE5" t="s">
        <v>6399</v>
      </c>
      <c r="GOF5" t="s">
        <v>6400</v>
      </c>
      <c r="GOG5" t="s">
        <v>6401</v>
      </c>
      <c r="GOH5" t="s">
        <v>6402</v>
      </c>
      <c r="GOI5" t="s">
        <v>6403</v>
      </c>
      <c r="GOJ5" t="s">
        <v>6404</v>
      </c>
      <c r="GOK5" t="s">
        <v>6405</v>
      </c>
      <c r="GOL5" t="s">
        <v>6406</v>
      </c>
      <c r="GOM5" t="s">
        <v>6407</v>
      </c>
      <c r="GON5" t="s">
        <v>6408</v>
      </c>
      <c r="GOO5" t="s">
        <v>6409</v>
      </c>
      <c r="GOP5" t="s">
        <v>6410</v>
      </c>
      <c r="GOQ5" t="s">
        <v>6411</v>
      </c>
      <c r="GOR5" t="s">
        <v>6412</v>
      </c>
      <c r="GOS5" t="s">
        <v>6413</v>
      </c>
      <c r="GOT5" t="s">
        <v>6414</v>
      </c>
      <c r="GOU5" t="s">
        <v>6415</v>
      </c>
      <c r="GOV5" t="s">
        <v>6416</v>
      </c>
      <c r="GOW5" t="s">
        <v>6417</v>
      </c>
      <c r="GOX5" t="s">
        <v>6418</v>
      </c>
      <c r="GOY5" t="s">
        <v>6419</v>
      </c>
      <c r="GOZ5" t="s">
        <v>6420</v>
      </c>
      <c r="GPA5" t="s">
        <v>6421</v>
      </c>
      <c r="GPB5" t="s">
        <v>6422</v>
      </c>
      <c r="GPC5" t="s">
        <v>6423</v>
      </c>
      <c r="GPD5" t="s">
        <v>6424</v>
      </c>
      <c r="GPE5" t="s">
        <v>6425</v>
      </c>
      <c r="GPF5" t="s">
        <v>6426</v>
      </c>
      <c r="GPG5" t="s">
        <v>6427</v>
      </c>
      <c r="GPH5" t="s">
        <v>6428</v>
      </c>
      <c r="GPI5" t="s">
        <v>6429</v>
      </c>
      <c r="GPJ5" t="s">
        <v>6430</v>
      </c>
      <c r="GPK5" t="s">
        <v>6431</v>
      </c>
      <c r="GPL5" t="s">
        <v>6432</v>
      </c>
      <c r="GPM5" t="s">
        <v>6433</v>
      </c>
      <c r="GPN5" t="s">
        <v>6434</v>
      </c>
      <c r="GPO5" t="s">
        <v>6435</v>
      </c>
      <c r="GPP5" t="s">
        <v>6436</v>
      </c>
      <c r="GPQ5" t="s">
        <v>6437</v>
      </c>
      <c r="GPR5" t="s">
        <v>6438</v>
      </c>
      <c r="GPS5" t="s">
        <v>6439</v>
      </c>
      <c r="GPT5" t="s">
        <v>6440</v>
      </c>
      <c r="GPU5" t="s">
        <v>6441</v>
      </c>
      <c r="GPV5" t="s">
        <v>6442</v>
      </c>
      <c r="GPW5" t="s">
        <v>6443</v>
      </c>
      <c r="GPX5" t="s">
        <v>6444</v>
      </c>
      <c r="GPY5" t="s">
        <v>6445</v>
      </c>
      <c r="GPZ5" t="s">
        <v>6446</v>
      </c>
      <c r="GQA5" t="s">
        <v>6447</v>
      </c>
      <c r="GQB5" t="s">
        <v>6448</v>
      </c>
      <c r="GQC5" t="s">
        <v>6449</v>
      </c>
      <c r="GQD5" t="s">
        <v>6450</v>
      </c>
      <c r="GQE5" t="s">
        <v>6451</v>
      </c>
      <c r="GQF5" t="s">
        <v>6452</v>
      </c>
      <c r="GQG5" t="s">
        <v>6453</v>
      </c>
      <c r="GQH5" t="s">
        <v>6454</v>
      </c>
      <c r="GQI5" t="s">
        <v>6455</v>
      </c>
      <c r="GQJ5" t="s">
        <v>6456</v>
      </c>
      <c r="GQK5" t="s">
        <v>6457</v>
      </c>
      <c r="GQL5" t="s">
        <v>6458</v>
      </c>
      <c r="GQM5" t="s">
        <v>6459</v>
      </c>
      <c r="GQN5" t="s">
        <v>6460</v>
      </c>
      <c r="GQO5" t="s">
        <v>6461</v>
      </c>
      <c r="GQP5" t="s">
        <v>6462</v>
      </c>
      <c r="GQQ5" t="s">
        <v>6463</v>
      </c>
      <c r="GQR5" t="s">
        <v>6464</v>
      </c>
      <c r="GQS5" t="s">
        <v>6465</v>
      </c>
      <c r="GQT5" t="s">
        <v>6466</v>
      </c>
      <c r="GQU5" t="s">
        <v>6467</v>
      </c>
      <c r="GQV5" t="s">
        <v>6468</v>
      </c>
      <c r="GQW5" t="s">
        <v>6469</v>
      </c>
      <c r="GQX5" t="s">
        <v>6470</v>
      </c>
      <c r="GQY5" t="s">
        <v>6471</v>
      </c>
      <c r="GQZ5" t="s">
        <v>6472</v>
      </c>
      <c r="GRA5" t="s">
        <v>6473</v>
      </c>
      <c r="GRB5" t="s">
        <v>6474</v>
      </c>
      <c r="GRC5" t="s">
        <v>6475</v>
      </c>
      <c r="GRD5" t="s">
        <v>6476</v>
      </c>
      <c r="GRE5" t="s">
        <v>6477</v>
      </c>
      <c r="GRF5" t="s">
        <v>6478</v>
      </c>
      <c r="GRG5" t="s">
        <v>6479</v>
      </c>
      <c r="GRH5" t="s">
        <v>6480</v>
      </c>
      <c r="GRI5" t="s">
        <v>6481</v>
      </c>
      <c r="GRJ5" t="s">
        <v>6482</v>
      </c>
      <c r="GRK5" t="s">
        <v>6483</v>
      </c>
      <c r="GRL5" t="s">
        <v>6484</v>
      </c>
      <c r="GRM5" t="s">
        <v>6485</v>
      </c>
      <c r="GRN5" t="s">
        <v>6486</v>
      </c>
      <c r="GRO5" t="s">
        <v>6487</v>
      </c>
      <c r="GRP5" t="s">
        <v>6488</v>
      </c>
      <c r="GRQ5" t="s">
        <v>6489</v>
      </c>
      <c r="GRR5" t="s">
        <v>6490</v>
      </c>
      <c r="GRS5" t="s">
        <v>6491</v>
      </c>
      <c r="GRT5" t="s">
        <v>6492</v>
      </c>
      <c r="GRU5" t="s">
        <v>6493</v>
      </c>
      <c r="GRV5" t="s">
        <v>6494</v>
      </c>
      <c r="GRW5" t="s">
        <v>6495</v>
      </c>
      <c r="GRX5" t="s">
        <v>6496</v>
      </c>
      <c r="GRY5" t="s">
        <v>6497</v>
      </c>
      <c r="GRZ5" t="s">
        <v>6498</v>
      </c>
      <c r="GSA5" t="s">
        <v>6499</v>
      </c>
      <c r="GSB5" t="s">
        <v>6500</v>
      </c>
      <c r="GSC5" t="s">
        <v>6501</v>
      </c>
      <c r="GSD5" t="s">
        <v>6502</v>
      </c>
      <c r="GSE5" t="s">
        <v>6503</v>
      </c>
      <c r="GSF5" t="s">
        <v>6504</v>
      </c>
      <c r="GSG5" t="s">
        <v>6505</v>
      </c>
      <c r="GSH5" t="s">
        <v>6506</v>
      </c>
      <c r="GSI5" t="s">
        <v>6507</v>
      </c>
      <c r="GSJ5" t="s">
        <v>6508</v>
      </c>
      <c r="GSK5" t="s">
        <v>6509</v>
      </c>
      <c r="GSL5" t="s">
        <v>6510</v>
      </c>
      <c r="GSM5" t="s">
        <v>6511</v>
      </c>
      <c r="GSN5" t="s">
        <v>6512</v>
      </c>
      <c r="GSO5" t="s">
        <v>6513</v>
      </c>
      <c r="GSP5" t="s">
        <v>6514</v>
      </c>
      <c r="GSQ5" t="s">
        <v>6515</v>
      </c>
      <c r="GSR5" t="s">
        <v>6516</v>
      </c>
      <c r="GSS5" t="s">
        <v>6517</v>
      </c>
      <c r="GST5" t="s">
        <v>6518</v>
      </c>
      <c r="GSU5" t="s">
        <v>6519</v>
      </c>
      <c r="GSV5" t="s">
        <v>6520</v>
      </c>
      <c r="GSW5" t="s">
        <v>6521</v>
      </c>
      <c r="GSX5" t="s">
        <v>6522</v>
      </c>
      <c r="GSY5" t="s">
        <v>6523</v>
      </c>
      <c r="GSZ5" t="s">
        <v>6524</v>
      </c>
      <c r="GTA5" t="s">
        <v>6525</v>
      </c>
      <c r="GTB5" t="s">
        <v>6526</v>
      </c>
      <c r="GTC5" t="s">
        <v>6527</v>
      </c>
      <c r="GTD5" t="s">
        <v>6528</v>
      </c>
      <c r="GTE5" t="s">
        <v>6529</v>
      </c>
      <c r="GTF5" t="s">
        <v>6530</v>
      </c>
      <c r="GTG5" t="s">
        <v>6531</v>
      </c>
      <c r="GTH5" t="s">
        <v>6532</v>
      </c>
      <c r="GTI5" t="s">
        <v>6533</v>
      </c>
      <c r="GTJ5" t="s">
        <v>6534</v>
      </c>
      <c r="GTK5" t="s">
        <v>6535</v>
      </c>
      <c r="GTL5" t="s">
        <v>6536</v>
      </c>
      <c r="GTM5" t="s">
        <v>6537</v>
      </c>
      <c r="GTN5" t="s">
        <v>6538</v>
      </c>
      <c r="GTO5" t="s">
        <v>6539</v>
      </c>
      <c r="GTP5" t="s">
        <v>6540</v>
      </c>
      <c r="GTQ5" t="s">
        <v>6541</v>
      </c>
      <c r="GTR5" t="s">
        <v>6542</v>
      </c>
      <c r="GTS5" t="s">
        <v>6543</v>
      </c>
      <c r="GTT5" t="s">
        <v>6544</v>
      </c>
      <c r="GTU5" t="s">
        <v>6545</v>
      </c>
      <c r="GTV5" t="s">
        <v>6546</v>
      </c>
      <c r="GTW5" t="s">
        <v>6547</v>
      </c>
      <c r="GTX5" t="s">
        <v>6548</v>
      </c>
      <c r="GTY5" t="s">
        <v>6549</v>
      </c>
      <c r="GTZ5" t="s">
        <v>6550</v>
      </c>
      <c r="GUA5" t="s">
        <v>6551</v>
      </c>
      <c r="GUB5" t="s">
        <v>6552</v>
      </c>
      <c r="GUC5" t="s">
        <v>6553</v>
      </c>
      <c r="GUD5" t="s">
        <v>6554</v>
      </c>
      <c r="GUE5" t="s">
        <v>6555</v>
      </c>
      <c r="GUF5" t="s">
        <v>6556</v>
      </c>
      <c r="GUG5" t="s">
        <v>6557</v>
      </c>
      <c r="GUH5" t="s">
        <v>6558</v>
      </c>
      <c r="GUI5" t="s">
        <v>6559</v>
      </c>
      <c r="GUJ5" t="s">
        <v>6560</v>
      </c>
      <c r="GUK5" t="s">
        <v>6561</v>
      </c>
      <c r="GUL5" t="s">
        <v>6562</v>
      </c>
      <c r="GUM5" t="s">
        <v>6563</v>
      </c>
      <c r="GUN5" t="s">
        <v>6564</v>
      </c>
      <c r="GUO5" t="s">
        <v>6565</v>
      </c>
      <c r="GUP5" t="s">
        <v>6566</v>
      </c>
      <c r="GUQ5" t="s">
        <v>6567</v>
      </c>
      <c r="GUR5" t="s">
        <v>6568</v>
      </c>
      <c r="GUS5" t="s">
        <v>6569</v>
      </c>
      <c r="GUT5" t="s">
        <v>6570</v>
      </c>
      <c r="GUU5" t="s">
        <v>6571</v>
      </c>
      <c r="GUV5" t="s">
        <v>6572</v>
      </c>
      <c r="GUW5" t="s">
        <v>6573</v>
      </c>
      <c r="GUX5" t="s">
        <v>6574</v>
      </c>
      <c r="GUY5" t="s">
        <v>6575</v>
      </c>
      <c r="GUZ5" t="s">
        <v>6576</v>
      </c>
      <c r="GVA5" t="s">
        <v>6577</v>
      </c>
      <c r="GVB5" t="s">
        <v>6578</v>
      </c>
      <c r="GVC5" t="s">
        <v>6579</v>
      </c>
      <c r="GVD5" t="s">
        <v>6580</v>
      </c>
      <c r="GVE5" t="s">
        <v>6581</v>
      </c>
      <c r="GVF5" t="s">
        <v>6582</v>
      </c>
      <c r="GVG5" t="s">
        <v>6583</v>
      </c>
      <c r="GVH5" t="s">
        <v>6584</v>
      </c>
      <c r="GVI5" t="s">
        <v>6585</v>
      </c>
      <c r="GVJ5" t="s">
        <v>6586</v>
      </c>
      <c r="GVK5" t="s">
        <v>6587</v>
      </c>
      <c r="GVL5" t="s">
        <v>6588</v>
      </c>
      <c r="GVM5" t="s">
        <v>6589</v>
      </c>
      <c r="GVN5" t="s">
        <v>6590</v>
      </c>
      <c r="GVO5" t="s">
        <v>6591</v>
      </c>
      <c r="GVP5" t="s">
        <v>6592</v>
      </c>
      <c r="GVQ5" t="s">
        <v>6593</v>
      </c>
      <c r="GVR5" t="s">
        <v>6594</v>
      </c>
      <c r="GVS5" t="s">
        <v>6595</v>
      </c>
      <c r="GVT5" t="s">
        <v>6596</v>
      </c>
      <c r="GVU5" t="s">
        <v>6597</v>
      </c>
      <c r="GVV5" t="s">
        <v>6598</v>
      </c>
      <c r="GVW5" t="s">
        <v>6599</v>
      </c>
      <c r="GVX5" t="s">
        <v>6600</v>
      </c>
      <c r="GVY5" t="s">
        <v>6601</v>
      </c>
      <c r="GVZ5" t="s">
        <v>6602</v>
      </c>
      <c r="GWA5" t="s">
        <v>6603</v>
      </c>
      <c r="GWB5" t="s">
        <v>6604</v>
      </c>
      <c r="GWC5" t="s">
        <v>6605</v>
      </c>
      <c r="GWD5" t="s">
        <v>6606</v>
      </c>
      <c r="GWE5" t="s">
        <v>6607</v>
      </c>
      <c r="GWF5" t="s">
        <v>6608</v>
      </c>
      <c r="GWG5" t="s">
        <v>6609</v>
      </c>
      <c r="GWH5" t="s">
        <v>6610</v>
      </c>
      <c r="GWI5" t="s">
        <v>6611</v>
      </c>
      <c r="GWJ5" t="s">
        <v>6612</v>
      </c>
      <c r="GWK5" t="s">
        <v>6613</v>
      </c>
      <c r="GWL5" t="s">
        <v>6614</v>
      </c>
      <c r="GWM5" t="s">
        <v>6615</v>
      </c>
      <c r="GWN5" t="s">
        <v>6616</v>
      </c>
      <c r="GWO5" t="s">
        <v>6617</v>
      </c>
      <c r="GWP5" t="s">
        <v>6618</v>
      </c>
      <c r="GWQ5" t="s">
        <v>6619</v>
      </c>
      <c r="GWR5" t="s">
        <v>6620</v>
      </c>
      <c r="GWS5" t="s">
        <v>6621</v>
      </c>
      <c r="GWT5" t="s">
        <v>6622</v>
      </c>
      <c r="GWU5" t="s">
        <v>6623</v>
      </c>
      <c r="GWV5" t="s">
        <v>6624</v>
      </c>
      <c r="GWW5" t="s">
        <v>6625</v>
      </c>
      <c r="GWX5" t="s">
        <v>6626</v>
      </c>
      <c r="GWY5" t="s">
        <v>6627</v>
      </c>
      <c r="GWZ5" t="s">
        <v>6628</v>
      </c>
      <c r="GXA5" t="s">
        <v>6629</v>
      </c>
      <c r="GXB5" t="s">
        <v>6630</v>
      </c>
      <c r="GXC5" t="s">
        <v>6631</v>
      </c>
      <c r="GXD5" t="s">
        <v>6632</v>
      </c>
      <c r="GXE5" t="s">
        <v>6633</v>
      </c>
      <c r="GXF5" t="s">
        <v>6634</v>
      </c>
      <c r="GXG5" t="s">
        <v>6635</v>
      </c>
      <c r="GXH5" t="s">
        <v>6636</v>
      </c>
      <c r="GXI5" t="s">
        <v>6637</v>
      </c>
      <c r="GXJ5" t="s">
        <v>6638</v>
      </c>
      <c r="GXK5" t="s">
        <v>6639</v>
      </c>
      <c r="GXL5" t="s">
        <v>6640</v>
      </c>
      <c r="GXM5" t="s">
        <v>6641</v>
      </c>
      <c r="GXN5" t="s">
        <v>6642</v>
      </c>
      <c r="GXO5" t="s">
        <v>6643</v>
      </c>
      <c r="GXP5" t="s">
        <v>6644</v>
      </c>
      <c r="GXQ5" t="s">
        <v>6645</v>
      </c>
      <c r="GXR5" t="s">
        <v>6646</v>
      </c>
      <c r="GXS5" t="s">
        <v>6647</v>
      </c>
      <c r="GXT5" t="s">
        <v>6648</v>
      </c>
      <c r="GXU5" t="s">
        <v>6649</v>
      </c>
      <c r="GXV5" t="s">
        <v>6650</v>
      </c>
      <c r="GXW5" t="s">
        <v>6651</v>
      </c>
      <c r="GXX5" t="s">
        <v>6652</v>
      </c>
      <c r="GXY5" t="s">
        <v>6653</v>
      </c>
      <c r="GXZ5" t="s">
        <v>6654</v>
      </c>
      <c r="GYA5" t="s">
        <v>6655</v>
      </c>
      <c r="GYB5" t="s">
        <v>6656</v>
      </c>
      <c r="GYC5" t="s">
        <v>6657</v>
      </c>
      <c r="GYD5" t="s">
        <v>6658</v>
      </c>
      <c r="GYE5" t="s">
        <v>6659</v>
      </c>
      <c r="GYF5" t="s">
        <v>6660</v>
      </c>
      <c r="GYG5" t="s">
        <v>6661</v>
      </c>
      <c r="GYH5" t="s">
        <v>6662</v>
      </c>
      <c r="GYI5" t="s">
        <v>6663</v>
      </c>
      <c r="GYJ5" t="s">
        <v>6664</v>
      </c>
      <c r="GYK5" t="s">
        <v>6665</v>
      </c>
      <c r="GYL5" t="s">
        <v>6666</v>
      </c>
      <c r="GYM5" t="s">
        <v>6667</v>
      </c>
      <c r="GYN5" t="s">
        <v>6668</v>
      </c>
      <c r="GYO5" t="s">
        <v>6669</v>
      </c>
      <c r="GYP5" t="s">
        <v>6670</v>
      </c>
      <c r="GYQ5" t="s">
        <v>6671</v>
      </c>
      <c r="GYR5" t="s">
        <v>6672</v>
      </c>
      <c r="GYS5" t="s">
        <v>6673</v>
      </c>
      <c r="GYT5" t="s">
        <v>6674</v>
      </c>
      <c r="GYU5" t="s">
        <v>6675</v>
      </c>
      <c r="GYV5" t="s">
        <v>6676</v>
      </c>
      <c r="GYW5" t="s">
        <v>6677</v>
      </c>
      <c r="GYX5" t="s">
        <v>6678</v>
      </c>
      <c r="GYY5" t="s">
        <v>6679</v>
      </c>
      <c r="GYZ5" t="s">
        <v>6680</v>
      </c>
      <c r="GZA5" t="s">
        <v>6681</v>
      </c>
      <c r="GZB5" t="s">
        <v>6682</v>
      </c>
      <c r="GZC5" t="s">
        <v>6683</v>
      </c>
      <c r="GZD5" t="s">
        <v>6684</v>
      </c>
      <c r="GZE5" t="s">
        <v>6685</v>
      </c>
      <c r="GZF5" t="s">
        <v>6686</v>
      </c>
      <c r="GZG5" t="s">
        <v>6687</v>
      </c>
      <c r="GZH5" t="s">
        <v>6688</v>
      </c>
      <c r="GZI5" t="s">
        <v>6689</v>
      </c>
      <c r="GZJ5" t="s">
        <v>6690</v>
      </c>
      <c r="GZK5" t="s">
        <v>6691</v>
      </c>
      <c r="GZL5" t="s">
        <v>6692</v>
      </c>
      <c r="GZM5" t="s">
        <v>6693</v>
      </c>
      <c r="GZN5" t="s">
        <v>6694</v>
      </c>
      <c r="GZO5" t="s">
        <v>6695</v>
      </c>
      <c r="GZP5" t="s">
        <v>6696</v>
      </c>
      <c r="GZQ5" t="s">
        <v>6697</v>
      </c>
      <c r="GZR5" t="s">
        <v>6698</v>
      </c>
      <c r="GZS5" t="s">
        <v>6699</v>
      </c>
      <c r="GZT5" t="s">
        <v>6700</v>
      </c>
      <c r="GZU5" t="s">
        <v>6701</v>
      </c>
      <c r="GZV5" t="s">
        <v>6702</v>
      </c>
      <c r="GZW5" t="s">
        <v>6703</v>
      </c>
      <c r="GZX5" t="s">
        <v>6704</v>
      </c>
      <c r="GZY5" t="s">
        <v>6705</v>
      </c>
      <c r="GZZ5" t="s">
        <v>6706</v>
      </c>
      <c r="HAA5" t="s">
        <v>6707</v>
      </c>
      <c r="HAB5" t="s">
        <v>6708</v>
      </c>
      <c r="HAC5" t="s">
        <v>6709</v>
      </c>
      <c r="HAD5" t="s">
        <v>6710</v>
      </c>
      <c r="HAE5" t="s">
        <v>6711</v>
      </c>
      <c r="HAF5" t="s">
        <v>6712</v>
      </c>
      <c r="HAG5" t="s">
        <v>6713</v>
      </c>
      <c r="HAH5" t="s">
        <v>6714</v>
      </c>
      <c r="HAI5" t="s">
        <v>6715</v>
      </c>
      <c r="HAJ5" t="s">
        <v>6716</v>
      </c>
      <c r="HAK5" t="s">
        <v>6717</v>
      </c>
      <c r="HAL5" t="s">
        <v>6718</v>
      </c>
      <c r="HAM5" t="s">
        <v>6719</v>
      </c>
      <c r="HAN5" t="s">
        <v>6720</v>
      </c>
      <c r="HAO5" t="s">
        <v>6721</v>
      </c>
      <c r="HAP5" t="s">
        <v>6722</v>
      </c>
      <c r="HAQ5" t="s">
        <v>6723</v>
      </c>
      <c r="HAR5" t="s">
        <v>6724</v>
      </c>
      <c r="HAS5" t="s">
        <v>6725</v>
      </c>
      <c r="HAT5" t="s">
        <v>6726</v>
      </c>
      <c r="HAU5" t="s">
        <v>6727</v>
      </c>
      <c r="HAV5" t="s">
        <v>6728</v>
      </c>
      <c r="HAW5" t="s">
        <v>6729</v>
      </c>
      <c r="HAX5" t="s">
        <v>6730</v>
      </c>
      <c r="HAY5" t="s">
        <v>6731</v>
      </c>
      <c r="HAZ5" t="s">
        <v>6732</v>
      </c>
      <c r="HBA5" t="s">
        <v>6733</v>
      </c>
      <c r="HBB5" t="s">
        <v>6734</v>
      </c>
      <c r="HBC5" t="s">
        <v>6735</v>
      </c>
      <c r="HBD5" t="s">
        <v>6736</v>
      </c>
      <c r="HBE5" t="s">
        <v>6737</v>
      </c>
      <c r="HBF5" t="s">
        <v>6738</v>
      </c>
      <c r="HBG5" t="s">
        <v>6739</v>
      </c>
      <c r="HBH5" t="s">
        <v>6740</v>
      </c>
      <c r="HBI5" t="s">
        <v>6741</v>
      </c>
      <c r="HBJ5" t="s">
        <v>6742</v>
      </c>
      <c r="HBK5" t="s">
        <v>6743</v>
      </c>
      <c r="HBL5" t="s">
        <v>6744</v>
      </c>
      <c r="HBM5" t="s">
        <v>6745</v>
      </c>
      <c r="HBN5" t="s">
        <v>6746</v>
      </c>
      <c r="HBO5" t="s">
        <v>6747</v>
      </c>
      <c r="HBP5" t="s">
        <v>6748</v>
      </c>
      <c r="HBQ5" t="s">
        <v>6749</v>
      </c>
      <c r="HBR5" t="s">
        <v>6750</v>
      </c>
      <c r="HBS5" t="s">
        <v>6751</v>
      </c>
      <c r="HBT5" t="s">
        <v>6752</v>
      </c>
      <c r="HBU5" t="s">
        <v>6753</v>
      </c>
      <c r="HBV5" t="s">
        <v>6754</v>
      </c>
      <c r="HBW5" t="s">
        <v>6755</v>
      </c>
      <c r="HBX5" t="s">
        <v>6756</v>
      </c>
      <c r="HBY5" t="s">
        <v>6757</v>
      </c>
      <c r="HBZ5" t="s">
        <v>6758</v>
      </c>
      <c r="HCA5" t="s">
        <v>6759</v>
      </c>
      <c r="HCB5" t="s">
        <v>6760</v>
      </c>
      <c r="HCC5" t="s">
        <v>6761</v>
      </c>
      <c r="HCD5" t="s">
        <v>6762</v>
      </c>
      <c r="HCE5" t="s">
        <v>6763</v>
      </c>
      <c r="HCF5" t="s">
        <v>6764</v>
      </c>
      <c r="HCG5" t="s">
        <v>6765</v>
      </c>
      <c r="HCH5" t="s">
        <v>6766</v>
      </c>
      <c r="HCI5" t="s">
        <v>6767</v>
      </c>
      <c r="HCJ5" t="s">
        <v>6768</v>
      </c>
      <c r="HCK5" t="s">
        <v>6769</v>
      </c>
      <c r="HCL5" t="s">
        <v>6770</v>
      </c>
      <c r="HCM5" t="s">
        <v>6771</v>
      </c>
      <c r="HCN5" t="s">
        <v>6772</v>
      </c>
      <c r="HCO5" t="s">
        <v>6773</v>
      </c>
      <c r="HCP5" t="s">
        <v>6774</v>
      </c>
      <c r="HCQ5" t="s">
        <v>6775</v>
      </c>
      <c r="HCR5" t="s">
        <v>6776</v>
      </c>
      <c r="HCS5" t="s">
        <v>6777</v>
      </c>
      <c r="HCT5" t="s">
        <v>6778</v>
      </c>
      <c r="HCU5" t="s">
        <v>6779</v>
      </c>
      <c r="HCV5" t="s">
        <v>6780</v>
      </c>
      <c r="HCW5" t="s">
        <v>6781</v>
      </c>
      <c r="HCX5" t="s">
        <v>6782</v>
      </c>
      <c r="HCY5" t="s">
        <v>6783</v>
      </c>
      <c r="HCZ5" t="s">
        <v>6784</v>
      </c>
      <c r="HDA5" t="s">
        <v>6785</v>
      </c>
      <c r="HDB5" t="s">
        <v>6786</v>
      </c>
      <c r="HDC5" t="s">
        <v>6787</v>
      </c>
      <c r="HDD5" t="s">
        <v>6788</v>
      </c>
      <c r="HDE5" t="s">
        <v>6789</v>
      </c>
      <c r="HDF5" t="s">
        <v>6790</v>
      </c>
      <c r="HDG5" t="s">
        <v>6791</v>
      </c>
      <c r="HDH5" t="s">
        <v>6792</v>
      </c>
      <c r="HDI5" t="s">
        <v>6793</v>
      </c>
      <c r="HDJ5" t="s">
        <v>6794</v>
      </c>
      <c r="HDK5" t="s">
        <v>6795</v>
      </c>
      <c r="HDL5" t="s">
        <v>6796</v>
      </c>
      <c r="HDM5" t="s">
        <v>6797</v>
      </c>
      <c r="HDN5" t="s">
        <v>6798</v>
      </c>
      <c r="HDO5" t="s">
        <v>6799</v>
      </c>
      <c r="HDP5" t="s">
        <v>6800</v>
      </c>
      <c r="HDQ5" t="s">
        <v>6801</v>
      </c>
      <c r="HDR5" t="s">
        <v>6802</v>
      </c>
      <c r="HDS5" t="s">
        <v>6803</v>
      </c>
      <c r="HDT5" t="s">
        <v>6804</v>
      </c>
      <c r="HDU5" t="s">
        <v>6805</v>
      </c>
      <c r="HDV5" t="s">
        <v>6806</v>
      </c>
      <c r="HDW5" t="s">
        <v>6807</v>
      </c>
      <c r="HDX5" t="s">
        <v>6808</v>
      </c>
      <c r="HDY5" t="s">
        <v>6809</v>
      </c>
      <c r="HDZ5" t="s">
        <v>6810</v>
      </c>
      <c r="HEA5" t="s">
        <v>6811</v>
      </c>
      <c r="HEB5" t="s">
        <v>6812</v>
      </c>
      <c r="HEC5" t="s">
        <v>6813</v>
      </c>
      <c r="HED5" t="s">
        <v>6814</v>
      </c>
      <c r="HEE5" t="s">
        <v>6815</v>
      </c>
      <c r="HEF5" t="s">
        <v>6816</v>
      </c>
      <c r="HEG5" t="s">
        <v>6817</v>
      </c>
      <c r="HEH5" t="s">
        <v>6818</v>
      </c>
      <c r="HEI5" t="s">
        <v>6819</v>
      </c>
      <c r="HEJ5" t="s">
        <v>6820</v>
      </c>
      <c r="HEK5" t="s">
        <v>6821</v>
      </c>
      <c r="HEL5" t="s">
        <v>6822</v>
      </c>
      <c r="HEM5" t="s">
        <v>6823</v>
      </c>
      <c r="HEN5" t="s">
        <v>6824</v>
      </c>
      <c r="HEO5" t="s">
        <v>6825</v>
      </c>
      <c r="HEP5" t="s">
        <v>6826</v>
      </c>
      <c r="HEQ5" t="s">
        <v>6827</v>
      </c>
      <c r="HER5" t="s">
        <v>6828</v>
      </c>
      <c r="HES5" t="s">
        <v>6829</v>
      </c>
      <c r="HET5" t="s">
        <v>6830</v>
      </c>
      <c r="HEU5" t="s">
        <v>6831</v>
      </c>
      <c r="HEV5" t="s">
        <v>6832</v>
      </c>
      <c r="HEW5" t="s">
        <v>6833</v>
      </c>
      <c r="HEX5" t="s">
        <v>6834</v>
      </c>
      <c r="HEY5" t="s">
        <v>6835</v>
      </c>
      <c r="HEZ5" t="s">
        <v>6836</v>
      </c>
      <c r="HFA5" t="s">
        <v>6837</v>
      </c>
      <c r="HFB5" t="s">
        <v>6838</v>
      </c>
      <c r="HFC5" t="s">
        <v>6839</v>
      </c>
      <c r="HFD5" t="s">
        <v>6840</v>
      </c>
      <c r="HFE5" t="s">
        <v>6841</v>
      </c>
      <c r="HFF5" t="s">
        <v>6842</v>
      </c>
      <c r="HFG5" t="s">
        <v>6843</v>
      </c>
      <c r="HFH5" t="s">
        <v>6844</v>
      </c>
      <c r="HFI5" t="s">
        <v>6845</v>
      </c>
      <c r="HFJ5" t="s">
        <v>6846</v>
      </c>
      <c r="HFK5" t="s">
        <v>6847</v>
      </c>
      <c r="HFL5" t="s">
        <v>6848</v>
      </c>
      <c r="HFM5" t="s">
        <v>6849</v>
      </c>
      <c r="HFN5" t="s">
        <v>6850</v>
      </c>
      <c r="HFO5" t="s">
        <v>6851</v>
      </c>
      <c r="HFP5" t="s">
        <v>6852</v>
      </c>
      <c r="HFQ5" t="s">
        <v>6853</v>
      </c>
      <c r="HFR5" t="s">
        <v>6854</v>
      </c>
      <c r="HFS5" t="s">
        <v>6855</v>
      </c>
      <c r="HFT5" t="s">
        <v>6856</v>
      </c>
      <c r="HFU5" t="s">
        <v>6857</v>
      </c>
      <c r="HFV5" t="s">
        <v>6858</v>
      </c>
      <c r="HFW5" t="s">
        <v>6859</v>
      </c>
      <c r="HFX5" t="s">
        <v>6860</v>
      </c>
      <c r="HFY5" t="s">
        <v>6861</v>
      </c>
      <c r="HFZ5" t="s">
        <v>6862</v>
      </c>
      <c r="HGA5" t="s">
        <v>6863</v>
      </c>
      <c r="HGB5" t="s">
        <v>6864</v>
      </c>
      <c r="HGC5" t="s">
        <v>6865</v>
      </c>
      <c r="HGD5" t="s">
        <v>6866</v>
      </c>
      <c r="HGE5" t="s">
        <v>6867</v>
      </c>
      <c r="HGF5" t="s">
        <v>6868</v>
      </c>
      <c r="HGG5" t="s">
        <v>6869</v>
      </c>
      <c r="HGH5" t="s">
        <v>6870</v>
      </c>
      <c r="HGI5" t="s">
        <v>6871</v>
      </c>
      <c r="HGJ5" t="s">
        <v>6872</v>
      </c>
      <c r="HGK5" t="s">
        <v>6873</v>
      </c>
      <c r="HGL5" t="s">
        <v>6874</v>
      </c>
      <c r="HGM5" t="s">
        <v>6875</v>
      </c>
      <c r="HGN5" t="s">
        <v>6876</v>
      </c>
      <c r="HGO5" t="s">
        <v>6877</v>
      </c>
      <c r="HGP5" t="s">
        <v>6878</v>
      </c>
      <c r="HGQ5" t="s">
        <v>6879</v>
      </c>
      <c r="HGR5" t="s">
        <v>6880</v>
      </c>
      <c r="HGS5" t="s">
        <v>6881</v>
      </c>
      <c r="HGT5" t="s">
        <v>6882</v>
      </c>
      <c r="HGU5" t="s">
        <v>6883</v>
      </c>
      <c r="HGV5" t="s">
        <v>6884</v>
      </c>
      <c r="HGW5" t="s">
        <v>6885</v>
      </c>
      <c r="HGX5" t="s">
        <v>6886</v>
      </c>
      <c r="HGY5" t="s">
        <v>6887</v>
      </c>
      <c r="HGZ5" t="s">
        <v>6888</v>
      </c>
      <c r="HHA5" t="s">
        <v>6889</v>
      </c>
      <c r="HHB5" t="s">
        <v>6890</v>
      </c>
      <c r="HHC5" t="s">
        <v>6891</v>
      </c>
      <c r="HHD5" t="s">
        <v>6892</v>
      </c>
      <c r="HHE5" t="s">
        <v>6893</v>
      </c>
      <c r="HHF5" t="s">
        <v>6894</v>
      </c>
      <c r="HHG5" t="s">
        <v>6895</v>
      </c>
      <c r="HHH5" t="s">
        <v>6896</v>
      </c>
      <c r="HHI5" t="s">
        <v>6897</v>
      </c>
      <c r="HHJ5" t="s">
        <v>6898</v>
      </c>
      <c r="HHK5" t="s">
        <v>6899</v>
      </c>
      <c r="HHL5" t="s">
        <v>6900</v>
      </c>
      <c r="HHM5" t="s">
        <v>6901</v>
      </c>
      <c r="HHN5" t="s">
        <v>6902</v>
      </c>
      <c r="HHO5" t="s">
        <v>6903</v>
      </c>
      <c r="HHP5" t="s">
        <v>6904</v>
      </c>
      <c r="HHQ5" t="s">
        <v>6905</v>
      </c>
      <c r="HHR5" t="s">
        <v>6906</v>
      </c>
      <c r="HHS5" t="s">
        <v>6907</v>
      </c>
      <c r="HHT5" t="s">
        <v>6908</v>
      </c>
      <c r="HHU5" t="s">
        <v>6909</v>
      </c>
      <c r="HHV5" t="s">
        <v>6910</v>
      </c>
      <c r="HHW5" t="s">
        <v>6911</v>
      </c>
      <c r="HHX5" t="s">
        <v>6912</v>
      </c>
      <c r="HHY5" t="s">
        <v>6913</v>
      </c>
      <c r="HHZ5" t="s">
        <v>6914</v>
      </c>
      <c r="HIA5" t="s">
        <v>6915</v>
      </c>
      <c r="HIB5" t="s">
        <v>6916</v>
      </c>
      <c r="HIC5" t="s">
        <v>6917</v>
      </c>
      <c r="HID5" t="s">
        <v>6918</v>
      </c>
      <c r="HIE5" t="s">
        <v>6919</v>
      </c>
      <c r="HIF5" t="s">
        <v>6920</v>
      </c>
      <c r="HIG5" t="s">
        <v>6921</v>
      </c>
      <c r="HIH5" t="s">
        <v>6922</v>
      </c>
      <c r="HII5" t="s">
        <v>6923</v>
      </c>
      <c r="HIJ5" t="s">
        <v>6924</v>
      </c>
      <c r="HIK5" t="s">
        <v>6925</v>
      </c>
      <c r="HIL5" t="s">
        <v>6926</v>
      </c>
      <c r="HIM5" t="s">
        <v>6927</v>
      </c>
      <c r="HIN5" t="s">
        <v>6928</v>
      </c>
      <c r="HIO5" t="s">
        <v>6929</v>
      </c>
      <c r="HIP5" t="s">
        <v>6930</v>
      </c>
      <c r="HIQ5" t="s">
        <v>6931</v>
      </c>
      <c r="HIR5" t="s">
        <v>6932</v>
      </c>
      <c r="HIS5" t="s">
        <v>6933</v>
      </c>
      <c r="HIT5" t="s">
        <v>6934</v>
      </c>
      <c r="HIU5" t="s">
        <v>6935</v>
      </c>
      <c r="HIV5" t="s">
        <v>6936</v>
      </c>
      <c r="HIW5" t="s">
        <v>6937</v>
      </c>
      <c r="HIX5" t="s">
        <v>6938</v>
      </c>
      <c r="HIY5" t="s">
        <v>6939</v>
      </c>
      <c r="HIZ5" t="s">
        <v>6940</v>
      </c>
      <c r="HJA5" t="s">
        <v>6941</v>
      </c>
      <c r="HJB5" t="s">
        <v>6942</v>
      </c>
      <c r="HJC5" t="s">
        <v>6943</v>
      </c>
      <c r="HJD5" t="s">
        <v>6944</v>
      </c>
      <c r="HJE5" t="s">
        <v>6945</v>
      </c>
      <c r="HJF5" t="s">
        <v>6946</v>
      </c>
      <c r="HJG5" t="s">
        <v>6947</v>
      </c>
      <c r="HJH5" t="s">
        <v>6948</v>
      </c>
      <c r="HJI5" t="s">
        <v>6949</v>
      </c>
      <c r="HJJ5" t="s">
        <v>6950</v>
      </c>
      <c r="HJK5" t="s">
        <v>6951</v>
      </c>
      <c r="HJL5" t="s">
        <v>6952</v>
      </c>
      <c r="HJM5" t="s">
        <v>6953</v>
      </c>
      <c r="HJN5" t="s">
        <v>6954</v>
      </c>
      <c r="HJO5" t="s">
        <v>6955</v>
      </c>
      <c r="HJP5" t="s">
        <v>6956</v>
      </c>
      <c r="HJQ5" t="s">
        <v>6957</v>
      </c>
      <c r="HJR5" t="s">
        <v>6958</v>
      </c>
      <c r="HJS5" t="s">
        <v>6959</v>
      </c>
      <c r="HJT5" t="s">
        <v>6960</v>
      </c>
      <c r="HJU5" t="s">
        <v>6961</v>
      </c>
      <c r="HJV5" t="s">
        <v>6962</v>
      </c>
      <c r="HJW5" t="s">
        <v>6963</v>
      </c>
      <c r="HJX5" t="s">
        <v>6964</v>
      </c>
      <c r="HJY5" t="s">
        <v>6965</v>
      </c>
      <c r="HJZ5" t="s">
        <v>6966</v>
      </c>
      <c r="HKA5" t="s">
        <v>6967</v>
      </c>
      <c r="HKB5" t="s">
        <v>6968</v>
      </c>
      <c r="HKC5" t="s">
        <v>6969</v>
      </c>
      <c r="HKD5" t="s">
        <v>6970</v>
      </c>
      <c r="HKE5" t="s">
        <v>6971</v>
      </c>
      <c r="HKF5" t="s">
        <v>6972</v>
      </c>
      <c r="HKG5" t="s">
        <v>6973</v>
      </c>
      <c r="HKH5" t="s">
        <v>6974</v>
      </c>
      <c r="HKI5" t="s">
        <v>6975</v>
      </c>
      <c r="HKJ5" t="s">
        <v>6976</v>
      </c>
      <c r="HKK5" t="s">
        <v>6977</v>
      </c>
      <c r="HKL5" t="s">
        <v>6978</v>
      </c>
      <c r="HKM5" t="s">
        <v>6979</v>
      </c>
      <c r="HKN5" t="s">
        <v>6980</v>
      </c>
      <c r="HKO5" t="s">
        <v>6981</v>
      </c>
      <c r="HKP5" t="s">
        <v>6982</v>
      </c>
      <c r="HKQ5" t="s">
        <v>6983</v>
      </c>
      <c r="HKR5" t="s">
        <v>6984</v>
      </c>
      <c r="HKS5" t="s">
        <v>6985</v>
      </c>
      <c r="HKT5" t="s">
        <v>6986</v>
      </c>
      <c r="HKU5" t="s">
        <v>6987</v>
      </c>
      <c r="HKV5" t="s">
        <v>6988</v>
      </c>
      <c r="HKW5" t="s">
        <v>6989</v>
      </c>
      <c r="HKX5" t="s">
        <v>6990</v>
      </c>
      <c r="HKY5" t="s">
        <v>6991</v>
      </c>
      <c r="HKZ5" t="s">
        <v>6992</v>
      </c>
      <c r="HLA5" t="s">
        <v>6993</v>
      </c>
      <c r="HLB5" t="s">
        <v>6994</v>
      </c>
      <c r="HLC5" t="s">
        <v>6995</v>
      </c>
      <c r="HLD5" t="s">
        <v>6996</v>
      </c>
      <c r="HLE5" t="s">
        <v>6997</v>
      </c>
      <c r="HLF5" t="s">
        <v>6998</v>
      </c>
      <c r="HLG5" t="s">
        <v>6999</v>
      </c>
      <c r="HLH5" t="s">
        <v>7000</v>
      </c>
      <c r="HLI5" t="s">
        <v>7001</v>
      </c>
      <c r="HLJ5" t="s">
        <v>7002</v>
      </c>
      <c r="HLK5" t="s">
        <v>7003</v>
      </c>
      <c r="HLL5" t="s">
        <v>7004</v>
      </c>
      <c r="HLM5" t="s">
        <v>7005</v>
      </c>
      <c r="HLN5" t="s">
        <v>7006</v>
      </c>
      <c r="HLO5" t="s">
        <v>7007</v>
      </c>
      <c r="HLP5" t="s">
        <v>7008</v>
      </c>
      <c r="HLQ5" t="s">
        <v>7009</v>
      </c>
      <c r="HLR5" t="s">
        <v>7010</v>
      </c>
      <c r="HLS5" t="s">
        <v>7011</v>
      </c>
      <c r="HLT5" t="s">
        <v>7012</v>
      </c>
      <c r="HLU5" t="s">
        <v>7013</v>
      </c>
      <c r="HLV5" t="s">
        <v>7014</v>
      </c>
      <c r="HLW5" t="s">
        <v>7015</v>
      </c>
      <c r="HLX5" t="s">
        <v>7016</v>
      </c>
      <c r="HLY5" t="s">
        <v>7017</v>
      </c>
      <c r="HLZ5" t="s">
        <v>7018</v>
      </c>
      <c r="HMA5" t="s">
        <v>7019</v>
      </c>
      <c r="HMB5" t="s">
        <v>7020</v>
      </c>
      <c r="HMC5" t="s">
        <v>7021</v>
      </c>
      <c r="HMD5" t="s">
        <v>7022</v>
      </c>
      <c r="HME5" t="s">
        <v>7023</v>
      </c>
      <c r="HMF5" t="s">
        <v>7024</v>
      </c>
      <c r="HMG5" t="s">
        <v>7025</v>
      </c>
      <c r="HMH5" t="s">
        <v>7026</v>
      </c>
      <c r="HMI5" t="s">
        <v>7027</v>
      </c>
      <c r="HMJ5" t="s">
        <v>7028</v>
      </c>
      <c r="HMK5" t="s">
        <v>7029</v>
      </c>
      <c r="HML5" t="s">
        <v>7030</v>
      </c>
      <c r="HMM5" t="s">
        <v>7031</v>
      </c>
      <c r="HMN5" t="s">
        <v>7032</v>
      </c>
      <c r="HMO5" t="s">
        <v>7033</v>
      </c>
      <c r="HMP5" t="s">
        <v>7034</v>
      </c>
      <c r="HMQ5" t="s">
        <v>7035</v>
      </c>
      <c r="HMR5" t="s">
        <v>7036</v>
      </c>
      <c r="HMS5" t="s">
        <v>7037</v>
      </c>
      <c r="HMT5" t="s">
        <v>7038</v>
      </c>
      <c r="HMU5" t="s">
        <v>7039</v>
      </c>
      <c r="HMV5" t="s">
        <v>7040</v>
      </c>
      <c r="HMW5" t="s">
        <v>7041</v>
      </c>
      <c r="HMX5" t="s">
        <v>7042</v>
      </c>
      <c r="HMY5" t="s">
        <v>7043</v>
      </c>
      <c r="HMZ5" t="s">
        <v>7044</v>
      </c>
      <c r="HNA5" t="s">
        <v>7045</v>
      </c>
      <c r="HNB5" t="s">
        <v>7046</v>
      </c>
      <c r="HNC5" t="s">
        <v>7047</v>
      </c>
      <c r="HND5" t="s">
        <v>7048</v>
      </c>
      <c r="HNE5" t="s">
        <v>7049</v>
      </c>
      <c r="HNF5" t="s">
        <v>7050</v>
      </c>
      <c r="HNG5" t="s">
        <v>7051</v>
      </c>
      <c r="HNH5" t="s">
        <v>7052</v>
      </c>
      <c r="HNI5" t="s">
        <v>7053</v>
      </c>
      <c r="HNJ5" t="s">
        <v>7054</v>
      </c>
      <c r="HNK5" t="s">
        <v>7055</v>
      </c>
      <c r="HNL5" t="s">
        <v>7056</v>
      </c>
      <c r="HNM5" t="s">
        <v>7057</v>
      </c>
      <c r="HNN5" t="s">
        <v>7058</v>
      </c>
      <c r="HNO5" t="s">
        <v>7059</v>
      </c>
      <c r="HNP5" t="s">
        <v>7060</v>
      </c>
      <c r="HNQ5" t="s">
        <v>7061</v>
      </c>
      <c r="HNR5" t="s">
        <v>7062</v>
      </c>
      <c r="HNS5" t="s">
        <v>7063</v>
      </c>
      <c r="HNT5" t="s">
        <v>7064</v>
      </c>
      <c r="HNU5" t="s">
        <v>7065</v>
      </c>
      <c r="HNV5" t="s">
        <v>7066</v>
      </c>
      <c r="HNW5" t="s">
        <v>7067</v>
      </c>
      <c r="HNX5" t="s">
        <v>7068</v>
      </c>
      <c r="HNY5" t="s">
        <v>7069</v>
      </c>
      <c r="HNZ5" t="s">
        <v>7070</v>
      </c>
      <c r="HOA5" t="s">
        <v>7071</v>
      </c>
      <c r="HOB5" t="s">
        <v>7072</v>
      </c>
      <c r="HOC5" t="s">
        <v>7073</v>
      </c>
      <c r="HOD5" t="s">
        <v>7074</v>
      </c>
      <c r="HOE5" t="s">
        <v>7075</v>
      </c>
      <c r="HOF5" t="s">
        <v>7076</v>
      </c>
      <c r="HOG5" t="s">
        <v>7077</v>
      </c>
      <c r="HOH5" t="s">
        <v>7078</v>
      </c>
      <c r="HOI5" t="s">
        <v>7079</v>
      </c>
      <c r="HOJ5" t="s">
        <v>7080</v>
      </c>
      <c r="HOK5" t="s">
        <v>7081</v>
      </c>
      <c r="HOL5" t="s">
        <v>7082</v>
      </c>
      <c r="HOM5" t="s">
        <v>7083</v>
      </c>
      <c r="HON5" t="s">
        <v>7084</v>
      </c>
      <c r="HOO5" t="s">
        <v>7085</v>
      </c>
      <c r="HOP5" t="s">
        <v>7086</v>
      </c>
      <c r="HOQ5" t="s">
        <v>7087</v>
      </c>
      <c r="HOR5" t="s">
        <v>7088</v>
      </c>
      <c r="HOS5" t="s">
        <v>7089</v>
      </c>
      <c r="HOT5" t="s">
        <v>7090</v>
      </c>
      <c r="HOU5" t="s">
        <v>7091</v>
      </c>
      <c r="HOV5" t="s">
        <v>7092</v>
      </c>
      <c r="HOW5" t="s">
        <v>7093</v>
      </c>
      <c r="HOX5" t="s">
        <v>7094</v>
      </c>
      <c r="HOY5" t="s">
        <v>7095</v>
      </c>
      <c r="HOZ5" t="s">
        <v>7096</v>
      </c>
      <c r="HPA5" t="s">
        <v>7097</v>
      </c>
      <c r="HPB5" t="s">
        <v>7098</v>
      </c>
      <c r="HPC5" t="s">
        <v>7099</v>
      </c>
      <c r="HPD5" t="s">
        <v>7100</v>
      </c>
      <c r="HPE5" t="s">
        <v>7101</v>
      </c>
      <c r="HPF5" t="s">
        <v>7102</v>
      </c>
      <c r="HPG5" t="s">
        <v>7103</v>
      </c>
      <c r="HPH5" t="s">
        <v>7104</v>
      </c>
      <c r="HPI5" t="s">
        <v>7105</v>
      </c>
      <c r="HPJ5" t="s">
        <v>7106</v>
      </c>
      <c r="HPK5" t="s">
        <v>7107</v>
      </c>
      <c r="HPL5" t="s">
        <v>7108</v>
      </c>
      <c r="HPM5" t="s">
        <v>7109</v>
      </c>
      <c r="HPN5" t="s">
        <v>7110</v>
      </c>
      <c r="HPO5" t="s">
        <v>7111</v>
      </c>
      <c r="HPP5" t="s">
        <v>7112</v>
      </c>
      <c r="HPQ5" t="s">
        <v>7113</v>
      </c>
      <c r="HPR5" t="s">
        <v>7114</v>
      </c>
      <c r="HPS5" t="s">
        <v>7115</v>
      </c>
      <c r="HPT5" t="s">
        <v>7116</v>
      </c>
      <c r="HPU5" t="s">
        <v>7117</v>
      </c>
      <c r="HPV5" t="s">
        <v>7118</v>
      </c>
      <c r="HPW5" t="s">
        <v>7119</v>
      </c>
      <c r="HPX5" t="s">
        <v>7120</v>
      </c>
      <c r="HPY5" t="s">
        <v>7121</v>
      </c>
      <c r="HPZ5" t="s">
        <v>7122</v>
      </c>
      <c r="HQA5" t="s">
        <v>7123</v>
      </c>
      <c r="HQB5" t="s">
        <v>7124</v>
      </c>
      <c r="HQC5" t="s">
        <v>7125</v>
      </c>
      <c r="HQD5" t="s">
        <v>7126</v>
      </c>
      <c r="HQE5" t="s">
        <v>7127</v>
      </c>
      <c r="HQF5" t="s">
        <v>7128</v>
      </c>
      <c r="HQG5" t="s">
        <v>7129</v>
      </c>
      <c r="HQH5" t="s">
        <v>7130</v>
      </c>
      <c r="HQI5" t="s">
        <v>7131</v>
      </c>
      <c r="HQJ5" t="s">
        <v>7132</v>
      </c>
      <c r="HQK5" t="s">
        <v>7133</v>
      </c>
      <c r="HQL5" t="s">
        <v>7134</v>
      </c>
      <c r="HQM5" t="s">
        <v>7135</v>
      </c>
      <c r="HQN5" t="s">
        <v>7136</v>
      </c>
      <c r="HQO5" t="s">
        <v>7137</v>
      </c>
      <c r="HQP5" t="s">
        <v>7138</v>
      </c>
      <c r="HQQ5" t="s">
        <v>7139</v>
      </c>
      <c r="HQR5" t="s">
        <v>7140</v>
      </c>
      <c r="HQS5" t="s">
        <v>7141</v>
      </c>
      <c r="HQT5" t="s">
        <v>7142</v>
      </c>
      <c r="HQU5" t="s">
        <v>7143</v>
      </c>
      <c r="HQV5" t="s">
        <v>7144</v>
      </c>
      <c r="HQW5" t="s">
        <v>7145</v>
      </c>
      <c r="HQX5" t="s">
        <v>7146</v>
      </c>
      <c r="HQY5" t="s">
        <v>7147</v>
      </c>
      <c r="HQZ5" t="s">
        <v>7148</v>
      </c>
      <c r="HRA5" t="s">
        <v>7149</v>
      </c>
      <c r="HRB5" t="s">
        <v>7150</v>
      </c>
      <c r="HRC5" t="s">
        <v>7151</v>
      </c>
      <c r="HRD5" t="s">
        <v>7152</v>
      </c>
      <c r="HRE5" t="s">
        <v>7153</v>
      </c>
      <c r="HRF5" t="s">
        <v>7154</v>
      </c>
      <c r="HRG5" t="s">
        <v>7155</v>
      </c>
      <c r="HRH5" t="s">
        <v>7156</v>
      </c>
      <c r="HRI5" t="s">
        <v>7157</v>
      </c>
      <c r="HRJ5" t="s">
        <v>7158</v>
      </c>
      <c r="HRK5" t="s">
        <v>7159</v>
      </c>
      <c r="HRL5" t="s">
        <v>7160</v>
      </c>
      <c r="HRM5" t="s">
        <v>7161</v>
      </c>
      <c r="HRN5" t="s">
        <v>7162</v>
      </c>
      <c r="HRO5" t="s">
        <v>7163</v>
      </c>
      <c r="HRP5" t="s">
        <v>7164</v>
      </c>
      <c r="HRQ5" t="s">
        <v>7165</v>
      </c>
      <c r="HRR5" t="s">
        <v>7166</v>
      </c>
      <c r="HRS5" t="s">
        <v>7167</v>
      </c>
      <c r="HRT5" t="s">
        <v>7168</v>
      </c>
      <c r="HRU5" t="s">
        <v>7169</v>
      </c>
      <c r="HRV5" t="s">
        <v>7170</v>
      </c>
      <c r="HRW5" t="s">
        <v>7171</v>
      </c>
      <c r="HRX5" t="s">
        <v>7172</v>
      </c>
      <c r="HRY5" t="s">
        <v>7173</v>
      </c>
      <c r="HRZ5" t="s">
        <v>7174</v>
      </c>
      <c r="HSA5" t="s">
        <v>7175</v>
      </c>
      <c r="HSB5" t="s">
        <v>7176</v>
      </c>
      <c r="HSC5" t="s">
        <v>7177</v>
      </c>
      <c r="HSD5" t="s">
        <v>7178</v>
      </c>
      <c r="HSE5" t="s">
        <v>7179</v>
      </c>
      <c r="HSF5" t="s">
        <v>7180</v>
      </c>
      <c r="HSG5" t="s">
        <v>7181</v>
      </c>
      <c r="HSH5" t="s">
        <v>7182</v>
      </c>
      <c r="HSI5" t="s">
        <v>7183</v>
      </c>
      <c r="HSJ5" t="s">
        <v>7184</v>
      </c>
      <c r="HSK5" t="s">
        <v>7185</v>
      </c>
      <c r="HSL5" t="s">
        <v>7186</v>
      </c>
      <c r="HSM5" t="s">
        <v>7187</v>
      </c>
      <c r="HSN5" t="s">
        <v>7188</v>
      </c>
      <c r="HSO5" t="s">
        <v>7189</v>
      </c>
      <c r="HSP5" t="s">
        <v>7190</v>
      </c>
      <c r="HSQ5" t="s">
        <v>7191</v>
      </c>
      <c r="HSR5" t="s">
        <v>7192</v>
      </c>
      <c r="HSS5" t="s">
        <v>7193</v>
      </c>
      <c r="HST5" t="s">
        <v>7194</v>
      </c>
      <c r="HSU5" t="s">
        <v>7195</v>
      </c>
      <c r="HSV5" t="s">
        <v>7196</v>
      </c>
      <c r="HSW5" t="s">
        <v>7197</v>
      </c>
      <c r="HSX5" t="s">
        <v>7198</v>
      </c>
      <c r="HSY5" t="s">
        <v>7199</v>
      </c>
      <c r="HSZ5" t="s">
        <v>7200</v>
      </c>
      <c r="HTA5" t="s">
        <v>7201</v>
      </c>
      <c r="HTB5" t="s">
        <v>7202</v>
      </c>
      <c r="HTC5" t="s">
        <v>7203</v>
      </c>
      <c r="HTD5" t="s">
        <v>7204</v>
      </c>
      <c r="HTE5" t="s">
        <v>7205</v>
      </c>
      <c r="HTF5" t="s">
        <v>7206</v>
      </c>
      <c r="HTG5" t="s">
        <v>7207</v>
      </c>
      <c r="HTH5" t="s">
        <v>7208</v>
      </c>
      <c r="HTI5" t="s">
        <v>7209</v>
      </c>
      <c r="HTJ5" t="s">
        <v>7210</v>
      </c>
      <c r="HTK5" t="s">
        <v>7211</v>
      </c>
      <c r="HTL5" t="s">
        <v>7212</v>
      </c>
      <c r="HTM5" t="s">
        <v>7213</v>
      </c>
      <c r="HTN5" t="s">
        <v>7214</v>
      </c>
      <c r="HTO5" t="s">
        <v>7215</v>
      </c>
      <c r="HTP5" t="s">
        <v>7216</v>
      </c>
      <c r="HTQ5" t="s">
        <v>7217</v>
      </c>
      <c r="HTR5" t="s">
        <v>7218</v>
      </c>
      <c r="HTS5" t="s">
        <v>7219</v>
      </c>
      <c r="HTT5" t="s">
        <v>7220</v>
      </c>
      <c r="HTU5" t="s">
        <v>7221</v>
      </c>
      <c r="HTV5" t="s">
        <v>7222</v>
      </c>
      <c r="HTW5" t="s">
        <v>7223</v>
      </c>
      <c r="HTX5" t="s">
        <v>7224</v>
      </c>
      <c r="HTY5" t="s">
        <v>7225</v>
      </c>
      <c r="HTZ5" t="s">
        <v>7226</v>
      </c>
      <c r="HUA5" t="s">
        <v>7227</v>
      </c>
      <c r="HUB5" t="s">
        <v>7228</v>
      </c>
      <c r="HUC5" t="s">
        <v>7229</v>
      </c>
      <c r="HUD5" t="s">
        <v>7230</v>
      </c>
      <c r="HUE5" t="s">
        <v>7231</v>
      </c>
      <c r="HUF5" t="s">
        <v>7232</v>
      </c>
      <c r="HUG5" t="s">
        <v>7233</v>
      </c>
      <c r="HUH5" t="s">
        <v>7234</v>
      </c>
      <c r="HUI5" t="s">
        <v>7235</v>
      </c>
      <c r="HUJ5" t="s">
        <v>7236</v>
      </c>
      <c r="HUK5" t="s">
        <v>7237</v>
      </c>
      <c r="HUL5" t="s">
        <v>7238</v>
      </c>
      <c r="HUM5" t="s">
        <v>7239</v>
      </c>
      <c r="HUN5" t="s">
        <v>7240</v>
      </c>
      <c r="HUO5" t="s">
        <v>7241</v>
      </c>
      <c r="HUP5" t="s">
        <v>7242</v>
      </c>
      <c r="HUQ5" t="s">
        <v>7243</v>
      </c>
      <c r="HUR5" t="s">
        <v>7244</v>
      </c>
      <c r="HUS5" t="s">
        <v>7245</v>
      </c>
      <c r="HUT5" t="s">
        <v>7246</v>
      </c>
      <c r="HUU5" t="s">
        <v>7247</v>
      </c>
      <c r="HUV5" t="s">
        <v>7248</v>
      </c>
      <c r="HUW5" t="s">
        <v>7249</v>
      </c>
      <c r="HUX5" t="s">
        <v>7250</v>
      </c>
      <c r="HUY5" t="s">
        <v>7251</v>
      </c>
      <c r="HUZ5" t="s">
        <v>7252</v>
      </c>
      <c r="HVA5" t="s">
        <v>7253</v>
      </c>
      <c r="HVB5" t="s">
        <v>7254</v>
      </c>
      <c r="HVC5" t="s">
        <v>7255</v>
      </c>
      <c r="HVD5" t="s">
        <v>7256</v>
      </c>
      <c r="HVE5" t="s">
        <v>7257</v>
      </c>
      <c r="HVF5" t="s">
        <v>7258</v>
      </c>
      <c r="HVG5" t="s">
        <v>7259</v>
      </c>
      <c r="HVH5" t="s">
        <v>7260</v>
      </c>
      <c r="HVI5" t="s">
        <v>7261</v>
      </c>
      <c r="HVJ5" t="s">
        <v>7262</v>
      </c>
      <c r="HVK5" t="s">
        <v>7263</v>
      </c>
      <c r="HVL5" t="s">
        <v>7264</v>
      </c>
      <c r="HVM5" t="s">
        <v>7265</v>
      </c>
      <c r="HVN5" t="s">
        <v>7266</v>
      </c>
      <c r="HVO5" t="s">
        <v>7267</v>
      </c>
      <c r="HVP5" t="s">
        <v>7268</v>
      </c>
      <c r="HVQ5" t="s">
        <v>7269</v>
      </c>
      <c r="HVR5" t="s">
        <v>7270</v>
      </c>
      <c r="HVS5" t="s">
        <v>7271</v>
      </c>
      <c r="HVT5" t="s">
        <v>7272</v>
      </c>
      <c r="HVU5" t="s">
        <v>7273</v>
      </c>
      <c r="HVV5" t="s">
        <v>7274</v>
      </c>
      <c r="HVW5" t="s">
        <v>7275</v>
      </c>
      <c r="HVX5" t="s">
        <v>7276</v>
      </c>
      <c r="HVY5" t="s">
        <v>7277</v>
      </c>
      <c r="HVZ5" t="s">
        <v>7278</v>
      </c>
      <c r="HWA5" t="s">
        <v>7279</v>
      </c>
      <c r="HWB5" t="s">
        <v>7280</v>
      </c>
      <c r="HWC5" t="s">
        <v>7281</v>
      </c>
      <c r="HWD5" t="s">
        <v>7282</v>
      </c>
      <c r="HWE5" t="s">
        <v>7283</v>
      </c>
      <c r="HWF5" t="s">
        <v>7284</v>
      </c>
      <c r="HWG5" t="s">
        <v>7285</v>
      </c>
      <c r="HWH5" t="s">
        <v>7286</v>
      </c>
      <c r="HWI5" t="s">
        <v>7287</v>
      </c>
      <c r="HWJ5" t="s">
        <v>7288</v>
      </c>
      <c r="HWK5" t="s">
        <v>7289</v>
      </c>
      <c r="HWL5" t="s">
        <v>7290</v>
      </c>
      <c r="HWM5" t="s">
        <v>7291</v>
      </c>
      <c r="HWN5" t="s">
        <v>7292</v>
      </c>
      <c r="HWO5" t="s">
        <v>7293</v>
      </c>
      <c r="HWP5" t="s">
        <v>7294</v>
      </c>
      <c r="HWQ5" t="s">
        <v>7295</v>
      </c>
      <c r="HWR5" t="s">
        <v>7296</v>
      </c>
      <c r="HWS5" t="s">
        <v>7297</v>
      </c>
      <c r="HWT5" t="s">
        <v>7298</v>
      </c>
      <c r="HWU5" t="s">
        <v>7299</v>
      </c>
      <c r="HWV5" t="s">
        <v>7300</v>
      </c>
      <c r="HWW5" t="s">
        <v>7301</v>
      </c>
      <c r="HWX5" t="s">
        <v>7302</v>
      </c>
      <c r="HWY5" t="s">
        <v>7303</v>
      </c>
      <c r="HWZ5" t="s">
        <v>7304</v>
      </c>
      <c r="HXA5" t="s">
        <v>7305</v>
      </c>
      <c r="HXB5" t="s">
        <v>7306</v>
      </c>
      <c r="HXC5" t="s">
        <v>7307</v>
      </c>
      <c r="HXD5" t="s">
        <v>7308</v>
      </c>
      <c r="HXE5" t="s">
        <v>7309</v>
      </c>
      <c r="HXF5" t="s">
        <v>7310</v>
      </c>
      <c r="HXG5" t="s">
        <v>7311</v>
      </c>
      <c r="HXH5" t="s">
        <v>7312</v>
      </c>
      <c r="HXI5" t="s">
        <v>7313</v>
      </c>
      <c r="HXJ5" t="s">
        <v>7314</v>
      </c>
      <c r="HXK5" t="s">
        <v>7315</v>
      </c>
      <c r="HXL5" t="s">
        <v>7316</v>
      </c>
      <c r="HXM5" t="s">
        <v>7317</v>
      </c>
      <c r="HXN5" t="s">
        <v>7318</v>
      </c>
      <c r="HXO5" t="s">
        <v>7319</v>
      </c>
      <c r="HXP5" t="s">
        <v>7320</v>
      </c>
      <c r="HXQ5" t="s">
        <v>7321</v>
      </c>
      <c r="HXR5" t="s">
        <v>7322</v>
      </c>
      <c r="HXS5" t="s">
        <v>7323</v>
      </c>
      <c r="HXT5" t="s">
        <v>7324</v>
      </c>
      <c r="HXU5" t="s">
        <v>7325</v>
      </c>
      <c r="HXV5" t="s">
        <v>7326</v>
      </c>
      <c r="HXW5" t="s">
        <v>7327</v>
      </c>
      <c r="HXX5" t="s">
        <v>7328</v>
      </c>
      <c r="HXY5" t="s">
        <v>7329</v>
      </c>
      <c r="HXZ5" t="s">
        <v>7330</v>
      </c>
      <c r="HYA5" t="s">
        <v>7331</v>
      </c>
      <c r="HYB5" t="s">
        <v>7332</v>
      </c>
      <c r="HYC5" t="s">
        <v>7333</v>
      </c>
      <c r="HYD5" t="s">
        <v>7334</v>
      </c>
      <c r="HYE5" t="s">
        <v>7335</v>
      </c>
      <c r="HYF5" t="s">
        <v>7336</v>
      </c>
      <c r="HYG5" t="s">
        <v>7337</v>
      </c>
      <c r="HYH5" t="s">
        <v>7338</v>
      </c>
      <c r="HYI5" t="s">
        <v>7339</v>
      </c>
      <c r="HYJ5" t="s">
        <v>7340</v>
      </c>
      <c r="HYK5" t="s">
        <v>7341</v>
      </c>
      <c r="HYL5" t="s">
        <v>7342</v>
      </c>
      <c r="HYM5" t="s">
        <v>7343</v>
      </c>
      <c r="HYN5" t="s">
        <v>7344</v>
      </c>
      <c r="HYO5" t="s">
        <v>7345</v>
      </c>
      <c r="HYP5" t="s">
        <v>7346</v>
      </c>
      <c r="HYQ5" t="s">
        <v>7347</v>
      </c>
      <c r="HYR5" t="s">
        <v>7348</v>
      </c>
      <c r="HYS5" t="s">
        <v>7349</v>
      </c>
      <c r="HYT5" t="s">
        <v>7350</v>
      </c>
      <c r="HYU5" t="s">
        <v>7351</v>
      </c>
      <c r="HYV5" t="s">
        <v>7352</v>
      </c>
      <c r="HYW5" t="s">
        <v>7353</v>
      </c>
      <c r="HYX5" t="s">
        <v>7354</v>
      </c>
      <c r="HYY5" t="s">
        <v>7355</v>
      </c>
      <c r="HYZ5" t="s">
        <v>7356</v>
      </c>
      <c r="HZA5" t="s">
        <v>7357</v>
      </c>
      <c r="HZB5" t="s">
        <v>7358</v>
      </c>
      <c r="HZC5" t="s">
        <v>7359</v>
      </c>
      <c r="HZD5" t="s">
        <v>7360</v>
      </c>
      <c r="HZE5" t="s">
        <v>7361</v>
      </c>
      <c r="HZF5" t="s">
        <v>7362</v>
      </c>
      <c r="HZG5" t="s">
        <v>7363</v>
      </c>
      <c r="HZH5" t="s">
        <v>7364</v>
      </c>
      <c r="HZI5" t="s">
        <v>7365</v>
      </c>
      <c r="HZJ5" t="s">
        <v>7366</v>
      </c>
      <c r="HZK5" t="s">
        <v>7367</v>
      </c>
      <c r="HZL5" t="s">
        <v>7368</v>
      </c>
      <c r="HZM5" t="s">
        <v>7369</v>
      </c>
      <c r="HZN5" t="s">
        <v>7370</v>
      </c>
      <c r="HZO5" t="s">
        <v>7371</v>
      </c>
      <c r="HZP5" t="s">
        <v>7372</v>
      </c>
      <c r="HZQ5" t="s">
        <v>7373</v>
      </c>
      <c r="HZR5" t="s">
        <v>7374</v>
      </c>
      <c r="HZS5" t="s">
        <v>7375</v>
      </c>
      <c r="HZT5" t="s">
        <v>7376</v>
      </c>
      <c r="HZU5" t="s">
        <v>7377</v>
      </c>
      <c r="HZV5" t="s">
        <v>7378</v>
      </c>
      <c r="HZW5" t="s">
        <v>7379</v>
      </c>
      <c r="HZX5" t="s">
        <v>7380</v>
      </c>
      <c r="HZY5" t="s">
        <v>7381</v>
      </c>
      <c r="HZZ5" t="s">
        <v>7382</v>
      </c>
      <c r="IAA5" t="s">
        <v>7383</v>
      </c>
      <c r="IAB5" t="s">
        <v>7384</v>
      </c>
      <c r="IAC5" t="s">
        <v>7385</v>
      </c>
      <c r="IAD5" t="s">
        <v>7386</v>
      </c>
      <c r="IAE5" t="s">
        <v>7387</v>
      </c>
      <c r="IAF5" t="s">
        <v>7388</v>
      </c>
      <c r="IAG5" t="s">
        <v>7389</v>
      </c>
      <c r="IAH5" t="s">
        <v>7390</v>
      </c>
      <c r="IAI5" t="s">
        <v>7391</v>
      </c>
      <c r="IAJ5" t="s">
        <v>7392</v>
      </c>
      <c r="IAK5" t="s">
        <v>7393</v>
      </c>
      <c r="IAL5" t="s">
        <v>7394</v>
      </c>
      <c r="IAM5" t="s">
        <v>7395</v>
      </c>
      <c r="IAN5" t="s">
        <v>7396</v>
      </c>
      <c r="IAO5" t="s">
        <v>7397</v>
      </c>
      <c r="IAP5" t="s">
        <v>7398</v>
      </c>
      <c r="IAQ5" t="s">
        <v>7399</v>
      </c>
      <c r="IAR5" t="s">
        <v>7400</v>
      </c>
      <c r="IAS5" t="s">
        <v>7401</v>
      </c>
      <c r="IAT5" t="s">
        <v>7402</v>
      </c>
      <c r="IAU5" t="s">
        <v>7403</v>
      </c>
      <c r="IAV5" t="s">
        <v>7404</v>
      </c>
      <c r="IAW5" t="s">
        <v>7405</v>
      </c>
      <c r="IAX5" t="s">
        <v>7406</v>
      </c>
      <c r="IAY5" t="s">
        <v>7407</v>
      </c>
      <c r="IAZ5" t="s">
        <v>7408</v>
      </c>
      <c r="IBA5" t="s">
        <v>7409</v>
      </c>
      <c r="IBB5" t="s">
        <v>7410</v>
      </c>
      <c r="IBC5" t="s">
        <v>7411</v>
      </c>
      <c r="IBD5" t="s">
        <v>7412</v>
      </c>
      <c r="IBE5" t="s">
        <v>7413</v>
      </c>
      <c r="IBF5" t="s">
        <v>7414</v>
      </c>
      <c r="IBG5" t="s">
        <v>7415</v>
      </c>
      <c r="IBH5" t="s">
        <v>7416</v>
      </c>
      <c r="IBI5" t="s">
        <v>7417</v>
      </c>
      <c r="IBJ5" t="s">
        <v>7418</v>
      </c>
      <c r="IBK5" t="s">
        <v>7419</v>
      </c>
      <c r="IBL5" t="s">
        <v>7420</v>
      </c>
      <c r="IBM5" t="s">
        <v>7421</v>
      </c>
      <c r="IBN5" t="s">
        <v>7422</v>
      </c>
      <c r="IBO5" t="s">
        <v>7423</v>
      </c>
      <c r="IBP5" t="s">
        <v>7424</v>
      </c>
      <c r="IBQ5" t="s">
        <v>7425</v>
      </c>
      <c r="IBR5" t="s">
        <v>7426</v>
      </c>
      <c r="IBS5" t="s">
        <v>7427</v>
      </c>
      <c r="IBT5" t="s">
        <v>7428</v>
      </c>
      <c r="IBU5" t="s">
        <v>7429</v>
      </c>
      <c r="IBV5" t="s">
        <v>7430</v>
      </c>
      <c r="IBW5" t="s">
        <v>7431</v>
      </c>
      <c r="IBX5" t="s">
        <v>7432</v>
      </c>
      <c r="IBY5" t="s">
        <v>7433</v>
      </c>
      <c r="IBZ5" t="s">
        <v>7434</v>
      </c>
      <c r="ICA5" t="s">
        <v>7435</v>
      </c>
      <c r="ICB5" t="s">
        <v>7436</v>
      </c>
      <c r="ICC5" t="s">
        <v>7437</v>
      </c>
      <c r="ICD5" t="s">
        <v>7438</v>
      </c>
      <c r="ICE5" t="s">
        <v>7439</v>
      </c>
      <c r="ICF5" t="s">
        <v>7440</v>
      </c>
      <c r="ICG5" t="s">
        <v>7441</v>
      </c>
      <c r="ICH5" t="s">
        <v>7442</v>
      </c>
      <c r="ICI5" t="s">
        <v>7443</v>
      </c>
      <c r="ICJ5" t="s">
        <v>7444</v>
      </c>
      <c r="ICK5" t="s">
        <v>7445</v>
      </c>
      <c r="ICL5" t="s">
        <v>7446</v>
      </c>
      <c r="ICM5" t="s">
        <v>7447</v>
      </c>
      <c r="ICN5" t="s">
        <v>7448</v>
      </c>
      <c r="ICO5" t="s">
        <v>7449</v>
      </c>
      <c r="ICP5" t="s">
        <v>7450</v>
      </c>
      <c r="ICQ5" t="s">
        <v>7451</v>
      </c>
      <c r="ICR5" t="s">
        <v>7452</v>
      </c>
      <c r="ICS5" t="s">
        <v>7453</v>
      </c>
      <c r="ICT5" t="s">
        <v>7454</v>
      </c>
      <c r="ICU5" t="s">
        <v>7455</v>
      </c>
      <c r="ICV5" t="s">
        <v>7456</v>
      </c>
      <c r="ICW5" t="s">
        <v>7457</v>
      </c>
      <c r="ICX5" t="s">
        <v>7458</v>
      </c>
      <c r="ICY5" t="s">
        <v>7459</v>
      </c>
      <c r="ICZ5" t="s">
        <v>7460</v>
      </c>
      <c r="IDA5" t="s">
        <v>7461</v>
      </c>
      <c r="IDB5" t="s">
        <v>7462</v>
      </c>
      <c r="IDC5" t="s">
        <v>7463</v>
      </c>
      <c r="IDD5" t="s">
        <v>7464</v>
      </c>
      <c r="IDE5" t="s">
        <v>7465</v>
      </c>
      <c r="IDF5" t="s">
        <v>7466</v>
      </c>
      <c r="IDG5" t="s">
        <v>7467</v>
      </c>
      <c r="IDH5" t="s">
        <v>7468</v>
      </c>
      <c r="IDI5" t="s">
        <v>7469</v>
      </c>
      <c r="IDJ5" t="s">
        <v>7470</v>
      </c>
      <c r="IDK5" t="s">
        <v>7471</v>
      </c>
      <c r="IDL5" t="s">
        <v>7472</v>
      </c>
      <c r="IDM5" t="s">
        <v>7473</v>
      </c>
      <c r="IDN5" t="s">
        <v>7474</v>
      </c>
      <c r="IDO5" t="s">
        <v>7475</v>
      </c>
      <c r="IDP5" t="s">
        <v>7476</v>
      </c>
      <c r="IDQ5" t="s">
        <v>7477</v>
      </c>
      <c r="IDR5" t="s">
        <v>7478</v>
      </c>
      <c r="IDS5" t="s">
        <v>7479</v>
      </c>
      <c r="IDT5" t="s">
        <v>7480</v>
      </c>
      <c r="IDU5" t="s">
        <v>7481</v>
      </c>
      <c r="IDV5" t="s">
        <v>7482</v>
      </c>
      <c r="IDW5" t="s">
        <v>7483</v>
      </c>
      <c r="IDX5" t="s">
        <v>7484</v>
      </c>
      <c r="IDY5" t="s">
        <v>7485</v>
      </c>
      <c r="IDZ5" t="s">
        <v>7486</v>
      </c>
      <c r="IEA5" t="s">
        <v>7487</v>
      </c>
      <c r="IEB5" t="s">
        <v>7488</v>
      </c>
      <c r="IEC5" t="s">
        <v>7489</v>
      </c>
      <c r="IED5" t="s">
        <v>7490</v>
      </c>
      <c r="IEE5" t="s">
        <v>7491</v>
      </c>
      <c r="IEF5" t="s">
        <v>7492</v>
      </c>
      <c r="IEG5" t="s">
        <v>7493</v>
      </c>
      <c r="IEH5" t="s">
        <v>7494</v>
      </c>
      <c r="IEI5" t="s">
        <v>7495</v>
      </c>
      <c r="IEJ5" t="s">
        <v>7496</v>
      </c>
      <c r="IEK5" t="s">
        <v>7497</v>
      </c>
      <c r="IEL5" t="s">
        <v>7498</v>
      </c>
      <c r="IEM5" t="s">
        <v>7499</v>
      </c>
      <c r="IEN5" t="s">
        <v>7500</v>
      </c>
      <c r="IEO5" t="s">
        <v>7501</v>
      </c>
      <c r="IEP5" t="s">
        <v>7502</v>
      </c>
      <c r="IEQ5" t="s">
        <v>7503</v>
      </c>
      <c r="IER5" t="s">
        <v>7504</v>
      </c>
      <c r="IES5" t="s">
        <v>7505</v>
      </c>
      <c r="IET5" t="s">
        <v>7506</v>
      </c>
      <c r="IEU5" t="s">
        <v>7507</v>
      </c>
      <c r="IEV5" t="s">
        <v>7508</v>
      </c>
      <c r="IEW5" t="s">
        <v>7509</v>
      </c>
      <c r="IEX5" t="s">
        <v>7510</v>
      </c>
      <c r="IEY5" t="s">
        <v>7511</v>
      </c>
      <c r="IEZ5" t="s">
        <v>7512</v>
      </c>
      <c r="IFA5" t="s">
        <v>7513</v>
      </c>
      <c r="IFB5" t="s">
        <v>7514</v>
      </c>
      <c r="IFC5" t="s">
        <v>7515</v>
      </c>
      <c r="IFD5" t="s">
        <v>7516</v>
      </c>
      <c r="IFE5" t="s">
        <v>7517</v>
      </c>
      <c r="IFF5" t="s">
        <v>7518</v>
      </c>
      <c r="IFG5" t="s">
        <v>7519</v>
      </c>
      <c r="IFH5" t="s">
        <v>7520</v>
      </c>
      <c r="IFI5" t="s">
        <v>7521</v>
      </c>
      <c r="IFJ5" t="s">
        <v>7522</v>
      </c>
      <c r="IFK5" t="s">
        <v>7523</v>
      </c>
      <c r="IFL5" t="s">
        <v>7524</v>
      </c>
      <c r="IFM5" t="s">
        <v>7525</v>
      </c>
      <c r="IFN5" t="s">
        <v>7526</v>
      </c>
      <c r="IFO5" t="s">
        <v>7527</v>
      </c>
      <c r="IFP5" t="s">
        <v>7528</v>
      </c>
      <c r="IFQ5" t="s">
        <v>7529</v>
      </c>
      <c r="IFR5" t="s">
        <v>7530</v>
      </c>
      <c r="IFS5" t="s">
        <v>7531</v>
      </c>
      <c r="IFT5" t="s">
        <v>7532</v>
      </c>
      <c r="IFU5" t="s">
        <v>7533</v>
      </c>
      <c r="IFV5" t="s">
        <v>7534</v>
      </c>
      <c r="IFW5" t="s">
        <v>7535</v>
      </c>
      <c r="IFX5" t="s">
        <v>7536</v>
      </c>
      <c r="IFY5" t="s">
        <v>7537</v>
      </c>
      <c r="IFZ5" t="s">
        <v>7538</v>
      </c>
      <c r="IGA5" t="s">
        <v>7539</v>
      </c>
      <c r="IGB5" t="s">
        <v>7540</v>
      </c>
      <c r="IGC5" t="s">
        <v>7541</v>
      </c>
      <c r="IGD5" t="s">
        <v>7542</v>
      </c>
      <c r="IGE5" t="s">
        <v>7543</v>
      </c>
      <c r="IGF5" t="s">
        <v>7544</v>
      </c>
      <c r="IGG5" t="s">
        <v>7545</v>
      </c>
      <c r="IGH5" t="s">
        <v>7546</v>
      </c>
      <c r="IGI5" t="s">
        <v>7547</v>
      </c>
      <c r="IGJ5" t="s">
        <v>7548</v>
      </c>
      <c r="IGK5" t="s">
        <v>7549</v>
      </c>
      <c r="IGL5" t="s">
        <v>7550</v>
      </c>
      <c r="IGM5" t="s">
        <v>7551</v>
      </c>
      <c r="IGN5" t="s">
        <v>7552</v>
      </c>
      <c r="IGO5" t="s">
        <v>7553</v>
      </c>
      <c r="IGP5" t="s">
        <v>7554</v>
      </c>
      <c r="IGQ5" t="s">
        <v>7555</v>
      </c>
      <c r="IGR5" t="s">
        <v>7556</v>
      </c>
      <c r="IGS5" t="s">
        <v>7557</v>
      </c>
      <c r="IGT5" t="s">
        <v>7558</v>
      </c>
      <c r="IGU5" t="s">
        <v>7559</v>
      </c>
      <c r="IGV5" t="s">
        <v>7560</v>
      </c>
      <c r="IGW5" t="s">
        <v>7561</v>
      </c>
      <c r="IGX5" t="s">
        <v>7562</v>
      </c>
      <c r="IGY5" t="s">
        <v>7563</v>
      </c>
      <c r="IGZ5" t="s">
        <v>7564</v>
      </c>
      <c r="IHA5" t="s">
        <v>7565</v>
      </c>
      <c r="IHB5" t="s">
        <v>7566</v>
      </c>
      <c r="IHC5" t="s">
        <v>7567</v>
      </c>
      <c r="IHD5" t="s">
        <v>7568</v>
      </c>
      <c r="IHE5" t="s">
        <v>7569</v>
      </c>
      <c r="IHF5" t="s">
        <v>7570</v>
      </c>
      <c r="IHG5" t="s">
        <v>7571</v>
      </c>
      <c r="IHH5" t="s">
        <v>7572</v>
      </c>
      <c r="IHI5" t="s">
        <v>7573</v>
      </c>
      <c r="IHJ5" t="s">
        <v>7574</v>
      </c>
      <c r="IHK5" t="s">
        <v>7575</v>
      </c>
      <c r="IHL5" t="s">
        <v>7576</v>
      </c>
      <c r="IHM5" t="s">
        <v>7577</v>
      </c>
      <c r="IHN5" t="s">
        <v>7578</v>
      </c>
      <c r="IHO5" t="s">
        <v>7579</v>
      </c>
      <c r="IHP5" t="s">
        <v>7580</v>
      </c>
      <c r="IHQ5" t="s">
        <v>7581</v>
      </c>
      <c r="IHR5" t="s">
        <v>7582</v>
      </c>
      <c r="IHS5" t="s">
        <v>7583</v>
      </c>
      <c r="IHT5" t="s">
        <v>7584</v>
      </c>
      <c r="IHU5" t="s">
        <v>7585</v>
      </c>
      <c r="IHV5" t="s">
        <v>7586</v>
      </c>
      <c r="IHW5" t="s">
        <v>7587</v>
      </c>
      <c r="IHX5" t="s">
        <v>7588</v>
      </c>
      <c r="IHY5" t="s">
        <v>7589</v>
      </c>
      <c r="IHZ5" t="s">
        <v>7590</v>
      </c>
      <c r="IIA5" t="s">
        <v>7591</v>
      </c>
      <c r="IIB5" t="s">
        <v>7592</v>
      </c>
      <c r="IIC5" t="s">
        <v>7593</v>
      </c>
      <c r="IID5" t="s">
        <v>7594</v>
      </c>
      <c r="IIE5" t="s">
        <v>7595</v>
      </c>
      <c r="IIF5" t="s">
        <v>7596</v>
      </c>
      <c r="IIG5" t="s">
        <v>7597</v>
      </c>
      <c r="IIH5" t="s">
        <v>7598</v>
      </c>
      <c r="III5" t="s">
        <v>7599</v>
      </c>
      <c r="IIJ5" t="s">
        <v>7600</v>
      </c>
      <c r="IIK5" t="s">
        <v>7601</v>
      </c>
      <c r="IIL5" t="s">
        <v>7602</v>
      </c>
      <c r="IIM5" t="s">
        <v>7603</v>
      </c>
      <c r="IIN5" t="s">
        <v>7604</v>
      </c>
      <c r="IIO5" t="s">
        <v>7605</v>
      </c>
      <c r="IIP5" t="s">
        <v>7606</v>
      </c>
      <c r="IIQ5" t="s">
        <v>7607</v>
      </c>
      <c r="IIR5" t="s">
        <v>7608</v>
      </c>
      <c r="IIS5" t="s">
        <v>7609</v>
      </c>
      <c r="IIT5" t="s">
        <v>7610</v>
      </c>
      <c r="IIU5" t="s">
        <v>7611</v>
      </c>
      <c r="IIV5" t="s">
        <v>7612</v>
      </c>
      <c r="IIW5" t="s">
        <v>7613</v>
      </c>
      <c r="IIX5" t="s">
        <v>7614</v>
      </c>
      <c r="IIY5" t="s">
        <v>7615</v>
      </c>
      <c r="IIZ5" t="s">
        <v>7616</v>
      </c>
      <c r="IJA5" t="s">
        <v>7617</v>
      </c>
      <c r="IJB5" t="s">
        <v>7618</v>
      </c>
      <c r="IJC5" t="s">
        <v>7619</v>
      </c>
      <c r="IJD5" t="s">
        <v>7620</v>
      </c>
      <c r="IJE5" t="s">
        <v>7621</v>
      </c>
      <c r="IJF5" t="s">
        <v>7622</v>
      </c>
      <c r="IJG5" t="s">
        <v>7623</v>
      </c>
      <c r="IJH5" t="s">
        <v>7624</v>
      </c>
      <c r="IJI5" t="s">
        <v>7625</v>
      </c>
      <c r="IJJ5" t="s">
        <v>7626</v>
      </c>
      <c r="IJK5" t="s">
        <v>7627</v>
      </c>
      <c r="IJL5" t="s">
        <v>7628</v>
      </c>
      <c r="IJM5" t="s">
        <v>7629</v>
      </c>
      <c r="IJN5" t="s">
        <v>7630</v>
      </c>
      <c r="IJO5" t="s">
        <v>7631</v>
      </c>
      <c r="IJP5" t="s">
        <v>7632</v>
      </c>
      <c r="IJQ5" t="s">
        <v>7633</v>
      </c>
      <c r="IJR5" t="s">
        <v>7634</v>
      </c>
      <c r="IJS5" t="s">
        <v>7635</v>
      </c>
      <c r="IJT5" t="s">
        <v>7636</v>
      </c>
      <c r="IJU5" t="s">
        <v>7637</v>
      </c>
      <c r="IJV5" t="s">
        <v>7638</v>
      </c>
      <c r="IJW5" t="s">
        <v>7639</v>
      </c>
      <c r="IJX5" t="s">
        <v>7640</v>
      </c>
      <c r="IJY5" t="s">
        <v>7641</v>
      </c>
      <c r="IJZ5" t="s">
        <v>7642</v>
      </c>
      <c r="IKA5" t="s">
        <v>7643</v>
      </c>
      <c r="IKB5" t="s">
        <v>7644</v>
      </c>
      <c r="IKC5" t="s">
        <v>7645</v>
      </c>
      <c r="IKD5" t="s">
        <v>7646</v>
      </c>
      <c r="IKE5" t="s">
        <v>7647</v>
      </c>
      <c r="IKF5" t="s">
        <v>7648</v>
      </c>
      <c r="IKG5" t="s">
        <v>7649</v>
      </c>
      <c r="IKH5" t="s">
        <v>7650</v>
      </c>
      <c r="IKI5" t="s">
        <v>7651</v>
      </c>
      <c r="IKJ5" t="s">
        <v>7652</v>
      </c>
      <c r="IKK5" t="s">
        <v>7653</v>
      </c>
      <c r="IKL5" t="s">
        <v>7654</v>
      </c>
      <c r="IKM5" t="s">
        <v>7655</v>
      </c>
      <c r="IKN5" t="s">
        <v>7656</v>
      </c>
      <c r="IKO5" t="s">
        <v>7657</v>
      </c>
      <c r="IKP5" t="s">
        <v>7658</v>
      </c>
      <c r="IKQ5" t="s">
        <v>7659</v>
      </c>
      <c r="IKR5" t="s">
        <v>7660</v>
      </c>
      <c r="IKS5" t="s">
        <v>7661</v>
      </c>
      <c r="IKT5" t="s">
        <v>7662</v>
      </c>
      <c r="IKU5" t="s">
        <v>7663</v>
      </c>
      <c r="IKV5" t="s">
        <v>7664</v>
      </c>
      <c r="IKW5" t="s">
        <v>7665</v>
      </c>
      <c r="IKX5" t="s">
        <v>7666</v>
      </c>
      <c r="IKY5" t="s">
        <v>7667</v>
      </c>
      <c r="IKZ5" t="s">
        <v>7668</v>
      </c>
      <c r="ILA5" t="s">
        <v>7669</v>
      </c>
      <c r="ILB5" t="s">
        <v>7670</v>
      </c>
      <c r="ILC5" t="s">
        <v>7671</v>
      </c>
      <c r="ILD5" t="s">
        <v>7672</v>
      </c>
      <c r="ILE5" t="s">
        <v>7673</v>
      </c>
      <c r="ILF5" t="s">
        <v>7674</v>
      </c>
      <c r="ILG5" t="s">
        <v>7675</v>
      </c>
      <c r="ILH5" t="s">
        <v>7676</v>
      </c>
      <c r="ILI5" t="s">
        <v>7677</v>
      </c>
      <c r="ILJ5" t="s">
        <v>7678</v>
      </c>
      <c r="ILK5" t="s">
        <v>7679</v>
      </c>
      <c r="ILL5" t="s">
        <v>7680</v>
      </c>
      <c r="ILM5" t="s">
        <v>7681</v>
      </c>
      <c r="ILN5" t="s">
        <v>7682</v>
      </c>
      <c r="ILO5" t="s">
        <v>7683</v>
      </c>
      <c r="ILP5" t="s">
        <v>7684</v>
      </c>
      <c r="ILQ5" t="s">
        <v>7685</v>
      </c>
      <c r="ILR5" t="s">
        <v>7686</v>
      </c>
      <c r="ILS5" t="s">
        <v>7687</v>
      </c>
      <c r="ILT5" t="s">
        <v>7688</v>
      </c>
      <c r="ILU5" t="s">
        <v>7689</v>
      </c>
      <c r="ILV5" t="s">
        <v>7690</v>
      </c>
      <c r="ILW5" t="s">
        <v>7691</v>
      </c>
      <c r="ILX5" t="s">
        <v>7692</v>
      </c>
      <c r="ILY5" t="s">
        <v>7693</v>
      </c>
      <c r="ILZ5" t="s">
        <v>7694</v>
      </c>
      <c r="IMA5" t="s">
        <v>7695</v>
      </c>
      <c r="IMB5" t="s">
        <v>7696</v>
      </c>
      <c r="IMC5" t="s">
        <v>7697</v>
      </c>
      <c r="IMD5" t="s">
        <v>7698</v>
      </c>
      <c r="IME5" t="s">
        <v>7699</v>
      </c>
      <c r="IMF5" t="s">
        <v>7700</v>
      </c>
      <c r="IMG5" t="s">
        <v>7701</v>
      </c>
      <c r="IMH5" t="s">
        <v>7702</v>
      </c>
      <c r="IMI5" t="s">
        <v>7703</v>
      </c>
      <c r="IMJ5" t="s">
        <v>7704</v>
      </c>
      <c r="IMK5" t="s">
        <v>7705</v>
      </c>
      <c r="IML5" t="s">
        <v>7706</v>
      </c>
      <c r="IMM5" t="s">
        <v>7707</v>
      </c>
      <c r="IMN5" t="s">
        <v>7708</v>
      </c>
      <c r="IMO5" t="s">
        <v>7709</v>
      </c>
      <c r="IMP5" t="s">
        <v>7710</v>
      </c>
      <c r="IMQ5" t="s">
        <v>7711</v>
      </c>
      <c r="IMR5" t="s">
        <v>7712</v>
      </c>
      <c r="IMS5" t="s">
        <v>7713</v>
      </c>
      <c r="IMT5" t="s">
        <v>7714</v>
      </c>
      <c r="IMU5" t="s">
        <v>7715</v>
      </c>
      <c r="IMV5" t="s">
        <v>7716</v>
      </c>
      <c r="IMW5" t="s">
        <v>7717</v>
      </c>
      <c r="IMX5" t="s">
        <v>7718</v>
      </c>
      <c r="IMY5" t="s">
        <v>7719</v>
      </c>
      <c r="IMZ5" t="s">
        <v>7720</v>
      </c>
      <c r="INA5" t="s">
        <v>7721</v>
      </c>
      <c r="INB5" t="s">
        <v>7722</v>
      </c>
      <c r="INC5" t="s">
        <v>7723</v>
      </c>
      <c r="IND5" t="s">
        <v>7724</v>
      </c>
      <c r="INE5" t="s">
        <v>7725</v>
      </c>
      <c r="INF5" t="s">
        <v>7726</v>
      </c>
      <c r="ING5" t="s">
        <v>7727</v>
      </c>
      <c r="INH5" t="s">
        <v>7728</v>
      </c>
      <c r="INI5" t="s">
        <v>7729</v>
      </c>
      <c r="INJ5" t="s">
        <v>7730</v>
      </c>
      <c r="INK5" t="s">
        <v>7731</v>
      </c>
      <c r="INL5" t="s">
        <v>7732</v>
      </c>
      <c r="INM5" t="s">
        <v>7733</v>
      </c>
      <c r="INN5" t="s">
        <v>7734</v>
      </c>
      <c r="INO5" t="s">
        <v>7735</v>
      </c>
      <c r="INP5" t="s">
        <v>7736</v>
      </c>
      <c r="INQ5" t="s">
        <v>7737</v>
      </c>
      <c r="INR5" t="s">
        <v>7738</v>
      </c>
      <c r="INS5" t="s">
        <v>7739</v>
      </c>
      <c r="INT5" t="s">
        <v>7740</v>
      </c>
      <c r="INU5" t="s">
        <v>7741</v>
      </c>
      <c r="INV5" t="s">
        <v>7742</v>
      </c>
      <c r="INW5" t="s">
        <v>7743</v>
      </c>
      <c r="INX5" t="s">
        <v>7744</v>
      </c>
      <c r="INY5" t="s">
        <v>7745</v>
      </c>
      <c r="INZ5" t="s">
        <v>7746</v>
      </c>
      <c r="IOA5" t="s">
        <v>7747</v>
      </c>
      <c r="IOB5" t="s">
        <v>7748</v>
      </c>
      <c r="IOC5" t="s">
        <v>7749</v>
      </c>
      <c r="IOD5" t="s">
        <v>7750</v>
      </c>
      <c r="IOE5" t="s">
        <v>7751</v>
      </c>
      <c r="IOF5" t="s">
        <v>7752</v>
      </c>
      <c r="IOG5" t="s">
        <v>7753</v>
      </c>
      <c r="IOH5" t="s">
        <v>7754</v>
      </c>
      <c r="IOI5" t="s">
        <v>7755</v>
      </c>
      <c r="IOJ5" t="s">
        <v>7756</v>
      </c>
      <c r="IOK5" t="s">
        <v>7757</v>
      </c>
      <c r="IOL5" t="s">
        <v>7758</v>
      </c>
      <c r="IOM5" t="s">
        <v>7759</v>
      </c>
      <c r="ION5" t="s">
        <v>7760</v>
      </c>
      <c r="IOO5" t="s">
        <v>7761</v>
      </c>
      <c r="IOP5" t="s">
        <v>7762</v>
      </c>
      <c r="IOQ5" t="s">
        <v>7763</v>
      </c>
      <c r="IOR5" t="s">
        <v>7764</v>
      </c>
      <c r="IOS5" t="s">
        <v>7765</v>
      </c>
      <c r="IOT5" t="s">
        <v>7766</v>
      </c>
      <c r="IOU5" t="s">
        <v>7767</v>
      </c>
      <c r="IOV5" t="s">
        <v>7768</v>
      </c>
      <c r="IOW5" t="s">
        <v>7769</v>
      </c>
      <c r="IOX5" t="s">
        <v>7770</v>
      </c>
      <c r="IOY5" t="s">
        <v>7771</v>
      </c>
      <c r="IOZ5" t="s">
        <v>7772</v>
      </c>
      <c r="IPA5" t="s">
        <v>7773</v>
      </c>
      <c r="IPB5" t="s">
        <v>7774</v>
      </c>
      <c r="IPC5" t="s">
        <v>7775</v>
      </c>
      <c r="IPD5" t="s">
        <v>7776</v>
      </c>
      <c r="IPE5" t="s">
        <v>7777</v>
      </c>
      <c r="IPF5" t="s">
        <v>7778</v>
      </c>
      <c r="IPG5" t="s">
        <v>7779</v>
      </c>
      <c r="IPH5" t="s">
        <v>7780</v>
      </c>
      <c r="IPI5" t="s">
        <v>7781</v>
      </c>
      <c r="IPJ5" t="s">
        <v>7782</v>
      </c>
      <c r="IPK5" t="s">
        <v>7783</v>
      </c>
      <c r="IPL5" t="s">
        <v>7784</v>
      </c>
      <c r="IPM5" t="s">
        <v>7785</v>
      </c>
      <c r="IPN5" t="s">
        <v>7786</v>
      </c>
      <c r="IPO5" t="s">
        <v>7787</v>
      </c>
      <c r="IPP5" t="s">
        <v>7788</v>
      </c>
      <c r="IPQ5" t="s">
        <v>7789</v>
      </c>
      <c r="IPR5" t="s">
        <v>7790</v>
      </c>
      <c r="IPS5" t="s">
        <v>7791</v>
      </c>
      <c r="IPT5" t="s">
        <v>7792</v>
      </c>
      <c r="IPU5" t="s">
        <v>7793</v>
      </c>
      <c r="IPV5" t="s">
        <v>7794</v>
      </c>
      <c r="IPW5" t="s">
        <v>7795</v>
      </c>
      <c r="IPX5" t="s">
        <v>7796</v>
      </c>
      <c r="IPY5" t="s">
        <v>7797</v>
      </c>
      <c r="IPZ5" t="s">
        <v>7798</v>
      </c>
      <c r="IQA5" t="s">
        <v>7799</v>
      </c>
      <c r="IQB5" t="s">
        <v>7800</v>
      </c>
      <c r="IQC5" t="s">
        <v>7801</v>
      </c>
      <c r="IQD5" t="s">
        <v>7802</v>
      </c>
      <c r="IQE5" t="s">
        <v>7803</v>
      </c>
      <c r="IQF5" t="s">
        <v>7804</v>
      </c>
      <c r="IQG5" t="s">
        <v>7805</v>
      </c>
      <c r="IQH5" t="s">
        <v>7806</v>
      </c>
      <c r="IQI5" t="s">
        <v>7807</v>
      </c>
      <c r="IQJ5" t="s">
        <v>7808</v>
      </c>
      <c r="IQK5" t="s">
        <v>7809</v>
      </c>
      <c r="IQL5" t="s">
        <v>7810</v>
      </c>
      <c r="IQM5" t="s">
        <v>7811</v>
      </c>
      <c r="IQN5" t="s">
        <v>7812</v>
      </c>
      <c r="IQO5" t="s">
        <v>7813</v>
      </c>
      <c r="IQP5" t="s">
        <v>7814</v>
      </c>
      <c r="IQQ5" t="s">
        <v>7815</v>
      </c>
      <c r="IQR5" t="s">
        <v>7816</v>
      </c>
      <c r="IQS5" t="s">
        <v>7817</v>
      </c>
      <c r="IQT5" t="s">
        <v>7818</v>
      </c>
      <c r="IQU5" t="s">
        <v>7819</v>
      </c>
      <c r="IQV5" t="s">
        <v>7820</v>
      </c>
      <c r="IQW5" t="s">
        <v>7821</v>
      </c>
      <c r="IQX5" t="s">
        <v>7822</v>
      </c>
      <c r="IQY5" t="s">
        <v>7823</v>
      </c>
      <c r="IQZ5" t="s">
        <v>7824</v>
      </c>
      <c r="IRA5" t="s">
        <v>7825</v>
      </c>
      <c r="IRB5" t="s">
        <v>7826</v>
      </c>
      <c r="IRC5" t="s">
        <v>7827</v>
      </c>
      <c r="IRD5" t="s">
        <v>7828</v>
      </c>
      <c r="IRE5" t="s">
        <v>7829</v>
      </c>
      <c r="IRF5" t="s">
        <v>7830</v>
      </c>
      <c r="IRG5" t="s">
        <v>7831</v>
      </c>
      <c r="IRH5" t="s">
        <v>7832</v>
      </c>
      <c r="IRI5" t="s">
        <v>7833</v>
      </c>
      <c r="IRJ5" t="s">
        <v>7834</v>
      </c>
      <c r="IRK5" t="s">
        <v>7835</v>
      </c>
      <c r="IRL5" t="s">
        <v>7836</v>
      </c>
      <c r="IRM5" t="s">
        <v>7837</v>
      </c>
      <c r="IRN5" t="s">
        <v>7838</v>
      </c>
      <c r="IRO5" t="s">
        <v>7839</v>
      </c>
      <c r="IRP5" t="s">
        <v>7840</v>
      </c>
      <c r="IRQ5" t="s">
        <v>7841</v>
      </c>
      <c r="IRR5" t="s">
        <v>7842</v>
      </c>
      <c r="IRS5" t="s">
        <v>7843</v>
      </c>
      <c r="IRT5" t="s">
        <v>7844</v>
      </c>
      <c r="IRU5" t="s">
        <v>7845</v>
      </c>
      <c r="IRV5" t="s">
        <v>7846</v>
      </c>
      <c r="IRW5" t="s">
        <v>7847</v>
      </c>
      <c r="IRX5" t="s">
        <v>7848</v>
      </c>
      <c r="IRY5" t="s">
        <v>7849</v>
      </c>
      <c r="IRZ5" t="s">
        <v>7850</v>
      </c>
      <c r="ISA5" t="s">
        <v>7851</v>
      </c>
      <c r="ISB5" t="s">
        <v>7852</v>
      </c>
      <c r="ISC5" t="s">
        <v>7853</v>
      </c>
      <c r="ISD5" t="s">
        <v>7854</v>
      </c>
      <c r="ISE5" t="s">
        <v>7855</v>
      </c>
      <c r="ISF5" t="s">
        <v>7856</v>
      </c>
      <c r="ISG5" t="s">
        <v>7857</v>
      </c>
      <c r="ISH5" t="s">
        <v>7858</v>
      </c>
      <c r="ISI5" t="s">
        <v>7859</v>
      </c>
      <c r="ISJ5" t="s">
        <v>7860</v>
      </c>
      <c r="ISK5" t="s">
        <v>7861</v>
      </c>
      <c r="ISL5" t="s">
        <v>7862</v>
      </c>
      <c r="ISM5" t="s">
        <v>7863</v>
      </c>
      <c r="ISN5" t="s">
        <v>7864</v>
      </c>
      <c r="ISO5" t="s">
        <v>7865</v>
      </c>
      <c r="ISP5" t="s">
        <v>7866</v>
      </c>
      <c r="ISQ5" t="s">
        <v>7867</v>
      </c>
      <c r="ISR5" t="s">
        <v>7868</v>
      </c>
      <c r="ISS5" t="s">
        <v>7869</v>
      </c>
      <c r="IST5" t="s">
        <v>7870</v>
      </c>
      <c r="ISU5" t="s">
        <v>7871</v>
      </c>
      <c r="ISV5" t="s">
        <v>7872</v>
      </c>
      <c r="ISW5" t="s">
        <v>7873</v>
      </c>
      <c r="ISX5" t="s">
        <v>7874</v>
      </c>
      <c r="ISY5" t="s">
        <v>7875</v>
      </c>
      <c r="ISZ5" t="s">
        <v>7876</v>
      </c>
      <c r="ITA5" t="s">
        <v>7877</v>
      </c>
      <c r="ITB5" t="s">
        <v>7878</v>
      </c>
      <c r="ITC5" t="s">
        <v>7879</v>
      </c>
      <c r="ITD5" t="s">
        <v>7880</v>
      </c>
      <c r="ITE5" t="s">
        <v>7881</v>
      </c>
      <c r="ITF5" t="s">
        <v>7882</v>
      </c>
      <c r="ITG5" t="s">
        <v>7883</v>
      </c>
      <c r="ITH5" t="s">
        <v>7884</v>
      </c>
      <c r="ITI5" t="s">
        <v>7885</v>
      </c>
      <c r="ITJ5" t="s">
        <v>7886</v>
      </c>
      <c r="ITK5" t="s">
        <v>7887</v>
      </c>
      <c r="ITL5" t="s">
        <v>7888</v>
      </c>
      <c r="ITM5" t="s">
        <v>7889</v>
      </c>
      <c r="ITN5" t="s">
        <v>7890</v>
      </c>
      <c r="ITO5" t="s">
        <v>7891</v>
      </c>
      <c r="ITP5" t="s">
        <v>7892</v>
      </c>
      <c r="ITQ5" t="s">
        <v>7893</v>
      </c>
      <c r="ITR5" t="s">
        <v>7894</v>
      </c>
      <c r="ITS5" t="s">
        <v>7895</v>
      </c>
      <c r="ITT5" t="s">
        <v>7896</v>
      </c>
      <c r="ITU5" t="s">
        <v>7897</v>
      </c>
      <c r="ITV5" t="s">
        <v>7898</v>
      </c>
      <c r="ITW5" t="s">
        <v>7899</v>
      </c>
      <c r="ITX5" t="s">
        <v>7900</v>
      </c>
      <c r="ITY5" t="s">
        <v>7901</v>
      </c>
      <c r="ITZ5" t="s">
        <v>7902</v>
      </c>
      <c r="IUA5" t="s">
        <v>7903</v>
      </c>
      <c r="IUB5" t="s">
        <v>7904</v>
      </c>
      <c r="IUC5" t="s">
        <v>7905</v>
      </c>
      <c r="IUD5" t="s">
        <v>7906</v>
      </c>
      <c r="IUE5" t="s">
        <v>7907</v>
      </c>
      <c r="IUF5" t="s">
        <v>7908</v>
      </c>
      <c r="IUG5" t="s">
        <v>7909</v>
      </c>
      <c r="IUH5" t="s">
        <v>7910</v>
      </c>
      <c r="IUI5" t="s">
        <v>7911</v>
      </c>
      <c r="IUJ5" t="s">
        <v>7912</v>
      </c>
      <c r="IUK5" t="s">
        <v>7913</v>
      </c>
      <c r="IUL5" t="s">
        <v>7914</v>
      </c>
      <c r="IUM5" t="s">
        <v>7915</v>
      </c>
      <c r="IUN5" t="s">
        <v>7916</v>
      </c>
      <c r="IUO5" t="s">
        <v>7917</v>
      </c>
      <c r="IUP5" t="s">
        <v>7918</v>
      </c>
      <c r="IUQ5" t="s">
        <v>7919</v>
      </c>
      <c r="IUR5" t="s">
        <v>7920</v>
      </c>
      <c r="IUS5" t="s">
        <v>7921</v>
      </c>
      <c r="IUT5" t="s">
        <v>7922</v>
      </c>
      <c r="IUU5" t="s">
        <v>7923</v>
      </c>
      <c r="IUV5" t="s">
        <v>7924</v>
      </c>
      <c r="IUW5" t="s">
        <v>7925</v>
      </c>
      <c r="IUX5" t="s">
        <v>7926</v>
      </c>
      <c r="IUY5" t="s">
        <v>7927</v>
      </c>
      <c r="IUZ5" t="s">
        <v>7928</v>
      </c>
      <c r="IVA5" t="s">
        <v>7929</v>
      </c>
      <c r="IVB5" t="s">
        <v>7930</v>
      </c>
      <c r="IVC5" t="s">
        <v>7931</v>
      </c>
      <c r="IVD5" t="s">
        <v>7932</v>
      </c>
      <c r="IVE5" t="s">
        <v>7933</v>
      </c>
      <c r="IVF5" t="s">
        <v>7934</v>
      </c>
      <c r="IVG5" t="s">
        <v>7935</v>
      </c>
      <c r="IVH5" t="s">
        <v>7936</v>
      </c>
      <c r="IVI5" t="s">
        <v>7937</v>
      </c>
      <c r="IVJ5" t="s">
        <v>7938</v>
      </c>
      <c r="IVK5" t="s">
        <v>7939</v>
      </c>
      <c r="IVL5" t="s">
        <v>7940</v>
      </c>
      <c r="IVM5" t="s">
        <v>7941</v>
      </c>
      <c r="IVN5" t="s">
        <v>7942</v>
      </c>
      <c r="IVO5" t="s">
        <v>7943</v>
      </c>
      <c r="IVP5" t="s">
        <v>7944</v>
      </c>
      <c r="IVQ5" t="s">
        <v>7945</v>
      </c>
      <c r="IVR5" t="s">
        <v>7946</v>
      </c>
      <c r="IVS5" t="s">
        <v>7947</v>
      </c>
      <c r="IVT5" t="s">
        <v>7948</v>
      </c>
      <c r="IVU5" t="s">
        <v>7949</v>
      </c>
      <c r="IVV5" t="s">
        <v>7950</v>
      </c>
      <c r="IVW5" t="s">
        <v>7951</v>
      </c>
      <c r="IVX5" t="s">
        <v>7952</v>
      </c>
      <c r="IVY5" t="s">
        <v>7953</v>
      </c>
      <c r="IVZ5" t="s">
        <v>7954</v>
      </c>
      <c r="IWA5" t="s">
        <v>7955</v>
      </c>
      <c r="IWB5" t="s">
        <v>7956</v>
      </c>
      <c r="IWC5" t="s">
        <v>7957</v>
      </c>
      <c r="IWD5" t="s">
        <v>7958</v>
      </c>
      <c r="IWE5" t="s">
        <v>7959</v>
      </c>
      <c r="IWF5" t="s">
        <v>7960</v>
      </c>
      <c r="IWG5" t="s">
        <v>7961</v>
      </c>
      <c r="IWH5" t="s">
        <v>7962</v>
      </c>
      <c r="IWI5" t="s">
        <v>7963</v>
      </c>
      <c r="IWJ5" t="s">
        <v>7964</v>
      </c>
      <c r="IWK5" t="s">
        <v>7965</v>
      </c>
      <c r="IWL5" t="s">
        <v>7966</v>
      </c>
      <c r="IWM5" t="s">
        <v>7967</v>
      </c>
      <c r="IWN5" t="s">
        <v>7968</v>
      </c>
      <c r="IWO5" t="s">
        <v>7969</v>
      </c>
      <c r="IWP5" t="s">
        <v>7970</v>
      </c>
      <c r="IWQ5" t="s">
        <v>7971</v>
      </c>
      <c r="IWR5" t="s">
        <v>7972</v>
      </c>
      <c r="IWS5" t="s">
        <v>7973</v>
      </c>
      <c r="IWT5" t="s">
        <v>7974</v>
      </c>
      <c r="IWU5" t="s">
        <v>7975</v>
      </c>
      <c r="IWV5" t="s">
        <v>7976</v>
      </c>
      <c r="IWW5" t="s">
        <v>7977</v>
      </c>
      <c r="IWX5" t="s">
        <v>7978</v>
      </c>
      <c r="IWY5" t="s">
        <v>7979</v>
      </c>
      <c r="IWZ5" t="s">
        <v>7980</v>
      </c>
      <c r="IXA5" t="s">
        <v>7981</v>
      </c>
      <c r="IXB5" t="s">
        <v>7982</v>
      </c>
      <c r="IXC5" t="s">
        <v>7983</v>
      </c>
      <c r="IXD5" t="s">
        <v>7984</v>
      </c>
      <c r="IXE5" t="s">
        <v>7985</v>
      </c>
      <c r="IXF5" t="s">
        <v>7986</v>
      </c>
      <c r="IXG5" t="s">
        <v>7987</v>
      </c>
      <c r="IXH5" t="s">
        <v>7988</v>
      </c>
      <c r="IXI5" t="s">
        <v>7989</v>
      </c>
      <c r="IXJ5" t="s">
        <v>7990</v>
      </c>
      <c r="IXK5" t="s">
        <v>7991</v>
      </c>
      <c r="IXL5" t="s">
        <v>7992</v>
      </c>
      <c r="IXM5" t="s">
        <v>7993</v>
      </c>
      <c r="IXN5" t="s">
        <v>7994</v>
      </c>
      <c r="IXO5" t="s">
        <v>7995</v>
      </c>
      <c r="IXP5" t="s">
        <v>7996</v>
      </c>
      <c r="IXQ5" t="s">
        <v>7997</v>
      </c>
      <c r="IXR5" t="s">
        <v>7998</v>
      </c>
      <c r="IXS5" t="s">
        <v>7999</v>
      </c>
      <c r="IXT5" t="s">
        <v>8000</v>
      </c>
      <c r="IXU5" t="s">
        <v>8001</v>
      </c>
      <c r="IXV5" t="s">
        <v>8002</v>
      </c>
      <c r="IXW5" t="s">
        <v>8003</v>
      </c>
      <c r="IXX5" t="s">
        <v>8004</v>
      </c>
      <c r="IXY5" t="s">
        <v>8005</v>
      </c>
      <c r="IXZ5" t="s">
        <v>8006</v>
      </c>
      <c r="IYA5" t="s">
        <v>8007</v>
      </c>
      <c r="IYB5" t="s">
        <v>8008</v>
      </c>
      <c r="IYC5" t="s">
        <v>8009</v>
      </c>
      <c r="IYD5" t="s">
        <v>8010</v>
      </c>
      <c r="IYE5" t="s">
        <v>8011</v>
      </c>
      <c r="IYF5" t="s">
        <v>8012</v>
      </c>
      <c r="IYG5" t="s">
        <v>8013</v>
      </c>
      <c r="IYH5" t="s">
        <v>8014</v>
      </c>
      <c r="IYI5" t="s">
        <v>8015</v>
      </c>
      <c r="IYJ5" t="s">
        <v>8016</v>
      </c>
      <c r="IYK5" t="s">
        <v>8017</v>
      </c>
      <c r="IYL5" t="s">
        <v>8018</v>
      </c>
      <c r="IYM5" t="s">
        <v>8019</v>
      </c>
      <c r="IYN5" t="s">
        <v>8020</v>
      </c>
      <c r="IYO5" t="s">
        <v>8021</v>
      </c>
      <c r="IYP5" t="s">
        <v>8022</v>
      </c>
      <c r="IYQ5" t="s">
        <v>8023</v>
      </c>
      <c r="IYR5" t="s">
        <v>8024</v>
      </c>
      <c r="IYS5" t="s">
        <v>8025</v>
      </c>
      <c r="IYT5" t="s">
        <v>8026</v>
      </c>
      <c r="IYU5" t="s">
        <v>8027</v>
      </c>
      <c r="IYV5" t="s">
        <v>8028</v>
      </c>
      <c r="IYW5" t="s">
        <v>8029</v>
      </c>
      <c r="IYX5" t="s">
        <v>8030</v>
      </c>
      <c r="IYY5" t="s">
        <v>8031</v>
      </c>
      <c r="IYZ5" t="s">
        <v>8032</v>
      </c>
      <c r="IZA5" t="s">
        <v>8033</v>
      </c>
      <c r="IZB5" t="s">
        <v>8034</v>
      </c>
      <c r="IZC5" t="s">
        <v>8035</v>
      </c>
      <c r="IZD5" t="s">
        <v>8036</v>
      </c>
      <c r="IZE5" t="s">
        <v>8037</v>
      </c>
      <c r="IZF5" t="s">
        <v>8038</v>
      </c>
      <c r="IZG5" t="s">
        <v>8039</v>
      </c>
      <c r="IZH5" t="s">
        <v>8040</v>
      </c>
      <c r="IZI5" t="s">
        <v>8041</v>
      </c>
      <c r="IZJ5" t="s">
        <v>8042</v>
      </c>
      <c r="IZK5" t="s">
        <v>8043</v>
      </c>
      <c r="IZL5" t="s">
        <v>8044</v>
      </c>
      <c r="IZM5" t="s">
        <v>8045</v>
      </c>
      <c r="IZN5" t="s">
        <v>8046</v>
      </c>
      <c r="IZO5" t="s">
        <v>8047</v>
      </c>
      <c r="IZP5" t="s">
        <v>8048</v>
      </c>
      <c r="IZQ5" t="s">
        <v>8049</v>
      </c>
      <c r="IZR5" t="s">
        <v>8050</v>
      </c>
      <c r="IZS5" t="s">
        <v>8051</v>
      </c>
      <c r="IZT5" t="s">
        <v>8052</v>
      </c>
      <c r="IZU5" t="s">
        <v>8053</v>
      </c>
      <c r="IZV5" t="s">
        <v>8054</v>
      </c>
      <c r="IZW5" t="s">
        <v>8055</v>
      </c>
      <c r="IZX5" t="s">
        <v>8056</v>
      </c>
      <c r="IZY5" t="s">
        <v>8057</v>
      </c>
      <c r="IZZ5" t="s">
        <v>8058</v>
      </c>
      <c r="JAA5" t="s">
        <v>8059</v>
      </c>
      <c r="JAB5" t="s">
        <v>8060</v>
      </c>
      <c r="JAC5" t="s">
        <v>8061</v>
      </c>
      <c r="JAD5" t="s">
        <v>8062</v>
      </c>
      <c r="JAE5" t="s">
        <v>8063</v>
      </c>
      <c r="JAF5" t="s">
        <v>8064</v>
      </c>
      <c r="JAG5" t="s">
        <v>8065</v>
      </c>
      <c r="JAH5" t="s">
        <v>8066</v>
      </c>
      <c r="JAI5" t="s">
        <v>8067</v>
      </c>
      <c r="JAJ5" t="s">
        <v>8068</v>
      </c>
      <c r="JAK5" t="s">
        <v>8069</v>
      </c>
      <c r="JAL5" t="s">
        <v>8070</v>
      </c>
      <c r="JAM5" t="s">
        <v>8071</v>
      </c>
      <c r="JAN5" t="s">
        <v>8072</v>
      </c>
      <c r="JAO5" t="s">
        <v>8073</v>
      </c>
      <c r="JAP5" t="s">
        <v>8074</v>
      </c>
      <c r="JAQ5" t="s">
        <v>8075</v>
      </c>
      <c r="JAR5" t="s">
        <v>8076</v>
      </c>
      <c r="JAS5" t="s">
        <v>8077</v>
      </c>
      <c r="JAT5" t="s">
        <v>8078</v>
      </c>
      <c r="JAU5" t="s">
        <v>8079</v>
      </c>
      <c r="JAV5" t="s">
        <v>8080</v>
      </c>
      <c r="JAW5" t="s">
        <v>8081</v>
      </c>
      <c r="JAX5" t="s">
        <v>8082</v>
      </c>
      <c r="JAY5" t="s">
        <v>8083</v>
      </c>
      <c r="JAZ5" t="s">
        <v>8084</v>
      </c>
      <c r="JBA5" t="s">
        <v>8085</v>
      </c>
      <c r="JBB5" t="s">
        <v>8086</v>
      </c>
      <c r="JBC5" t="s">
        <v>8087</v>
      </c>
      <c r="JBD5" t="s">
        <v>8088</v>
      </c>
      <c r="JBE5" t="s">
        <v>8089</v>
      </c>
      <c r="JBF5" t="s">
        <v>8090</v>
      </c>
      <c r="JBG5" t="s">
        <v>8091</v>
      </c>
      <c r="JBH5" t="s">
        <v>8092</v>
      </c>
      <c r="JBI5" t="s">
        <v>8093</v>
      </c>
      <c r="JBJ5" t="s">
        <v>8094</v>
      </c>
      <c r="JBK5" t="s">
        <v>8095</v>
      </c>
      <c r="JBL5" t="s">
        <v>8096</v>
      </c>
      <c r="JBM5" t="s">
        <v>8097</v>
      </c>
      <c r="JBN5" t="s">
        <v>8098</v>
      </c>
      <c r="JBO5" t="s">
        <v>8099</v>
      </c>
      <c r="JBP5" t="s">
        <v>8100</v>
      </c>
      <c r="JBQ5" t="s">
        <v>8101</v>
      </c>
      <c r="JBR5" t="s">
        <v>8102</v>
      </c>
      <c r="JBS5" t="s">
        <v>8103</v>
      </c>
      <c r="JBT5" t="s">
        <v>8104</v>
      </c>
      <c r="JBU5" t="s">
        <v>8105</v>
      </c>
      <c r="JBV5" t="s">
        <v>8106</v>
      </c>
      <c r="JBW5" t="s">
        <v>8107</v>
      </c>
      <c r="JBX5" t="s">
        <v>8108</v>
      </c>
      <c r="JBY5" t="s">
        <v>8109</v>
      </c>
      <c r="JBZ5" t="s">
        <v>8110</v>
      </c>
      <c r="JCA5" t="s">
        <v>8111</v>
      </c>
      <c r="JCB5" t="s">
        <v>8112</v>
      </c>
      <c r="JCC5" t="s">
        <v>8113</v>
      </c>
      <c r="JCD5" t="s">
        <v>8114</v>
      </c>
      <c r="JCE5" t="s">
        <v>8115</v>
      </c>
      <c r="JCF5" t="s">
        <v>8116</v>
      </c>
      <c r="JCG5" t="s">
        <v>8117</v>
      </c>
      <c r="JCH5" t="s">
        <v>8118</v>
      </c>
      <c r="JCI5" t="s">
        <v>8119</v>
      </c>
      <c r="JCJ5" t="s">
        <v>8120</v>
      </c>
      <c r="JCK5" t="s">
        <v>8121</v>
      </c>
      <c r="JCL5" t="s">
        <v>8122</v>
      </c>
      <c r="JCM5" t="s">
        <v>8123</v>
      </c>
      <c r="JCN5" t="s">
        <v>8124</v>
      </c>
      <c r="JCO5" t="s">
        <v>8125</v>
      </c>
      <c r="JCP5" t="s">
        <v>8126</v>
      </c>
      <c r="JCQ5" t="s">
        <v>8127</v>
      </c>
      <c r="JCR5" t="s">
        <v>8128</v>
      </c>
      <c r="JCS5" t="s">
        <v>8129</v>
      </c>
      <c r="JCT5" t="s">
        <v>8130</v>
      </c>
      <c r="JCU5" t="s">
        <v>8131</v>
      </c>
      <c r="JCV5" t="s">
        <v>8132</v>
      </c>
      <c r="JCW5" t="s">
        <v>8133</v>
      </c>
      <c r="JCX5" t="s">
        <v>8134</v>
      </c>
      <c r="JCY5" t="s">
        <v>8135</v>
      </c>
      <c r="JCZ5" t="s">
        <v>8136</v>
      </c>
      <c r="JDA5" t="s">
        <v>8137</v>
      </c>
      <c r="JDB5" t="s">
        <v>8138</v>
      </c>
      <c r="JDC5" t="s">
        <v>8139</v>
      </c>
      <c r="JDD5" t="s">
        <v>8140</v>
      </c>
      <c r="JDE5" t="s">
        <v>8141</v>
      </c>
      <c r="JDF5" t="s">
        <v>8142</v>
      </c>
      <c r="JDG5" t="s">
        <v>8143</v>
      </c>
      <c r="JDH5" t="s">
        <v>8144</v>
      </c>
      <c r="JDI5" t="s">
        <v>8145</v>
      </c>
      <c r="JDJ5" t="s">
        <v>8146</v>
      </c>
      <c r="JDK5" t="s">
        <v>8147</v>
      </c>
      <c r="JDL5" t="s">
        <v>8148</v>
      </c>
      <c r="JDM5" t="s">
        <v>8149</v>
      </c>
      <c r="JDN5" t="s">
        <v>8150</v>
      </c>
      <c r="JDO5" t="s">
        <v>8151</v>
      </c>
      <c r="JDP5" t="s">
        <v>8152</v>
      </c>
      <c r="JDQ5" t="s">
        <v>8153</v>
      </c>
      <c r="JDR5" t="s">
        <v>8154</v>
      </c>
      <c r="JDS5" t="s">
        <v>8155</v>
      </c>
      <c r="JDT5" t="s">
        <v>8156</v>
      </c>
      <c r="JDU5" t="s">
        <v>8157</v>
      </c>
      <c r="JDV5" t="s">
        <v>8158</v>
      </c>
      <c r="JDW5" t="s">
        <v>8159</v>
      </c>
      <c r="JDX5" t="s">
        <v>8160</v>
      </c>
      <c r="JDY5" t="s">
        <v>8161</v>
      </c>
      <c r="JDZ5" t="s">
        <v>8162</v>
      </c>
      <c r="JEA5" t="s">
        <v>8163</v>
      </c>
      <c r="JEB5" t="s">
        <v>8164</v>
      </c>
      <c r="JEC5" t="s">
        <v>8165</v>
      </c>
      <c r="JED5" t="s">
        <v>8166</v>
      </c>
      <c r="JEE5" t="s">
        <v>8167</v>
      </c>
      <c r="JEF5" t="s">
        <v>8168</v>
      </c>
      <c r="JEG5" t="s">
        <v>8169</v>
      </c>
      <c r="JEH5" t="s">
        <v>8170</v>
      </c>
      <c r="JEI5" t="s">
        <v>8171</v>
      </c>
      <c r="JEJ5" t="s">
        <v>8172</v>
      </c>
      <c r="JEK5" t="s">
        <v>8173</v>
      </c>
      <c r="JEL5" t="s">
        <v>8174</v>
      </c>
      <c r="JEM5" t="s">
        <v>8175</v>
      </c>
      <c r="JEN5" t="s">
        <v>8176</v>
      </c>
      <c r="JEO5" t="s">
        <v>8177</v>
      </c>
      <c r="JEP5" t="s">
        <v>8178</v>
      </c>
      <c r="JEQ5" t="s">
        <v>8179</v>
      </c>
      <c r="JER5" t="s">
        <v>8180</v>
      </c>
      <c r="JES5" t="s">
        <v>8181</v>
      </c>
      <c r="JET5" t="s">
        <v>8182</v>
      </c>
      <c r="JEU5" t="s">
        <v>8183</v>
      </c>
      <c r="JEV5" t="s">
        <v>8184</v>
      </c>
      <c r="JEW5" t="s">
        <v>8185</v>
      </c>
      <c r="JEX5" t="s">
        <v>8186</v>
      </c>
      <c r="JEY5" t="s">
        <v>8187</v>
      </c>
      <c r="JEZ5" t="s">
        <v>8188</v>
      </c>
      <c r="JFA5" t="s">
        <v>8189</v>
      </c>
      <c r="JFB5" t="s">
        <v>8190</v>
      </c>
      <c r="JFC5" t="s">
        <v>8191</v>
      </c>
      <c r="JFD5" t="s">
        <v>8192</v>
      </c>
      <c r="JFE5" t="s">
        <v>8193</v>
      </c>
      <c r="JFF5" t="s">
        <v>8194</v>
      </c>
      <c r="JFG5" t="s">
        <v>8195</v>
      </c>
      <c r="JFH5" t="s">
        <v>8196</v>
      </c>
      <c r="JFI5" t="s">
        <v>8197</v>
      </c>
      <c r="JFJ5" t="s">
        <v>8198</v>
      </c>
      <c r="JFK5" t="s">
        <v>8199</v>
      </c>
      <c r="JFL5" t="s">
        <v>8200</v>
      </c>
      <c r="JFM5" t="s">
        <v>8201</v>
      </c>
      <c r="JFN5" t="s">
        <v>8202</v>
      </c>
      <c r="JFO5" t="s">
        <v>8203</v>
      </c>
      <c r="JFP5" t="s">
        <v>8204</v>
      </c>
      <c r="JFQ5" t="s">
        <v>8205</v>
      </c>
      <c r="JFR5" t="s">
        <v>8206</v>
      </c>
      <c r="JFS5" t="s">
        <v>8207</v>
      </c>
      <c r="JFT5" t="s">
        <v>8208</v>
      </c>
      <c r="JFU5" t="s">
        <v>8209</v>
      </c>
      <c r="JFV5" t="s">
        <v>8210</v>
      </c>
      <c r="JFW5" t="s">
        <v>8211</v>
      </c>
      <c r="JFX5" t="s">
        <v>8212</v>
      </c>
      <c r="JFY5" t="s">
        <v>8213</v>
      </c>
      <c r="JFZ5" t="s">
        <v>8214</v>
      </c>
      <c r="JGA5" t="s">
        <v>8215</v>
      </c>
      <c r="JGB5" t="s">
        <v>8216</v>
      </c>
      <c r="JGC5" t="s">
        <v>8217</v>
      </c>
      <c r="JGD5" t="s">
        <v>8218</v>
      </c>
      <c r="JGE5" t="s">
        <v>8219</v>
      </c>
      <c r="JGF5" t="s">
        <v>8220</v>
      </c>
      <c r="JGG5" t="s">
        <v>8221</v>
      </c>
      <c r="JGH5" t="s">
        <v>8222</v>
      </c>
      <c r="JGI5" t="s">
        <v>8223</v>
      </c>
      <c r="JGJ5" t="s">
        <v>8224</v>
      </c>
      <c r="JGK5" t="s">
        <v>8225</v>
      </c>
      <c r="JGL5" t="s">
        <v>8226</v>
      </c>
      <c r="JGM5" t="s">
        <v>8227</v>
      </c>
      <c r="JGN5" t="s">
        <v>8228</v>
      </c>
      <c r="JGO5" t="s">
        <v>8229</v>
      </c>
      <c r="JGP5" t="s">
        <v>8230</v>
      </c>
      <c r="JGQ5" t="s">
        <v>8231</v>
      </c>
      <c r="JGR5" t="s">
        <v>8232</v>
      </c>
      <c r="JGS5" t="s">
        <v>8233</v>
      </c>
      <c r="JGT5" t="s">
        <v>8234</v>
      </c>
      <c r="JGU5" t="s">
        <v>8235</v>
      </c>
      <c r="JGV5" t="s">
        <v>8236</v>
      </c>
      <c r="JGW5" t="s">
        <v>8237</v>
      </c>
      <c r="JGX5" t="s">
        <v>8238</v>
      </c>
      <c r="JGY5" t="s">
        <v>8239</v>
      </c>
      <c r="JGZ5" t="s">
        <v>8240</v>
      </c>
      <c r="JHA5" t="s">
        <v>8241</v>
      </c>
      <c r="JHB5" t="s">
        <v>8242</v>
      </c>
      <c r="JHC5" t="s">
        <v>8243</v>
      </c>
      <c r="JHD5" t="s">
        <v>8244</v>
      </c>
      <c r="JHE5" t="s">
        <v>8245</v>
      </c>
      <c r="JHF5" t="s">
        <v>8246</v>
      </c>
      <c r="JHG5" t="s">
        <v>8247</v>
      </c>
      <c r="JHH5" t="s">
        <v>8248</v>
      </c>
      <c r="JHI5" t="s">
        <v>8249</v>
      </c>
      <c r="JHJ5" t="s">
        <v>8250</v>
      </c>
      <c r="JHK5" t="s">
        <v>8251</v>
      </c>
      <c r="JHL5" t="s">
        <v>8252</v>
      </c>
      <c r="JHM5" t="s">
        <v>8253</v>
      </c>
      <c r="JHN5" t="s">
        <v>8254</v>
      </c>
      <c r="JHO5" t="s">
        <v>8255</v>
      </c>
      <c r="JHP5" t="s">
        <v>8256</v>
      </c>
      <c r="JHQ5" t="s">
        <v>8257</v>
      </c>
      <c r="JHR5" t="s">
        <v>8258</v>
      </c>
      <c r="JHS5" t="s">
        <v>8259</v>
      </c>
      <c r="JHT5" t="s">
        <v>8260</v>
      </c>
      <c r="JHU5" t="s">
        <v>8261</v>
      </c>
      <c r="JHV5" t="s">
        <v>8262</v>
      </c>
      <c r="JHW5" t="s">
        <v>8263</v>
      </c>
      <c r="JHX5" t="s">
        <v>8264</v>
      </c>
      <c r="JHY5" t="s">
        <v>8265</v>
      </c>
      <c r="JHZ5" t="s">
        <v>8266</v>
      </c>
      <c r="JIA5" t="s">
        <v>8267</v>
      </c>
      <c r="JIB5" t="s">
        <v>8268</v>
      </c>
      <c r="JIC5" t="s">
        <v>8269</v>
      </c>
      <c r="JID5" t="s">
        <v>8270</v>
      </c>
      <c r="JIE5" t="s">
        <v>8271</v>
      </c>
      <c r="JIF5" t="s">
        <v>8272</v>
      </c>
      <c r="JIG5" t="s">
        <v>8273</v>
      </c>
      <c r="JIH5" t="s">
        <v>8274</v>
      </c>
      <c r="JII5" t="s">
        <v>8275</v>
      </c>
      <c r="JIJ5" t="s">
        <v>8276</v>
      </c>
      <c r="JIK5" t="s">
        <v>8277</v>
      </c>
      <c r="JIL5" t="s">
        <v>8278</v>
      </c>
      <c r="JIM5" t="s">
        <v>8279</v>
      </c>
      <c r="JIN5" t="s">
        <v>8280</v>
      </c>
      <c r="JIO5" t="s">
        <v>8281</v>
      </c>
      <c r="JIP5" t="s">
        <v>8282</v>
      </c>
      <c r="JIQ5" t="s">
        <v>8283</v>
      </c>
      <c r="JIR5" t="s">
        <v>8284</v>
      </c>
      <c r="JIS5" t="s">
        <v>8285</v>
      </c>
      <c r="JIT5" t="s">
        <v>8286</v>
      </c>
      <c r="JIU5" t="s">
        <v>8287</v>
      </c>
      <c r="JIV5" t="s">
        <v>8288</v>
      </c>
      <c r="JIW5" t="s">
        <v>8289</v>
      </c>
      <c r="JIX5" t="s">
        <v>8290</v>
      </c>
      <c r="JIY5" t="s">
        <v>8291</v>
      </c>
      <c r="JIZ5" t="s">
        <v>8292</v>
      </c>
      <c r="JJA5" t="s">
        <v>8293</v>
      </c>
      <c r="JJB5" t="s">
        <v>8294</v>
      </c>
      <c r="JJC5" t="s">
        <v>8295</v>
      </c>
      <c r="JJD5" t="s">
        <v>8296</v>
      </c>
      <c r="JJE5" t="s">
        <v>8297</v>
      </c>
      <c r="JJF5" t="s">
        <v>8298</v>
      </c>
      <c r="JJG5" t="s">
        <v>8299</v>
      </c>
      <c r="JJH5" t="s">
        <v>8300</v>
      </c>
      <c r="JJI5" t="s">
        <v>8301</v>
      </c>
      <c r="JJJ5" t="s">
        <v>8302</v>
      </c>
      <c r="JJK5" t="s">
        <v>8303</v>
      </c>
      <c r="JJL5" t="s">
        <v>8304</v>
      </c>
      <c r="JJM5" t="s">
        <v>8305</v>
      </c>
      <c r="JJN5" t="s">
        <v>8306</v>
      </c>
      <c r="JJO5" t="s">
        <v>8307</v>
      </c>
      <c r="JJP5" t="s">
        <v>8308</v>
      </c>
      <c r="JJQ5" t="s">
        <v>8309</v>
      </c>
      <c r="JJR5" t="s">
        <v>8310</v>
      </c>
      <c r="JJS5" t="s">
        <v>8311</v>
      </c>
      <c r="JJT5" t="s">
        <v>8312</v>
      </c>
      <c r="JJU5" t="s">
        <v>8313</v>
      </c>
      <c r="JJV5" t="s">
        <v>8314</v>
      </c>
      <c r="JJW5" t="s">
        <v>8315</v>
      </c>
      <c r="JJX5" t="s">
        <v>8316</v>
      </c>
      <c r="JJY5" t="s">
        <v>8317</v>
      </c>
      <c r="JJZ5" t="s">
        <v>8318</v>
      </c>
      <c r="JKA5" t="s">
        <v>8319</v>
      </c>
      <c r="JKB5" t="s">
        <v>8320</v>
      </c>
      <c r="JKC5" t="s">
        <v>8321</v>
      </c>
      <c r="JKD5" t="s">
        <v>8322</v>
      </c>
      <c r="JKE5" t="s">
        <v>8323</v>
      </c>
      <c r="JKF5" t="s">
        <v>8324</v>
      </c>
      <c r="JKG5" t="s">
        <v>8325</v>
      </c>
      <c r="JKH5" t="s">
        <v>8326</v>
      </c>
      <c r="JKI5" t="s">
        <v>8327</v>
      </c>
      <c r="JKJ5" t="s">
        <v>8328</v>
      </c>
      <c r="JKK5" t="s">
        <v>8329</v>
      </c>
      <c r="JKL5" t="s">
        <v>8330</v>
      </c>
      <c r="JKM5" t="s">
        <v>8331</v>
      </c>
      <c r="JKN5" t="s">
        <v>8332</v>
      </c>
      <c r="JKO5" t="s">
        <v>8333</v>
      </c>
      <c r="JKP5" t="s">
        <v>8334</v>
      </c>
      <c r="JKQ5" t="s">
        <v>8335</v>
      </c>
      <c r="JKR5" t="s">
        <v>8336</v>
      </c>
      <c r="JKS5" t="s">
        <v>8337</v>
      </c>
      <c r="JKT5" t="s">
        <v>8338</v>
      </c>
      <c r="JKU5" t="s">
        <v>8339</v>
      </c>
      <c r="JKV5" t="s">
        <v>8340</v>
      </c>
      <c r="JKW5" t="s">
        <v>8341</v>
      </c>
      <c r="JKX5" t="s">
        <v>8342</v>
      </c>
      <c r="JKY5" t="s">
        <v>8343</v>
      </c>
      <c r="JKZ5" t="s">
        <v>8344</v>
      </c>
      <c r="JLA5" t="s">
        <v>8345</v>
      </c>
      <c r="JLB5" t="s">
        <v>8346</v>
      </c>
      <c r="JLC5" t="s">
        <v>8347</v>
      </c>
      <c r="JLD5" t="s">
        <v>8348</v>
      </c>
      <c r="JLE5" t="s">
        <v>8349</v>
      </c>
      <c r="JLF5" t="s">
        <v>8350</v>
      </c>
      <c r="JLG5" t="s">
        <v>8351</v>
      </c>
      <c r="JLH5" t="s">
        <v>8352</v>
      </c>
      <c r="JLI5" t="s">
        <v>8353</v>
      </c>
      <c r="JLJ5" t="s">
        <v>8354</v>
      </c>
      <c r="JLK5" t="s">
        <v>8355</v>
      </c>
      <c r="JLL5" t="s">
        <v>8356</v>
      </c>
      <c r="JLM5" t="s">
        <v>8357</v>
      </c>
      <c r="JLN5" t="s">
        <v>8358</v>
      </c>
      <c r="JLO5" t="s">
        <v>8359</v>
      </c>
      <c r="JLP5" t="s">
        <v>8360</v>
      </c>
      <c r="JLQ5" t="s">
        <v>8361</v>
      </c>
      <c r="JLR5" t="s">
        <v>8362</v>
      </c>
      <c r="JLS5" t="s">
        <v>8363</v>
      </c>
      <c r="JLT5" t="s">
        <v>8364</v>
      </c>
      <c r="JLU5" t="s">
        <v>8365</v>
      </c>
      <c r="JLV5" t="s">
        <v>8366</v>
      </c>
      <c r="JLW5" t="s">
        <v>8367</v>
      </c>
      <c r="JLX5" t="s">
        <v>8368</v>
      </c>
      <c r="JLY5" t="s">
        <v>8369</v>
      </c>
      <c r="JLZ5" t="s">
        <v>8370</v>
      </c>
      <c r="JMA5" t="s">
        <v>8371</v>
      </c>
      <c r="JMB5" t="s">
        <v>8372</v>
      </c>
      <c r="JMC5" t="s">
        <v>8373</v>
      </c>
      <c r="JMD5" t="s">
        <v>8374</v>
      </c>
      <c r="JME5" t="s">
        <v>8375</v>
      </c>
      <c r="JMF5" t="s">
        <v>8376</v>
      </c>
      <c r="JMG5" t="s">
        <v>8377</v>
      </c>
      <c r="JMH5" t="s">
        <v>8378</v>
      </c>
      <c r="JMI5" t="s">
        <v>8379</v>
      </c>
      <c r="JMJ5" t="s">
        <v>8380</v>
      </c>
      <c r="JMK5" t="s">
        <v>8381</v>
      </c>
      <c r="JML5" t="s">
        <v>8382</v>
      </c>
      <c r="JMM5" t="s">
        <v>8383</v>
      </c>
      <c r="JMN5" t="s">
        <v>8384</v>
      </c>
      <c r="JMO5" t="s">
        <v>8385</v>
      </c>
      <c r="JMP5" t="s">
        <v>8386</v>
      </c>
      <c r="JMQ5" t="s">
        <v>8387</v>
      </c>
      <c r="JMR5" t="s">
        <v>8388</v>
      </c>
      <c r="JMS5" t="s">
        <v>8389</v>
      </c>
      <c r="JMT5" t="s">
        <v>8390</v>
      </c>
      <c r="JMU5" t="s">
        <v>8391</v>
      </c>
      <c r="JMV5" t="s">
        <v>8392</v>
      </c>
      <c r="JMW5" t="s">
        <v>8393</v>
      </c>
      <c r="JMX5" t="s">
        <v>8394</v>
      </c>
      <c r="JMY5" t="s">
        <v>8395</v>
      </c>
      <c r="JMZ5" t="s">
        <v>8396</v>
      </c>
      <c r="JNA5" t="s">
        <v>8397</v>
      </c>
      <c r="JNB5" t="s">
        <v>8398</v>
      </c>
      <c r="JNC5" t="s">
        <v>8399</v>
      </c>
      <c r="JND5" t="s">
        <v>8400</v>
      </c>
      <c r="JNE5" t="s">
        <v>8401</v>
      </c>
      <c r="JNF5" t="s">
        <v>8402</v>
      </c>
      <c r="JNG5" t="s">
        <v>8403</v>
      </c>
      <c r="JNH5" t="s">
        <v>8404</v>
      </c>
      <c r="JNI5" t="s">
        <v>8405</v>
      </c>
      <c r="JNJ5" t="s">
        <v>8406</v>
      </c>
      <c r="JNK5" t="s">
        <v>8407</v>
      </c>
      <c r="JNL5" t="s">
        <v>8408</v>
      </c>
      <c r="JNM5" t="s">
        <v>8409</v>
      </c>
      <c r="JNN5" t="s">
        <v>8410</v>
      </c>
      <c r="JNO5" t="s">
        <v>8411</v>
      </c>
      <c r="JNP5" t="s">
        <v>8412</v>
      </c>
      <c r="JNQ5" t="s">
        <v>8413</v>
      </c>
      <c r="JNR5" t="s">
        <v>8414</v>
      </c>
      <c r="JNS5" t="s">
        <v>8415</v>
      </c>
      <c r="JNT5" t="s">
        <v>8416</v>
      </c>
      <c r="JNU5" t="s">
        <v>8417</v>
      </c>
      <c r="JNV5" t="s">
        <v>8418</v>
      </c>
      <c r="JNW5" t="s">
        <v>8419</v>
      </c>
      <c r="JNX5" t="s">
        <v>8420</v>
      </c>
      <c r="JNY5" t="s">
        <v>8421</v>
      </c>
      <c r="JNZ5" t="s">
        <v>8422</v>
      </c>
      <c r="JOA5" t="s">
        <v>8423</v>
      </c>
      <c r="JOB5" t="s">
        <v>8424</v>
      </c>
      <c r="JOC5" t="s">
        <v>8425</v>
      </c>
      <c r="JOD5" t="s">
        <v>8426</v>
      </c>
      <c r="JOE5" t="s">
        <v>8427</v>
      </c>
      <c r="JOF5" t="s">
        <v>8428</v>
      </c>
      <c r="JOG5" t="s">
        <v>8429</v>
      </c>
      <c r="JOH5" t="s">
        <v>8430</v>
      </c>
      <c r="JOI5" t="s">
        <v>8431</v>
      </c>
      <c r="JOJ5" t="s">
        <v>8432</v>
      </c>
      <c r="JOK5" t="s">
        <v>8433</v>
      </c>
      <c r="JOL5" t="s">
        <v>8434</v>
      </c>
      <c r="JOM5" t="s">
        <v>8435</v>
      </c>
      <c r="JON5" t="s">
        <v>8436</v>
      </c>
      <c r="JOO5" t="s">
        <v>8437</v>
      </c>
      <c r="JOP5" t="s">
        <v>8438</v>
      </c>
      <c r="JOQ5" t="s">
        <v>8439</v>
      </c>
      <c r="JOR5" t="s">
        <v>8440</v>
      </c>
      <c r="JOS5" t="s">
        <v>8441</v>
      </c>
      <c r="JOT5" t="s">
        <v>8442</v>
      </c>
      <c r="JOU5" t="s">
        <v>8443</v>
      </c>
      <c r="JOV5" t="s">
        <v>8444</v>
      </c>
      <c r="JOW5" t="s">
        <v>8445</v>
      </c>
      <c r="JOX5" t="s">
        <v>8446</v>
      </c>
      <c r="JOY5" t="s">
        <v>8447</v>
      </c>
      <c r="JOZ5" t="s">
        <v>8448</v>
      </c>
      <c r="JPA5" t="s">
        <v>8449</v>
      </c>
      <c r="JPB5" t="s">
        <v>8450</v>
      </c>
      <c r="JPC5" t="s">
        <v>8451</v>
      </c>
      <c r="JPD5" t="s">
        <v>8452</v>
      </c>
      <c r="JPE5" t="s">
        <v>8453</v>
      </c>
      <c r="JPF5" t="s">
        <v>8454</v>
      </c>
      <c r="JPG5" t="s">
        <v>8455</v>
      </c>
      <c r="JPH5" t="s">
        <v>8456</v>
      </c>
      <c r="JPI5" t="s">
        <v>8457</v>
      </c>
      <c r="JPJ5" t="s">
        <v>8458</v>
      </c>
      <c r="JPK5" t="s">
        <v>8459</v>
      </c>
      <c r="JPL5" t="s">
        <v>8460</v>
      </c>
      <c r="JPM5" t="s">
        <v>8461</v>
      </c>
      <c r="JPN5" t="s">
        <v>8462</v>
      </c>
      <c r="JPO5" t="s">
        <v>8463</v>
      </c>
      <c r="JPP5" t="s">
        <v>8464</v>
      </c>
      <c r="JPQ5" t="s">
        <v>8465</v>
      </c>
      <c r="JPR5" t="s">
        <v>8466</v>
      </c>
      <c r="JPS5" t="s">
        <v>8467</v>
      </c>
      <c r="JPT5" t="s">
        <v>8468</v>
      </c>
      <c r="JPU5" t="s">
        <v>8469</v>
      </c>
      <c r="JPV5" t="s">
        <v>8470</v>
      </c>
      <c r="JPW5" t="s">
        <v>8471</v>
      </c>
      <c r="JPX5" t="s">
        <v>8472</v>
      </c>
      <c r="JPY5" t="s">
        <v>8473</v>
      </c>
      <c r="JPZ5" t="s">
        <v>8474</v>
      </c>
      <c r="JQA5" t="s">
        <v>8475</v>
      </c>
      <c r="JQB5" t="s">
        <v>8476</v>
      </c>
      <c r="JQC5" t="s">
        <v>8477</v>
      </c>
      <c r="JQD5" t="s">
        <v>8478</v>
      </c>
      <c r="JQE5" t="s">
        <v>8479</v>
      </c>
      <c r="JQF5" t="s">
        <v>8480</v>
      </c>
      <c r="JQG5" t="s">
        <v>8481</v>
      </c>
      <c r="JQH5" t="s">
        <v>8482</v>
      </c>
      <c r="JQI5" t="s">
        <v>8483</v>
      </c>
      <c r="JQJ5" t="s">
        <v>8484</v>
      </c>
      <c r="JQK5" t="s">
        <v>8485</v>
      </c>
      <c r="JQL5" t="s">
        <v>8486</v>
      </c>
      <c r="JQM5" t="s">
        <v>8487</v>
      </c>
      <c r="JQN5" t="s">
        <v>8488</v>
      </c>
      <c r="JQO5" t="s">
        <v>8489</v>
      </c>
      <c r="JQP5" t="s">
        <v>8490</v>
      </c>
      <c r="JQQ5" t="s">
        <v>8491</v>
      </c>
      <c r="JQR5" t="s">
        <v>8492</v>
      </c>
      <c r="JQS5" t="s">
        <v>8493</v>
      </c>
      <c r="JQT5" t="s">
        <v>8494</v>
      </c>
      <c r="JQU5" t="s">
        <v>8495</v>
      </c>
      <c r="JQV5" t="s">
        <v>8496</v>
      </c>
      <c r="JQW5" t="s">
        <v>8497</v>
      </c>
      <c r="JQX5" t="s">
        <v>8498</v>
      </c>
      <c r="JQY5" t="s">
        <v>8499</v>
      </c>
      <c r="JQZ5" t="s">
        <v>8500</v>
      </c>
      <c r="JRA5" t="s">
        <v>8501</v>
      </c>
      <c r="JRB5" t="s">
        <v>8502</v>
      </c>
      <c r="JRC5" t="s">
        <v>8503</v>
      </c>
      <c r="JRD5" t="s">
        <v>8504</v>
      </c>
      <c r="JRE5" t="s">
        <v>8505</v>
      </c>
      <c r="JRF5" t="s">
        <v>8506</v>
      </c>
      <c r="JRG5" t="s">
        <v>8507</v>
      </c>
      <c r="JRH5" t="s">
        <v>8508</v>
      </c>
      <c r="JRI5" t="s">
        <v>8509</v>
      </c>
      <c r="JRJ5" t="s">
        <v>8510</v>
      </c>
      <c r="JRK5" t="s">
        <v>8511</v>
      </c>
      <c r="JRL5" t="s">
        <v>8512</v>
      </c>
      <c r="JRM5" t="s">
        <v>8513</v>
      </c>
      <c r="JRN5" t="s">
        <v>8514</v>
      </c>
      <c r="JRO5" t="s">
        <v>8515</v>
      </c>
      <c r="JRP5" t="s">
        <v>8516</v>
      </c>
      <c r="JRQ5" t="s">
        <v>8517</v>
      </c>
      <c r="JRR5" t="s">
        <v>8518</v>
      </c>
      <c r="JRS5" t="s">
        <v>8519</v>
      </c>
      <c r="JRT5" t="s">
        <v>8520</v>
      </c>
      <c r="JRU5" t="s">
        <v>8521</v>
      </c>
      <c r="JRV5" t="s">
        <v>8522</v>
      </c>
      <c r="JRW5" t="s">
        <v>8523</v>
      </c>
      <c r="JRX5" t="s">
        <v>8524</v>
      </c>
      <c r="JRY5" t="s">
        <v>8525</v>
      </c>
      <c r="JRZ5" t="s">
        <v>8526</v>
      </c>
      <c r="JSA5" t="s">
        <v>8527</v>
      </c>
      <c r="JSB5" t="s">
        <v>8528</v>
      </c>
      <c r="JSC5" t="s">
        <v>8529</v>
      </c>
      <c r="JSD5" t="s">
        <v>8530</v>
      </c>
      <c r="JSE5" t="s">
        <v>8531</v>
      </c>
      <c r="JSF5" t="s">
        <v>8532</v>
      </c>
      <c r="JSG5" t="s">
        <v>8533</v>
      </c>
      <c r="JSH5" t="s">
        <v>8534</v>
      </c>
      <c r="JSI5" t="s">
        <v>8535</v>
      </c>
      <c r="JSJ5" t="s">
        <v>8536</v>
      </c>
      <c r="JSK5" t="s">
        <v>8537</v>
      </c>
      <c r="JSL5" t="s">
        <v>8538</v>
      </c>
      <c r="JSM5" t="s">
        <v>8539</v>
      </c>
      <c r="JSN5" t="s">
        <v>8540</v>
      </c>
      <c r="JSO5" t="s">
        <v>8541</v>
      </c>
      <c r="JSP5" t="s">
        <v>8542</v>
      </c>
      <c r="JSQ5" t="s">
        <v>8543</v>
      </c>
      <c r="JSR5" t="s">
        <v>8544</v>
      </c>
      <c r="JSS5" t="s">
        <v>8545</v>
      </c>
      <c r="JST5" t="s">
        <v>8546</v>
      </c>
      <c r="JSU5" t="s">
        <v>8547</v>
      </c>
      <c r="JSV5" t="s">
        <v>8548</v>
      </c>
      <c r="JSW5" t="s">
        <v>8549</v>
      </c>
      <c r="JSX5" t="s">
        <v>8550</v>
      </c>
      <c r="JSY5" t="s">
        <v>8551</v>
      </c>
      <c r="JSZ5" t="s">
        <v>8552</v>
      </c>
      <c r="JTA5" t="s">
        <v>8553</v>
      </c>
      <c r="JTB5" t="s">
        <v>8554</v>
      </c>
      <c r="JTC5" t="s">
        <v>8555</v>
      </c>
      <c r="JTD5" t="s">
        <v>8556</v>
      </c>
      <c r="JTE5" t="s">
        <v>8557</v>
      </c>
      <c r="JTF5" t="s">
        <v>8558</v>
      </c>
      <c r="JTG5" t="s">
        <v>8559</v>
      </c>
      <c r="JTH5" t="s">
        <v>8560</v>
      </c>
      <c r="JTI5" t="s">
        <v>8561</v>
      </c>
      <c r="JTJ5" t="s">
        <v>8562</v>
      </c>
      <c r="JTK5" t="s">
        <v>8563</v>
      </c>
      <c r="JTL5" t="s">
        <v>8564</v>
      </c>
      <c r="JTM5" t="s">
        <v>8565</v>
      </c>
      <c r="JTN5" t="s">
        <v>8566</v>
      </c>
      <c r="JTO5" t="s">
        <v>8567</v>
      </c>
      <c r="JTP5" t="s">
        <v>8568</v>
      </c>
      <c r="JTQ5" t="s">
        <v>8569</v>
      </c>
      <c r="JTR5" t="s">
        <v>8570</v>
      </c>
      <c r="JTS5" t="s">
        <v>8571</v>
      </c>
      <c r="JTT5" t="s">
        <v>8572</v>
      </c>
      <c r="JTU5" t="s">
        <v>8573</v>
      </c>
      <c r="JTV5" t="s">
        <v>8574</v>
      </c>
      <c r="JTW5" t="s">
        <v>8575</v>
      </c>
      <c r="JTX5" t="s">
        <v>8576</v>
      </c>
      <c r="JTY5" t="s">
        <v>8577</v>
      </c>
      <c r="JTZ5" t="s">
        <v>8578</v>
      </c>
      <c r="JUA5" t="s">
        <v>8579</v>
      </c>
      <c r="JUB5" t="s">
        <v>8580</v>
      </c>
      <c r="JUC5" t="s">
        <v>8581</v>
      </c>
      <c r="JUD5" t="s">
        <v>8582</v>
      </c>
      <c r="JUE5" t="s">
        <v>8583</v>
      </c>
      <c r="JUF5" t="s">
        <v>8584</v>
      </c>
      <c r="JUG5" t="s">
        <v>8585</v>
      </c>
      <c r="JUH5" t="s">
        <v>8586</v>
      </c>
      <c r="JUI5" t="s">
        <v>8587</v>
      </c>
      <c r="JUJ5" t="s">
        <v>8588</v>
      </c>
      <c r="JUK5" t="s">
        <v>8589</v>
      </c>
      <c r="JUL5" t="s">
        <v>8590</v>
      </c>
      <c r="JUM5" t="s">
        <v>8591</v>
      </c>
      <c r="JUN5" t="s">
        <v>8592</v>
      </c>
      <c r="JUO5" t="s">
        <v>8593</v>
      </c>
      <c r="JUP5" t="s">
        <v>8594</v>
      </c>
      <c r="JUQ5" t="s">
        <v>8595</v>
      </c>
      <c r="JUR5" t="s">
        <v>8596</v>
      </c>
      <c r="JUS5" t="s">
        <v>8597</v>
      </c>
      <c r="JUT5" t="s">
        <v>8598</v>
      </c>
      <c r="JUU5" t="s">
        <v>8599</v>
      </c>
      <c r="JUV5" t="s">
        <v>8600</v>
      </c>
      <c r="JUW5" t="s">
        <v>8601</v>
      </c>
      <c r="JUX5" t="s">
        <v>8602</v>
      </c>
      <c r="JUY5" t="s">
        <v>8603</v>
      </c>
      <c r="JUZ5" t="s">
        <v>8604</v>
      </c>
      <c r="JVA5" t="s">
        <v>8605</v>
      </c>
      <c r="JVB5" t="s">
        <v>8606</v>
      </c>
      <c r="JVC5" t="s">
        <v>8607</v>
      </c>
      <c r="JVD5" t="s">
        <v>8608</v>
      </c>
      <c r="JVE5" t="s">
        <v>8609</v>
      </c>
      <c r="JVF5" t="s">
        <v>8610</v>
      </c>
      <c r="JVG5" t="s">
        <v>8611</v>
      </c>
      <c r="JVH5" t="s">
        <v>8612</v>
      </c>
      <c r="JVI5" t="s">
        <v>8613</v>
      </c>
      <c r="JVJ5" t="s">
        <v>8614</v>
      </c>
      <c r="JVK5" t="s">
        <v>8615</v>
      </c>
      <c r="JVL5" t="s">
        <v>8616</v>
      </c>
      <c r="JVM5" t="s">
        <v>8617</v>
      </c>
      <c r="JVN5" t="s">
        <v>8618</v>
      </c>
      <c r="JVO5" t="s">
        <v>8619</v>
      </c>
      <c r="JVP5" t="s">
        <v>8620</v>
      </c>
      <c r="JVQ5" t="s">
        <v>8621</v>
      </c>
      <c r="JVR5" t="s">
        <v>8622</v>
      </c>
      <c r="JVS5" t="s">
        <v>8623</v>
      </c>
      <c r="JVT5" t="s">
        <v>8624</v>
      </c>
      <c r="JVU5" t="s">
        <v>8625</v>
      </c>
      <c r="JVV5" t="s">
        <v>8626</v>
      </c>
      <c r="JVW5" t="s">
        <v>8627</v>
      </c>
      <c r="JVX5" t="s">
        <v>8628</v>
      </c>
      <c r="JVY5" t="s">
        <v>8629</v>
      </c>
      <c r="JVZ5" t="s">
        <v>8630</v>
      </c>
      <c r="JWA5" t="s">
        <v>8631</v>
      </c>
      <c r="JWB5" t="s">
        <v>8632</v>
      </c>
      <c r="JWC5" t="s">
        <v>8633</v>
      </c>
      <c r="JWD5" t="s">
        <v>8634</v>
      </c>
      <c r="JWE5" t="s">
        <v>8635</v>
      </c>
      <c r="JWF5" t="s">
        <v>8636</v>
      </c>
      <c r="JWG5" t="s">
        <v>8637</v>
      </c>
      <c r="JWH5" t="s">
        <v>8638</v>
      </c>
      <c r="JWI5" t="s">
        <v>8639</v>
      </c>
      <c r="JWJ5" t="s">
        <v>8640</v>
      </c>
      <c r="JWK5" t="s">
        <v>8641</v>
      </c>
      <c r="JWL5" t="s">
        <v>8642</v>
      </c>
      <c r="JWM5" t="s">
        <v>8643</v>
      </c>
      <c r="JWN5" t="s">
        <v>8644</v>
      </c>
      <c r="JWO5" t="s">
        <v>8645</v>
      </c>
      <c r="JWP5" t="s">
        <v>8646</v>
      </c>
      <c r="JWQ5" t="s">
        <v>8647</v>
      </c>
      <c r="JWR5" t="s">
        <v>8648</v>
      </c>
      <c r="JWS5" t="s">
        <v>8649</v>
      </c>
      <c r="JWT5" t="s">
        <v>8650</v>
      </c>
      <c r="JWU5" t="s">
        <v>8651</v>
      </c>
      <c r="JWV5" t="s">
        <v>8652</v>
      </c>
      <c r="JWW5" t="s">
        <v>8653</v>
      </c>
      <c r="JWX5" t="s">
        <v>8654</v>
      </c>
      <c r="JWY5" t="s">
        <v>8655</v>
      </c>
      <c r="JWZ5" t="s">
        <v>8656</v>
      </c>
      <c r="JXA5" t="s">
        <v>8657</v>
      </c>
      <c r="JXB5" t="s">
        <v>8658</v>
      </c>
      <c r="JXC5" t="s">
        <v>8659</v>
      </c>
      <c r="JXD5" t="s">
        <v>8660</v>
      </c>
      <c r="JXE5" t="s">
        <v>8661</v>
      </c>
      <c r="JXF5" t="s">
        <v>8662</v>
      </c>
      <c r="JXG5" t="s">
        <v>8663</v>
      </c>
      <c r="JXH5" t="s">
        <v>8664</v>
      </c>
      <c r="JXI5" t="s">
        <v>8665</v>
      </c>
      <c r="JXJ5" t="s">
        <v>8666</v>
      </c>
      <c r="JXK5" t="s">
        <v>8667</v>
      </c>
      <c r="JXL5" t="s">
        <v>8668</v>
      </c>
      <c r="JXM5" t="s">
        <v>8669</v>
      </c>
      <c r="JXN5" t="s">
        <v>8670</v>
      </c>
      <c r="JXO5" t="s">
        <v>8671</v>
      </c>
      <c r="JXP5" t="s">
        <v>8672</v>
      </c>
      <c r="JXQ5" t="s">
        <v>8673</v>
      </c>
      <c r="JXR5" t="s">
        <v>8674</v>
      </c>
      <c r="JXS5" t="s">
        <v>8675</v>
      </c>
      <c r="JXT5" t="s">
        <v>8676</v>
      </c>
      <c r="JXU5" t="s">
        <v>8677</v>
      </c>
      <c r="JXV5" t="s">
        <v>8678</v>
      </c>
      <c r="JXW5" t="s">
        <v>8679</v>
      </c>
      <c r="JXX5" t="s">
        <v>8680</v>
      </c>
      <c r="JXY5" t="s">
        <v>8681</v>
      </c>
      <c r="JXZ5" t="s">
        <v>8682</v>
      </c>
      <c r="JYA5" t="s">
        <v>8683</v>
      </c>
      <c r="JYB5" t="s">
        <v>8684</v>
      </c>
      <c r="JYC5" t="s">
        <v>8685</v>
      </c>
      <c r="JYD5" t="s">
        <v>8686</v>
      </c>
      <c r="JYE5" t="s">
        <v>8687</v>
      </c>
      <c r="JYF5" t="s">
        <v>8688</v>
      </c>
      <c r="JYG5" t="s">
        <v>8689</v>
      </c>
      <c r="JYH5" t="s">
        <v>8690</v>
      </c>
      <c r="JYI5" t="s">
        <v>8691</v>
      </c>
      <c r="JYJ5" t="s">
        <v>8692</v>
      </c>
      <c r="JYK5" t="s">
        <v>8693</v>
      </c>
      <c r="JYL5" t="s">
        <v>8694</v>
      </c>
      <c r="JYM5" t="s">
        <v>8695</v>
      </c>
      <c r="JYN5" t="s">
        <v>8696</v>
      </c>
      <c r="JYO5" t="s">
        <v>8697</v>
      </c>
      <c r="JYP5" t="s">
        <v>8698</v>
      </c>
      <c r="JYQ5" t="s">
        <v>8699</v>
      </c>
      <c r="JYR5" t="s">
        <v>8700</v>
      </c>
      <c r="JYS5" t="s">
        <v>8701</v>
      </c>
      <c r="JYT5" t="s">
        <v>8702</v>
      </c>
      <c r="JYU5" t="s">
        <v>8703</v>
      </c>
      <c r="JYV5" t="s">
        <v>8704</v>
      </c>
      <c r="JYW5" t="s">
        <v>8705</v>
      </c>
      <c r="JYX5" t="s">
        <v>8706</v>
      </c>
      <c r="JYY5" t="s">
        <v>8707</v>
      </c>
      <c r="JYZ5" t="s">
        <v>8708</v>
      </c>
      <c r="JZA5" t="s">
        <v>8709</v>
      </c>
      <c r="JZB5" t="s">
        <v>8710</v>
      </c>
      <c r="JZC5" t="s">
        <v>8711</v>
      </c>
      <c r="JZD5" t="s">
        <v>8712</v>
      </c>
      <c r="JZE5" t="s">
        <v>8713</v>
      </c>
      <c r="JZF5" t="s">
        <v>8714</v>
      </c>
      <c r="JZG5" t="s">
        <v>8715</v>
      </c>
      <c r="JZH5" t="s">
        <v>8716</v>
      </c>
      <c r="JZI5" t="s">
        <v>8717</v>
      </c>
      <c r="JZJ5" t="s">
        <v>8718</v>
      </c>
      <c r="JZK5" t="s">
        <v>8719</v>
      </c>
      <c r="JZL5" t="s">
        <v>8720</v>
      </c>
      <c r="JZM5" t="s">
        <v>8721</v>
      </c>
      <c r="JZN5" t="s">
        <v>8722</v>
      </c>
      <c r="JZO5" t="s">
        <v>8723</v>
      </c>
      <c r="JZP5" t="s">
        <v>8724</v>
      </c>
      <c r="JZQ5" t="s">
        <v>8725</v>
      </c>
      <c r="JZR5" t="s">
        <v>8726</v>
      </c>
      <c r="JZS5" t="s">
        <v>8727</v>
      </c>
      <c r="JZT5" t="s">
        <v>8728</v>
      </c>
      <c r="JZU5" t="s">
        <v>8729</v>
      </c>
      <c r="JZV5" t="s">
        <v>8730</v>
      </c>
      <c r="JZW5" t="s">
        <v>8731</v>
      </c>
      <c r="JZX5" t="s">
        <v>8732</v>
      </c>
      <c r="JZY5" t="s">
        <v>8733</v>
      </c>
      <c r="JZZ5" t="s">
        <v>8734</v>
      </c>
      <c r="KAA5" t="s">
        <v>8735</v>
      </c>
      <c r="KAB5" t="s">
        <v>8736</v>
      </c>
      <c r="KAC5" t="s">
        <v>8737</v>
      </c>
      <c r="KAD5" t="s">
        <v>8738</v>
      </c>
      <c r="KAE5" t="s">
        <v>8739</v>
      </c>
      <c r="KAF5" t="s">
        <v>8740</v>
      </c>
      <c r="KAG5" t="s">
        <v>8741</v>
      </c>
      <c r="KAH5" t="s">
        <v>8742</v>
      </c>
      <c r="KAI5" t="s">
        <v>8743</v>
      </c>
      <c r="KAJ5" t="s">
        <v>8744</v>
      </c>
      <c r="KAK5" t="s">
        <v>8745</v>
      </c>
      <c r="KAL5" t="s">
        <v>8746</v>
      </c>
      <c r="KAM5" t="s">
        <v>8747</v>
      </c>
      <c r="KAN5" t="s">
        <v>8748</v>
      </c>
      <c r="KAO5" t="s">
        <v>8749</v>
      </c>
      <c r="KAP5" t="s">
        <v>8750</v>
      </c>
      <c r="KAQ5" t="s">
        <v>8751</v>
      </c>
      <c r="KAR5" t="s">
        <v>8752</v>
      </c>
      <c r="KAS5" t="s">
        <v>8753</v>
      </c>
      <c r="KAT5" t="s">
        <v>8754</v>
      </c>
      <c r="KAU5" t="s">
        <v>8755</v>
      </c>
      <c r="KAV5" t="s">
        <v>8756</v>
      </c>
      <c r="KAW5" t="s">
        <v>8757</v>
      </c>
      <c r="KAX5" t="s">
        <v>8758</v>
      </c>
      <c r="KAY5" t="s">
        <v>8759</v>
      </c>
      <c r="KAZ5" t="s">
        <v>8760</v>
      </c>
      <c r="KBA5" t="s">
        <v>8761</v>
      </c>
      <c r="KBB5" t="s">
        <v>8762</v>
      </c>
      <c r="KBC5" t="s">
        <v>8763</v>
      </c>
      <c r="KBD5" t="s">
        <v>8764</v>
      </c>
      <c r="KBE5" t="s">
        <v>8765</v>
      </c>
      <c r="KBF5" t="s">
        <v>8766</v>
      </c>
      <c r="KBG5" t="s">
        <v>8767</v>
      </c>
      <c r="KBH5" t="s">
        <v>8768</v>
      </c>
      <c r="KBI5" t="s">
        <v>8769</v>
      </c>
      <c r="KBJ5" t="s">
        <v>8770</v>
      </c>
      <c r="KBK5" t="s">
        <v>8771</v>
      </c>
      <c r="KBL5" t="s">
        <v>8772</v>
      </c>
      <c r="KBM5" t="s">
        <v>8773</v>
      </c>
      <c r="KBN5" t="s">
        <v>8774</v>
      </c>
      <c r="KBO5" t="s">
        <v>8775</v>
      </c>
      <c r="KBP5" t="s">
        <v>8776</v>
      </c>
      <c r="KBQ5" t="s">
        <v>8777</v>
      </c>
      <c r="KBR5" t="s">
        <v>8778</v>
      </c>
      <c r="KBS5" t="s">
        <v>8779</v>
      </c>
      <c r="KBT5" t="s">
        <v>8780</v>
      </c>
      <c r="KBU5" t="s">
        <v>8781</v>
      </c>
      <c r="KBV5" t="s">
        <v>8782</v>
      </c>
      <c r="KBW5" t="s">
        <v>8783</v>
      </c>
      <c r="KBX5" t="s">
        <v>8784</v>
      </c>
      <c r="KBY5" t="s">
        <v>8785</v>
      </c>
      <c r="KBZ5" t="s">
        <v>8786</v>
      </c>
      <c r="KCA5" t="s">
        <v>8787</v>
      </c>
      <c r="KCB5" t="s">
        <v>8788</v>
      </c>
      <c r="KCC5" t="s">
        <v>8789</v>
      </c>
      <c r="KCD5" t="s">
        <v>8790</v>
      </c>
      <c r="KCE5" t="s">
        <v>8791</v>
      </c>
      <c r="KCF5" t="s">
        <v>8792</v>
      </c>
      <c r="KCG5" t="s">
        <v>8793</v>
      </c>
      <c r="KCH5" t="s">
        <v>8794</v>
      </c>
      <c r="KCI5" t="s">
        <v>8795</v>
      </c>
      <c r="KCJ5" t="s">
        <v>8796</v>
      </c>
      <c r="KCK5" t="s">
        <v>8797</v>
      </c>
      <c r="KCL5" t="s">
        <v>8798</v>
      </c>
      <c r="KCM5" t="s">
        <v>8799</v>
      </c>
      <c r="KCN5" t="s">
        <v>8800</v>
      </c>
      <c r="KCO5" t="s">
        <v>8801</v>
      </c>
      <c r="KCP5" t="s">
        <v>8802</v>
      </c>
      <c r="KCQ5" t="s">
        <v>8803</v>
      </c>
      <c r="KCR5" t="s">
        <v>8804</v>
      </c>
      <c r="KCS5" t="s">
        <v>8805</v>
      </c>
      <c r="KCT5" t="s">
        <v>8806</v>
      </c>
      <c r="KCU5" t="s">
        <v>8807</v>
      </c>
      <c r="KCV5" t="s">
        <v>8808</v>
      </c>
      <c r="KCW5" t="s">
        <v>8809</v>
      </c>
      <c r="KCX5" t="s">
        <v>8810</v>
      </c>
      <c r="KCY5" t="s">
        <v>8811</v>
      </c>
      <c r="KCZ5" t="s">
        <v>8812</v>
      </c>
      <c r="KDA5" t="s">
        <v>8813</v>
      </c>
      <c r="KDB5" t="s">
        <v>8814</v>
      </c>
      <c r="KDC5" t="s">
        <v>8815</v>
      </c>
      <c r="KDD5" t="s">
        <v>8816</v>
      </c>
      <c r="KDE5" t="s">
        <v>8817</v>
      </c>
      <c r="KDF5" t="s">
        <v>8818</v>
      </c>
      <c r="KDG5" t="s">
        <v>8819</v>
      </c>
      <c r="KDH5" t="s">
        <v>8820</v>
      </c>
      <c r="KDI5" t="s">
        <v>8821</v>
      </c>
      <c r="KDJ5" t="s">
        <v>8822</v>
      </c>
      <c r="KDK5" t="s">
        <v>8823</v>
      </c>
      <c r="KDL5" t="s">
        <v>8824</v>
      </c>
      <c r="KDM5" t="s">
        <v>8825</v>
      </c>
      <c r="KDN5" t="s">
        <v>8826</v>
      </c>
      <c r="KDO5" t="s">
        <v>8827</v>
      </c>
      <c r="KDP5" t="s">
        <v>8828</v>
      </c>
      <c r="KDQ5" t="s">
        <v>8829</v>
      </c>
      <c r="KDR5" t="s">
        <v>8830</v>
      </c>
      <c r="KDS5" t="s">
        <v>8831</v>
      </c>
      <c r="KDT5" t="s">
        <v>8832</v>
      </c>
      <c r="KDU5" t="s">
        <v>8833</v>
      </c>
      <c r="KDV5" t="s">
        <v>8834</v>
      </c>
      <c r="KDW5" t="s">
        <v>8835</v>
      </c>
      <c r="KDX5" t="s">
        <v>8836</v>
      </c>
      <c r="KDY5" t="s">
        <v>8837</v>
      </c>
      <c r="KDZ5" t="s">
        <v>8838</v>
      </c>
      <c r="KEA5" t="s">
        <v>8839</v>
      </c>
      <c r="KEB5" t="s">
        <v>8840</v>
      </c>
      <c r="KEC5" t="s">
        <v>8841</v>
      </c>
      <c r="KED5" t="s">
        <v>8842</v>
      </c>
      <c r="KEE5" t="s">
        <v>8843</v>
      </c>
      <c r="KEF5" t="s">
        <v>8844</v>
      </c>
      <c r="KEG5" t="s">
        <v>8845</v>
      </c>
      <c r="KEH5" t="s">
        <v>8846</v>
      </c>
      <c r="KEI5" t="s">
        <v>8847</v>
      </c>
      <c r="KEJ5" t="s">
        <v>8848</v>
      </c>
      <c r="KEK5" t="s">
        <v>8849</v>
      </c>
      <c r="KEL5" t="s">
        <v>8850</v>
      </c>
      <c r="KEM5" t="s">
        <v>8851</v>
      </c>
      <c r="KEN5" t="s">
        <v>8852</v>
      </c>
      <c r="KEO5" t="s">
        <v>8853</v>
      </c>
      <c r="KEP5" t="s">
        <v>8854</v>
      </c>
      <c r="KEQ5" t="s">
        <v>8855</v>
      </c>
      <c r="KER5" t="s">
        <v>8856</v>
      </c>
      <c r="KES5" t="s">
        <v>8857</v>
      </c>
      <c r="KET5" t="s">
        <v>8858</v>
      </c>
      <c r="KEU5" t="s">
        <v>8859</v>
      </c>
      <c r="KEV5" t="s">
        <v>8860</v>
      </c>
      <c r="KEW5" t="s">
        <v>8861</v>
      </c>
      <c r="KEX5" t="s">
        <v>8862</v>
      </c>
      <c r="KEY5" t="s">
        <v>8863</v>
      </c>
      <c r="KEZ5" t="s">
        <v>8864</v>
      </c>
      <c r="KFA5" t="s">
        <v>8865</v>
      </c>
      <c r="KFB5" t="s">
        <v>8866</v>
      </c>
      <c r="KFC5" t="s">
        <v>8867</v>
      </c>
      <c r="KFD5" t="s">
        <v>8868</v>
      </c>
      <c r="KFE5" t="s">
        <v>8869</v>
      </c>
      <c r="KFF5" t="s">
        <v>8870</v>
      </c>
      <c r="KFG5" t="s">
        <v>8871</v>
      </c>
      <c r="KFH5" t="s">
        <v>8872</v>
      </c>
      <c r="KFI5" t="s">
        <v>8873</v>
      </c>
      <c r="KFJ5" t="s">
        <v>8874</v>
      </c>
      <c r="KFK5" t="s">
        <v>8875</v>
      </c>
      <c r="KFL5" t="s">
        <v>8876</v>
      </c>
      <c r="KFM5" t="s">
        <v>8877</v>
      </c>
      <c r="KFN5" t="s">
        <v>8878</v>
      </c>
      <c r="KFO5" t="s">
        <v>8879</v>
      </c>
      <c r="KFP5" t="s">
        <v>8880</v>
      </c>
      <c r="KFQ5" t="s">
        <v>8881</v>
      </c>
      <c r="KFR5" t="s">
        <v>8882</v>
      </c>
      <c r="KFS5" t="s">
        <v>8883</v>
      </c>
      <c r="KFT5" t="s">
        <v>8884</v>
      </c>
      <c r="KFU5" t="s">
        <v>8885</v>
      </c>
      <c r="KFV5" t="s">
        <v>8886</v>
      </c>
      <c r="KFW5" t="s">
        <v>8887</v>
      </c>
      <c r="KFX5" t="s">
        <v>8888</v>
      </c>
      <c r="KFY5" t="s">
        <v>8889</v>
      </c>
      <c r="KFZ5" t="s">
        <v>8890</v>
      </c>
      <c r="KGA5" t="s">
        <v>8891</v>
      </c>
      <c r="KGB5" t="s">
        <v>8892</v>
      </c>
      <c r="KGC5" t="s">
        <v>8893</v>
      </c>
      <c r="KGD5" t="s">
        <v>8894</v>
      </c>
      <c r="KGE5" t="s">
        <v>8895</v>
      </c>
      <c r="KGF5" t="s">
        <v>8896</v>
      </c>
      <c r="KGG5" t="s">
        <v>8897</v>
      </c>
      <c r="KGH5" t="s">
        <v>8898</v>
      </c>
      <c r="KGI5" t="s">
        <v>8899</v>
      </c>
      <c r="KGJ5" t="s">
        <v>8900</v>
      </c>
      <c r="KGK5" t="s">
        <v>8901</v>
      </c>
      <c r="KGL5" t="s">
        <v>8902</v>
      </c>
      <c r="KGM5" t="s">
        <v>8903</v>
      </c>
      <c r="KGN5" t="s">
        <v>8904</v>
      </c>
      <c r="KGO5" t="s">
        <v>8905</v>
      </c>
      <c r="KGP5" t="s">
        <v>8906</v>
      </c>
      <c r="KGQ5" t="s">
        <v>8907</v>
      </c>
      <c r="KGR5" t="s">
        <v>8908</v>
      </c>
      <c r="KGS5" t="s">
        <v>8909</v>
      </c>
      <c r="KGT5" t="s">
        <v>8910</v>
      </c>
      <c r="KGU5" t="s">
        <v>8911</v>
      </c>
      <c r="KGV5" t="s">
        <v>8912</v>
      </c>
      <c r="KGW5" t="s">
        <v>8913</v>
      </c>
      <c r="KGX5" t="s">
        <v>8914</v>
      </c>
      <c r="KGY5" t="s">
        <v>8915</v>
      </c>
      <c r="KGZ5" t="s">
        <v>8916</v>
      </c>
      <c r="KHA5" t="s">
        <v>8917</v>
      </c>
      <c r="KHB5" t="s">
        <v>8918</v>
      </c>
      <c r="KHC5" t="s">
        <v>8919</v>
      </c>
      <c r="KHD5" t="s">
        <v>8920</v>
      </c>
      <c r="KHE5" t="s">
        <v>8921</v>
      </c>
      <c r="KHF5" t="s">
        <v>8922</v>
      </c>
      <c r="KHG5" t="s">
        <v>8923</v>
      </c>
      <c r="KHH5" t="s">
        <v>8924</v>
      </c>
      <c r="KHI5" t="s">
        <v>8925</v>
      </c>
      <c r="KHJ5" t="s">
        <v>8926</v>
      </c>
      <c r="KHK5" t="s">
        <v>8927</v>
      </c>
      <c r="KHL5" t="s">
        <v>8928</v>
      </c>
      <c r="KHM5" t="s">
        <v>8929</v>
      </c>
      <c r="KHN5" t="s">
        <v>8930</v>
      </c>
      <c r="KHO5" t="s">
        <v>8931</v>
      </c>
      <c r="KHP5" t="s">
        <v>8932</v>
      </c>
      <c r="KHQ5" t="s">
        <v>8933</v>
      </c>
      <c r="KHR5" t="s">
        <v>8934</v>
      </c>
      <c r="KHS5" t="s">
        <v>8935</v>
      </c>
      <c r="KHT5" t="s">
        <v>8936</v>
      </c>
      <c r="KHU5" t="s">
        <v>8937</v>
      </c>
      <c r="KHV5" t="s">
        <v>8938</v>
      </c>
      <c r="KHW5" t="s">
        <v>8939</v>
      </c>
      <c r="KHX5" t="s">
        <v>8940</v>
      </c>
      <c r="KHY5" t="s">
        <v>8941</v>
      </c>
      <c r="KHZ5" t="s">
        <v>8942</v>
      </c>
      <c r="KIA5" t="s">
        <v>8943</v>
      </c>
      <c r="KIB5" t="s">
        <v>8944</v>
      </c>
      <c r="KIC5" t="s">
        <v>8945</v>
      </c>
      <c r="KID5" t="s">
        <v>8946</v>
      </c>
      <c r="KIE5" t="s">
        <v>8947</v>
      </c>
      <c r="KIF5" t="s">
        <v>8948</v>
      </c>
      <c r="KIG5" t="s">
        <v>8949</v>
      </c>
      <c r="KIH5" t="s">
        <v>8950</v>
      </c>
      <c r="KII5" t="s">
        <v>8951</v>
      </c>
      <c r="KIJ5" t="s">
        <v>8952</v>
      </c>
      <c r="KIK5" t="s">
        <v>8953</v>
      </c>
      <c r="KIL5" t="s">
        <v>8954</v>
      </c>
      <c r="KIM5" t="s">
        <v>8955</v>
      </c>
      <c r="KIN5" t="s">
        <v>8956</v>
      </c>
      <c r="KIO5" t="s">
        <v>8957</v>
      </c>
      <c r="KIP5" t="s">
        <v>8958</v>
      </c>
      <c r="KIQ5" t="s">
        <v>8959</v>
      </c>
      <c r="KIR5" t="s">
        <v>8960</v>
      </c>
      <c r="KIS5" t="s">
        <v>8961</v>
      </c>
      <c r="KIT5" t="s">
        <v>8962</v>
      </c>
      <c r="KIU5" t="s">
        <v>8963</v>
      </c>
      <c r="KIV5" t="s">
        <v>8964</v>
      </c>
      <c r="KIW5" t="s">
        <v>8965</v>
      </c>
      <c r="KIX5" t="s">
        <v>8966</v>
      </c>
      <c r="KIY5" t="s">
        <v>8967</v>
      </c>
      <c r="KIZ5" t="s">
        <v>8968</v>
      </c>
      <c r="KJA5" t="s">
        <v>8969</v>
      </c>
      <c r="KJB5" t="s">
        <v>8970</v>
      </c>
      <c r="KJC5" t="s">
        <v>8971</v>
      </c>
      <c r="KJD5" t="s">
        <v>8972</v>
      </c>
      <c r="KJE5" t="s">
        <v>8973</v>
      </c>
      <c r="KJF5" t="s">
        <v>8974</v>
      </c>
      <c r="KJG5" t="s">
        <v>8975</v>
      </c>
      <c r="KJH5" t="s">
        <v>8976</v>
      </c>
      <c r="KJI5" t="s">
        <v>8977</v>
      </c>
      <c r="KJJ5" t="s">
        <v>8978</v>
      </c>
      <c r="KJK5" t="s">
        <v>8979</v>
      </c>
      <c r="KJL5" t="s">
        <v>8980</v>
      </c>
      <c r="KJM5" t="s">
        <v>8981</v>
      </c>
      <c r="KJN5" t="s">
        <v>8982</v>
      </c>
      <c r="KJO5" t="s">
        <v>8983</v>
      </c>
      <c r="KJP5" t="s">
        <v>8984</v>
      </c>
      <c r="KJQ5" t="s">
        <v>8985</v>
      </c>
      <c r="KJR5" t="s">
        <v>8986</v>
      </c>
      <c r="KJS5" t="s">
        <v>8987</v>
      </c>
      <c r="KJT5" t="s">
        <v>8988</v>
      </c>
      <c r="KJU5" t="s">
        <v>8989</v>
      </c>
      <c r="KJV5" t="s">
        <v>8990</v>
      </c>
      <c r="KJW5" t="s">
        <v>8991</v>
      </c>
      <c r="KJX5" t="s">
        <v>8992</v>
      </c>
      <c r="KJY5" t="s">
        <v>8993</v>
      </c>
      <c r="KJZ5" t="s">
        <v>8994</v>
      </c>
      <c r="KKA5" t="s">
        <v>8995</v>
      </c>
      <c r="KKB5" t="s">
        <v>8996</v>
      </c>
      <c r="KKC5" t="s">
        <v>8997</v>
      </c>
      <c r="KKD5" t="s">
        <v>8998</v>
      </c>
      <c r="KKE5" t="s">
        <v>8999</v>
      </c>
      <c r="KKF5" t="s">
        <v>9000</v>
      </c>
      <c r="KKG5" t="s">
        <v>9001</v>
      </c>
      <c r="KKH5" t="s">
        <v>9002</v>
      </c>
      <c r="KKI5" t="s">
        <v>9003</v>
      </c>
      <c r="KKJ5" t="s">
        <v>9004</v>
      </c>
      <c r="KKK5" t="s">
        <v>9005</v>
      </c>
      <c r="KKL5" t="s">
        <v>9006</v>
      </c>
      <c r="KKM5" t="s">
        <v>9007</v>
      </c>
      <c r="KKN5" t="s">
        <v>9008</v>
      </c>
      <c r="KKO5" t="s">
        <v>9009</v>
      </c>
      <c r="KKP5" t="s">
        <v>9010</v>
      </c>
      <c r="KKQ5" t="s">
        <v>9011</v>
      </c>
      <c r="KKR5" t="s">
        <v>9012</v>
      </c>
      <c r="KKS5" t="s">
        <v>9013</v>
      </c>
      <c r="KKT5" t="s">
        <v>9014</v>
      </c>
      <c r="KKU5" t="s">
        <v>9015</v>
      </c>
      <c r="KKV5" t="s">
        <v>9016</v>
      </c>
      <c r="KKW5" t="s">
        <v>9017</v>
      </c>
      <c r="KKX5" t="s">
        <v>9018</v>
      </c>
      <c r="KKY5" t="s">
        <v>9019</v>
      </c>
      <c r="KKZ5" t="s">
        <v>9020</v>
      </c>
      <c r="KLA5" t="s">
        <v>9021</v>
      </c>
      <c r="KLB5" t="s">
        <v>9022</v>
      </c>
      <c r="KLC5" t="s">
        <v>9023</v>
      </c>
      <c r="KLD5" t="s">
        <v>9024</v>
      </c>
      <c r="KLE5" t="s">
        <v>9025</v>
      </c>
      <c r="KLF5" t="s">
        <v>9026</v>
      </c>
      <c r="KLG5" t="s">
        <v>9027</v>
      </c>
      <c r="KLH5" t="s">
        <v>9028</v>
      </c>
      <c r="KLI5" t="s">
        <v>9029</v>
      </c>
      <c r="KLJ5" t="s">
        <v>9030</v>
      </c>
      <c r="KLK5" t="s">
        <v>9031</v>
      </c>
      <c r="KLL5" t="s">
        <v>9032</v>
      </c>
      <c r="KLM5" t="s">
        <v>9033</v>
      </c>
      <c r="KLN5" t="s">
        <v>9034</v>
      </c>
      <c r="KLO5" t="s">
        <v>9035</v>
      </c>
      <c r="KLP5" t="s">
        <v>9036</v>
      </c>
      <c r="KLQ5" t="s">
        <v>9037</v>
      </c>
      <c r="KLR5" t="s">
        <v>9038</v>
      </c>
      <c r="KLS5" t="s">
        <v>9039</v>
      </c>
      <c r="KLT5" t="s">
        <v>9040</v>
      </c>
      <c r="KLU5" t="s">
        <v>9041</v>
      </c>
      <c r="KLV5" t="s">
        <v>9042</v>
      </c>
      <c r="KLW5" t="s">
        <v>9043</v>
      </c>
      <c r="KLX5" t="s">
        <v>9044</v>
      </c>
      <c r="KLY5" t="s">
        <v>9045</v>
      </c>
      <c r="KLZ5" t="s">
        <v>9046</v>
      </c>
      <c r="KMA5" t="s">
        <v>9047</v>
      </c>
      <c r="KMB5" t="s">
        <v>9048</v>
      </c>
      <c r="KMC5" t="s">
        <v>9049</v>
      </c>
      <c r="KMD5" t="s">
        <v>9050</v>
      </c>
      <c r="KME5" t="s">
        <v>9051</v>
      </c>
      <c r="KMF5" t="s">
        <v>9052</v>
      </c>
      <c r="KMG5" t="s">
        <v>9053</v>
      </c>
      <c r="KMH5" t="s">
        <v>9054</v>
      </c>
      <c r="KMI5" t="s">
        <v>9055</v>
      </c>
      <c r="KMJ5" t="s">
        <v>9056</v>
      </c>
      <c r="KMK5" t="s">
        <v>9057</v>
      </c>
      <c r="KML5" t="s">
        <v>9058</v>
      </c>
      <c r="KMM5" t="s">
        <v>9059</v>
      </c>
      <c r="KMN5" t="s">
        <v>9060</v>
      </c>
      <c r="KMO5" t="s">
        <v>9061</v>
      </c>
      <c r="KMP5" t="s">
        <v>9062</v>
      </c>
      <c r="KMQ5" t="s">
        <v>9063</v>
      </c>
      <c r="KMR5" t="s">
        <v>9064</v>
      </c>
      <c r="KMS5" t="s">
        <v>9065</v>
      </c>
      <c r="KMT5" t="s">
        <v>9066</v>
      </c>
      <c r="KMU5" t="s">
        <v>9067</v>
      </c>
      <c r="KMV5" t="s">
        <v>9068</v>
      </c>
      <c r="KMW5" t="s">
        <v>9069</v>
      </c>
      <c r="KMX5" t="s">
        <v>9070</v>
      </c>
      <c r="KMY5" t="s">
        <v>9071</v>
      </c>
      <c r="KMZ5" t="s">
        <v>9072</v>
      </c>
      <c r="KNA5" t="s">
        <v>9073</v>
      </c>
      <c r="KNB5" t="s">
        <v>9074</v>
      </c>
      <c r="KNC5" t="s">
        <v>9075</v>
      </c>
      <c r="KND5" t="s">
        <v>9076</v>
      </c>
      <c r="KNE5" t="s">
        <v>9077</v>
      </c>
      <c r="KNF5" t="s">
        <v>9078</v>
      </c>
      <c r="KNG5" t="s">
        <v>9079</v>
      </c>
      <c r="KNH5" t="s">
        <v>9080</v>
      </c>
      <c r="KNI5" t="s">
        <v>9081</v>
      </c>
      <c r="KNJ5" t="s">
        <v>9082</v>
      </c>
      <c r="KNK5" t="s">
        <v>9083</v>
      </c>
      <c r="KNL5" t="s">
        <v>9084</v>
      </c>
      <c r="KNM5" t="s">
        <v>9085</v>
      </c>
      <c r="KNN5" t="s">
        <v>9086</v>
      </c>
      <c r="KNO5" t="s">
        <v>9087</v>
      </c>
      <c r="KNP5" t="s">
        <v>9088</v>
      </c>
      <c r="KNQ5" t="s">
        <v>9089</v>
      </c>
      <c r="KNR5" t="s">
        <v>9090</v>
      </c>
      <c r="KNS5" t="s">
        <v>9091</v>
      </c>
      <c r="KNT5" t="s">
        <v>9092</v>
      </c>
      <c r="KNU5" t="s">
        <v>9093</v>
      </c>
      <c r="KNV5" t="s">
        <v>9094</v>
      </c>
      <c r="KNW5" t="s">
        <v>9095</v>
      </c>
      <c r="KNX5" t="s">
        <v>9096</v>
      </c>
      <c r="KNY5" t="s">
        <v>9097</v>
      </c>
      <c r="KNZ5" t="s">
        <v>9098</v>
      </c>
      <c r="KOA5" t="s">
        <v>9099</v>
      </c>
      <c r="KOB5" t="s">
        <v>9100</v>
      </c>
      <c r="KOC5" t="s">
        <v>9101</v>
      </c>
      <c r="KOD5" t="s">
        <v>9102</v>
      </c>
      <c r="KOE5" t="s">
        <v>9103</v>
      </c>
      <c r="KOF5" t="s">
        <v>9104</v>
      </c>
      <c r="KOG5" t="s">
        <v>9105</v>
      </c>
      <c r="KOH5" t="s">
        <v>9106</v>
      </c>
      <c r="KOI5" t="s">
        <v>9107</v>
      </c>
      <c r="KOJ5" t="s">
        <v>9108</v>
      </c>
      <c r="KOK5" t="s">
        <v>9109</v>
      </c>
      <c r="KOL5" t="s">
        <v>9110</v>
      </c>
      <c r="KOM5" t="s">
        <v>9111</v>
      </c>
      <c r="KON5" t="s">
        <v>9112</v>
      </c>
      <c r="KOO5" t="s">
        <v>9113</v>
      </c>
      <c r="KOP5" t="s">
        <v>9114</v>
      </c>
      <c r="KOQ5" t="s">
        <v>9115</v>
      </c>
      <c r="KOR5" t="s">
        <v>9116</v>
      </c>
      <c r="KOS5" t="s">
        <v>9117</v>
      </c>
      <c r="KOT5" t="s">
        <v>9118</v>
      </c>
      <c r="KOU5" t="s">
        <v>9119</v>
      </c>
      <c r="KOV5" t="s">
        <v>9120</v>
      </c>
      <c r="KOW5" t="s">
        <v>9121</v>
      </c>
      <c r="KOX5" t="s">
        <v>9122</v>
      </c>
      <c r="KOY5" t="s">
        <v>9123</v>
      </c>
      <c r="KOZ5" t="s">
        <v>9124</v>
      </c>
      <c r="KPA5" t="s">
        <v>9125</v>
      </c>
      <c r="KPB5" t="s">
        <v>9126</v>
      </c>
      <c r="KPC5" t="s">
        <v>9127</v>
      </c>
      <c r="KPD5" t="s">
        <v>9128</v>
      </c>
      <c r="KPE5" t="s">
        <v>9129</v>
      </c>
      <c r="KPF5" t="s">
        <v>9130</v>
      </c>
      <c r="KPG5" t="s">
        <v>9131</v>
      </c>
      <c r="KPH5" t="s">
        <v>9132</v>
      </c>
      <c r="KPI5" t="s">
        <v>9133</v>
      </c>
      <c r="KPJ5" t="s">
        <v>9134</v>
      </c>
      <c r="KPK5" t="s">
        <v>9135</v>
      </c>
      <c r="KPL5" t="s">
        <v>9136</v>
      </c>
      <c r="KPM5" t="s">
        <v>9137</v>
      </c>
      <c r="KPN5" t="s">
        <v>9138</v>
      </c>
      <c r="KPO5" t="s">
        <v>9139</v>
      </c>
      <c r="KPP5" t="s">
        <v>9140</v>
      </c>
      <c r="KPQ5" t="s">
        <v>9141</v>
      </c>
      <c r="KPR5" t="s">
        <v>9142</v>
      </c>
      <c r="KPS5" t="s">
        <v>9143</v>
      </c>
      <c r="KPT5" t="s">
        <v>9144</v>
      </c>
      <c r="KPU5" t="s">
        <v>9145</v>
      </c>
      <c r="KPV5" t="s">
        <v>9146</v>
      </c>
      <c r="KPW5" t="s">
        <v>9147</v>
      </c>
      <c r="KPX5" t="s">
        <v>9148</v>
      </c>
      <c r="KPY5" t="s">
        <v>9149</v>
      </c>
      <c r="KPZ5" t="s">
        <v>9150</v>
      </c>
      <c r="KQA5" t="s">
        <v>9151</v>
      </c>
      <c r="KQB5" t="s">
        <v>9152</v>
      </c>
      <c r="KQC5" t="s">
        <v>9153</v>
      </c>
      <c r="KQD5" t="s">
        <v>9154</v>
      </c>
      <c r="KQE5" t="s">
        <v>9155</v>
      </c>
      <c r="KQF5" t="s">
        <v>9156</v>
      </c>
      <c r="KQG5" t="s">
        <v>9157</v>
      </c>
      <c r="KQH5" t="s">
        <v>9158</v>
      </c>
      <c r="KQI5" t="s">
        <v>9159</v>
      </c>
      <c r="KQJ5" t="s">
        <v>9160</v>
      </c>
      <c r="KQK5" t="s">
        <v>9161</v>
      </c>
      <c r="KQL5" t="s">
        <v>9162</v>
      </c>
      <c r="KQM5" t="s">
        <v>9163</v>
      </c>
      <c r="KQN5" t="s">
        <v>9164</v>
      </c>
      <c r="KQO5" t="s">
        <v>9165</v>
      </c>
      <c r="KQP5" t="s">
        <v>9166</v>
      </c>
      <c r="KQQ5" t="s">
        <v>9167</v>
      </c>
      <c r="KQR5" t="s">
        <v>9168</v>
      </c>
      <c r="KQS5" t="s">
        <v>9169</v>
      </c>
      <c r="KQT5" t="s">
        <v>9170</v>
      </c>
      <c r="KQU5" t="s">
        <v>9171</v>
      </c>
      <c r="KQV5" t="s">
        <v>9172</v>
      </c>
      <c r="KQW5" t="s">
        <v>9173</v>
      </c>
      <c r="KQX5" t="s">
        <v>9174</v>
      </c>
      <c r="KQY5" t="s">
        <v>9175</v>
      </c>
      <c r="KQZ5" t="s">
        <v>9176</v>
      </c>
      <c r="KRA5" t="s">
        <v>9177</v>
      </c>
      <c r="KRB5" t="s">
        <v>9178</v>
      </c>
      <c r="KRC5" t="s">
        <v>9179</v>
      </c>
      <c r="KRD5" t="s">
        <v>9180</v>
      </c>
      <c r="KRE5" t="s">
        <v>9181</v>
      </c>
      <c r="KRF5" t="s">
        <v>9182</v>
      </c>
      <c r="KRG5" t="s">
        <v>9183</v>
      </c>
      <c r="KRH5" t="s">
        <v>9184</v>
      </c>
      <c r="KRI5" t="s">
        <v>9185</v>
      </c>
      <c r="KRJ5" t="s">
        <v>9186</v>
      </c>
      <c r="KRK5" t="s">
        <v>9187</v>
      </c>
      <c r="KRL5" t="s">
        <v>9188</v>
      </c>
      <c r="KRM5" t="s">
        <v>9189</v>
      </c>
      <c r="KRN5" t="s">
        <v>9190</v>
      </c>
      <c r="KRO5" t="s">
        <v>9191</v>
      </c>
      <c r="KRP5" t="s">
        <v>9192</v>
      </c>
      <c r="KRQ5" t="s">
        <v>9193</v>
      </c>
      <c r="KRR5" t="s">
        <v>9194</v>
      </c>
      <c r="KRS5" t="s">
        <v>9195</v>
      </c>
      <c r="KRT5" t="s">
        <v>9196</v>
      </c>
      <c r="KRU5" t="s">
        <v>9197</v>
      </c>
      <c r="KRV5" t="s">
        <v>9198</v>
      </c>
      <c r="KRW5" t="s">
        <v>9199</v>
      </c>
      <c r="KRX5" t="s">
        <v>9200</v>
      </c>
      <c r="KRY5" t="s">
        <v>9201</v>
      </c>
      <c r="KRZ5" t="s">
        <v>9202</v>
      </c>
      <c r="KSA5" t="s">
        <v>9203</v>
      </c>
      <c r="KSB5" t="s">
        <v>9204</v>
      </c>
      <c r="KSC5" t="s">
        <v>9205</v>
      </c>
      <c r="KSD5" t="s">
        <v>9206</v>
      </c>
      <c r="KSE5" t="s">
        <v>9207</v>
      </c>
      <c r="KSF5" t="s">
        <v>9208</v>
      </c>
      <c r="KSG5" t="s">
        <v>9209</v>
      </c>
      <c r="KSH5" t="s">
        <v>9210</v>
      </c>
      <c r="KSI5" t="s">
        <v>9211</v>
      </c>
      <c r="KSJ5" t="s">
        <v>9212</v>
      </c>
      <c r="KSK5" t="s">
        <v>9213</v>
      </c>
      <c r="KSL5" t="s">
        <v>9214</v>
      </c>
      <c r="KSM5" t="s">
        <v>9215</v>
      </c>
      <c r="KSN5" t="s">
        <v>9216</v>
      </c>
      <c r="KSO5" t="s">
        <v>9217</v>
      </c>
      <c r="KSP5" t="s">
        <v>9218</v>
      </c>
      <c r="KSQ5" t="s">
        <v>9219</v>
      </c>
      <c r="KSR5" t="s">
        <v>9220</v>
      </c>
      <c r="KSS5" t="s">
        <v>9221</v>
      </c>
      <c r="KST5" t="s">
        <v>9222</v>
      </c>
      <c r="KSU5" t="s">
        <v>9223</v>
      </c>
      <c r="KSV5" t="s">
        <v>9224</v>
      </c>
      <c r="KSW5" t="s">
        <v>9225</v>
      </c>
      <c r="KSX5" t="s">
        <v>9226</v>
      </c>
      <c r="KSY5" t="s">
        <v>9227</v>
      </c>
      <c r="KSZ5" t="s">
        <v>9228</v>
      </c>
      <c r="KTA5" t="s">
        <v>9229</v>
      </c>
      <c r="KTB5" t="s">
        <v>9230</v>
      </c>
      <c r="KTC5" t="s">
        <v>9231</v>
      </c>
      <c r="KTD5" t="s">
        <v>9232</v>
      </c>
      <c r="KTE5" t="s">
        <v>9233</v>
      </c>
      <c r="KTF5" t="s">
        <v>9234</v>
      </c>
      <c r="KTG5" t="s">
        <v>9235</v>
      </c>
      <c r="KTH5" t="s">
        <v>9236</v>
      </c>
      <c r="KTI5" t="s">
        <v>9237</v>
      </c>
      <c r="KTJ5" t="s">
        <v>9238</v>
      </c>
      <c r="KTK5" t="s">
        <v>9239</v>
      </c>
      <c r="KTL5" t="s">
        <v>9240</v>
      </c>
      <c r="KTM5" t="s">
        <v>9241</v>
      </c>
      <c r="KTN5" t="s">
        <v>9242</v>
      </c>
      <c r="KTO5" t="s">
        <v>9243</v>
      </c>
      <c r="KTP5" t="s">
        <v>9244</v>
      </c>
      <c r="KTQ5" t="s">
        <v>9245</v>
      </c>
      <c r="KTR5" t="s">
        <v>9246</v>
      </c>
      <c r="KTS5" t="s">
        <v>9247</v>
      </c>
      <c r="KTT5" t="s">
        <v>9248</v>
      </c>
      <c r="KTU5" t="s">
        <v>9249</v>
      </c>
      <c r="KTV5" t="s">
        <v>9250</v>
      </c>
      <c r="KTW5" t="s">
        <v>9251</v>
      </c>
      <c r="KTX5" t="s">
        <v>9252</v>
      </c>
      <c r="KTY5" t="s">
        <v>9253</v>
      </c>
      <c r="KTZ5" t="s">
        <v>9254</v>
      </c>
      <c r="KUA5" t="s">
        <v>9255</v>
      </c>
      <c r="KUB5" t="s">
        <v>9256</v>
      </c>
      <c r="KUC5" t="s">
        <v>9257</v>
      </c>
      <c r="KUD5" t="s">
        <v>9258</v>
      </c>
      <c r="KUE5" t="s">
        <v>9259</v>
      </c>
      <c r="KUF5" t="s">
        <v>9260</v>
      </c>
      <c r="KUG5" t="s">
        <v>9261</v>
      </c>
      <c r="KUH5" t="s">
        <v>9262</v>
      </c>
      <c r="KUI5" t="s">
        <v>9263</v>
      </c>
      <c r="KUJ5" t="s">
        <v>9264</v>
      </c>
      <c r="KUK5" t="s">
        <v>9265</v>
      </c>
      <c r="KUL5" t="s">
        <v>9266</v>
      </c>
      <c r="KUM5" t="s">
        <v>9267</v>
      </c>
      <c r="KUN5" t="s">
        <v>9268</v>
      </c>
      <c r="KUO5" t="s">
        <v>9269</v>
      </c>
      <c r="KUP5" t="s">
        <v>9270</v>
      </c>
      <c r="KUQ5" t="s">
        <v>9271</v>
      </c>
      <c r="KUR5" t="s">
        <v>9272</v>
      </c>
      <c r="KUS5" t="s">
        <v>9273</v>
      </c>
      <c r="KUT5" t="s">
        <v>9274</v>
      </c>
      <c r="KUU5" t="s">
        <v>9275</v>
      </c>
      <c r="KUV5" t="s">
        <v>9276</v>
      </c>
      <c r="KUW5" t="s">
        <v>9277</v>
      </c>
      <c r="KUX5" t="s">
        <v>9278</v>
      </c>
      <c r="KUY5" t="s">
        <v>9279</v>
      </c>
      <c r="KUZ5" t="s">
        <v>9280</v>
      </c>
      <c r="KVA5" t="s">
        <v>9281</v>
      </c>
      <c r="KVB5" t="s">
        <v>9282</v>
      </c>
      <c r="KVC5" t="s">
        <v>9283</v>
      </c>
      <c r="KVD5" t="s">
        <v>9284</v>
      </c>
      <c r="KVE5" t="s">
        <v>9285</v>
      </c>
      <c r="KVF5" t="s">
        <v>9286</v>
      </c>
      <c r="KVG5" t="s">
        <v>9287</v>
      </c>
      <c r="KVH5" t="s">
        <v>9288</v>
      </c>
      <c r="KVI5" t="s">
        <v>9289</v>
      </c>
      <c r="KVJ5" t="s">
        <v>9290</v>
      </c>
      <c r="KVK5" t="s">
        <v>9291</v>
      </c>
      <c r="KVL5" t="s">
        <v>9292</v>
      </c>
      <c r="KVM5" t="s">
        <v>9293</v>
      </c>
      <c r="KVN5" t="s">
        <v>9294</v>
      </c>
      <c r="KVO5" t="s">
        <v>9295</v>
      </c>
      <c r="KVP5" t="s">
        <v>9296</v>
      </c>
      <c r="KVQ5" t="s">
        <v>9297</v>
      </c>
      <c r="KVR5" t="s">
        <v>9298</v>
      </c>
      <c r="KVS5" t="s">
        <v>9299</v>
      </c>
      <c r="KVT5" t="s">
        <v>9300</v>
      </c>
      <c r="KVU5" t="s">
        <v>9301</v>
      </c>
      <c r="KVV5" t="s">
        <v>9302</v>
      </c>
      <c r="KVW5" t="s">
        <v>9303</v>
      </c>
      <c r="KVX5" t="s">
        <v>9304</v>
      </c>
      <c r="KVY5" t="s">
        <v>9305</v>
      </c>
      <c r="KVZ5" t="s">
        <v>9306</v>
      </c>
      <c r="KWA5" t="s">
        <v>9307</v>
      </c>
      <c r="KWB5" t="s">
        <v>9308</v>
      </c>
      <c r="KWC5" t="s">
        <v>9309</v>
      </c>
      <c r="KWD5" t="s">
        <v>9310</v>
      </c>
      <c r="KWE5" t="s">
        <v>9311</v>
      </c>
      <c r="KWF5" t="s">
        <v>9312</v>
      </c>
      <c r="KWG5" t="s">
        <v>9313</v>
      </c>
      <c r="KWH5" t="s">
        <v>9314</v>
      </c>
      <c r="KWI5" t="s">
        <v>9315</v>
      </c>
      <c r="KWJ5" t="s">
        <v>9316</v>
      </c>
      <c r="KWK5" t="s">
        <v>9317</v>
      </c>
      <c r="KWL5" t="s">
        <v>9318</v>
      </c>
      <c r="KWM5" t="s">
        <v>9319</v>
      </c>
      <c r="KWN5" t="s">
        <v>9320</v>
      </c>
      <c r="KWO5" t="s">
        <v>9321</v>
      </c>
      <c r="KWP5" t="s">
        <v>9322</v>
      </c>
      <c r="KWQ5" t="s">
        <v>9323</v>
      </c>
      <c r="KWR5" t="s">
        <v>9324</v>
      </c>
      <c r="KWS5" t="s">
        <v>9325</v>
      </c>
      <c r="KWT5" t="s">
        <v>9326</v>
      </c>
      <c r="KWU5" t="s">
        <v>9327</v>
      </c>
      <c r="KWV5" t="s">
        <v>9328</v>
      </c>
      <c r="KWW5" t="s">
        <v>9329</v>
      </c>
      <c r="KWX5" t="s">
        <v>9330</v>
      </c>
      <c r="KWY5" t="s">
        <v>9331</v>
      </c>
      <c r="KWZ5" t="s">
        <v>9332</v>
      </c>
      <c r="KXA5" t="s">
        <v>9333</v>
      </c>
      <c r="KXB5" t="s">
        <v>9334</v>
      </c>
      <c r="KXC5" t="s">
        <v>9335</v>
      </c>
      <c r="KXD5" t="s">
        <v>9336</v>
      </c>
      <c r="KXE5" t="s">
        <v>9337</v>
      </c>
      <c r="KXF5" t="s">
        <v>9338</v>
      </c>
      <c r="KXG5" t="s">
        <v>9339</v>
      </c>
      <c r="KXH5" t="s">
        <v>9340</v>
      </c>
      <c r="KXI5" t="s">
        <v>9341</v>
      </c>
      <c r="KXJ5" t="s">
        <v>9342</v>
      </c>
      <c r="KXK5" t="s">
        <v>9343</v>
      </c>
      <c r="KXL5" t="s">
        <v>9344</v>
      </c>
      <c r="KXM5" t="s">
        <v>9345</v>
      </c>
      <c r="KXN5" t="s">
        <v>9346</v>
      </c>
      <c r="KXO5" t="s">
        <v>9347</v>
      </c>
      <c r="KXP5" t="s">
        <v>9348</v>
      </c>
      <c r="KXQ5" t="s">
        <v>9349</v>
      </c>
      <c r="KXR5" t="s">
        <v>9350</v>
      </c>
      <c r="KXS5" t="s">
        <v>9351</v>
      </c>
      <c r="KXT5" t="s">
        <v>9352</v>
      </c>
      <c r="KXU5" t="s">
        <v>9353</v>
      </c>
      <c r="KXV5" t="s">
        <v>9354</v>
      </c>
      <c r="KXW5" t="s">
        <v>9355</v>
      </c>
      <c r="KXX5" t="s">
        <v>9356</v>
      </c>
      <c r="KXY5" t="s">
        <v>9357</v>
      </c>
      <c r="KXZ5" t="s">
        <v>9358</v>
      </c>
      <c r="KYA5" t="s">
        <v>9359</v>
      </c>
      <c r="KYB5" t="s">
        <v>9360</v>
      </c>
      <c r="KYC5" t="s">
        <v>9361</v>
      </c>
      <c r="KYD5" t="s">
        <v>9362</v>
      </c>
      <c r="KYE5" t="s">
        <v>9363</v>
      </c>
      <c r="KYF5" t="s">
        <v>9364</v>
      </c>
      <c r="KYG5" t="s">
        <v>9365</v>
      </c>
      <c r="KYH5" t="s">
        <v>9366</v>
      </c>
      <c r="KYI5" t="s">
        <v>9367</v>
      </c>
      <c r="KYJ5" t="s">
        <v>9368</v>
      </c>
      <c r="KYK5" t="s">
        <v>9369</v>
      </c>
      <c r="KYL5" t="s">
        <v>9370</v>
      </c>
      <c r="KYM5" t="s">
        <v>9371</v>
      </c>
      <c r="KYN5" t="s">
        <v>9372</v>
      </c>
      <c r="KYO5" t="s">
        <v>9373</v>
      </c>
      <c r="KYP5" t="s">
        <v>9374</v>
      </c>
      <c r="KYQ5" t="s">
        <v>9375</v>
      </c>
      <c r="KYR5" t="s">
        <v>9376</v>
      </c>
      <c r="KYS5" t="s">
        <v>9377</v>
      </c>
      <c r="KYT5" t="s">
        <v>9378</v>
      </c>
      <c r="KYU5" t="s">
        <v>9379</v>
      </c>
      <c r="KYV5" t="s">
        <v>9380</v>
      </c>
      <c r="KYW5" t="s">
        <v>9381</v>
      </c>
      <c r="KYX5" t="s">
        <v>9382</v>
      </c>
      <c r="KYY5" t="s">
        <v>9383</v>
      </c>
      <c r="KYZ5" t="s">
        <v>9384</v>
      </c>
      <c r="KZA5" t="s">
        <v>9385</v>
      </c>
      <c r="KZB5" t="s">
        <v>9386</v>
      </c>
      <c r="KZC5" t="s">
        <v>9387</v>
      </c>
      <c r="KZD5" t="s">
        <v>9388</v>
      </c>
      <c r="KZE5" t="s">
        <v>9389</v>
      </c>
      <c r="KZF5" t="s">
        <v>9390</v>
      </c>
      <c r="KZG5" t="s">
        <v>9391</v>
      </c>
      <c r="KZH5" t="s">
        <v>9392</v>
      </c>
      <c r="KZI5" t="s">
        <v>9393</v>
      </c>
      <c r="KZJ5" t="s">
        <v>9394</v>
      </c>
      <c r="KZK5" t="s">
        <v>9395</v>
      </c>
      <c r="KZL5" t="s">
        <v>9396</v>
      </c>
      <c r="KZM5" t="s">
        <v>9397</v>
      </c>
      <c r="KZN5" t="s">
        <v>9398</v>
      </c>
      <c r="KZO5" t="s">
        <v>9399</v>
      </c>
      <c r="KZP5" t="s">
        <v>9400</v>
      </c>
      <c r="KZQ5" t="s">
        <v>9401</v>
      </c>
      <c r="KZR5" t="s">
        <v>9402</v>
      </c>
      <c r="KZS5" t="s">
        <v>9403</v>
      </c>
      <c r="KZT5" t="s">
        <v>9404</v>
      </c>
      <c r="KZU5" t="s">
        <v>9405</v>
      </c>
      <c r="KZV5" t="s">
        <v>9406</v>
      </c>
      <c r="KZW5" t="s">
        <v>9407</v>
      </c>
      <c r="KZX5" t="s">
        <v>9408</v>
      </c>
      <c r="KZY5" t="s">
        <v>9409</v>
      </c>
      <c r="KZZ5" t="s">
        <v>9410</v>
      </c>
      <c r="LAA5" t="s">
        <v>9411</v>
      </c>
      <c r="LAB5" t="s">
        <v>9412</v>
      </c>
      <c r="LAC5" t="s">
        <v>9413</v>
      </c>
      <c r="LAD5" t="s">
        <v>9414</v>
      </c>
      <c r="LAE5" t="s">
        <v>9415</v>
      </c>
      <c r="LAF5" t="s">
        <v>9416</v>
      </c>
      <c r="LAG5" t="s">
        <v>9417</v>
      </c>
      <c r="LAH5" t="s">
        <v>9418</v>
      </c>
      <c r="LAI5" t="s">
        <v>9419</v>
      </c>
      <c r="LAJ5" t="s">
        <v>9420</v>
      </c>
      <c r="LAK5" t="s">
        <v>9421</v>
      </c>
      <c r="LAL5" t="s">
        <v>9422</v>
      </c>
      <c r="LAM5" t="s">
        <v>9423</v>
      </c>
      <c r="LAN5" t="s">
        <v>9424</v>
      </c>
      <c r="LAO5" t="s">
        <v>9425</v>
      </c>
      <c r="LAP5" t="s">
        <v>9426</v>
      </c>
      <c r="LAQ5" t="s">
        <v>9427</v>
      </c>
      <c r="LAR5" t="s">
        <v>9428</v>
      </c>
      <c r="LAS5" t="s">
        <v>9429</v>
      </c>
      <c r="LAT5" t="s">
        <v>9430</v>
      </c>
      <c r="LAU5" t="s">
        <v>9431</v>
      </c>
      <c r="LAV5" t="s">
        <v>9432</v>
      </c>
      <c r="LAW5" t="s">
        <v>9433</v>
      </c>
      <c r="LAX5" t="s">
        <v>9434</v>
      </c>
      <c r="LAY5" t="s">
        <v>9435</v>
      </c>
      <c r="LAZ5" t="s">
        <v>9436</v>
      </c>
      <c r="LBA5" t="s">
        <v>9437</v>
      </c>
      <c r="LBB5" t="s">
        <v>9438</v>
      </c>
      <c r="LBC5" t="s">
        <v>9439</v>
      </c>
      <c r="LBD5" t="s">
        <v>9440</v>
      </c>
      <c r="LBE5" t="s">
        <v>9441</v>
      </c>
      <c r="LBF5" t="s">
        <v>9442</v>
      </c>
      <c r="LBG5" t="s">
        <v>9443</v>
      </c>
      <c r="LBH5" t="s">
        <v>9444</v>
      </c>
      <c r="LBI5" t="s">
        <v>9445</v>
      </c>
      <c r="LBJ5" t="s">
        <v>9446</v>
      </c>
      <c r="LBK5" t="s">
        <v>9447</v>
      </c>
      <c r="LBL5" t="s">
        <v>9448</v>
      </c>
      <c r="LBM5" t="s">
        <v>9449</v>
      </c>
      <c r="LBN5" t="s">
        <v>9450</v>
      </c>
      <c r="LBO5" t="s">
        <v>9451</v>
      </c>
      <c r="LBP5" t="s">
        <v>9452</v>
      </c>
      <c r="LBQ5" t="s">
        <v>9453</v>
      </c>
      <c r="LBR5" t="s">
        <v>9454</v>
      </c>
      <c r="LBS5" t="s">
        <v>9455</v>
      </c>
      <c r="LBT5" t="s">
        <v>9456</v>
      </c>
      <c r="LBU5" t="s">
        <v>9457</v>
      </c>
      <c r="LBV5" t="s">
        <v>9458</v>
      </c>
      <c r="LBW5" t="s">
        <v>9459</v>
      </c>
      <c r="LBX5" t="s">
        <v>9460</v>
      </c>
      <c r="LBY5" t="s">
        <v>9461</v>
      </c>
      <c r="LBZ5" t="s">
        <v>9462</v>
      </c>
      <c r="LCA5" t="s">
        <v>9463</v>
      </c>
      <c r="LCB5" t="s">
        <v>9464</v>
      </c>
      <c r="LCC5" t="s">
        <v>9465</v>
      </c>
      <c r="LCD5" t="s">
        <v>9466</v>
      </c>
      <c r="LCE5" t="s">
        <v>9467</v>
      </c>
      <c r="LCF5" t="s">
        <v>9468</v>
      </c>
      <c r="LCG5" t="s">
        <v>9469</v>
      </c>
      <c r="LCH5" t="s">
        <v>9470</v>
      </c>
      <c r="LCI5" t="s">
        <v>9471</v>
      </c>
      <c r="LCJ5" t="s">
        <v>9472</v>
      </c>
      <c r="LCK5" t="s">
        <v>9473</v>
      </c>
      <c r="LCL5" t="s">
        <v>9474</v>
      </c>
      <c r="LCM5" t="s">
        <v>9475</v>
      </c>
      <c r="LCN5" t="s">
        <v>9476</v>
      </c>
      <c r="LCO5" t="s">
        <v>9477</v>
      </c>
      <c r="LCP5" t="s">
        <v>9478</v>
      </c>
      <c r="LCQ5" t="s">
        <v>9479</v>
      </c>
      <c r="LCR5" t="s">
        <v>9480</v>
      </c>
      <c r="LCS5" t="s">
        <v>9481</v>
      </c>
      <c r="LCT5" t="s">
        <v>9482</v>
      </c>
      <c r="LCU5" t="s">
        <v>9483</v>
      </c>
      <c r="LCV5" t="s">
        <v>9484</v>
      </c>
      <c r="LCW5" t="s">
        <v>9485</v>
      </c>
      <c r="LCX5" t="s">
        <v>9486</v>
      </c>
      <c r="LCY5" t="s">
        <v>9487</v>
      </c>
      <c r="LCZ5" t="s">
        <v>9488</v>
      </c>
      <c r="LDA5" t="s">
        <v>9489</v>
      </c>
      <c r="LDB5" t="s">
        <v>9490</v>
      </c>
      <c r="LDC5" t="s">
        <v>9491</v>
      </c>
      <c r="LDD5" t="s">
        <v>9492</v>
      </c>
      <c r="LDE5" t="s">
        <v>9493</v>
      </c>
      <c r="LDF5" t="s">
        <v>9494</v>
      </c>
      <c r="LDG5" t="s">
        <v>9495</v>
      </c>
      <c r="LDH5" t="s">
        <v>9496</v>
      </c>
      <c r="LDI5" t="s">
        <v>9497</v>
      </c>
      <c r="LDJ5" t="s">
        <v>9498</v>
      </c>
      <c r="LDK5" t="s">
        <v>9499</v>
      </c>
      <c r="LDL5" t="s">
        <v>9500</v>
      </c>
      <c r="LDM5" t="s">
        <v>9501</v>
      </c>
      <c r="LDN5" t="s">
        <v>9502</v>
      </c>
      <c r="LDO5" t="s">
        <v>9503</v>
      </c>
      <c r="LDP5" t="s">
        <v>9504</v>
      </c>
      <c r="LDQ5" t="s">
        <v>9505</v>
      </c>
      <c r="LDR5" t="s">
        <v>9506</v>
      </c>
      <c r="LDS5" t="s">
        <v>9507</v>
      </c>
      <c r="LDT5" t="s">
        <v>9508</v>
      </c>
      <c r="LDU5" t="s">
        <v>9509</v>
      </c>
      <c r="LDV5" t="s">
        <v>9510</v>
      </c>
      <c r="LDW5" t="s">
        <v>9511</v>
      </c>
      <c r="LDX5" t="s">
        <v>9512</v>
      </c>
      <c r="LDY5" t="s">
        <v>9513</v>
      </c>
      <c r="LDZ5" t="s">
        <v>9514</v>
      </c>
      <c r="LEA5" t="s">
        <v>9515</v>
      </c>
      <c r="LEB5" t="s">
        <v>9516</v>
      </c>
      <c r="LEC5" t="s">
        <v>9517</v>
      </c>
      <c r="LED5" t="s">
        <v>9518</v>
      </c>
      <c r="LEE5" t="s">
        <v>9519</v>
      </c>
      <c r="LEF5" t="s">
        <v>9520</v>
      </c>
      <c r="LEG5" t="s">
        <v>9521</v>
      </c>
      <c r="LEH5" t="s">
        <v>9522</v>
      </c>
      <c r="LEI5" t="s">
        <v>9523</v>
      </c>
      <c r="LEJ5" t="s">
        <v>9524</v>
      </c>
      <c r="LEK5" t="s">
        <v>9525</v>
      </c>
      <c r="LEL5" t="s">
        <v>9526</v>
      </c>
      <c r="LEM5" t="s">
        <v>9527</v>
      </c>
      <c r="LEN5" t="s">
        <v>9528</v>
      </c>
      <c r="LEO5" t="s">
        <v>9529</v>
      </c>
      <c r="LEP5" t="s">
        <v>9530</v>
      </c>
      <c r="LEQ5" t="s">
        <v>9531</v>
      </c>
      <c r="LER5" t="s">
        <v>9532</v>
      </c>
      <c r="LES5" t="s">
        <v>9533</v>
      </c>
      <c r="LET5" t="s">
        <v>9534</v>
      </c>
      <c r="LEU5" t="s">
        <v>9535</v>
      </c>
      <c r="LEV5" t="s">
        <v>9536</v>
      </c>
      <c r="LEW5" t="s">
        <v>9537</v>
      </c>
      <c r="LEX5" t="s">
        <v>9538</v>
      </c>
      <c r="LEY5" t="s">
        <v>9539</v>
      </c>
      <c r="LEZ5" t="s">
        <v>9540</v>
      </c>
      <c r="LFA5" t="s">
        <v>9541</v>
      </c>
      <c r="LFB5" t="s">
        <v>9542</v>
      </c>
      <c r="LFC5" t="s">
        <v>9543</v>
      </c>
      <c r="LFD5" t="s">
        <v>9544</v>
      </c>
      <c r="LFE5" t="s">
        <v>9545</v>
      </c>
      <c r="LFF5" t="s">
        <v>9546</v>
      </c>
      <c r="LFG5" t="s">
        <v>9547</v>
      </c>
      <c r="LFH5" t="s">
        <v>9548</v>
      </c>
      <c r="LFI5" t="s">
        <v>9549</v>
      </c>
      <c r="LFJ5" t="s">
        <v>9550</v>
      </c>
      <c r="LFK5" t="s">
        <v>9551</v>
      </c>
      <c r="LFL5" t="s">
        <v>9552</v>
      </c>
      <c r="LFM5" t="s">
        <v>9553</v>
      </c>
      <c r="LFN5" t="s">
        <v>9554</v>
      </c>
      <c r="LFO5" t="s">
        <v>9555</v>
      </c>
      <c r="LFP5" t="s">
        <v>9556</v>
      </c>
      <c r="LFQ5" t="s">
        <v>9557</v>
      </c>
      <c r="LFR5" t="s">
        <v>9558</v>
      </c>
      <c r="LFS5" t="s">
        <v>9559</v>
      </c>
      <c r="LFT5" t="s">
        <v>9560</v>
      </c>
      <c r="LFU5" t="s">
        <v>9561</v>
      </c>
      <c r="LFV5" t="s">
        <v>9562</v>
      </c>
      <c r="LFW5" t="s">
        <v>9563</v>
      </c>
      <c r="LFX5" t="s">
        <v>9564</v>
      </c>
      <c r="LFY5" t="s">
        <v>9565</v>
      </c>
      <c r="LFZ5" t="s">
        <v>9566</v>
      </c>
      <c r="LGA5" t="s">
        <v>9567</v>
      </c>
      <c r="LGB5" t="s">
        <v>9568</v>
      </c>
      <c r="LGC5" t="s">
        <v>9569</v>
      </c>
      <c r="LGD5" t="s">
        <v>9570</v>
      </c>
      <c r="LGE5" t="s">
        <v>9571</v>
      </c>
      <c r="LGF5" t="s">
        <v>9572</v>
      </c>
      <c r="LGG5" t="s">
        <v>9573</v>
      </c>
      <c r="LGH5" t="s">
        <v>9574</v>
      </c>
      <c r="LGI5" t="s">
        <v>9575</v>
      </c>
      <c r="LGJ5" t="s">
        <v>9576</v>
      </c>
      <c r="LGK5" t="s">
        <v>9577</v>
      </c>
      <c r="LGL5" t="s">
        <v>9578</v>
      </c>
      <c r="LGM5" t="s">
        <v>9579</v>
      </c>
      <c r="LGN5" t="s">
        <v>9580</v>
      </c>
      <c r="LGO5" t="s">
        <v>9581</v>
      </c>
      <c r="LGP5" t="s">
        <v>9582</v>
      </c>
      <c r="LGQ5" t="s">
        <v>9583</v>
      </c>
      <c r="LGR5" t="s">
        <v>9584</v>
      </c>
      <c r="LGS5" t="s">
        <v>9585</v>
      </c>
      <c r="LGT5" t="s">
        <v>9586</v>
      </c>
      <c r="LGU5" t="s">
        <v>9587</v>
      </c>
      <c r="LGV5" t="s">
        <v>9588</v>
      </c>
      <c r="LGW5" t="s">
        <v>9589</v>
      </c>
      <c r="LGX5" t="s">
        <v>9590</v>
      </c>
      <c r="LGY5" t="s">
        <v>9591</v>
      </c>
      <c r="LGZ5" t="s">
        <v>9592</v>
      </c>
      <c r="LHA5" t="s">
        <v>9593</v>
      </c>
      <c r="LHB5" t="s">
        <v>9594</v>
      </c>
      <c r="LHC5" t="s">
        <v>9595</v>
      </c>
      <c r="LHD5" t="s">
        <v>9596</v>
      </c>
      <c r="LHE5" t="s">
        <v>9597</v>
      </c>
      <c r="LHF5" t="s">
        <v>9598</v>
      </c>
      <c r="LHG5" t="s">
        <v>9599</v>
      </c>
      <c r="LHH5" t="s">
        <v>9600</v>
      </c>
      <c r="LHI5" t="s">
        <v>9601</v>
      </c>
      <c r="LHJ5" t="s">
        <v>9602</v>
      </c>
      <c r="LHK5" t="s">
        <v>9603</v>
      </c>
      <c r="LHL5" t="s">
        <v>9604</v>
      </c>
      <c r="LHM5" t="s">
        <v>9605</v>
      </c>
      <c r="LHN5" t="s">
        <v>9606</v>
      </c>
      <c r="LHO5" t="s">
        <v>9607</v>
      </c>
      <c r="LHP5" t="s">
        <v>9608</v>
      </c>
      <c r="LHQ5" t="s">
        <v>9609</v>
      </c>
      <c r="LHR5" t="s">
        <v>9610</v>
      </c>
      <c r="LHS5" t="s">
        <v>9611</v>
      </c>
      <c r="LHT5" t="s">
        <v>9612</v>
      </c>
      <c r="LHU5" t="s">
        <v>9613</v>
      </c>
      <c r="LHV5" t="s">
        <v>9614</v>
      </c>
      <c r="LHW5" t="s">
        <v>9615</v>
      </c>
      <c r="LHX5" t="s">
        <v>9616</v>
      </c>
      <c r="LHY5" t="s">
        <v>9617</v>
      </c>
      <c r="LHZ5" t="s">
        <v>9618</v>
      </c>
      <c r="LIA5" t="s">
        <v>9619</v>
      </c>
      <c r="LIB5" t="s">
        <v>9620</v>
      </c>
      <c r="LIC5" t="s">
        <v>9621</v>
      </c>
      <c r="LID5" t="s">
        <v>9622</v>
      </c>
      <c r="LIE5" t="s">
        <v>9623</v>
      </c>
      <c r="LIF5" t="s">
        <v>9624</v>
      </c>
      <c r="LIG5" t="s">
        <v>9625</v>
      </c>
      <c r="LIH5" t="s">
        <v>9626</v>
      </c>
      <c r="LII5" t="s">
        <v>9627</v>
      </c>
      <c r="LIJ5" t="s">
        <v>9628</v>
      </c>
      <c r="LIK5" t="s">
        <v>9629</v>
      </c>
      <c r="LIL5" t="s">
        <v>9630</v>
      </c>
      <c r="LIM5" t="s">
        <v>9631</v>
      </c>
      <c r="LIN5" t="s">
        <v>9632</v>
      </c>
      <c r="LIO5" t="s">
        <v>9633</v>
      </c>
      <c r="LIP5" t="s">
        <v>9634</v>
      </c>
      <c r="LIQ5" t="s">
        <v>9635</v>
      </c>
      <c r="LIR5" t="s">
        <v>9636</v>
      </c>
      <c r="LIS5" t="s">
        <v>9637</v>
      </c>
      <c r="LIT5" t="s">
        <v>9638</v>
      </c>
      <c r="LIU5" t="s">
        <v>9639</v>
      </c>
      <c r="LIV5" t="s">
        <v>9640</v>
      </c>
      <c r="LIW5" t="s">
        <v>9641</v>
      </c>
      <c r="LIX5" t="s">
        <v>9642</v>
      </c>
      <c r="LIY5" t="s">
        <v>9643</v>
      </c>
      <c r="LIZ5" t="s">
        <v>9644</v>
      </c>
      <c r="LJA5" t="s">
        <v>9645</v>
      </c>
      <c r="LJB5" t="s">
        <v>9646</v>
      </c>
      <c r="LJC5" t="s">
        <v>9647</v>
      </c>
      <c r="LJD5" t="s">
        <v>9648</v>
      </c>
      <c r="LJE5" t="s">
        <v>9649</v>
      </c>
      <c r="LJF5" t="s">
        <v>9650</v>
      </c>
      <c r="LJG5" t="s">
        <v>9651</v>
      </c>
      <c r="LJH5" t="s">
        <v>9652</v>
      </c>
      <c r="LJI5" t="s">
        <v>9653</v>
      </c>
      <c r="LJJ5" t="s">
        <v>9654</v>
      </c>
      <c r="LJK5" t="s">
        <v>9655</v>
      </c>
      <c r="LJL5" t="s">
        <v>9656</v>
      </c>
      <c r="LJM5" t="s">
        <v>9657</v>
      </c>
      <c r="LJN5" t="s">
        <v>9658</v>
      </c>
      <c r="LJO5" t="s">
        <v>9659</v>
      </c>
      <c r="LJP5" t="s">
        <v>9660</v>
      </c>
      <c r="LJQ5" t="s">
        <v>9661</v>
      </c>
      <c r="LJR5" t="s">
        <v>9662</v>
      </c>
      <c r="LJS5" t="s">
        <v>9663</v>
      </c>
      <c r="LJT5" t="s">
        <v>9664</v>
      </c>
      <c r="LJU5" t="s">
        <v>9665</v>
      </c>
      <c r="LJV5" t="s">
        <v>9666</v>
      </c>
      <c r="LJW5" t="s">
        <v>9667</v>
      </c>
      <c r="LJX5" t="s">
        <v>9668</v>
      </c>
      <c r="LJY5" t="s">
        <v>9669</v>
      </c>
      <c r="LJZ5" t="s">
        <v>9670</v>
      </c>
      <c r="LKA5" t="s">
        <v>9671</v>
      </c>
      <c r="LKB5" t="s">
        <v>9672</v>
      </c>
      <c r="LKC5" t="s">
        <v>9673</v>
      </c>
      <c r="LKD5" t="s">
        <v>9674</v>
      </c>
      <c r="LKE5" t="s">
        <v>9675</v>
      </c>
      <c r="LKF5" t="s">
        <v>9676</v>
      </c>
      <c r="LKG5" t="s">
        <v>9677</v>
      </c>
      <c r="LKH5" t="s">
        <v>9678</v>
      </c>
      <c r="LKI5" t="s">
        <v>9679</v>
      </c>
      <c r="LKJ5" t="s">
        <v>9680</v>
      </c>
      <c r="LKK5" t="s">
        <v>9681</v>
      </c>
      <c r="LKL5" t="s">
        <v>9682</v>
      </c>
      <c r="LKM5" t="s">
        <v>9683</v>
      </c>
      <c r="LKN5" t="s">
        <v>9684</v>
      </c>
      <c r="LKO5" t="s">
        <v>9685</v>
      </c>
      <c r="LKP5" t="s">
        <v>9686</v>
      </c>
      <c r="LKQ5" t="s">
        <v>9687</v>
      </c>
      <c r="LKR5" t="s">
        <v>9688</v>
      </c>
      <c r="LKS5" t="s">
        <v>9689</v>
      </c>
      <c r="LKT5" t="s">
        <v>9690</v>
      </c>
      <c r="LKU5" t="s">
        <v>9691</v>
      </c>
      <c r="LKV5" t="s">
        <v>9692</v>
      </c>
      <c r="LKW5" t="s">
        <v>9693</v>
      </c>
      <c r="LKX5" t="s">
        <v>9694</v>
      </c>
      <c r="LKY5" t="s">
        <v>9695</v>
      </c>
      <c r="LKZ5" t="s">
        <v>9696</v>
      </c>
      <c r="LLA5" t="s">
        <v>9697</v>
      </c>
      <c r="LLB5" t="s">
        <v>9698</v>
      </c>
      <c r="LLC5" t="s">
        <v>9699</v>
      </c>
      <c r="LLD5" t="s">
        <v>9700</v>
      </c>
      <c r="LLE5" t="s">
        <v>9701</v>
      </c>
      <c r="LLF5" t="s">
        <v>9702</v>
      </c>
      <c r="LLG5" t="s">
        <v>9703</v>
      </c>
      <c r="LLH5" t="s">
        <v>9704</v>
      </c>
      <c r="LLI5" t="s">
        <v>9705</v>
      </c>
      <c r="LLJ5" t="s">
        <v>9706</v>
      </c>
      <c r="LLK5" t="s">
        <v>9707</v>
      </c>
      <c r="LLL5" t="s">
        <v>9708</v>
      </c>
      <c r="LLM5" t="s">
        <v>9709</v>
      </c>
      <c r="LLN5" t="s">
        <v>9710</v>
      </c>
      <c r="LLO5" t="s">
        <v>9711</v>
      </c>
      <c r="LLP5" t="s">
        <v>9712</v>
      </c>
      <c r="LLQ5" t="s">
        <v>9713</v>
      </c>
      <c r="LLR5" t="s">
        <v>9714</v>
      </c>
      <c r="LLS5" t="s">
        <v>9715</v>
      </c>
      <c r="LLT5" t="s">
        <v>9716</v>
      </c>
      <c r="LLU5" t="s">
        <v>9717</v>
      </c>
      <c r="LLV5" t="s">
        <v>9718</v>
      </c>
      <c r="LLW5" t="s">
        <v>9719</v>
      </c>
      <c r="LLX5" t="s">
        <v>9720</v>
      </c>
      <c r="LLY5" t="s">
        <v>9721</v>
      </c>
      <c r="LLZ5" t="s">
        <v>9722</v>
      </c>
      <c r="LMA5" t="s">
        <v>9723</v>
      </c>
      <c r="LMB5" t="s">
        <v>9724</v>
      </c>
      <c r="LMC5" t="s">
        <v>9725</v>
      </c>
      <c r="LMD5" t="s">
        <v>9726</v>
      </c>
      <c r="LME5" t="s">
        <v>9727</v>
      </c>
      <c r="LMF5" t="s">
        <v>9728</v>
      </c>
      <c r="LMG5" t="s">
        <v>9729</v>
      </c>
      <c r="LMH5" t="s">
        <v>9730</v>
      </c>
      <c r="LMI5" t="s">
        <v>9731</v>
      </c>
      <c r="LMJ5" t="s">
        <v>9732</v>
      </c>
      <c r="LMK5" t="s">
        <v>9733</v>
      </c>
      <c r="LML5" t="s">
        <v>9734</v>
      </c>
      <c r="LMM5" t="s">
        <v>9735</v>
      </c>
      <c r="LMN5" t="s">
        <v>9736</v>
      </c>
      <c r="LMO5" t="s">
        <v>9737</v>
      </c>
      <c r="LMP5" t="s">
        <v>9738</v>
      </c>
      <c r="LMQ5" t="s">
        <v>9739</v>
      </c>
      <c r="LMR5" t="s">
        <v>9740</v>
      </c>
      <c r="LMS5" t="s">
        <v>9741</v>
      </c>
      <c r="LMT5" t="s">
        <v>9742</v>
      </c>
      <c r="LMU5" t="s">
        <v>9743</v>
      </c>
      <c r="LMV5" t="s">
        <v>9744</v>
      </c>
      <c r="LMW5" t="s">
        <v>9745</v>
      </c>
      <c r="LMX5" t="s">
        <v>9746</v>
      </c>
      <c r="LMY5" t="s">
        <v>9747</v>
      </c>
      <c r="LMZ5" t="s">
        <v>9748</v>
      </c>
      <c r="LNA5" t="s">
        <v>9749</v>
      </c>
      <c r="LNB5" t="s">
        <v>9750</v>
      </c>
      <c r="LNC5" t="s">
        <v>9751</v>
      </c>
      <c r="LND5" t="s">
        <v>9752</v>
      </c>
      <c r="LNE5" t="s">
        <v>9753</v>
      </c>
      <c r="LNF5" t="s">
        <v>9754</v>
      </c>
      <c r="LNG5" t="s">
        <v>9755</v>
      </c>
      <c r="LNH5" t="s">
        <v>9756</v>
      </c>
      <c r="LNI5" t="s">
        <v>9757</v>
      </c>
      <c r="LNJ5" t="s">
        <v>9758</v>
      </c>
      <c r="LNK5" t="s">
        <v>9759</v>
      </c>
      <c r="LNL5" t="s">
        <v>9760</v>
      </c>
      <c r="LNM5" t="s">
        <v>9761</v>
      </c>
      <c r="LNN5" t="s">
        <v>9762</v>
      </c>
      <c r="LNO5" t="s">
        <v>9763</v>
      </c>
      <c r="LNP5" t="s">
        <v>9764</v>
      </c>
      <c r="LNQ5" t="s">
        <v>9765</v>
      </c>
      <c r="LNR5" t="s">
        <v>9766</v>
      </c>
      <c r="LNS5" t="s">
        <v>9767</v>
      </c>
      <c r="LNT5" t="s">
        <v>9768</v>
      </c>
      <c r="LNU5" t="s">
        <v>9769</v>
      </c>
      <c r="LNV5" t="s">
        <v>9770</v>
      </c>
      <c r="LNW5" t="s">
        <v>9771</v>
      </c>
      <c r="LNX5" t="s">
        <v>9772</v>
      </c>
      <c r="LNY5" t="s">
        <v>9773</v>
      </c>
      <c r="LNZ5" t="s">
        <v>9774</v>
      </c>
      <c r="LOA5" t="s">
        <v>9775</v>
      </c>
      <c r="LOB5" t="s">
        <v>9776</v>
      </c>
      <c r="LOC5" t="s">
        <v>9777</v>
      </c>
      <c r="LOD5" t="s">
        <v>9778</v>
      </c>
      <c r="LOE5" t="s">
        <v>9779</v>
      </c>
      <c r="LOF5" t="s">
        <v>9780</v>
      </c>
      <c r="LOG5" t="s">
        <v>9781</v>
      </c>
      <c r="LOH5" t="s">
        <v>9782</v>
      </c>
      <c r="LOI5" t="s">
        <v>9783</v>
      </c>
      <c r="LOJ5" t="s">
        <v>9784</v>
      </c>
      <c r="LOK5" t="s">
        <v>9785</v>
      </c>
      <c r="LOL5" t="s">
        <v>9786</v>
      </c>
      <c r="LOM5" t="s">
        <v>9787</v>
      </c>
      <c r="LON5" t="s">
        <v>9788</v>
      </c>
      <c r="LOO5" t="s">
        <v>9789</v>
      </c>
      <c r="LOP5" t="s">
        <v>9790</v>
      </c>
      <c r="LOQ5" t="s">
        <v>9791</v>
      </c>
      <c r="LOR5" t="s">
        <v>9792</v>
      </c>
      <c r="LOS5" t="s">
        <v>9793</v>
      </c>
      <c r="LOT5" t="s">
        <v>9794</v>
      </c>
      <c r="LOU5" t="s">
        <v>9795</v>
      </c>
      <c r="LOV5" t="s">
        <v>9796</v>
      </c>
      <c r="LOW5" t="s">
        <v>9797</v>
      </c>
      <c r="LOX5" t="s">
        <v>9798</v>
      </c>
      <c r="LOY5" t="s">
        <v>9799</v>
      </c>
      <c r="LOZ5" t="s">
        <v>9800</v>
      </c>
      <c r="LPA5" t="s">
        <v>9801</v>
      </c>
      <c r="LPB5" t="s">
        <v>9802</v>
      </c>
      <c r="LPC5" t="s">
        <v>9803</v>
      </c>
      <c r="LPD5" t="s">
        <v>9804</v>
      </c>
      <c r="LPE5" t="s">
        <v>9805</v>
      </c>
      <c r="LPF5" t="s">
        <v>9806</v>
      </c>
      <c r="LPG5" t="s">
        <v>9807</v>
      </c>
      <c r="LPH5" t="s">
        <v>9808</v>
      </c>
      <c r="LPI5" t="s">
        <v>9809</v>
      </c>
      <c r="LPJ5" t="s">
        <v>9810</v>
      </c>
      <c r="LPK5" t="s">
        <v>9811</v>
      </c>
      <c r="LPL5" t="s">
        <v>9812</v>
      </c>
      <c r="LPM5" t="s">
        <v>9813</v>
      </c>
      <c r="LPN5" t="s">
        <v>9814</v>
      </c>
      <c r="LPO5" t="s">
        <v>9815</v>
      </c>
      <c r="LPP5" t="s">
        <v>9816</v>
      </c>
      <c r="LPQ5" t="s">
        <v>9817</v>
      </c>
      <c r="LPR5" t="s">
        <v>9818</v>
      </c>
      <c r="LPS5" t="s">
        <v>9819</v>
      </c>
      <c r="LPT5" t="s">
        <v>9820</v>
      </c>
      <c r="LPU5" t="s">
        <v>9821</v>
      </c>
      <c r="LPV5" t="s">
        <v>9822</v>
      </c>
      <c r="LPW5" t="s">
        <v>9823</v>
      </c>
      <c r="LPX5" t="s">
        <v>9824</v>
      </c>
      <c r="LPY5" t="s">
        <v>9825</v>
      </c>
      <c r="LPZ5" t="s">
        <v>9826</v>
      </c>
      <c r="LQA5" t="s">
        <v>9827</v>
      </c>
      <c r="LQB5" t="s">
        <v>9828</v>
      </c>
      <c r="LQC5" t="s">
        <v>9829</v>
      </c>
      <c r="LQD5" t="s">
        <v>9830</v>
      </c>
      <c r="LQE5" t="s">
        <v>9831</v>
      </c>
      <c r="LQF5" t="s">
        <v>9832</v>
      </c>
      <c r="LQG5" t="s">
        <v>9833</v>
      </c>
      <c r="LQH5" t="s">
        <v>9834</v>
      </c>
      <c r="LQI5" t="s">
        <v>9835</v>
      </c>
      <c r="LQJ5" t="s">
        <v>9836</v>
      </c>
      <c r="LQK5" t="s">
        <v>9837</v>
      </c>
      <c r="LQL5" t="s">
        <v>9838</v>
      </c>
      <c r="LQM5" t="s">
        <v>9839</v>
      </c>
      <c r="LQN5" t="s">
        <v>9840</v>
      </c>
      <c r="LQO5" t="s">
        <v>9841</v>
      </c>
      <c r="LQP5" t="s">
        <v>9842</v>
      </c>
      <c r="LQQ5" t="s">
        <v>9843</v>
      </c>
      <c r="LQR5" t="s">
        <v>9844</v>
      </c>
      <c r="LQS5" t="s">
        <v>9845</v>
      </c>
      <c r="LQT5" t="s">
        <v>9846</v>
      </c>
      <c r="LQU5" t="s">
        <v>9847</v>
      </c>
      <c r="LQV5" t="s">
        <v>9848</v>
      </c>
      <c r="LQW5" t="s">
        <v>9849</v>
      </c>
      <c r="LQX5" t="s">
        <v>9850</v>
      </c>
      <c r="LQY5" t="s">
        <v>9851</v>
      </c>
      <c r="LQZ5" t="s">
        <v>9852</v>
      </c>
      <c r="LRA5" t="s">
        <v>9853</v>
      </c>
      <c r="LRB5" t="s">
        <v>9854</v>
      </c>
      <c r="LRC5" t="s">
        <v>9855</v>
      </c>
      <c r="LRD5" t="s">
        <v>9856</v>
      </c>
      <c r="LRE5" t="s">
        <v>9857</v>
      </c>
      <c r="LRF5" t="s">
        <v>9858</v>
      </c>
      <c r="LRG5" t="s">
        <v>9859</v>
      </c>
      <c r="LRH5" t="s">
        <v>9860</v>
      </c>
      <c r="LRI5" t="s">
        <v>9861</v>
      </c>
      <c r="LRJ5" t="s">
        <v>9862</v>
      </c>
      <c r="LRK5" t="s">
        <v>9863</v>
      </c>
      <c r="LRL5" t="s">
        <v>9864</v>
      </c>
      <c r="LRM5" t="s">
        <v>9865</v>
      </c>
      <c r="LRN5" t="s">
        <v>9866</v>
      </c>
      <c r="LRO5" t="s">
        <v>9867</v>
      </c>
      <c r="LRP5" t="s">
        <v>9868</v>
      </c>
      <c r="LRQ5" t="s">
        <v>9869</v>
      </c>
      <c r="LRR5" t="s">
        <v>9870</v>
      </c>
      <c r="LRS5" t="s">
        <v>9871</v>
      </c>
      <c r="LRT5" t="s">
        <v>9872</v>
      </c>
      <c r="LRU5" t="s">
        <v>9873</v>
      </c>
      <c r="LRV5" t="s">
        <v>9874</v>
      </c>
      <c r="LRW5" t="s">
        <v>9875</v>
      </c>
      <c r="LRX5" t="s">
        <v>9876</v>
      </c>
      <c r="LRY5" t="s">
        <v>9877</v>
      </c>
      <c r="LRZ5" t="s">
        <v>9878</v>
      </c>
      <c r="LSA5" t="s">
        <v>9879</v>
      </c>
      <c r="LSB5" t="s">
        <v>9880</v>
      </c>
      <c r="LSC5" t="s">
        <v>9881</v>
      </c>
      <c r="LSD5" t="s">
        <v>9882</v>
      </c>
      <c r="LSE5" t="s">
        <v>9883</v>
      </c>
      <c r="LSF5" t="s">
        <v>9884</v>
      </c>
      <c r="LSG5" t="s">
        <v>9885</v>
      </c>
      <c r="LSH5" t="s">
        <v>9886</v>
      </c>
      <c r="LSI5" t="s">
        <v>9887</v>
      </c>
      <c r="LSJ5" t="s">
        <v>9888</v>
      </c>
      <c r="LSK5" t="s">
        <v>9889</v>
      </c>
      <c r="LSL5" t="s">
        <v>9890</v>
      </c>
      <c r="LSM5" t="s">
        <v>9891</v>
      </c>
      <c r="LSN5" t="s">
        <v>9892</v>
      </c>
      <c r="LSO5" t="s">
        <v>9893</v>
      </c>
      <c r="LSP5" t="s">
        <v>9894</v>
      </c>
      <c r="LSQ5" t="s">
        <v>9895</v>
      </c>
      <c r="LSR5" t="s">
        <v>9896</v>
      </c>
      <c r="LSS5" t="s">
        <v>9897</v>
      </c>
      <c r="LST5" t="s">
        <v>9898</v>
      </c>
      <c r="LSU5" t="s">
        <v>9899</v>
      </c>
      <c r="LSV5" t="s">
        <v>9900</v>
      </c>
      <c r="LSW5" t="s">
        <v>9901</v>
      </c>
      <c r="LSX5" t="s">
        <v>9902</v>
      </c>
      <c r="LSY5" t="s">
        <v>9903</v>
      </c>
      <c r="LSZ5" t="s">
        <v>9904</v>
      </c>
      <c r="LTA5" t="s">
        <v>9905</v>
      </c>
      <c r="LTB5" t="s">
        <v>9906</v>
      </c>
      <c r="LTC5" t="s">
        <v>9907</v>
      </c>
      <c r="LTD5" t="s">
        <v>9908</v>
      </c>
      <c r="LTE5" t="s">
        <v>9909</v>
      </c>
      <c r="LTF5" t="s">
        <v>9910</v>
      </c>
      <c r="LTG5" t="s">
        <v>9911</v>
      </c>
      <c r="LTH5" t="s">
        <v>9912</v>
      </c>
      <c r="LTI5" t="s">
        <v>9913</v>
      </c>
      <c r="LTJ5" t="s">
        <v>9914</v>
      </c>
      <c r="LTK5" t="s">
        <v>9915</v>
      </c>
      <c r="LTL5" t="s">
        <v>9916</v>
      </c>
      <c r="LTM5" t="s">
        <v>9917</v>
      </c>
      <c r="LTN5" t="s">
        <v>9918</v>
      </c>
      <c r="LTO5" t="s">
        <v>9919</v>
      </c>
      <c r="LTP5" t="s">
        <v>9920</v>
      </c>
      <c r="LTQ5" t="s">
        <v>9921</v>
      </c>
      <c r="LTR5" t="s">
        <v>9922</v>
      </c>
      <c r="LTS5" t="s">
        <v>9923</v>
      </c>
      <c r="LTT5" t="s">
        <v>9924</v>
      </c>
      <c r="LTU5" t="s">
        <v>9925</v>
      </c>
      <c r="LTV5" t="s">
        <v>9926</v>
      </c>
      <c r="LTW5" t="s">
        <v>9927</v>
      </c>
      <c r="LTX5" t="s">
        <v>9928</v>
      </c>
      <c r="LTY5" t="s">
        <v>9929</v>
      </c>
      <c r="LTZ5" t="s">
        <v>9930</v>
      </c>
      <c r="LUA5" t="s">
        <v>9931</v>
      </c>
      <c r="LUB5" t="s">
        <v>9932</v>
      </c>
      <c r="LUC5" t="s">
        <v>9933</v>
      </c>
      <c r="LUD5" t="s">
        <v>9934</v>
      </c>
      <c r="LUE5" t="s">
        <v>9935</v>
      </c>
      <c r="LUF5" t="s">
        <v>9936</v>
      </c>
      <c r="LUG5" t="s">
        <v>9937</v>
      </c>
      <c r="LUH5" t="s">
        <v>9938</v>
      </c>
      <c r="LUI5" t="s">
        <v>9939</v>
      </c>
      <c r="LUJ5" t="s">
        <v>9940</v>
      </c>
      <c r="LUK5" t="s">
        <v>9941</v>
      </c>
      <c r="LUL5" t="s">
        <v>9942</v>
      </c>
      <c r="LUM5" t="s">
        <v>9943</v>
      </c>
      <c r="LUN5" t="s">
        <v>9944</v>
      </c>
      <c r="LUO5" t="s">
        <v>9945</v>
      </c>
      <c r="LUP5" t="s">
        <v>9946</v>
      </c>
      <c r="LUQ5" t="s">
        <v>9947</v>
      </c>
      <c r="LUR5" t="s">
        <v>9948</v>
      </c>
      <c r="LUS5" t="s">
        <v>9949</v>
      </c>
      <c r="LUT5" t="s">
        <v>9950</v>
      </c>
      <c r="LUU5" t="s">
        <v>9951</v>
      </c>
      <c r="LUV5" t="s">
        <v>9952</v>
      </c>
      <c r="LUW5" t="s">
        <v>9953</v>
      </c>
      <c r="LUX5" t="s">
        <v>9954</v>
      </c>
      <c r="LUY5" t="s">
        <v>9955</v>
      </c>
      <c r="LUZ5" t="s">
        <v>9956</v>
      </c>
      <c r="LVA5" t="s">
        <v>9957</v>
      </c>
      <c r="LVB5" t="s">
        <v>9958</v>
      </c>
      <c r="LVC5" t="s">
        <v>9959</v>
      </c>
      <c r="LVD5" t="s">
        <v>9960</v>
      </c>
      <c r="LVE5" t="s">
        <v>9961</v>
      </c>
      <c r="LVF5" t="s">
        <v>9962</v>
      </c>
      <c r="LVG5" t="s">
        <v>9963</v>
      </c>
      <c r="LVH5" t="s">
        <v>9964</v>
      </c>
      <c r="LVI5" t="s">
        <v>9965</v>
      </c>
      <c r="LVJ5" t="s">
        <v>9966</v>
      </c>
      <c r="LVK5" t="s">
        <v>9967</v>
      </c>
      <c r="LVL5" t="s">
        <v>9968</v>
      </c>
      <c r="LVM5" t="s">
        <v>9969</v>
      </c>
      <c r="LVN5" t="s">
        <v>9970</v>
      </c>
      <c r="LVO5" t="s">
        <v>9971</v>
      </c>
      <c r="LVP5" t="s">
        <v>9972</v>
      </c>
      <c r="LVQ5" t="s">
        <v>9973</v>
      </c>
      <c r="LVR5" t="s">
        <v>9974</v>
      </c>
      <c r="LVS5" t="s">
        <v>9975</v>
      </c>
      <c r="LVT5" t="s">
        <v>9976</v>
      </c>
      <c r="LVU5" t="s">
        <v>9977</v>
      </c>
      <c r="LVV5" t="s">
        <v>9978</v>
      </c>
      <c r="LVW5" t="s">
        <v>9979</v>
      </c>
      <c r="LVX5" t="s">
        <v>9980</v>
      </c>
      <c r="LVY5" t="s">
        <v>9981</v>
      </c>
      <c r="LVZ5" t="s">
        <v>9982</v>
      </c>
      <c r="LWA5" t="s">
        <v>9983</v>
      </c>
      <c r="LWB5" t="s">
        <v>9984</v>
      </c>
      <c r="LWC5" t="s">
        <v>9985</v>
      </c>
      <c r="LWD5" t="s">
        <v>9986</v>
      </c>
      <c r="LWE5" t="s">
        <v>9987</v>
      </c>
      <c r="LWF5" t="s">
        <v>9988</v>
      </c>
      <c r="LWG5" t="s">
        <v>9989</v>
      </c>
      <c r="LWH5" t="s">
        <v>9990</v>
      </c>
      <c r="LWI5" t="s">
        <v>9991</v>
      </c>
      <c r="LWJ5" t="s">
        <v>9992</v>
      </c>
      <c r="LWK5" t="s">
        <v>9993</v>
      </c>
      <c r="LWL5" t="s">
        <v>9994</v>
      </c>
      <c r="LWM5" t="s">
        <v>9995</v>
      </c>
      <c r="LWN5" t="s">
        <v>9996</v>
      </c>
      <c r="LWO5" t="s">
        <v>9997</v>
      </c>
      <c r="LWP5" t="s">
        <v>9998</v>
      </c>
      <c r="LWQ5" t="s">
        <v>9999</v>
      </c>
      <c r="LWR5" t="s">
        <v>10000</v>
      </c>
      <c r="LWS5" t="s">
        <v>10001</v>
      </c>
      <c r="LWT5" t="s">
        <v>10002</v>
      </c>
      <c r="LWU5" t="s">
        <v>10003</v>
      </c>
      <c r="LWV5" t="s">
        <v>10004</v>
      </c>
      <c r="LWW5" t="s">
        <v>10005</v>
      </c>
      <c r="LWX5" t="s">
        <v>10006</v>
      </c>
      <c r="LWY5" t="s">
        <v>10007</v>
      </c>
      <c r="LWZ5" t="s">
        <v>10008</v>
      </c>
      <c r="LXA5" t="s">
        <v>10009</v>
      </c>
      <c r="LXB5" t="s">
        <v>10010</v>
      </c>
      <c r="LXC5" t="s">
        <v>10011</v>
      </c>
      <c r="LXD5" t="s">
        <v>10012</v>
      </c>
      <c r="LXE5" t="s">
        <v>10013</v>
      </c>
      <c r="LXF5" t="s">
        <v>10014</v>
      </c>
      <c r="LXG5" t="s">
        <v>10015</v>
      </c>
      <c r="LXH5" t="s">
        <v>10016</v>
      </c>
      <c r="LXI5" t="s">
        <v>10017</v>
      </c>
      <c r="LXJ5" t="s">
        <v>10018</v>
      </c>
      <c r="LXK5" t="s">
        <v>10019</v>
      </c>
      <c r="LXL5" t="s">
        <v>10020</v>
      </c>
      <c r="LXM5" t="s">
        <v>10021</v>
      </c>
      <c r="LXN5" t="s">
        <v>10022</v>
      </c>
      <c r="LXO5" t="s">
        <v>10023</v>
      </c>
      <c r="LXP5" t="s">
        <v>10024</v>
      </c>
      <c r="LXQ5" t="s">
        <v>10025</v>
      </c>
      <c r="LXR5" t="s">
        <v>10026</v>
      </c>
      <c r="LXS5" t="s">
        <v>10027</v>
      </c>
      <c r="LXT5" t="s">
        <v>10028</v>
      </c>
      <c r="LXU5" t="s">
        <v>10029</v>
      </c>
      <c r="LXV5" t="s">
        <v>10030</v>
      </c>
      <c r="LXW5" t="s">
        <v>10031</v>
      </c>
      <c r="LXX5" t="s">
        <v>10032</v>
      </c>
      <c r="LXY5" t="s">
        <v>10033</v>
      </c>
      <c r="LXZ5" t="s">
        <v>10034</v>
      </c>
      <c r="LYA5" t="s">
        <v>10035</v>
      </c>
      <c r="LYB5" t="s">
        <v>10036</v>
      </c>
      <c r="LYC5" t="s">
        <v>10037</v>
      </c>
      <c r="LYD5" t="s">
        <v>10038</v>
      </c>
      <c r="LYE5" t="s">
        <v>10039</v>
      </c>
      <c r="LYF5" t="s">
        <v>10040</v>
      </c>
      <c r="LYG5" t="s">
        <v>10041</v>
      </c>
      <c r="LYH5" t="s">
        <v>10042</v>
      </c>
      <c r="LYI5" t="s">
        <v>10043</v>
      </c>
      <c r="LYJ5" t="s">
        <v>10044</v>
      </c>
      <c r="LYK5" t="s">
        <v>10045</v>
      </c>
      <c r="LYL5" t="s">
        <v>10046</v>
      </c>
      <c r="LYM5" t="s">
        <v>10047</v>
      </c>
      <c r="LYN5" t="s">
        <v>10048</v>
      </c>
      <c r="LYO5" t="s">
        <v>10049</v>
      </c>
      <c r="LYP5" t="s">
        <v>10050</v>
      </c>
      <c r="LYQ5" t="s">
        <v>10051</v>
      </c>
      <c r="LYR5" t="s">
        <v>10052</v>
      </c>
      <c r="LYS5" t="s">
        <v>10053</v>
      </c>
      <c r="LYT5" t="s">
        <v>10054</v>
      </c>
      <c r="LYU5" t="s">
        <v>10055</v>
      </c>
      <c r="LYV5" t="s">
        <v>10056</v>
      </c>
      <c r="LYW5" t="s">
        <v>10057</v>
      </c>
      <c r="LYX5" t="s">
        <v>10058</v>
      </c>
      <c r="LYY5" t="s">
        <v>10059</v>
      </c>
      <c r="LYZ5" t="s">
        <v>10060</v>
      </c>
      <c r="LZA5" t="s">
        <v>10061</v>
      </c>
      <c r="LZB5" t="s">
        <v>10062</v>
      </c>
      <c r="LZC5" t="s">
        <v>10063</v>
      </c>
      <c r="LZD5" t="s">
        <v>10064</v>
      </c>
      <c r="LZE5" t="s">
        <v>10065</v>
      </c>
      <c r="LZF5" t="s">
        <v>10066</v>
      </c>
      <c r="LZG5" t="s">
        <v>10067</v>
      </c>
      <c r="LZH5" t="s">
        <v>10068</v>
      </c>
      <c r="LZI5" t="s">
        <v>10069</v>
      </c>
      <c r="LZJ5" t="s">
        <v>10070</v>
      </c>
      <c r="LZK5" t="s">
        <v>10071</v>
      </c>
      <c r="LZL5" t="s">
        <v>10072</v>
      </c>
      <c r="LZM5" t="s">
        <v>10073</v>
      </c>
      <c r="LZN5" t="s">
        <v>10074</v>
      </c>
      <c r="LZO5" t="s">
        <v>10075</v>
      </c>
      <c r="LZP5" t="s">
        <v>10076</v>
      </c>
      <c r="LZQ5" t="s">
        <v>10077</v>
      </c>
      <c r="LZR5" t="s">
        <v>10078</v>
      </c>
      <c r="LZS5" t="s">
        <v>10079</v>
      </c>
      <c r="LZT5" t="s">
        <v>10080</v>
      </c>
      <c r="LZU5" t="s">
        <v>10081</v>
      </c>
      <c r="LZV5" t="s">
        <v>10082</v>
      </c>
      <c r="LZW5" t="s">
        <v>10083</v>
      </c>
      <c r="LZX5" t="s">
        <v>10084</v>
      </c>
      <c r="LZY5" t="s">
        <v>10085</v>
      </c>
      <c r="LZZ5" t="s">
        <v>10086</v>
      </c>
      <c r="MAA5" t="s">
        <v>10087</v>
      </c>
      <c r="MAB5" t="s">
        <v>10088</v>
      </c>
      <c r="MAC5" t="s">
        <v>10089</v>
      </c>
      <c r="MAD5" t="s">
        <v>10090</v>
      </c>
      <c r="MAE5" t="s">
        <v>10091</v>
      </c>
      <c r="MAF5" t="s">
        <v>10092</v>
      </c>
      <c r="MAG5" t="s">
        <v>10093</v>
      </c>
      <c r="MAH5" t="s">
        <v>10094</v>
      </c>
      <c r="MAI5" t="s">
        <v>10095</v>
      </c>
      <c r="MAJ5" t="s">
        <v>10096</v>
      </c>
      <c r="MAK5" t="s">
        <v>10097</v>
      </c>
      <c r="MAL5" t="s">
        <v>10098</v>
      </c>
      <c r="MAM5" t="s">
        <v>10099</v>
      </c>
      <c r="MAN5" t="s">
        <v>10100</v>
      </c>
      <c r="MAO5" t="s">
        <v>10101</v>
      </c>
      <c r="MAP5" t="s">
        <v>10102</v>
      </c>
      <c r="MAQ5" t="s">
        <v>10103</v>
      </c>
      <c r="MAR5" t="s">
        <v>10104</v>
      </c>
      <c r="MAS5" t="s">
        <v>10105</v>
      </c>
      <c r="MAT5" t="s">
        <v>10106</v>
      </c>
      <c r="MAU5" t="s">
        <v>10107</v>
      </c>
      <c r="MAV5" t="s">
        <v>10108</v>
      </c>
      <c r="MAW5" t="s">
        <v>10109</v>
      </c>
      <c r="MAX5" t="s">
        <v>10110</v>
      </c>
      <c r="MAY5" t="s">
        <v>10111</v>
      </c>
      <c r="MAZ5" t="s">
        <v>10112</v>
      </c>
      <c r="MBA5" t="s">
        <v>10113</v>
      </c>
      <c r="MBB5" t="s">
        <v>10114</v>
      </c>
      <c r="MBC5" t="s">
        <v>10115</v>
      </c>
      <c r="MBD5" t="s">
        <v>10116</v>
      </c>
      <c r="MBE5" t="s">
        <v>10117</v>
      </c>
      <c r="MBF5" t="s">
        <v>10118</v>
      </c>
      <c r="MBG5" t="s">
        <v>10119</v>
      </c>
      <c r="MBH5" t="s">
        <v>10120</v>
      </c>
      <c r="MBI5" t="s">
        <v>10121</v>
      </c>
      <c r="MBJ5" t="s">
        <v>10122</v>
      </c>
      <c r="MBK5" t="s">
        <v>10123</v>
      </c>
      <c r="MBL5" t="s">
        <v>10124</v>
      </c>
      <c r="MBM5" t="s">
        <v>10125</v>
      </c>
      <c r="MBN5" t="s">
        <v>10126</v>
      </c>
      <c r="MBO5" t="s">
        <v>10127</v>
      </c>
      <c r="MBP5" t="s">
        <v>10128</v>
      </c>
      <c r="MBQ5" t="s">
        <v>10129</v>
      </c>
      <c r="MBR5" t="s">
        <v>10130</v>
      </c>
      <c r="MBS5" t="s">
        <v>10131</v>
      </c>
      <c r="MBT5" t="s">
        <v>10132</v>
      </c>
      <c r="MBU5" t="s">
        <v>10133</v>
      </c>
      <c r="MBV5" t="s">
        <v>10134</v>
      </c>
      <c r="MBW5" t="s">
        <v>10135</v>
      </c>
      <c r="MBX5" t="s">
        <v>10136</v>
      </c>
      <c r="MBY5" t="s">
        <v>10137</v>
      </c>
      <c r="MBZ5" t="s">
        <v>10138</v>
      </c>
      <c r="MCA5" t="s">
        <v>10139</v>
      </c>
      <c r="MCB5" t="s">
        <v>10140</v>
      </c>
      <c r="MCC5" t="s">
        <v>10141</v>
      </c>
      <c r="MCD5" t="s">
        <v>10142</v>
      </c>
      <c r="MCE5" t="s">
        <v>10143</v>
      </c>
      <c r="MCF5" t="s">
        <v>10144</v>
      </c>
      <c r="MCG5" t="s">
        <v>10145</v>
      </c>
      <c r="MCH5" t="s">
        <v>10146</v>
      </c>
      <c r="MCI5" t="s">
        <v>10147</v>
      </c>
      <c r="MCJ5" t="s">
        <v>10148</v>
      </c>
      <c r="MCK5" t="s">
        <v>10149</v>
      </c>
      <c r="MCL5" t="s">
        <v>10150</v>
      </c>
      <c r="MCM5" t="s">
        <v>10151</v>
      </c>
      <c r="MCN5" t="s">
        <v>10152</v>
      </c>
      <c r="MCO5" t="s">
        <v>10153</v>
      </c>
      <c r="MCP5" t="s">
        <v>10154</v>
      </c>
      <c r="MCQ5" t="s">
        <v>10155</v>
      </c>
      <c r="MCR5" t="s">
        <v>10156</v>
      </c>
      <c r="MCS5" t="s">
        <v>10157</v>
      </c>
      <c r="MCT5" t="s">
        <v>10158</v>
      </c>
      <c r="MCU5" t="s">
        <v>10159</v>
      </c>
      <c r="MCV5" t="s">
        <v>10160</v>
      </c>
      <c r="MCW5" t="s">
        <v>10161</v>
      </c>
      <c r="MCX5" t="s">
        <v>10162</v>
      </c>
      <c r="MCY5" t="s">
        <v>10163</v>
      </c>
      <c r="MCZ5" t="s">
        <v>10164</v>
      </c>
      <c r="MDA5" t="s">
        <v>10165</v>
      </c>
      <c r="MDB5" t="s">
        <v>10166</v>
      </c>
      <c r="MDC5" t="s">
        <v>10167</v>
      </c>
      <c r="MDD5" t="s">
        <v>10168</v>
      </c>
      <c r="MDE5" t="s">
        <v>10169</v>
      </c>
      <c r="MDF5" t="s">
        <v>10170</v>
      </c>
      <c r="MDG5" t="s">
        <v>10171</v>
      </c>
      <c r="MDH5" t="s">
        <v>10172</v>
      </c>
      <c r="MDI5" t="s">
        <v>10173</v>
      </c>
      <c r="MDJ5" t="s">
        <v>10174</v>
      </c>
      <c r="MDK5" t="s">
        <v>10175</v>
      </c>
      <c r="MDL5" t="s">
        <v>10176</v>
      </c>
      <c r="MDM5" t="s">
        <v>10177</v>
      </c>
      <c r="MDN5" t="s">
        <v>10178</v>
      </c>
      <c r="MDO5" t="s">
        <v>10179</v>
      </c>
      <c r="MDP5" t="s">
        <v>10180</v>
      </c>
      <c r="MDQ5" t="s">
        <v>10181</v>
      </c>
      <c r="MDR5" t="s">
        <v>10182</v>
      </c>
      <c r="MDS5" t="s">
        <v>10183</v>
      </c>
      <c r="MDT5" t="s">
        <v>10184</v>
      </c>
      <c r="MDU5" t="s">
        <v>10185</v>
      </c>
      <c r="MDV5" t="s">
        <v>10186</v>
      </c>
      <c r="MDW5" t="s">
        <v>10187</v>
      </c>
      <c r="MDX5" t="s">
        <v>10188</v>
      </c>
      <c r="MDY5" t="s">
        <v>10189</v>
      </c>
      <c r="MDZ5" t="s">
        <v>10190</v>
      </c>
      <c r="MEA5" t="s">
        <v>10191</v>
      </c>
      <c r="MEB5" t="s">
        <v>10192</v>
      </c>
      <c r="MEC5" t="s">
        <v>10193</v>
      </c>
      <c r="MED5" t="s">
        <v>10194</v>
      </c>
      <c r="MEE5" t="s">
        <v>10195</v>
      </c>
      <c r="MEF5" t="s">
        <v>10196</v>
      </c>
      <c r="MEG5" t="s">
        <v>10197</v>
      </c>
      <c r="MEH5" t="s">
        <v>10198</v>
      </c>
      <c r="MEI5" t="s">
        <v>10199</v>
      </c>
      <c r="MEJ5" t="s">
        <v>10200</v>
      </c>
      <c r="MEK5" t="s">
        <v>10201</v>
      </c>
      <c r="MEL5" t="s">
        <v>10202</v>
      </c>
      <c r="MEM5" t="s">
        <v>10203</v>
      </c>
      <c r="MEN5" t="s">
        <v>10204</v>
      </c>
      <c r="MEO5" t="s">
        <v>10205</v>
      </c>
      <c r="MEP5" t="s">
        <v>10206</v>
      </c>
      <c r="MEQ5" t="s">
        <v>10207</v>
      </c>
      <c r="MER5" t="s">
        <v>10208</v>
      </c>
      <c r="MES5" t="s">
        <v>10209</v>
      </c>
      <c r="MET5" t="s">
        <v>10210</v>
      </c>
      <c r="MEU5" t="s">
        <v>10211</v>
      </c>
      <c r="MEV5" t="s">
        <v>10212</v>
      </c>
      <c r="MEW5" t="s">
        <v>10213</v>
      </c>
      <c r="MEX5" t="s">
        <v>10214</v>
      </c>
      <c r="MEY5" t="s">
        <v>10215</v>
      </c>
      <c r="MEZ5" t="s">
        <v>10216</v>
      </c>
      <c r="MFA5" t="s">
        <v>10217</v>
      </c>
      <c r="MFB5" t="s">
        <v>10218</v>
      </c>
      <c r="MFC5" t="s">
        <v>10219</v>
      </c>
      <c r="MFD5" t="s">
        <v>10220</v>
      </c>
      <c r="MFE5" t="s">
        <v>10221</v>
      </c>
      <c r="MFF5" t="s">
        <v>10222</v>
      </c>
      <c r="MFG5" t="s">
        <v>10223</v>
      </c>
      <c r="MFH5" t="s">
        <v>10224</v>
      </c>
      <c r="MFI5" t="s">
        <v>10225</v>
      </c>
      <c r="MFJ5" t="s">
        <v>10226</v>
      </c>
      <c r="MFK5" t="s">
        <v>10227</v>
      </c>
      <c r="MFL5" t="s">
        <v>10228</v>
      </c>
      <c r="MFM5" t="s">
        <v>10229</v>
      </c>
      <c r="MFN5" t="s">
        <v>10230</v>
      </c>
      <c r="MFO5" t="s">
        <v>10231</v>
      </c>
      <c r="MFP5" t="s">
        <v>10232</v>
      </c>
      <c r="MFQ5" t="s">
        <v>10233</v>
      </c>
      <c r="MFR5" t="s">
        <v>10234</v>
      </c>
      <c r="MFS5" t="s">
        <v>10235</v>
      </c>
      <c r="MFT5" t="s">
        <v>10236</v>
      </c>
      <c r="MFU5" t="s">
        <v>10237</v>
      </c>
      <c r="MFV5" t="s">
        <v>10238</v>
      </c>
      <c r="MFW5" t="s">
        <v>10239</v>
      </c>
      <c r="MFX5" t="s">
        <v>10240</v>
      </c>
      <c r="MFY5" t="s">
        <v>10241</v>
      </c>
      <c r="MFZ5" t="s">
        <v>10242</v>
      </c>
      <c r="MGA5" t="s">
        <v>10243</v>
      </c>
      <c r="MGB5" t="s">
        <v>10244</v>
      </c>
      <c r="MGC5" t="s">
        <v>10245</v>
      </c>
      <c r="MGD5" t="s">
        <v>10246</v>
      </c>
      <c r="MGE5" t="s">
        <v>10247</v>
      </c>
      <c r="MGF5" t="s">
        <v>10248</v>
      </c>
      <c r="MGG5" t="s">
        <v>10249</v>
      </c>
      <c r="MGH5" t="s">
        <v>10250</v>
      </c>
      <c r="MGI5" t="s">
        <v>10251</v>
      </c>
      <c r="MGJ5" t="s">
        <v>10252</v>
      </c>
      <c r="MGK5" t="s">
        <v>10253</v>
      </c>
      <c r="MGL5" t="s">
        <v>10254</v>
      </c>
      <c r="MGM5" t="s">
        <v>10255</v>
      </c>
      <c r="MGN5" t="s">
        <v>10256</v>
      </c>
      <c r="MGO5" t="s">
        <v>10257</v>
      </c>
      <c r="MGP5" t="s">
        <v>10258</v>
      </c>
      <c r="MGQ5" t="s">
        <v>10259</v>
      </c>
      <c r="MGR5" t="s">
        <v>10260</v>
      </c>
      <c r="MGS5" t="s">
        <v>10261</v>
      </c>
      <c r="MGT5" t="s">
        <v>10262</v>
      </c>
      <c r="MGU5" t="s">
        <v>10263</v>
      </c>
      <c r="MGV5" t="s">
        <v>10264</v>
      </c>
      <c r="MGW5" t="s">
        <v>10265</v>
      </c>
      <c r="MGX5" t="s">
        <v>10266</v>
      </c>
      <c r="MGY5" t="s">
        <v>10267</v>
      </c>
      <c r="MGZ5" t="s">
        <v>10268</v>
      </c>
      <c r="MHA5" t="s">
        <v>10269</v>
      </c>
      <c r="MHB5" t="s">
        <v>10270</v>
      </c>
      <c r="MHC5" t="s">
        <v>10271</v>
      </c>
      <c r="MHD5" t="s">
        <v>10272</v>
      </c>
      <c r="MHE5" t="s">
        <v>10273</v>
      </c>
      <c r="MHF5" t="s">
        <v>10274</v>
      </c>
      <c r="MHG5" t="s">
        <v>10275</v>
      </c>
      <c r="MHH5" t="s">
        <v>10276</v>
      </c>
      <c r="MHI5" t="s">
        <v>10277</v>
      </c>
      <c r="MHJ5" t="s">
        <v>10278</v>
      </c>
      <c r="MHK5" t="s">
        <v>10279</v>
      </c>
      <c r="MHL5" t="s">
        <v>10280</v>
      </c>
      <c r="MHM5" t="s">
        <v>10281</v>
      </c>
      <c r="MHN5" t="s">
        <v>10282</v>
      </c>
      <c r="MHO5" t="s">
        <v>10283</v>
      </c>
      <c r="MHP5" t="s">
        <v>10284</v>
      </c>
      <c r="MHQ5" t="s">
        <v>10285</v>
      </c>
      <c r="MHR5" t="s">
        <v>10286</v>
      </c>
      <c r="MHS5" t="s">
        <v>10287</v>
      </c>
      <c r="MHT5" t="s">
        <v>10288</v>
      </c>
      <c r="MHU5" t="s">
        <v>10289</v>
      </c>
      <c r="MHV5" t="s">
        <v>10290</v>
      </c>
      <c r="MHW5" t="s">
        <v>10291</v>
      </c>
      <c r="MHX5" t="s">
        <v>10292</v>
      </c>
      <c r="MHY5" t="s">
        <v>10293</v>
      </c>
      <c r="MHZ5" t="s">
        <v>10294</v>
      </c>
      <c r="MIA5" t="s">
        <v>10295</v>
      </c>
      <c r="MIB5" t="s">
        <v>10296</v>
      </c>
      <c r="MIC5" t="s">
        <v>10297</v>
      </c>
      <c r="MID5" t="s">
        <v>10298</v>
      </c>
      <c r="MIE5" t="s">
        <v>10299</v>
      </c>
      <c r="MIF5" t="s">
        <v>10300</v>
      </c>
      <c r="MIG5" t="s">
        <v>10301</v>
      </c>
      <c r="MIH5" t="s">
        <v>10302</v>
      </c>
      <c r="MII5" t="s">
        <v>10303</v>
      </c>
      <c r="MIJ5" t="s">
        <v>10304</v>
      </c>
      <c r="MIK5" t="s">
        <v>10305</v>
      </c>
      <c r="MIL5" t="s">
        <v>10306</v>
      </c>
      <c r="MIM5" t="s">
        <v>10307</v>
      </c>
      <c r="MIN5" t="s">
        <v>10308</v>
      </c>
      <c r="MIO5" t="s">
        <v>10309</v>
      </c>
      <c r="MIP5" t="s">
        <v>10310</v>
      </c>
      <c r="MIQ5" t="s">
        <v>10311</v>
      </c>
      <c r="MIR5" t="s">
        <v>10312</v>
      </c>
      <c r="MIS5" t="s">
        <v>10313</v>
      </c>
      <c r="MIT5" t="s">
        <v>10314</v>
      </c>
      <c r="MIU5" t="s">
        <v>10315</v>
      </c>
      <c r="MIV5" t="s">
        <v>10316</v>
      </c>
      <c r="MIW5" t="s">
        <v>10317</v>
      </c>
      <c r="MIX5" t="s">
        <v>10318</v>
      </c>
      <c r="MIY5" t="s">
        <v>10319</v>
      </c>
      <c r="MIZ5" t="s">
        <v>10320</v>
      </c>
      <c r="MJA5" t="s">
        <v>10321</v>
      </c>
      <c r="MJB5" t="s">
        <v>10322</v>
      </c>
      <c r="MJC5" t="s">
        <v>10323</v>
      </c>
      <c r="MJD5" t="s">
        <v>10324</v>
      </c>
      <c r="MJE5" t="s">
        <v>10325</v>
      </c>
      <c r="MJF5" t="s">
        <v>10326</v>
      </c>
      <c r="MJG5" t="s">
        <v>10327</v>
      </c>
      <c r="MJH5" t="s">
        <v>10328</v>
      </c>
      <c r="MJI5" t="s">
        <v>10329</v>
      </c>
      <c r="MJJ5" t="s">
        <v>10330</v>
      </c>
      <c r="MJK5" t="s">
        <v>10331</v>
      </c>
      <c r="MJL5" t="s">
        <v>10332</v>
      </c>
      <c r="MJM5" t="s">
        <v>10333</v>
      </c>
      <c r="MJN5" t="s">
        <v>10334</v>
      </c>
      <c r="MJO5" t="s">
        <v>10335</v>
      </c>
      <c r="MJP5" t="s">
        <v>10336</v>
      </c>
      <c r="MJQ5" t="s">
        <v>10337</v>
      </c>
      <c r="MJR5" t="s">
        <v>10338</v>
      </c>
      <c r="MJS5" t="s">
        <v>10339</v>
      </c>
      <c r="MJT5" t="s">
        <v>10340</v>
      </c>
      <c r="MJU5" t="s">
        <v>10341</v>
      </c>
      <c r="MJV5" t="s">
        <v>10342</v>
      </c>
      <c r="MJW5" t="s">
        <v>10343</v>
      </c>
      <c r="MJX5" t="s">
        <v>10344</v>
      </c>
      <c r="MJY5" t="s">
        <v>10345</v>
      </c>
      <c r="MJZ5" t="s">
        <v>10346</v>
      </c>
      <c r="MKA5" t="s">
        <v>10347</v>
      </c>
      <c r="MKB5" t="s">
        <v>10348</v>
      </c>
      <c r="MKC5" t="s">
        <v>10349</v>
      </c>
      <c r="MKD5" t="s">
        <v>10350</v>
      </c>
      <c r="MKE5" t="s">
        <v>10351</v>
      </c>
      <c r="MKF5" t="s">
        <v>10352</v>
      </c>
      <c r="MKG5" t="s">
        <v>10353</v>
      </c>
      <c r="MKH5" t="s">
        <v>10354</v>
      </c>
      <c r="MKI5" t="s">
        <v>10355</v>
      </c>
      <c r="MKJ5" t="s">
        <v>10356</v>
      </c>
      <c r="MKK5" t="s">
        <v>10357</v>
      </c>
      <c r="MKL5" t="s">
        <v>10358</v>
      </c>
      <c r="MKM5" t="s">
        <v>10359</v>
      </c>
      <c r="MKN5" t="s">
        <v>10360</v>
      </c>
      <c r="MKO5" t="s">
        <v>10361</v>
      </c>
      <c r="MKP5" t="s">
        <v>10362</v>
      </c>
      <c r="MKQ5" t="s">
        <v>10363</v>
      </c>
      <c r="MKR5" t="s">
        <v>10364</v>
      </c>
      <c r="MKS5" t="s">
        <v>10365</v>
      </c>
      <c r="MKT5" t="s">
        <v>10366</v>
      </c>
      <c r="MKU5" t="s">
        <v>10367</v>
      </c>
      <c r="MKV5" t="s">
        <v>10368</v>
      </c>
      <c r="MKW5" t="s">
        <v>10369</v>
      </c>
      <c r="MKX5" t="s">
        <v>10370</v>
      </c>
      <c r="MKY5" t="s">
        <v>10371</v>
      </c>
      <c r="MKZ5" t="s">
        <v>10372</v>
      </c>
      <c r="MLA5" t="s">
        <v>10373</v>
      </c>
      <c r="MLB5" t="s">
        <v>10374</v>
      </c>
      <c r="MLC5" t="s">
        <v>10375</v>
      </c>
      <c r="MLD5" t="s">
        <v>10376</v>
      </c>
      <c r="MLE5" t="s">
        <v>10377</v>
      </c>
      <c r="MLF5" t="s">
        <v>10378</v>
      </c>
      <c r="MLG5" t="s">
        <v>10379</v>
      </c>
      <c r="MLH5" t="s">
        <v>10380</v>
      </c>
      <c r="MLI5" t="s">
        <v>10381</v>
      </c>
      <c r="MLJ5" t="s">
        <v>10382</v>
      </c>
      <c r="MLK5" t="s">
        <v>10383</v>
      </c>
      <c r="MLL5" t="s">
        <v>10384</v>
      </c>
      <c r="MLM5" t="s">
        <v>10385</v>
      </c>
      <c r="MLN5" t="s">
        <v>10386</v>
      </c>
      <c r="MLO5" t="s">
        <v>10387</v>
      </c>
      <c r="MLP5" t="s">
        <v>10388</v>
      </c>
      <c r="MLQ5" t="s">
        <v>10389</v>
      </c>
      <c r="MLR5" t="s">
        <v>10390</v>
      </c>
      <c r="MLS5" t="s">
        <v>10391</v>
      </c>
      <c r="MLT5" t="s">
        <v>10392</v>
      </c>
      <c r="MLU5" t="s">
        <v>10393</v>
      </c>
      <c r="MLV5" t="s">
        <v>10394</v>
      </c>
      <c r="MLW5" t="s">
        <v>10395</v>
      </c>
      <c r="MLX5" t="s">
        <v>10396</v>
      </c>
      <c r="MLY5" t="s">
        <v>10397</v>
      </c>
      <c r="MLZ5" t="s">
        <v>10398</v>
      </c>
      <c r="MMA5" t="s">
        <v>10399</v>
      </c>
      <c r="MMB5" t="s">
        <v>10400</v>
      </c>
      <c r="MMC5" t="s">
        <v>10401</v>
      </c>
      <c r="MMD5" t="s">
        <v>10402</v>
      </c>
      <c r="MME5" t="s">
        <v>10403</v>
      </c>
      <c r="MMF5" t="s">
        <v>10404</v>
      </c>
      <c r="MMG5" t="s">
        <v>10405</v>
      </c>
      <c r="MMH5" t="s">
        <v>10406</v>
      </c>
      <c r="MMI5" t="s">
        <v>10407</v>
      </c>
      <c r="MMJ5" t="s">
        <v>10408</v>
      </c>
      <c r="MMK5" t="s">
        <v>10409</v>
      </c>
      <c r="MML5" t="s">
        <v>10410</v>
      </c>
      <c r="MMM5" t="s">
        <v>10411</v>
      </c>
      <c r="MMN5" t="s">
        <v>10412</v>
      </c>
      <c r="MMO5" t="s">
        <v>10413</v>
      </c>
      <c r="MMP5" t="s">
        <v>10414</v>
      </c>
      <c r="MMQ5" t="s">
        <v>10415</v>
      </c>
      <c r="MMR5" t="s">
        <v>10416</v>
      </c>
      <c r="MMS5" t="s">
        <v>10417</v>
      </c>
      <c r="MMT5" t="s">
        <v>10418</v>
      </c>
      <c r="MMU5" t="s">
        <v>10419</v>
      </c>
      <c r="MMV5" t="s">
        <v>10420</v>
      </c>
      <c r="MMW5" t="s">
        <v>10421</v>
      </c>
      <c r="MMX5" t="s">
        <v>10422</v>
      </c>
      <c r="MMY5" t="s">
        <v>10423</v>
      </c>
      <c r="MMZ5" t="s">
        <v>10424</v>
      </c>
      <c r="MNA5" t="s">
        <v>10425</v>
      </c>
      <c r="MNB5" t="s">
        <v>10426</v>
      </c>
      <c r="MNC5" t="s">
        <v>10427</v>
      </c>
      <c r="MND5" t="s">
        <v>10428</v>
      </c>
      <c r="MNE5" t="s">
        <v>10429</v>
      </c>
      <c r="MNF5" t="s">
        <v>10430</v>
      </c>
      <c r="MNG5" t="s">
        <v>10431</v>
      </c>
      <c r="MNH5" t="s">
        <v>10432</v>
      </c>
      <c r="MNI5" t="s">
        <v>10433</v>
      </c>
      <c r="MNJ5" t="s">
        <v>10434</v>
      </c>
      <c r="MNK5" t="s">
        <v>10435</v>
      </c>
      <c r="MNL5" t="s">
        <v>10436</v>
      </c>
      <c r="MNM5" t="s">
        <v>10437</v>
      </c>
      <c r="MNN5" t="s">
        <v>10438</v>
      </c>
      <c r="MNO5" t="s">
        <v>10439</v>
      </c>
      <c r="MNP5" t="s">
        <v>10440</v>
      </c>
      <c r="MNQ5" t="s">
        <v>10441</v>
      </c>
      <c r="MNR5" t="s">
        <v>10442</v>
      </c>
      <c r="MNS5" t="s">
        <v>10443</v>
      </c>
      <c r="MNT5" t="s">
        <v>10444</v>
      </c>
      <c r="MNU5" t="s">
        <v>10445</v>
      </c>
      <c r="MNV5" t="s">
        <v>10446</v>
      </c>
      <c r="MNW5" t="s">
        <v>10447</v>
      </c>
      <c r="MNX5" t="s">
        <v>10448</v>
      </c>
      <c r="MNY5" t="s">
        <v>10449</v>
      </c>
      <c r="MNZ5" t="s">
        <v>10450</v>
      </c>
      <c r="MOA5" t="s">
        <v>10451</v>
      </c>
      <c r="MOB5" t="s">
        <v>10452</v>
      </c>
      <c r="MOC5" t="s">
        <v>10453</v>
      </c>
      <c r="MOD5" t="s">
        <v>10454</v>
      </c>
      <c r="MOE5" t="s">
        <v>10455</v>
      </c>
      <c r="MOF5" t="s">
        <v>10456</v>
      </c>
      <c r="MOG5" t="s">
        <v>10457</v>
      </c>
      <c r="MOH5" t="s">
        <v>10458</v>
      </c>
      <c r="MOI5" t="s">
        <v>10459</v>
      </c>
      <c r="MOJ5" t="s">
        <v>10460</v>
      </c>
      <c r="MOK5" t="s">
        <v>10461</v>
      </c>
      <c r="MOL5" t="s">
        <v>10462</v>
      </c>
      <c r="MOM5" t="s">
        <v>10463</v>
      </c>
      <c r="MON5" t="s">
        <v>10464</v>
      </c>
      <c r="MOO5" t="s">
        <v>10465</v>
      </c>
      <c r="MOP5" t="s">
        <v>10466</v>
      </c>
      <c r="MOQ5" t="s">
        <v>10467</v>
      </c>
      <c r="MOR5" t="s">
        <v>10468</v>
      </c>
      <c r="MOS5" t="s">
        <v>10469</v>
      </c>
      <c r="MOT5" t="s">
        <v>10470</v>
      </c>
      <c r="MOU5" t="s">
        <v>10471</v>
      </c>
      <c r="MOV5" t="s">
        <v>10472</v>
      </c>
      <c r="MOW5" t="s">
        <v>10473</v>
      </c>
      <c r="MOX5" t="s">
        <v>10474</v>
      </c>
      <c r="MOY5" t="s">
        <v>10475</v>
      </c>
      <c r="MOZ5" t="s">
        <v>10476</v>
      </c>
      <c r="MPA5" t="s">
        <v>10477</v>
      </c>
      <c r="MPB5" t="s">
        <v>10478</v>
      </c>
      <c r="MPC5" t="s">
        <v>10479</v>
      </c>
      <c r="MPD5" t="s">
        <v>10480</v>
      </c>
      <c r="MPE5" t="s">
        <v>10481</v>
      </c>
      <c r="MPF5" t="s">
        <v>10482</v>
      </c>
      <c r="MPG5" t="s">
        <v>10483</v>
      </c>
      <c r="MPH5" t="s">
        <v>10484</v>
      </c>
      <c r="MPI5" t="s">
        <v>10485</v>
      </c>
      <c r="MPJ5" t="s">
        <v>10486</v>
      </c>
      <c r="MPK5" t="s">
        <v>10487</v>
      </c>
      <c r="MPL5" t="s">
        <v>10488</v>
      </c>
      <c r="MPM5" t="s">
        <v>10489</v>
      </c>
      <c r="MPN5" t="s">
        <v>10490</v>
      </c>
      <c r="MPO5" t="s">
        <v>10491</v>
      </c>
      <c r="MPP5" t="s">
        <v>10492</v>
      </c>
      <c r="MPQ5" t="s">
        <v>10493</v>
      </c>
      <c r="MPR5" t="s">
        <v>10494</v>
      </c>
      <c r="MPS5" t="s">
        <v>10495</v>
      </c>
      <c r="MPT5" t="s">
        <v>10496</v>
      </c>
      <c r="MPU5" t="s">
        <v>10497</v>
      </c>
      <c r="MPV5" t="s">
        <v>10498</v>
      </c>
      <c r="MPW5" t="s">
        <v>10499</v>
      </c>
      <c r="MPX5" t="s">
        <v>10500</v>
      </c>
      <c r="MPY5" t="s">
        <v>10501</v>
      </c>
      <c r="MPZ5" t="s">
        <v>10502</v>
      </c>
      <c r="MQA5" t="s">
        <v>10503</v>
      </c>
      <c r="MQB5" t="s">
        <v>10504</v>
      </c>
      <c r="MQC5" t="s">
        <v>10505</v>
      </c>
      <c r="MQD5" t="s">
        <v>10506</v>
      </c>
      <c r="MQE5" t="s">
        <v>10507</v>
      </c>
      <c r="MQF5" t="s">
        <v>10508</v>
      </c>
      <c r="MQG5" t="s">
        <v>10509</v>
      </c>
      <c r="MQH5" t="s">
        <v>10510</v>
      </c>
      <c r="MQI5" t="s">
        <v>10511</v>
      </c>
      <c r="MQJ5" t="s">
        <v>10512</v>
      </c>
      <c r="MQK5" t="s">
        <v>10513</v>
      </c>
      <c r="MQL5" t="s">
        <v>10514</v>
      </c>
      <c r="MQM5" t="s">
        <v>10515</v>
      </c>
      <c r="MQN5" t="s">
        <v>10516</v>
      </c>
      <c r="MQO5" t="s">
        <v>10517</v>
      </c>
      <c r="MQP5" t="s">
        <v>10518</v>
      </c>
      <c r="MQQ5" t="s">
        <v>10519</v>
      </c>
      <c r="MQR5" t="s">
        <v>10520</v>
      </c>
      <c r="MQS5" t="s">
        <v>10521</v>
      </c>
      <c r="MQT5" t="s">
        <v>10522</v>
      </c>
      <c r="MQU5" t="s">
        <v>10523</v>
      </c>
      <c r="MQV5" t="s">
        <v>10524</v>
      </c>
      <c r="MQW5" t="s">
        <v>10525</v>
      </c>
      <c r="MQX5" t="s">
        <v>10526</v>
      </c>
      <c r="MQY5" t="s">
        <v>10527</v>
      </c>
      <c r="MQZ5" t="s">
        <v>10528</v>
      </c>
      <c r="MRA5" t="s">
        <v>10529</v>
      </c>
      <c r="MRB5" t="s">
        <v>10530</v>
      </c>
      <c r="MRC5" t="s">
        <v>10531</v>
      </c>
      <c r="MRD5" t="s">
        <v>10532</v>
      </c>
      <c r="MRE5" t="s">
        <v>10533</v>
      </c>
      <c r="MRF5" t="s">
        <v>10534</v>
      </c>
      <c r="MRG5" t="s">
        <v>10535</v>
      </c>
      <c r="MRH5" t="s">
        <v>10536</v>
      </c>
      <c r="MRI5" t="s">
        <v>10537</v>
      </c>
      <c r="MRJ5" t="s">
        <v>10538</v>
      </c>
      <c r="MRK5" t="s">
        <v>10539</v>
      </c>
      <c r="MRL5" t="s">
        <v>10540</v>
      </c>
      <c r="MRM5" t="s">
        <v>10541</v>
      </c>
      <c r="MRN5" t="s">
        <v>10542</v>
      </c>
      <c r="MRO5" t="s">
        <v>10543</v>
      </c>
      <c r="MRP5" t="s">
        <v>10544</v>
      </c>
      <c r="MRQ5" t="s">
        <v>10545</v>
      </c>
      <c r="MRR5" t="s">
        <v>10546</v>
      </c>
      <c r="MRS5" t="s">
        <v>10547</v>
      </c>
      <c r="MRT5" t="s">
        <v>10548</v>
      </c>
      <c r="MRU5" t="s">
        <v>10549</v>
      </c>
      <c r="MRV5" t="s">
        <v>10550</v>
      </c>
      <c r="MRW5" t="s">
        <v>10551</v>
      </c>
      <c r="MRX5" t="s">
        <v>10552</v>
      </c>
      <c r="MRY5" t="s">
        <v>10553</v>
      </c>
      <c r="MRZ5" t="s">
        <v>10554</v>
      </c>
      <c r="MSA5" t="s">
        <v>10555</v>
      </c>
      <c r="MSB5" t="s">
        <v>10556</v>
      </c>
      <c r="MSC5" t="s">
        <v>10557</v>
      </c>
      <c r="MSD5" t="s">
        <v>10558</v>
      </c>
      <c r="MSE5" t="s">
        <v>10559</v>
      </c>
      <c r="MSF5" t="s">
        <v>10560</v>
      </c>
      <c r="MSG5" t="s">
        <v>10561</v>
      </c>
      <c r="MSH5" t="s">
        <v>10562</v>
      </c>
      <c r="MSI5" t="s">
        <v>10563</v>
      </c>
      <c r="MSJ5" t="s">
        <v>10564</v>
      </c>
      <c r="MSK5" t="s">
        <v>10565</v>
      </c>
      <c r="MSL5" t="s">
        <v>10566</v>
      </c>
      <c r="MSM5" t="s">
        <v>10567</v>
      </c>
      <c r="MSN5" t="s">
        <v>10568</v>
      </c>
      <c r="MSO5" t="s">
        <v>10569</v>
      </c>
      <c r="MSP5" t="s">
        <v>10570</v>
      </c>
      <c r="MSQ5" t="s">
        <v>10571</v>
      </c>
      <c r="MSR5" t="s">
        <v>10572</v>
      </c>
      <c r="MSS5" t="s">
        <v>10573</v>
      </c>
      <c r="MST5" t="s">
        <v>10574</v>
      </c>
      <c r="MSU5" t="s">
        <v>10575</v>
      </c>
      <c r="MSV5" t="s">
        <v>10576</v>
      </c>
      <c r="MSW5" t="s">
        <v>10577</v>
      </c>
      <c r="MSX5" t="s">
        <v>10578</v>
      </c>
      <c r="MSY5" t="s">
        <v>10579</v>
      </c>
      <c r="MSZ5" t="s">
        <v>10580</v>
      </c>
      <c r="MTA5" t="s">
        <v>10581</v>
      </c>
      <c r="MTB5" t="s">
        <v>10582</v>
      </c>
      <c r="MTC5" t="s">
        <v>10583</v>
      </c>
      <c r="MTD5" t="s">
        <v>10584</v>
      </c>
      <c r="MTE5" t="s">
        <v>10585</v>
      </c>
      <c r="MTF5" t="s">
        <v>10586</v>
      </c>
      <c r="MTG5" t="s">
        <v>10587</v>
      </c>
      <c r="MTH5" t="s">
        <v>10588</v>
      </c>
      <c r="MTI5" t="s">
        <v>10589</v>
      </c>
      <c r="MTJ5" t="s">
        <v>10590</v>
      </c>
      <c r="MTK5" t="s">
        <v>10591</v>
      </c>
      <c r="MTL5" t="s">
        <v>10592</v>
      </c>
      <c r="MTM5" t="s">
        <v>10593</v>
      </c>
      <c r="MTN5" t="s">
        <v>10594</v>
      </c>
      <c r="MTO5" t="s">
        <v>10595</v>
      </c>
      <c r="MTP5" t="s">
        <v>10596</v>
      </c>
      <c r="MTQ5" t="s">
        <v>10597</v>
      </c>
      <c r="MTR5" t="s">
        <v>10598</v>
      </c>
      <c r="MTS5" t="s">
        <v>10599</v>
      </c>
      <c r="MTT5" t="s">
        <v>10600</v>
      </c>
      <c r="MTU5" t="s">
        <v>10601</v>
      </c>
      <c r="MTV5" t="s">
        <v>10602</v>
      </c>
      <c r="MTW5" t="s">
        <v>10603</v>
      </c>
      <c r="MTX5" t="s">
        <v>10604</v>
      </c>
      <c r="MTY5" t="s">
        <v>10605</v>
      </c>
      <c r="MTZ5" t="s">
        <v>10606</v>
      </c>
      <c r="MUA5" t="s">
        <v>10607</v>
      </c>
      <c r="MUB5" t="s">
        <v>10608</v>
      </c>
      <c r="MUC5" t="s">
        <v>10609</v>
      </c>
      <c r="MUD5" t="s">
        <v>10610</v>
      </c>
      <c r="MUE5" t="s">
        <v>10611</v>
      </c>
      <c r="MUF5" t="s">
        <v>10612</v>
      </c>
      <c r="MUG5" t="s">
        <v>10613</v>
      </c>
      <c r="MUH5" t="s">
        <v>10614</v>
      </c>
      <c r="MUI5" t="s">
        <v>10615</v>
      </c>
      <c r="MUJ5" t="s">
        <v>10616</v>
      </c>
      <c r="MUK5" t="s">
        <v>10617</v>
      </c>
      <c r="MUL5" t="s">
        <v>10618</v>
      </c>
      <c r="MUM5" t="s">
        <v>10619</v>
      </c>
      <c r="MUN5" t="s">
        <v>10620</v>
      </c>
      <c r="MUO5" t="s">
        <v>10621</v>
      </c>
      <c r="MUP5" t="s">
        <v>10622</v>
      </c>
      <c r="MUQ5" t="s">
        <v>10623</v>
      </c>
      <c r="MUR5" t="s">
        <v>10624</v>
      </c>
      <c r="MUS5" t="s">
        <v>10625</v>
      </c>
      <c r="MUT5" t="s">
        <v>10626</v>
      </c>
      <c r="MUU5" t="s">
        <v>10627</v>
      </c>
      <c r="MUV5" t="s">
        <v>10628</v>
      </c>
      <c r="MUW5" t="s">
        <v>10629</v>
      </c>
      <c r="MUX5" t="s">
        <v>10630</v>
      </c>
      <c r="MUY5" t="s">
        <v>10631</v>
      </c>
      <c r="MUZ5" t="s">
        <v>10632</v>
      </c>
      <c r="MVA5" t="s">
        <v>10633</v>
      </c>
      <c r="MVB5" t="s">
        <v>10634</v>
      </c>
      <c r="MVC5" t="s">
        <v>10635</v>
      </c>
      <c r="MVD5" t="s">
        <v>10636</v>
      </c>
      <c r="MVE5" t="s">
        <v>10637</v>
      </c>
      <c r="MVF5" t="s">
        <v>10638</v>
      </c>
      <c r="MVG5" t="s">
        <v>10639</v>
      </c>
      <c r="MVH5" t="s">
        <v>10640</v>
      </c>
      <c r="MVI5" t="s">
        <v>10641</v>
      </c>
      <c r="MVJ5" t="s">
        <v>10642</v>
      </c>
      <c r="MVK5" t="s">
        <v>10643</v>
      </c>
      <c r="MVL5" t="s">
        <v>10644</v>
      </c>
      <c r="MVM5" t="s">
        <v>10645</v>
      </c>
      <c r="MVN5" t="s">
        <v>10646</v>
      </c>
      <c r="MVO5" t="s">
        <v>10647</v>
      </c>
      <c r="MVP5" t="s">
        <v>10648</v>
      </c>
      <c r="MVQ5" t="s">
        <v>10649</v>
      </c>
      <c r="MVR5" t="s">
        <v>10650</v>
      </c>
      <c r="MVS5" t="s">
        <v>10651</v>
      </c>
      <c r="MVT5" t="s">
        <v>10652</v>
      </c>
      <c r="MVU5" t="s">
        <v>10653</v>
      </c>
      <c r="MVV5" t="s">
        <v>10654</v>
      </c>
      <c r="MVW5" t="s">
        <v>10655</v>
      </c>
      <c r="MVX5" t="s">
        <v>10656</v>
      </c>
      <c r="MVY5" t="s">
        <v>10657</v>
      </c>
      <c r="MVZ5" t="s">
        <v>10658</v>
      </c>
      <c r="MWA5" t="s">
        <v>10659</v>
      </c>
      <c r="MWB5" t="s">
        <v>10660</v>
      </c>
      <c r="MWC5" t="s">
        <v>10661</v>
      </c>
      <c r="MWD5" t="s">
        <v>10662</v>
      </c>
      <c r="MWE5" t="s">
        <v>10663</v>
      </c>
      <c r="MWF5" t="s">
        <v>10664</v>
      </c>
      <c r="MWG5" t="s">
        <v>10665</v>
      </c>
      <c r="MWH5" t="s">
        <v>10666</v>
      </c>
      <c r="MWI5" t="s">
        <v>10667</v>
      </c>
      <c r="MWJ5" t="s">
        <v>10668</v>
      </c>
      <c r="MWK5" t="s">
        <v>10669</v>
      </c>
      <c r="MWL5" t="s">
        <v>10670</v>
      </c>
      <c r="MWM5" t="s">
        <v>10671</v>
      </c>
      <c r="MWN5" t="s">
        <v>10672</v>
      </c>
      <c r="MWO5" t="s">
        <v>10673</v>
      </c>
      <c r="MWP5" t="s">
        <v>10674</v>
      </c>
      <c r="MWQ5" t="s">
        <v>10675</v>
      </c>
      <c r="MWR5" t="s">
        <v>10676</v>
      </c>
      <c r="MWS5" t="s">
        <v>10677</v>
      </c>
      <c r="MWT5" t="s">
        <v>10678</v>
      </c>
      <c r="MWU5" t="s">
        <v>10679</v>
      </c>
      <c r="MWV5" t="s">
        <v>10680</v>
      </c>
      <c r="MWW5" t="s">
        <v>10681</v>
      </c>
      <c r="MWX5" t="s">
        <v>10682</v>
      </c>
      <c r="MWY5" t="s">
        <v>10683</v>
      </c>
      <c r="MWZ5" t="s">
        <v>10684</v>
      </c>
      <c r="MXA5" t="s">
        <v>10685</v>
      </c>
      <c r="MXB5" t="s">
        <v>10686</v>
      </c>
      <c r="MXC5" t="s">
        <v>10687</v>
      </c>
      <c r="MXD5" t="s">
        <v>10688</v>
      </c>
      <c r="MXE5" t="s">
        <v>10689</v>
      </c>
      <c r="MXF5" t="s">
        <v>10690</v>
      </c>
      <c r="MXG5" t="s">
        <v>10691</v>
      </c>
      <c r="MXH5" t="s">
        <v>10692</v>
      </c>
      <c r="MXI5" t="s">
        <v>10693</v>
      </c>
      <c r="MXJ5" t="s">
        <v>10694</v>
      </c>
      <c r="MXK5" t="s">
        <v>10695</v>
      </c>
      <c r="MXL5" t="s">
        <v>10696</v>
      </c>
      <c r="MXM5" t="s">
        <v>10697</v>
      </c>
      <c r="MXN5" t="s">
        <v>10698</v>
      </c>
      <c r="MXO5" t="s">
        <v>10699</v>
      </c>
      <c r="MXP5" t="s">
        <v>10700</v>
      </c>
      <c r="MXQ5" t="s">
        <v>10701</v>
      </c>
      <c r="MXR5" t="s">
        <v>10702</v>
      </c>
      <c r="MXS5" t="s">
        <v>10703</v>
      </c>
      <c r="MXT5" t="s">
        <v>10704</v>
      </c>
      <c r="MXU5" t="s">
        <v>10705</v>
      </c>
      <c r="MXV5" t="s">
        <v>10706</v>
      </c>
      <c r="MXW5" t="s">
        <v>10707</v>
      </c>
      <c r="MXX5" t="s">
        <v>10708</v>
      </c>
      <c r="MXY5" t="s">
        <v>10709</v>
      </c>
      <c r="MXZ5" t="s">
        <v>10710</v>
      </c>
      <c r="MYA5" t="s">
        <v>10711</v>
      </c>
      <c r="MYB5" t="s">
        <v>10712</v>
      </c>
      <c r="MYC5" t="s">
        <v>10713</v>
      </c>
      <c r="MYD5" t="s">
        <v>10714</v>
      </c>
      <c r="MYE5" t="s">
        <v>10715</v>
      </c>
      <c r="MYF5" t="s">
        <v>10716</v>
      </c>
      <c r="MYG5" t="s">
        <v>10717</v>
      </c>
      <c r="MYH5" t="s">
        <v>10718</v>
      </c>
      <c r="MYI5" t="s">
        <v>10719</v>
      </c>
      <c r="MYJ5" t="s">
        <v>10720</v>
      </c>
      <c r="MYK5" t="s">
        <v>10721</v>
      </c>
      <c r="MYL5" t="s">
        <v>10722</v>
      </c>
      <c r="MYM5" t="s">
        <v>10723</v>
      </c>
      <c r="MYN5" t="s">
        <v>10724</v>
      </c>
      <c r="MYO5" t="s">
        <v>10725</v>
      </c>
      <c r="MYP5" t="s">
        <v>10726</v>
      </c>
      <c r="MYQ5" t="s">
        <v>10727</v>
      </c>
      <c r="MYR5" t="s">
        <v>10728</v>
      </c>
      <c r="MYS5" t="s">
        <v>10729</v>
      </c>
      <c r="MYT5" t="s">
        <v>10730</v>
      </c>
      <c r="MYU5" t="s">
        <v>10731</v>
      </c>
      <c r="MYV5" t="s">
        <v>10732</v>
      </c>
      <c r="MYW5" t="s">
        <v>10733</v>
      </c>
      <c r="MYX5" t="s">
        <v>10734</v>
      </c>
      <c r="MYY5" t="s">
        <v>10735</v>
      </c>
      <c r="MYZ5" t="s">
        <v>10736</v>
      </c>
      <c r="MZA5" t="s">
        <v>10737</v>
      </c>
      <c r="MZB5" t="s">
        <v>10738</v>
      </c>
      <c r="MZC5" t="s">
        <v>10739</v>
      </c>
      <c r="MZD5" t="s">
        <v>10740</v>
      </c>
      <c r="MZE5" t="s">
        <v>10741</v>
      </c>
      <c r="MZF5" t="s">
        <v>10742</v>
      </c>
      <c r="MZG5" t="s">
        <v>10743</v>
      </c>
      <c r="MZH5" t="s">
        <v>10744</v>
      </c>
      <c r="MZI5" t="s">
        <v>10745</v>
      </c>
      <c r="MZJ5" t="s">
        <v>10746</v>
      </c>
      <c r="MZK5" t="s">
        <v>10747</v>
      </c>
      <c r="MZL5" t="s">
        <v>10748</v>
      </c>
      <c r="MZM5" t="s">
        <v>10749</v>
      </c>
      <c r="MZN5" t="s">
        <v>10750</v>
      </c>
      <c r="MZO5" t="s">
        <v>10751</v>
      </c>
      <c r="MZP5" t="s">
        <v>10752</v>
      </c>
      <c r="MZQ5" t="s">
        <v>10753</v>
      </c>
      <c r="MZR5" t="s">
        <v>10754</v>
      </c>
      <c r="MZS5" t="s">
        <v>10755</v>
      </c>
      <c r="MZT5" t="s">
        <v>10756</v>
      </c>
      <c r="MZU5" t="s">
        <v>10757</v>
      </c>
      <c r="MZV5" t="s">
        <v>10758</v>
      </c>
      <c r="MZW5" t="s">
        <v>10759</v>
      </c>
      <c r="MZX5" t="s">
        <v>10760</v>
      </c>
      <c r="MZY5" t="s">
        <v>10761</v>
      </c>
      <c r="MZZ5" t="s">
        <v>10762</v>
      </c>
      <c r="NAA5" t="s">
        <v>10763</v>
      </c>
      <c r="NAB5" t="s">
        <v>10764</v>
      </c>
      <c r="NAC5" t="s">
        <v>10765</v>
      </c>
      <c r="NAD5" t="s">
        <v>10766</v>
      </c>
      <c r="NAE5" t="s">
        <v>10767</v>
      </c>
      <c r="NAF5" t="s">
        <v>10768</v>
      </c>
      <c r="NAG5" t="s">
        <v>10769</v>
      </c>
      <c r="NAH5" t="s">
        <v>10770</v>
      </c>
      <c r="NAI5" t="s">
        <v>10771</v>
      </c>
      <c r="NAJ5" t="s">
        <v>10772</v>
      </c>
      <c r="NAK5" t="s">
        <v>10773</v>
      </c>
      <c r="NAL5" t="s">
        <v>10774</v>
      </c>
      <c r="NAM5" t="s">
        <v>10775</v>
      </c>
      <c r="NAN5" t="s">
        <v>10776</v>
      </c>
      <c r="NAO5" t="s">
        <v>10777</v>
      </c>
      <c r="NAP5" t="s">
        <v>10778</v>
      </c>
      <c r="NAQ5" t="s">
        <v>10779</v>
      </c>
      <c r="NAR5" t="s">
        <v>10780</v>
      </c>
      <c r="NAS5" t="s">
        <v>10781</v>
      </c>
      <c r="NAT5" t="s">
        <v>10782</v>
      </c>
      <c r="NAU5" t="s">
        <v>10783</v>
      </c>
      <c r="NAV5" t="s">
        <v>10784</v>
      </c>
      <c r="NAW5" t="s">
        <v>10785</v>
      </c>
      <c r="NAX5" t="s">
        <v>10786</v>
      </c>
      <c r="NAY5" t="s">
        <v>10787</v>
      </c>
      <c r="NAZ5" t="s">
        <v>10788</v>
      </c>
      <c r="NBA5" t="s">
        <v>10789</v>
      </c>
      <c r="NBB5" t="s">
        <v>10790</v>
      </c>
      <c r="NBC5" t="s">
        <v>10791</v>
      </c>
      <c r="NBD5" t="s">
        <v>10792</v>
      </c>
      <c r="NBE5" t="s">
        <v>10793</v>
      </c>
      <c r="NBF5" t="s">
        <v>10794</v>
      </c>
      <c r="NBG5" t="s">
        <v>10795</v>
      </c>
      <c r="NBH5" t="s">
        <v>10796</v>
      </c>
      <c r="NBI5" t="s">
        <v>10797</v>
      </c>
      <c r="NBJ5" t="s">
        <v>10798</v>
      </c>
      <c r="NBK5" t="s">
        <v>10799</v>
      </c>
      <c r="NBL5" t="s">
        <v>10800</v>
      </c>
      <c r="NBM5" t="s">
        <v>10801</v>
      </c>
      <c r="NBN5" t="s">
        <v>10802</v>
      </c>
      <c r="NBO5" t="s">
        <v>10803</v>
      </c>
      <c r="NBP5" t="s">
        <v>10804</v>
      </c>
      <c r="NBQ5" t="s">
        <v>10805</v>
      </c>
      <c r="NBR5" t="s">
        <v>10806</v>
      </c>
      <c r="NBS5" t="s">
        <v>10807</v>
      </c>
      <c r="NBT5" t="s">
        <v>10808</v>
      </c>
      <c r="NBU5" t="s">
        <v>10809</v>
      </c>
      <c r="NBV5" t="s">
        <v>10810</v>
      </c>
      <c r="NBW5" t="s">
        <v>10811</v>
      </c>
      <c r="NBX5" t="s">
        <v>10812</v>
      </c>
      <c r="NBY5" t="s">
        <v>10813</v>
      </c>
      <c r="NBZ5" t="s">
        <v>10814</v>
      </c>
      <c r="NCA5" t="s">
        <v>10815</v>
      </c>
      <c r="NCB5" t="s">
        <v>10816</v>
      </c>
      <c r="NCC5" t="s">
        <v>10817</v>
      </c>
      <c r="NCD5" t="s">
        <v>10818</v>
      </c>
      <c r="NCE5" t="s">
        <v>10819</v>
      </c>
      <c r="NCF5" t="s">
        <v>10820</v>
      </c>
      <c r="NCG5" t="s">
        <v>10821</v>
      </c>
      <c r="NCH5" t="s">
        <v>10822</v>
      </c>
      <c r="NCI5" t="s">
        <v>10823</v>
      </c>
      <c r="NCJ5" t="s">
        <v>10824</v>
      </c>
      <c r="NCK5" t="s">
        <v>10825</v>
      </c>
      <c r="NCL5" t="s">
        <v>10826</v>
      </c>
      <c r="NCM5" t="s">
        <v>10827</v>
      </c>
      <c r="NCN5" t="s">
        <v>10828</v>
      </c>
      <c r="NCO5" t="s">
        <v>10829</v>
      </c>
      <c r="NCP5" t="s">
        <v>10830</v>
      </c>
      <c r="NCQ5" t="s">
        <v>10831</v>
      </c>
      <c r="NCR5" t="s">
        <v>10832</v>
      </c>
      <c r="NCS5" t="s">
        <v>10833</v>
      </c>
      <c r="NCT5" t="s">
        <v>10834</v>
      </c>
      <c r="NCU5" t="s">
        <v>10835</v>
      </c>
      <c r="NCV5" t="s">
        <v>10836</v>
      </c>
      <c r="NCW5" t="s">
        <v>10837</v>
      </c>
      <c r="NCX5" t="s">
        <v>10838</v>
      </c>
      <c r="NCY5" t="s">
        <v>10839</v>
      </c>
      <c r="NCZ5" t="s">
        <v>10840</v>
      </c>
      <c r="NDA5" t="s">
        <v>10841</v>
      </c>
      <c r="NDB5" t="s">
        <v>10842</v>
      </c>
      <c r="NDC5" t="s">
        <v>10843</v>
      </c>
      <c r="NDD5" t="s">
        <v>10844</v>
      </c>
      <c r="NDE5" t="s">
        <v>10845</v>
      </c>
      <c r="NDF5" t="s">
        <v>10846</v>
      </c>
      <c r="NDG5" t="s">
        <v>10847</v>
      </c>
      <c r="NDH5" t="s">
        <v>10848</v>
      </c>
      <c r="NDI5" t="s">
        <v>10849</v>
      </c>
      <c r="NDJ5" t="s">
        <v>10850</v>
      </c>
      <c r="NDK5" t="s">
        <v>10851</v>
      </c>
      <c r="NDL5" t="s">
        <v>10852</v>
      </c>
      <c r="NDM5" t="s">
        <v>10853</v>
      </c>
      <c r="NDN5" t="s">
        <v>10854</v>
      </c>
      <c r="NDO5" t="s">
        <v>10855</v>
      </c>
      <c r="NDP5" t="s">
        <v>10856</v>
      </c>
      <c r="NDQ5" t="s">
        <v>10857</v>
      </c>
      <c r="NDR5" t="s">
        <v>10858</v>
      </c>
      <c r="NDS5" t="s">
        <v>10859</v>
      </c>
      <c r="NDT5" t="s">
        <v>10860</v>
      </c>
      <c r="NDU5" t="s">
        <v>10861</v>
      </c>
      <c r="NDV5" t="s">
        <v>10862</v>
      </c>
      <c r="NDW5" t="s">
        <v>10863</v>
      </c>
      <c r="NDX5" t="s">
        <v>10864</v>
      </c>
      <c r="NDY5" t="s">
        <v>10865</v>
      </c>
      <c r="NDZ5" t="s">
        <v>10866</v>
      </c>
      <c r="NEA5" t="s">
        <v>10867</v>
      </c>
      <c r="NEB5" t="s">
        <v>10868</v>
      </c>
      <c r="NEC5" t="s">
        <v>10869</v>
      </c>
      <c r="NED5" t="s">
        <v>10870</v>
      </c>
      <c r="NEE5" t="s">
        <v>10871</v>
      </c>
      <c r="NEF5" t="s">
        <v>10872</v>
      </c>
      <c r="NEG5" t="s">
        <v>10873</v>
      </c>
      <c r="NEH5" t="s">
        <v>10874</v>
      </c>
      <c r="NEI5" t="s">
        <v>10875</v>
      </c>
      <c r="NEJ5" t="s">
        <v>10876</v>
      </c>
      <c r="NEK5" t="s">
        <v>10877</v>
      </c>
      <c r="NEL5" t="s">
        <v>10878</v>
      </c>
      <c r="NEM5" t="s">
        <v>10879</v>
      </c>
      <c r="NEN5" t="s">
        <v>10880</v>
      </c>
      <c r="NEO5" t="s">
        <v>10881</v>
      </c>
      <c r="NEP5" t="s">
        <v>10882</v>
      </c>
      <c r="NEQ5" t="s">
        <v>10883</v>
      </c>
      <c r="NER5" t="s">
        <v>10884</v>
      </c>
      <c r="NES5" t="s">
        <v>10885</v>
      </c>
      <c r="NET5" t="s">
        <v>10886</v>
      </c>
      <c r="NEU5" t="s">
        <v>10887</v>
      </c>
      <c r="NEV5" t="s">
        <v>10888</v>
      </c>
      <c r="NEW5" t="s">
        <v>10889</v>
      </c>
      <c r="NEX5" t="s">
        <v>10890</v>
      </c>
      <c r="NEY5" t="s">
        <v>10891</v>
      </c>
      <c r="NEZ5" t="s">
        <v>10892</v>
      </c>
      <c r="NFA5" t="s">
        <v>10893</v>
      </c>
      <c r="NFB5" t="s">
        <v>10894</v>
      </c>
      <c r="NFC5" t="s">
        <v>10895</v>
      </c>
      <c r="NFD5" t="s">
        <v>10896</v>
      </c>
      <c r="NFE5" t="s">
        <v>10897</v>
      </c>
      <c r="NFF5" t="s">
        <v>10898</v>
      </c>
      <c r="NFG5" t="s">
        <v>10899</v>
      </c>
      <c r="NFH5" t="s">
        <v>10900</v>
      </c>
      <c r="NFI5" t="s">
        <v>10901</v>
      </c>
      <c r="NFJ5" t="s">
        <v>10902</v>
      </c>
      <c r="NFK5" t="s">
        <v>10903</v>
      </c>
      <c r="NFL5" t="s">
        <v>10904</v>
      </c>
      <c r="NFM5" t="s">
        <v>10905</v>
      </c>
      <c r="NFN5" t="s">
        <v>10906</v>
      </c>
      <c r="NFO5" t="s">
        <v>10907</v>
      </c>
      <c r="NFP5" t="s">
        <v>10908</v>
      </c>
      <c r="NFQ5" t="s">
        <v>10909</v>
      </c>
      <c r="NFR5" t="s">
        <v>10910</v>
      </c>
      <c r="NFS5" t="s">
        <v>10911</v>
      </c>
      <c r="NFT5" t="s">
        <v>10912</v>
      </c>
      <c r="NFU5" t="s">
        <v>10913</v>
      </c>
      <c r="NFV5" t="s">
        <v>10914</v>
      </c>
      <c r="NFW5" t="s">
        <v>10915</v>
      </c>
      <c r="NFX5" t="s">
        <v>10916</v>
      </c>
      <c r="NFY5" t="s">
        <v>10917</v>
      </c>
      <c r="NFZ5" t="s">
        <v>10918</v>
      </c>
      <c r="NGA5" t="s">
        <v>10919</v>
      </c>
      <c r="NGB5" t="s">
        <v>10920</v>
      </c>
      <c r="NGC5" t="s">
        <v>10921</v>
      </c>
      <c r="NGD5" t="s">
        <v>10922</v>
      </c>
      <c r="NGE5" t="s">
        <v>10923</v>
      </c>
      <c r="NGF5" t="s">
        <v>10924</v>
      </c>
      <c r="NGG5" t="s">
        <v>10925</v>
      </c>
      <c r="NGH5" t="s">
        <v>10926</v>
      </c>
      <c r="NGI5" t="s">
        <v>10927</v>
      </c>
      <c r="NGJ5" t="s">
        <v>10928</v>
      </c>
      <c r="NGK5" t="s">
        <v>10929</v>
      </c>
      <c r="NGL5" t="s">
        <v>10930</v>
      </c>
      <c r="NGM5" t="s">
        <v>10931</v>
      </c>
      <c r="NGN5" t="s">
        <v>10932</v>
      </c>
      <c r="NGO5" t="s">
        <v>10933</v>
      </c>
      <c r="NGP5" t="s">
        <v>10934</v>
      </c>
      <c r="NGQ5" t="s">
        <v>10935</v>
      </c>
      <c r="NGR5" t="s">
        <v>10936</v>
      </c>
      <c r="NGS5" t="s">
        <v>10937</v>
      </c>
      <c r="NGT5" t="s">
        <v>10938</v>
      </c>
      <c r="NGU5" t="s">
        <v>10939</v>
      </c>
      <c r="NGV5" t="s">
        <v>10940</v>
      </c>
      <c r="NGW5" t="s">
        <v>10941</v>
      </c>
      <c r="NGX5" t="s">
        <v>10942</v>
      </c>
      <c r="NGY5" t="s">
        <v>10943</v>
      </c>
      <c r="NGZ5" t="s">
        <v>10944</v>
      </c>
      <c r="NHA5" t="s">
        <v>10945</v>
      </c>
      <c r="NHB5" t="s">
        <v>10946</v>
      </c>
      <c r="NHC5" t="s">
        <v>10947</v>
      </c>
      <c r="NHD5" t="s">
        <v>10948</v>
      </c>
      <c r="NHE5" t="s">
        <v>10949</v>
      </c>
      <c r="NHF5" t="s">
        <v>10950</v>
      </c>
      <c r="NHG5" t="s">
        <v>10951</v>
      </c>
      <c r="NHH5" t="s">
        <v>10952</v>
      </c>
      <c r="NHI5" t="s">
        <v>10953</v>
      </c>
      <c r="NHJ5" t="s">
        <v>10954</v>
      </c>
      <c r="NHK5" t="s">
        <v>10955</v>
      </c>
      <c r="NHL5" t="s">
        <v>10956</v>
      </c>
      <c r="NHM5" t="s">
        <v>10957</v>
      </c>
      <c r="NHN5" t="s">
        <v>10958</v>
      </c>
      <c r="NHO5" t="s">
        <v>10959</v>
      </c>
      <c r="NHP5" t="s">
        <v>10960</v>
      </c>
      <c r="NHQ5" t="s">
        <v>10961</v>
      </c>
      <c r="NHR5" t="s">
        <v>10962</v>
      </c>
      <c r="NHS5" t="s">
        <v>10963</v>
      </c>
      <c r="NHT5" t="s">
        <v>10964</v>
      </c>
      <c r="NHU5" t="s">
        <v>10965</v>
      </c>
      <c r="NHV5" t="s">
        <v>10966</v>
      </c>
      <c r="NHW5" t="s">
        <v>10967</v>
      </c>
      <c r="NHX5" t="s">
        <v>10968</v>
      </c>
      <c r="NHY5" t="s">
        <v>10969</v>
      </c>
      <c r="NHZ5" t="s">
        <v>10970</v>
      </c>
      <c r="NIA5" t="s">
        <v>10971</v>
      </c>
      <c r="NIB5" t="s">
        <v>10972</v>
      </c>
      <c r="NIC5" t="s">
        <v>10973</v>
      </c>
      <c r="NID5" t="s">
        <v>10974</v>
      </c>
      <c r="NIE5" t="s">
        <v>10975</v>
      </c>
      <c r="NIF5" t="s">
        <v>10976</v>
      </c>
      <c r="NIG5" t="s">
        <v>10977</v>
      </c>
      <c r="NIH5" t="s">
        <v>10978</v>
      </c>
      <c r="NII5" t="s">
        <v>10979</v>
      </c>
      <c r="NIJ5" t="s">
        <v>10980</v>
      </c>
      <c r="NIK5" t="s">
        <v>10981</v>
      </c>
      <c r="NIL5" t="s">
        <v>10982</v>
      </c>
      <c r="NIM5" t="s">
        <v>10983</v>
      </c>
      <c r="NIN5" t="s">
        <v>10984</v>
      </c>
      <c r="NIO5" t="s">
        <v>10985</v>
      </c>
      <c r="NIP5" t="s">
        <v>10986</v>
      </c>
      <c r="NIQ5" t="s">
        <v>10987</v>
      </c>
      <c r="NIR5" t="s">
        <v>10988</v>
      </c>
      <c r="NIS5" t="s">
        <v>10989</v>
      </c>
      <c r="NIT5" t="s">
        <v>10990</v>
      </c>
      <c r="NIU5" t="s">
        <v>10991</v>
      </c>
      <c r="NIV5" t="s">
        <v>10992</v>
      </c>
      <c r="NIW5" t="s">
        <v>10993</v>
      </c>
      <c r="NIX5" t="s">
        <v>10994</v>
      </c>
      <c r="NIY5" t="s">
        <v>10995</v>
      </c>
      <c r="NIZ5" t="s">
        <v>10996</v>
      </c>
      <c r="NJA5" t="s">
        <v>10997</v>
      </c>
      <c r="NJB5" t="s">
        <v>10998</v>
      </c>
      <c r="NJC5" t="s">
        <v>10999</v>
      </c>
      <c r="NJD5" t="s">
        <v>11000</v>
      </c>
      <c r="NJE5" t="s">
        <v>11001</v>
      </c>
      <c r="NJF5" t="s">
        <v>11002</v>
      </c>
      <c r="NJG5" t="s">
        <v>11003</v>
      </c>
      <c r="NJH5" t="s">
        <v>11004</v>
      </c>
      <c r="NJI5" t="s">
        <v>11005</v>
      </c>
      <c r="NJJ5" t="s">
        <v>11006</v>
      </c>
      <c r="NJK5" t="s">
        <v>11007</v>
      </c>
      <c r="NJL5" t="s">
        <v>11008</v>
      </c>
      <c r="NJM5" t="s">
        <v>11009</v>
      </c>
      <c r="NJN5" t="s">
        <v>11010</v>
      </c>
      <c r="NJO5" t="s">
        <v>11011</v>
      </c>
      <c r="NJP5" t="s">
        <v>11012</v>
      </c>
      <c r="NJQ5" t="s">
        <v>11013</v>
      </c>
      <c r="NJR5" t="s">
        <v>11014</v>
      </c>
      <c r="NJS5" t="s">
        <v>11015</v>
      </c>
      <c r="NJT5" t="s">
        <v>11016</v>
      </c>
      <c r="NJU5" t="s">
        <v>11017</v>
      </c>
      <c r="NJV5" t="s">
        <v>11018</v>
      </c>
      <c r="NJW5" t="s">
        <v>11019</v>
      </c>
      <c r="NJX5" t="s">
        <v>11020</v>
      </c>
      <c r="NJY5" t="s">
        <v>11021</v>
      </c>
      <c r="NJZ5" t="s">
        <v>11022</v>
      </c>
      <c r="NKA5" t="s">
        <v>11023</v>
      </c>
      <c r="NKB5" t="s">
        <v>11024</v>
      </c>
      <c r="NKC5" t="s">
        <v>11025</v>
      </c>
      <c r="NKD5" t="s">
        <v>11026</v>
      </c>
      <c r="NKE5" t="s">
        <v>11027</v>
      </c>
      <c r="NKF5" t="s">
        <v>11028</v>
      </c>
      <c r="NKG5" t="s">
        <v>11029</v>
      </c>
      <c r="NKH5" t="s">
        <v>11030</v>
      </c>
      <c r="NKI5" t="s">
        <v>11031</v>
      </c>
      <c r="NKJ5" t="s">
        <v>11032</v>
      </c>
      <c r="NKK5" t="s">
        <v>11033</v>
      </c>
      <c r="NKL5" t="s">
        <v>11034</v>
      </c>
      <c r="NKM5" t="s">
        <v>11035</v>
      </c>
      <c r="NKN5" t="s">
        <v>11036</v>
      </c>
      <c r="NKO5" t="s">
        <v>11037</v>
      </c>
      <c r="NKP5" t="s">
        <v>11038</v>
      </c>
      <c r="NKQ5" t="s">
        <v>11039</v>
      </c>
      <c r="NKR5" t="s">
        <v>11040</v>
      </c>
      <c r="NKS5" t="s">
        <v>11041</v>
      </c>
      <c r="NKT5" t="s">
        <v>11042</v>
      </c>
      <c r="NKU5" t="s">
        <v>11043</v>
      </c>
      <c r="NKV5" t="s">
        <v>11044</v>
      </c>
      <c r="NKW5" t="s">
        <v>11045</v>
      </c>
      <c r="NKX5" t="s">
        <v>11046</v>
      </c>
      <c r="NKY5" t="s">
        <v>11047</v>
      </c>
      <c r="NKZ5" t="s">
        <v>11048</v>
      </c>
      <c r="NLA5" t="s">
        <v>11049</v>
      </c>
      <c r="NLB5" t="s">
        <v>11050</v>
      </c>
      <c r="NLC5" t="s">
        <v>11051</v>
      </c>
      <c r="NLD5" t="s">
        <v>11052</v>
      </c>
      <c r="NLE5" t="s">
        <v>11053</v>
      </c>
      <c r="NLF5" t="s">
        <v>11054</v>
      </c>
      <c r="NLG5" t="s">
        <v>11055</v>
      </c>
      <c r="NLH5" t="s">
        <v>11056</v>
      </c>
      <c r="NLI5" t="s">
        <v>11057</v>
      </c>
      <c r="NLJ5" t="s">
        <v>11058</v>
      </c>
      <c r="NLK5" t="s">
        <v>11059</v>
      </c>
      <c r="NLL5" t="s">
        <v>11060</v>
      </c>
      <c r="NLM5" t="s">
        <v>11061</v>
      </c>
      <c r="NLN5" t="s">
        <v>11062</v>
      </c>
      <c r="NLO5" t="s">
        <v>11063</v>
      </c>
      <c r="NLP5" t="s">
        <v>11064</v>
      </c>
      <c r="NLQ5" t="s">
        <v>11065</v>
      </c>
      <c r="NLR5" t="s">
        <v>11066</v>
      </c>
      <c r="NLS5" t="s">
        <v>11067</v>
      </c>
      <c r="NLT5" t="s">
        <v>11068</v>
      </c>
      <c r="NLU5" t="s">
        <v>11069</v>
      </c>
      <c r="NLV5" t="s">
        <v>11070</v>
      </c>
      <c r="NLW5" t="s">
        <v>11071</v>
      </c>
      <c r="NLX5" t="s">
        <v>11072</v>
      </c>
      <c r="NLY5" t="s">
        <v>11073</v>
      </c>
      <c r="NLZ5" t="s">
        <v>11074</v>
      </c>
      <c r="NMA5" t="s">
        <v>11075</v>
      </c>
      <c r="NMB5" t="s">
        <v>11076</v>
      </c>
      <c r="NMC5" t="s">
        <v>11077</v>
      </c>
      <c r="NMD5" t="s">
        <v>11078</v>
      </c>
      <c r="NME5" t="s">
        <v>11079</v>
      </c>
      <c r="NMF5" t="s">
        <v>11080</v>
      </c>
      <c r="NMG5" t="s">
        <v>11081</v>
      </c>
      <c r="NMH5" t="s">
        <v>11082</v>
      </c>
      <c r="NMI5" t="s">
        <v>11083</v>
      </c>
      <c r="NMJ5" t="s">
        <v>11084</v>
      </c>
      <c r="NMK5" t="s">
        <v>11085</v>
      </c>
      <c r="NML5" t="s">
        <v>11086</v>
      </c>
      <c r="NMM5" t="s">
        <v>11087</v>
      </c>
      <c r="NMN5" t="s">
        <v>11088</v>
      </c>
      <c r="NMO5" t="s">
        <v>11089</v>
      </c>
      <c r="NMP5" t="s">
        <v>11090</v>
      </c>
      <c r="NMQ5" t="s">
        <v>11091</v>
      </c>
      <c r="NMR5" t="s">
        <v>11092</v>
      </c>
      <c r="NMS5" t="s">
        <v>11093</v>
      </c>
      <c r="NMT5" t="s">
        <v>11094</v>
      </c>
      <c r="NMU5" t="s">
        <v>11095</v>
      </c>
      <c r="NMV5" t="s">
        <v>11096</v>
      </c>
      <c r="NMW5" t="s">
        <v>11097</v>
      </c>
      <c r="NMX5" t="s">
        <v>11098</v>
      </c>
      <c r="NMY5" t="s">
        <v>11099</v>
      </c>
      <c r="NMZ5" t="s">
        <v>11100</v>
      </c>
      <c r="NNA5" t="s">
        <v>11101</v>
      </c>
      <c r="NNB5" t="s">
        <v>11102</v>
      </c>
      <c r="NNC5" t="s">
        <v>11103</v>
      </c>
      <c r="NND5" t="s">
        <v>11104</v>
      </c>
      <c r="NNE5" t="s">
        <v>11105</v>
      </c>
      <c r="NNF5" t="s">
        <v>11106</v>
      </c>
      <c r="NNG5" t="s">
        <v>11107</v>
      </c>
      <c r="NNH5" t="s">
        <v>11108</v>
      </c>
      <c r="NNI5" t="s">
        <v>11109</v>
      </c>
      <c r="NNJ5" t="s">
        <v>11110</v>
      </c>
      <c r="NNK5" t="s">
        <v>11111</v>
      </c>
      <c r="NNL5" t="s">
        <v>11112</v>
      </c>
      <c r="NNM5" t="s">
        <v>11113</v>
      </c>
      <c r="NNN5" t="s">
        <v>11114</v>
      </c>
      <c r="NNO5" t="s">
        <v>11115</v>
      </c>
      <c r="NNP5" t="s">
        <v>11116</v>
      </c>
      <c r="NNQ5" t="s">
        <v>11117</v>
      </c>
      <c r="NNR5" t="s">
        <v>11118</v>
      </c>
      <c r="NNS5" t="s">
        <v>11119</v>
      </c>
      <c r="NNT5" t="s">
        <v>11120</v>
      </c>
      <c r="NNU5" t="s">
        <v>11121</v>
      </c>
      <c r="NNV5" t="s">
        <v>11122</v>
      </c>
      <c r="NNW5" t="s">
        <v>11123</v>
      </c>
      <c r="NNX5" t="s">
        <v>11124</v>
      </c>
      <c r="NNY5" t="s">
        <v>11125</v>
      </c>
      <c r="NNZ5" t="s">
        <v>11126</v>
      </c>
      <c r="NOA5" t="s">
        <v>11127</v>
      </c>
      <c r="NOB5" t="s">
        <v>11128</v>
      </c>
      <c r="NOC5" t="s">
        <v>11129</v>
      </c>
      <c r="NOD5" t="s">
        <v>11130</v>
      </c>
      <c r="NOE5" t="s">
        <v>11131</v>
      </c>
      <c r="NOF5" t="s">
        <v>11132</v>
      </c>
      <c r="NOG5" t="s">
        <v>11133</v>
      </c>
      <c r="NOH5" t="s">
        <v>11134</v>
      </c>
      <c r="NOI5" t="s">
        <v>11135</v>
      </c>
      <c r="NOJ5" t="s">
        <v>11136</v>
      </c>
      <c r="NOK5" t="s">
        <v>11137</v>
      </c>
      <c r="NOL5" t="s">
        <v>11138</v>
      </c>
      <c r="NOM5" t="s">
        <v>11139</v>
      </c>
      <c r="NON5" t="s">
        <v>11140</v>
      </c>
      <c r="NOO5" t="s">
        <v>11141</v>
      </c>
      <c r="NOP5" t="s">
        <v>11142</v>
      </c>
      <c r="NOQ5" t="s">
        <v>11143</v>
      </c>
      <c r="NOR5" t="s">
        <v>11144</v>
      </c>
      <c r="NOS5" t="s">
        <v>11145</v>
      </c>
      <c r="NOT5" t="s">
        <v>11146</v>
      </c>
      <c r="NOU5" t="s">
        <v>11147</v>
      </c>
      <c r="NOV5" t="s">
        <v>11148</v>
      </c>
      <c r="NOW5" t="s">
        <v>11149</v>
      </c>
      <c r="NOX5" t="s">
        <v>11150</v>
      </c>
      <c r="NOY5" t="s">
        <v>11151</v>
      </c>
      <c r="NOZ5" t="s">
        <v>11152</v>
      </c>
      <c r="NPA5" t="s">
        <v>11153</v>
      </c>
      <c r="NPB5" t="s">
        <v>11154</v>
      </c>
      <c r="NPC5" t="s">
        <v>11155</v>
      </c>
      <c r="NPD5" t="s">
        <v>11156</v>
      </c>
      <c r="NPE5" t="s">
        <v>11157</v>
      </c>
      <c r="NPF5" t="s">
        <v>11158</v>
      </c>
      <c r="NPG5" t="s">
        <v>11159</v>
      </c>
      <c r="NPH5" t="s">
        <v>11160</v>
      </c>
      <c r="NPI5" t="s">
        <v>11161</v>
      </c>
      <c r="NPJ5" t="s">
        <v>11162</v>
      </c>
      <c r="NPK5" t="s">
        <v>11163</v>
      </c>
      <c r="NPL5" t="s">
        <v>11164</v>
      </c>
      <c r="NPM5" t="s">
        <v>11165</v>
      </c>
      <c r="NPN5" t="s">
        <v>11166</v>
      </c>
      <c r="NPO5" t="s">
        <v>11167</v>
      </c>
      <c r="NPP5" t="s">
        <v>11168</v>
      </c>
      <c r="NPQ5" t="s">
        <v>11169</v>
      </c>
      <c r="NPR5" t="s">
        <v>11170</v>
      </c>
      <c r="NPS5" t="s">
        <v>11171</v>
      </c>
      <c r="NPT5" t="s">
        <v>11172</v>
      </c>
      <c r="NPU5" t="s">
        <v>11173</v>
      </c>
      <c r="NPV5" t="s">
        <v>11174</v>
      </c>
      <c r="NPW5" t="s">
        <v>11175</v>
      </c>
      <c r="NPX5" t="s">
        <v>11176</v>
      </c>
      <c r="NPY5" t="s">
        <v>11177</v>
      </c>
      <c r="NPZ5" t="s">
        <v>11178</v>
      </c>
      <c r="NQA5" t="s">
        <v>11179</v>
      </c>
      <c r="NQB5" t="s">
        <v>11180</v>
      </c>
      <c r="NQC5" t="s">
        <v>11181</v>
      </c>
      <c r="NQD5" t="s">
        <v>11182</v>
      </c>
      <c r="NQE5" t="s">
        <v>11183</v>
      </c>
      <c r="NQF5" t="s">
        <v>11184</v>
      </c>
      <c r="NQG5" t="s">
        <v>11185</v>
      </c>
      <c r="NQH5" t="s">
        <v>11186</v>
      </c>
      <c r="NQI5" t="s">
        <v>11187</v>
      </c>
      <c r="NQJ5" t="s">
        <v>11188</v>
      </c>
      <c r="NQK5" t="s">
        <v>11189</v>
      </c>
      <c r="NQL5" t="s">
        <v>11190</v>
      </c>
      <c r="NQM5" t="s">
        <v>11191</v>
      </c>
      <c r="NQN5" t="s">
        <v>11192</v>
      </c>
      <c r="NQO5" t="s">
        <v>11193</v>
      </c>
      <c r="NQP5" t="s">
        <v>11194</v>
      </c>
      <c r="NQQ5" t="s">
        <v>11195</v>
      </c>
      <c r="NQR5" t="s">
        <v>11196</v>
      </c>
      <c r="NQS5" t="s">
        <v>11197</v>
      </c>
      <c r="NQT5" t="s">
        <v>11198</v>
      </c>
      <c r="NQU5" t="s">
        <v>11199</v>
      </c>
      <c r="NQV5" t="s">
        <v>11200</v>
      </c>
      <c r="NQW5" t="s">
        <v>11201</v>
      </c>
      <c r="NQX5" t="s">
        <v>11202</v>
      </c>
      <c r="NQY5" t="s">
        <v>11203</v>
      </c>
      <c r="NQZ5" t="s">
        <v>11204</v>
      </c>
      <c r="NRA5" t="s">
        <v>11205</v>
      </c>
      <c r="NRB5" t="s">
        <v>11206</v>
      </c>
      <c r="NRC5" t="s">
        <v>11207</v>
      </c>
      <c r="NRD5" t="s">
        <v>11208</v>
      </c>
      <c r="NRE5" t="s">
        <v>11209</v>
      </c>
      <c r="NRF5" t="s">
        <v>11210</v>
      </c>
      <c r="NRG5" t="s">
        <v>11211</v>
      </c>
      <c r="NRH5" t="s">
        <v>11212</v>
      </c>
      <c r="NRI5" t="s">
        <v>11213</v>
      </c>
      <c r="NRJ5" t="s">
        <v>11214</v>
      </c>
      <c r="NRK5" t="s">
        <v>11215</v>
      </c>
      <c r="NRL5" t="s">
        <v>11216</v>
      </c>
      <c r="NRM5" t="s">
        <v>11217</v>
      </c>
      <c r="NRN5" t="s">
        <v>11218</v>
      </c>
      <c r="NRO5" t="s">
        <v>11219</v>
      </c>
      <c r="NRP5" t="s">
        <v>11220</v>
      </c>
      <c r="NRQ5" t="s">
        <v>11221</v>
      </c>
      <c r="NRR5" t="s">
        <v>11222</v>
      </c>
      <c r="NRS5" t="s">
        <v>11223</v>
      </c>
      <c r="NRT5" t="s">
        <v>11224</v>
      </c>
      <c r="NRU5" t="s">
        <v>11225</v>
      </c>
      <c r="NRV5" t="s">
        <v>11226</v>
      </c>
      <c r="NRW5" t="s">
        <v>11227</v>
      </c>
      <c r="NRX5" t="s">
        <v>11228</v>
      </c>
      <c r="NRY5" t="s">
        <v>11229</v>
      </c>
      <c r="NRZ5" t="s">
        <v>11230</v>
      </c>
      <c r="NSA5" t="s">
        <v>11231</v>
      </c>
      <c r="NSB5" t="s">
        <v>11232</v>
      </c>
      <c r="NSC5" t="s">
        <v>11233</v>
      </c>
      <c r="NSD5" t="s">
        <v>11234</v>
      </c>
      <c r="NSE5" t="s">
        <v>11235</v>
      </c>
      <c r="NSF5" t="s">
        <v>11236</v>
      </c>
      <c r="NSG5" t="s">
        <v>11237</v>
      </c>
      <c r="NSH5" t="s">
        <v>11238</v>
      </c>
      <c r="NSI5" t="s">
        <v>11239</v>
      </c>
      <c r="NSJ5" t="s">
        <v>11240</v>
      </c>
      <c r="NSK5" t="s">
        <v>11241</v>
      </c>
      <c r="NSL5" t="s">
        <v>11242</v>
      </c>
      <c r="NSM5" t="s">
        <v>11243</v>
      </c>
      <c r="NSN5" t="s">
        <v>11244</v>
      </c>
      <c r="NSO5" t="s">
        <v>11245</v>
      </c>
      <c r="NSP5" t="s">
        <v>11246</v>
      </c>
      <c r="NSQ5" t="s">
        <v>11247</v>
      </c>
      <c r="NSR5" t="s">
        <v>11248</v>
      </c>
      <c r="NSS5" t="s">
        <v>11249</v>
      </c>
      <c r="NST5" t="s">
        <v>11250</v>
      </c>
      <c r="NSU5" t="s">
        <v>11251</v>
      </c>
      <c r="NSV5" t="s">
        <v>11252</v>
      </c>
      <c r="NSW5" t="s">
        <v>11253</v>
      </c>
      <c r="NSX5" t="s">
        <v>11254</v>
      </c>
      <c r="NSY5" t="s">
        <v>11255</v>
      </c>
      <c r="NSZ5" t="s">
        <v>11256</v>
      </c>
      <c r="NTA5" t="s">
        <v>11257</v>
      </c>
      <c r="NTB5" t="s">
        <v>11258</v>
      </c>
      <c r="NTC5" t="s">
        <v>11259</v>
      </c>
      <c r="NTD5" t="s">
        <v>11260</v>
      </c>
      <c r="NTE5" t="s">
        <v>11261</v>
      </c>
      <c r="NTF5" t="s">
        <v>11262</v>
      </c>
      <c r="NTG5" t="s">
        <v>11263</v>
      </c>
      <c r="NTH5" t="s">
        <v>11264</v>
      </c>
      <c r="NTI5" t="s">
        <v>11265</v>
      </c>
      <c r="NTJ5" t="s">
        <v>11266</v>
      </c>
      <c r="NTK5" t="s">
        <v>11267</v>
      </c>
      <c r="NTL5" t="s">
        <v>11268</v>
      </c>
      <c r="NTM5" t="s">
        <v>11269</v>
      </c>
      <c r="NTN5" t="s">
        <v>11270</v>
      </c>
      <c r="NTO5" t="s">
        <v>11271</v>
      </c>
      <c r="NTP5" t="s">
        <v>11272</v>
      </c>
      <c r="NTQ5" t="s">
        <v>11273</v>
      </c>
      <c r="NTR5" t="s">
        <v>11274</v>
      </c>
      <c r="NTS5" t="s">
        <v>11275</v>
      </c>
      <c r="NTT5" t="s">
        <v>11276</v>
      </c>
      <c r="NTU5" t="s">
        <v>11277</v>
      </c>
      <c r="NTV5" t="s">
        <v>11278</v>
      </c>
      <c r="NTW5" t="s">
        <v>11279</v>
      </c>
      <c r="NTX5" t="s">
        <v>11280</v>
      </c>
      <c r="NTY5" t="s">
        <v>11281</v>
      </c>
      <c r="NTZ5" t="s">
        <v>11282</v>
      </c>
      <c r="NUA5" t="s">
        <v>11283</v>
      </c>
      <c r="NUB5" t="s">
        <v>11284</v>
      </c>
      <c r="NUC5" t="s">
        <v>11285</v>
      </c>
      <c r="NUD5" t="s">
        <v>11286</v>
      </c>
      <c r="NUE5" t="s">
        <v>11287</v>
      </c>
      <c r="NUF5" t="s">
        <v>11288</v>
      </c>
      <c r="NUG5" t="s">
        <v>11289</v>
      </c>
      <c r="NUH5" t="s">
        <v>11290</v>
      </c>
      <c r="NUI5" t="s">
        <v>11291</v>
      </c>
      <c r="NUJ5" t="s">
        <v>11292</v>
      </c>
      <c r="NUK5" t="s">
        <v>11293</v>
      </c>
      <c r="NUL5" t="s">
        <v>11294</v>
      </c>
      <c r="NUM5" t="s">
        <v>11295</v>
      </c>
      <c r="NUN5" t="s">
        <v>11296</v>
      </c>
      <c r="NUO5" t="s">
        <v>11297</v>
      </c>
      <c r="NUP5" t="s">
        <v>11298</v>
      </c>
      <c r="NUQ5" t="s">
        <v>11299</v>
      </c>
      <c r="NUR5" t="s">
        <v>11300</v>
      </c>
      <c r="NUS5" t="s">
        <v>11301</v>
      </c>
      <c r="NUT5" t="s">
        <v>11302</v>
      </c>
      <c r="NUU5" t="s">
        <v>11303</v>
      </c>
      <c r="NUV5" t="s">
        <v>11304</v>
      </c>
      <c r="NUW5" t="s">
        <v>11305</v>
      </c>
      <c r="NUX5" t="s">
        <v>11306</v>
      </c>
      <c r="NUY5" t="s">
        <v>11307</v>
      </c>
      <c r="NUZ5" t="s">
        <v>11308</v>
      </c>
      <c r="NVA5" t="s">
        <v>11309</v>
      </c>
      <c r="NVB5" t="s">
        <v>11310</v>
      </c>
      <c r="NVC5" t="s">
        <v>11311</v>
      </c>
      <c r="NVD5" t="s">
        <v>11312</v>
      </c>
      <c r="NVE5" t="s">
        <v>11313</v>
      </c>
      <c r="NVF5" t="s">
        <v>11314</v>
      </c>
      <c r="NVG5" t="s">
        <v>11315</v>
      </c>
      <c r="NVH5" t="s">
        <v>11316</v>
      </c>
      <c r="NVI5" t="s">
        <v>11317</v>
      </c>
      <c r="NVJ5" t="s">
        <v>11318</v>
      </c>
      <c r="NVK5" t="s">
        <v>11319</v>
      </c>
      <c r="NVL5" t="s">
        <v>11320</v>
      </c>
      <c r="NVM5" t="s">
        <v>11321</v>
      </c>
      <c r="NVN5" t="s">
        <v>11322</v>
      </c>
      <c r="NVO5" t="s">
        <v>11323</v>
      </c>
      <c r="NVP5" t="s">
        <v>11324</v>
      </c>
      <c r="NVQ5" t="s">
        <v>11325</v>
      </c>
      <c r="NVR5" t="s">
        <v>11326</v>
      </c>
      <c r="NVS5" t="s">
        <v>11327</v>
      </c>
      <c r="NVT5" t="s">
        <v>11328</v>
      </c>
      <c r="NVU5" t="s">
        <v>11329</v>
      </c>
      <c r="NVV5" t="s">
        <v>11330</v>
      </c>
      <c r="NVW5" t="s">
        <v>11331</v>
      </c>
      <c r="NVX5" t="s">
        <v>11332</v>
      </c>
      <c r="NVY5" t="s">
        <v>11333</v>
      </c>
      <c r="NVZ5" t="s">
        <v>11334</v>
      </c>
      <c r="NWA5" t="s">
        <v>11335</v>
      </c>
      <c r="NWB5" t="s">
        <v>11336</v>
      </c>
      <c r="NWC5" t="s">
        <v>11337</v>
      </c>
      <c r="NWD5" t="s">
        <v>11338</v>
      </c>
      <c r="NWE5" t="s">
        <v>11339</v>
      </c>
      <c r="NWF5" t="s">
        <v>11340</v>
      </c>
      <c r="NWG5" t="s">
        <v>11341</v>
      </c>
      <c r="NWH5" t="s">
        <v>11342</v>
      </c>
      <c r="NWI5" t="s">
        <v>11343</v>
      </c>
      <c r="NWJ5" t="s">
        <v>11344</v>
      </c>
      <c r="NWK5" t="s">
        <v>11345</v>
      </c>
      <c r="NWL5" t="s">
        <v>11346</v>
      </c>
      <c r="NWM5" t="s">
        <v>11347</v>
      </c>
      <c r="NWN5" t="s">
        <v>11348</v>
      </c>
      <c r="NWO5" t="s">
        <v>11349</v>
      </c>
      <c r="NWP5" t="s">
        <v>11350</v>
      </c>
      <c r="NWQ5" t="s">
        <v>11351</v>
      </c>
      <c r="NWR5" t="s">
        <v>11352</v>
      </c>
      <c r="NWS5" t="s">
        <v>11353</v>
      </c>
      <c r="NWT5" t="s">
        <v>11354</v>
      </c>
      <c r="NWU5" t="s">
        <v>11355</v>
      </c>
      <c r="NWV5" t="s">
        <v>11356</v>
      </c>
      <c r="NWW5" t="s">
        <v>11357</v>
      </c>
      <c r="NWX5" t="s">
        <v>11358</v>
      </c>
      <c r="NWY5" t="s">
        <v>11359</v>
      </c>
      <c r="NWZ5" t="s">
        <v>11360</v>
      </c>
      <c r="NXA5" t="s">
        <v>11361</v>
      </c>
      <c r="NXB5" t="s">
        <v>11362</v>
      </c>
      <c r="NXC5" t="s">
        <v>11363</v>
      </c>
      <c r="NXD5" t="s">
        <v>11364</v>
      </c>
      <c r="NXE5" t="s">
        <v>11365</v>
      </c>
      <c r="NXF5" t="s">
        <v>11366</v>
      </c>
      <c r="NXG5" t="s">
        <v>11367</v>
      </c>
      <c r="NXH5" t="s">
        <v>11368</v>
      </c>
      <c r="NXI5" t="s">
        <v>11369</v>
      </c>
      <c r="NXJ5" t="s">
        <v>11370</v>
      </c>
      <c r="NXK5" t="s">
        <v>11371</v>
      </c>
      <c r="NXL5" t="s">
        <v>11372</v>
      </c>
      <c r="NXM5" t="s">
        <v>11373</v>
      </c>
      <c r="NXN5" t="s">
        <v>11374</v>
      </c>
      <c r="NXO5" t="s">
        <v>11375</v>
      </c>
      <c r="NXP5" t="s">
        <v>11376</v>
      </c>
      <c r="NXQ5" t="s">
        <v>11377</v>
      </c>
      <c r="NXR5" t="s">
        <v>11378</v>
      </c>
      <c r="NXS5" t="s">
        <v>11379</v>
      </c>
      <c r="NXT5" t="s">
        <v>11380</v>
      </c>
      <c r="NXU5" t="s">
        <v>11381</v>
      </c>
      <c r="NXV5" t="s">
        <v>11382</v>
      </c>
      <c r="NXW5" t="s">
        <v>11383</v>
      </c>
      <c r="NXX5" t="s">
        <v>11384</v>
      </c>
      <c r="NXY5" t="s">
        <v>11385</v>
      </c>
      <c r="NXZ5" t="s">
        <v>11386</v>
      </c>
      <c r="NYA5" t="s">
        <v>11387</v>
      </c>
      <c r="NYB5" t="s">
        <v>11388</v>
      </c>
      <c r="NYC5" t="s">
        <v>11389</v>
      </c>
      <c r="NYD5" t="s">
        <v>11390</v>
      </c>
      <c r="NYE5" t="s">
        <v>11391</v>
      </c>
      <c r="NYF5" t="s">
        <v>11392</v>
      </c>
      <c r="NYG5" t="s">
        <v>11393</v>
      </c>
      <c r="NYH5" t="s">
        <v>11394</v>
      </c>
      <c r="NYI5" t="s">
        <v>11395</v>
      </c>
      <c r="NYJ5" t="s">
        <v>11396</v>
      </c>
      <c r="NYK5" t="s">
        <v>11397</v>
      </c>
      <c r="NYL5" t="s">
        <v>11398</v>
      </c>
      <c r="NYM5" t="s">
        <v>11399</v>
      </c>
      <c r="NYN5" t="s">
        <v>11400</v>
      </c>
      <c r="NYO5" t="s">
        <v>11401</v>
      </c>
      <c r="NYP5" t="s">
        <v>11402</v>
      </c>
      <c r="NYQ5" t="s">
        <v>11403</v>
      </c>
      <c r="NYR5" t="s">
        <v>11404</v>
      </c>
      <c r="NYS5" t="s">
        <v>11405</v>
      </c>
      <c r="NYT5" t="s">
        <v>11406</v>
      </c>
      <c r="NYU5" t="s">
        <v>11407</v>
      </c>
      <c r="NYV5" t="s">
        <v>11408</v>
      </c>
      <c r="NYW5" t="s">
        <v>11409</v>
      </c>
      <c r="NYX5" t="s">
        <v>11410</v>
      </c>
      <c r="NYY5" t="s">
        <v>11411</v>
      </c>
      <c r="NYZ5" t="s">
        <v>11412</v>
      </c>
      <c r="NZA5" t="s">
        <v>11413</v>
      </c>
      <c r="NZB5" t="s">
        <v>11414</v>
      </c>
      <c r="NZC5" t="s">
        <v>11415</v>
      </c>
      <c r="NZD5" t="s">
        <v>11416</v>
      </c>
      <c r="NZE5" t="s">
        <v>11417</v>
      </c>
      <c r="NZF5" t="s">
        <v>11418</v>
      </c>
      <c r="NZG5" t="s">
        <v>11419</v>
      </c>
      <c r="NZH5" t="s">
        <v>11420</v>
      </c>
      <c r="NZI5" t="s">
        <v>11421</v>
      </c>
      <c r="NZJ5" t="s">
        <v>11422</v>
      </c>
      <c r="NZK5" t="s">
        <v>11423</v>
      </c>
      <c r="NZL5" t="s">
        <v>11424</v>
      </c>
      <c r="NZM5" t="s">
        <v>11425</v>
      </c>
      <c r="NZN5" t="s">
        <v>11426</v>
      </c>
      <c r="NZO5" t="s">
        <v>11427</v>
      </c>
      <c r="NZP5" t="s">
        <v>11428</v>
      </c>
      <c r="NZQ5" t="s">
        <v>11429</v>
      </c>
      <c r="NZR5" t="s">
        <v>11430</v>
      </c>
      <c r="NZS5" t="s">
        <v>11431</v>
      </c>
      <c r="NZT5" t="s">
        <v>11432</v>
      </c>
      <c r="NZU5" t="s">
        <v>11433</v>
      </c>
      <c r="NZV5" t="s">
        <v>11434</v>
      </c>
      <c r="NZW5" t="s">
        <v>11435</v>
      </c>
      <c r="NZX5" t="s">
        <v>11436</v>
      </c>
      <c r="NZY5" t="s">
        <v>11437</v>
      </c>
      <c r="NZZ5" t="s">
        <v>11438</v>
      </c>
      <c r="OAA5" t="s">
        <v>11439</v>
      </c>
      <c r="OAB5" t="s">
        <v>11440</v>
      </c>
      <c r="OAC5" t="s">
        <v>11441</v>
      </c>
      <c r="OAD5" t="s">
        <v>11442</v>
      </c>
      <c r="OAE5" t="s">
        <v>11443</v>
      </c>
      <c r="OAF5" t="s">
        <v>11444</v>
      </c>
      <c r="OAG5" t="s">
        <v>11445</v>
      </c>
      <c r="OAH5" t="s">
        <v>11446</v>
      </c>
      <c r="OAI5" t="s">
        <v>11447</v>
      </c>
      <c r="OAJ5" t="s">
        <v>11448</v>
      </c>
      <c r="OAK5" t="s">
        <v>11449</v>
      </c>
      <c r="OAL5" t="s">
        <v>11450</v>
      </c>
      <c r="OAM5" t="s">
        <v>11451</v>
      </c>
      <c r="OAN5" t="s">
        <v>11452</v>
      </c>
      <c r="OAO5" t="s">
        <v>11453</v>
      </c>
      <c r="OAP5" t="s">
        <v>11454</v>
      </c>
      <c r="OAQ5" t="s">
        <v>11455</v>
      </c>
      <c r="OAR5" t="s">
        <v>11456</v>
      </c>
      <c r="OAS5" t="s">
        <v>11457</v>
      </c>
      <c r="OAT5" t="s">
        <v>11458</v>
      </c>
      <c r="OAU5" t="s">
        <v>11459</v>
      </c>
      <c r="OAV5" t="s">
        <v>11460</v>
      </c>
      <c r="OAW5" t="s">
        <v>11461</v>
      </c>
      <c r="OAX5" t="s">
        <v>11462</v>
      </c>
      <c r="OAY5" t="s">
        <v>11463</v>
      </c>
      <c r="OAZ5" t="s">
        <v>11464</v>
      </c>
      <c r="OBA5" t="s">
        <v>11465</v>
      </c>
      <c r="OBB5" t="s">
        <v>11466</v>
      </c>
      <c r="OBC5" t="s">
        <v>11467</v>
      </c>
      <c r="OBD5" t="s">
        <v>11468</v>
      </c>
      <c r="OBE5" t="s">
        <v>11469</v>
      </c>
      <c r="OBF5" t="s">
        <v>11470</v>
      </c>
      <c r="OBG5" t="s">
        <v>11471</v>
      </c>
      <c r="OBH5" t="s">
        <v>11472</v>
      </c>
      <c r="OBI5" t="s">
        <v>11473</v>
      </c>
      <c r="OBJ5" t="s">
        <v>11474</v>
      </c>
      <c r="OBK5" t="s">
        <v>11475</v>
      </c>
      <c r="OBL5" t="s">
        <v>11476</v>
      </c>
      <c r="OBM5" t="s">
        <v>11477</v>
      </c>
      <c r="OBN5" t="s">
        <v>11478</v>
      </c>
      <c r="OBO5" t="s">
        <v>11479</v>
      </c>
      <c r="OBP5" t="s">
        <v>11480</v>
      </c>
      <c r="OBQ5" t="s">
        <v>11481</v>
      </c>
      <c r="OBR5" t="s">
        <v>11482</v>
      </c>
      <c r="OBS5" t="s">
        <v>11483</v>
      </c>
      <c r="OBT5" t="s">
        <v>11484</v>
      </c>
      <c r="OBU5" t="s">
        <v>11485</v>
      </c>
      <c r="OBV5" t="s">
        <v>11486</v>
      </c>
      <c r="OBW5" t="s">
        <v>11487</v>
      </c>
      <c r="OBX5" t="s">
        <v>11488</v>
      </c>
      <c r="OBY5" t="s">
        <v>11489</v>
      </c>
      <c r="OBZ5" t="s">
        <v>11490</v>
      </c>
      <c r="OCA5" t="s">
        <v>11491</v>
      </c>
      <c r="OCB5" t="s">
        <v>11492</v>
      </c>
      <c r="OCC5" t="s">
        <v>11493</v>
      </c>
      <c r="OCD5" t="s">
        <v>11494</v>
      </c>
      <c r="OCE5" t="s">
        <v>11495</v>
      </c>
      <c r="OCF5" t="s">
        <v>11496</v>
      </c>
      <c r="OCG5" t="s">
        <v>11497</v>
      </c>
      <c r="OCH5" t="s">
        <v>11498</v>
      </c>
      <c r="OCI5" t="s">
        <v>11499</v>
      </c>
      <c r="OCJ5" t="s">
        <v>11500</v>
      </c>
      <c r="OCK5" t="s">
        <v>11501</v>
      </c>
      <c r="OCL5" t="s">
        <v>11502</v>
      </c>
      <c r="OCM5" t="s">
        <v>11503</v>
      </c>
      <c r="OCN5" t="s">
        <v>11504</v>
      </c>
      <c r="OCO5" t="s">
        <v>11505</v>
      </c>
      <c r="OCP5" t="s">
        <v>11506</v>
      </c>
      <c r="OCQ5" t="s">
        <v>11507</v>
      </c>
      <c r="OCR5" t="s">
        <v>11508</v>
      </c>
      <c r="OCS5" t="s">
        <v>11509</v>
      </c>
      <c r="OCT5" t="s">
        <v>11510</v>
      </c>
      <c r="OCU5" t="s">
        <v>11511</v>
      </c>
      <c r="OCV5" t="s">
        <v>11512</v>
      </c>
      <c r="OCW5" t="s">
        <v>11513</v>
      </c>
      <c r="OCX5" t="s">
        <v>11514</v>
      </c>
      <c r="OCY5" t="s">
        <v>11515</v>
      </c>
      <c r="OCZ5" t="s">
        <v>11516</v>
      </c>
      <c r="ODA5" t="s">
        <v>11517</v>
      </c>
      <c r="ODB5" t="s">
        <v>11518</v>
      </c>
      <c r="ODC5" t="s">
        <v>11519</v>
      </c>
      <c r="ODD5" t="s">
        <v>11520</v>
      </c>
      <c r="ODE5" t="s">
        <v>11521</v>
      </c>
      <c r="ODF5" t="s">
        <v>11522</v>
      </c>
      <c r="ODG5" t="s">
        <v>11523</v>
      </c>
      <c r="ODH5" t="s">
        <v>11524</v>
      </c>
      <c r="ODI5" t="s">
        <v>11525</v>
      </c>
      <c r="ODJ5" t="s">
        <v>11526</v>
      </c>
      <c r="ODK5" t="s">
        <v>11527</v>
      </c>
      <c r="ODL5" t="s">
        <v>11528</v>
      </c>
      <c r="ODM5" t="s">
        <v>11529</v>
      </c>
      <c r="ODN5" t="s">
        <v>11530</v>
      </c>
      <c r="ODO5" t="s">
        <v>11531</v>
      </c>
      <c r="ODP5" t="s">
        <v>11532</v>
      </c>
      <c r="ODQ5" t="s">
        <v>11533</v>
      </c>
      <c r="ODR5" t="s">
        <v>11534</v>
      </c>
      <c r="ODS5" t="s">
        <v>11535</v>
      </c>
      <c r="ODT5" t="s">
        <v>11536</v>
      </c>
      <c r="ODU5" t="s">
        <v>11537</v>
      </c>
      <c r="ODV5" t="s">
        <v>11538</v>
      </c>
      <c r="ODW5" t="s">
        <v>11539</v>
      </c>
      <c r="ODX5" t="s">
        <v>11540</v>
      </c>
      <c r="ODY5" t="s">
        <v>11541</v>
      </c>
      <c r="ODZ5" t="s">
        <v>11542</v>
      </c>
      <c r="OEA5" t="s">
        <v>11543</v>
      </c>
      <c r="OEB5" t="s">
        <v>11544</v>
      </c>
      <c r="OEC5" t="s">
        <v>11545</v>
      </c>
      <c r="OED5" t="s">
        <v>11546</v>
      </c>
      <c r="OEE5" t="s">
        <v>11547</v>
      </c>
      <c r="OEF5" t="s">
        <v>11548</v>
      </c>
      <c r="OEG5" t="s">
        <v>11549</v>
      </c>
      <c r="OEH5" t="s">
        <v>11550</v>
      </c>
      <c r="OEI5" t="s">
        <v>11551</v>
      </c>
      <c r="OEJ5" t="s">
        <v>11552</v>
      </c>
      <c r="OEK5" t="s">
        <v>11553</v>
      </c>
      <c r="OEL5" t="s">
        <v>11554</v>
      </c>
      <c r="OEM5" t="s">
        <v>11555</v>
      </c>
      <c r="OEN5" t="s">
        <v>11556</v>
      </c>
      <c r="OEO5" t="s">
        <v>11557</v>
      </c>
      <c r="OEP5" t="s">
        <v>11558</v>
      </c>
      <c r="OEQ5" t="s">
        <v>11559</v>
      </c>
      <c r="OER5" t="s">
        <v>11560</v>
      </c>
      <c r="OES5" t="s">
        <v>11561</v>
      </c>
      <c r="OET5" t="s">
        <v>11562</v>
      </c>
      <c r="OEU5" t="s">
        <v>11563</v>
      </c>
      <c r="OEV5" t="s">
        <v>11564</v>
      </c>
      <c r="OEW5" t="s">
        <v>11565</v>
      </c>
      <c r="OEX5" t="s">
        <v>11566</v>
      </c>
      <c r="OEY5" t="s">
        <v>11567</v>
      </c>
      <c r="OEZ5" t="s">
        <v>11568</v>
      </c>
      <c r="OFA5" t="s">
        <v>11569</v>
      </c>
      <c r="OFB5" t="s">
        <v>11570</v>
      </c>
      <c r="OFC5" t="s">
        <v>11571</v>
      </c>
      <c r="OFD5" t="s">
        <v>11572</v>
      </c>
      <c r="OFE5" t="s">
        <v>11573</v>
      </c>
      <c r="OFF5" t="s">
        <v>11574</v>
      </c>
      <c r="OFG5" t="s">
        <v>11575</v>
      </c>
      <c r="OFH5" t="s">
        <v>11576</v>
      </c>
      <c r="OFI5" t="s">
        <v>11577</v>
      </c>
      <c r="OFJ5" t="s">
        <v>11578</v>
      </c>
      <c r="OFK5" t="s">
        <v>11579</v>
      </c>
      <c r="OFL5" t="s">
        <v>11580</v>
      </c>
      <c r="OFM5" t="s">
        <v>11581</v>
      </c>
      <c r="OFN5" t="s">
        <v>11582</v>
      </c>
      <c r="OFO5" t="s">
        <v>11583</v>
      </c>
      <c r="OFP5" t="s">
        <v>11584</v>
      </c>
      <c r="OFQ5" t="s">
        <v>11585</v>
      </c>
      <c r="OFR5" t="s">
        <v>11586</v>
      </c>
      <c r="OFS5" t="s">
        <v>11587</v>
      </c>
      <c r="OFT5" t="s">
        <v>11588</v>
      </c>
      <c r="OFU5" t="s">
        <v>11589</v>
      </c>
      <c r="OFV5" t="s">
        <v>11590</v>
      </c>
      <c r="OFW5" t="s">
        <v>11591</v>
      </c>
      <c r="OFX5" t="s">
        <v>11592</v>
      </c>
      <c r="OFY5" t="s">
        <v>11593</v>
      </c>
      <c r="OFZ5" t="s">
        <v>11594</v>
      </c>
      <c r="OGA5" t="s">
        <v>11595</v>
      </c>
      <c r="OGB5" t="s">
        <v>11596</v>
      </c>
      <c r="OGC5" t="s">
        <v>11597</v>
      </c>
      <c r="OGD5" t="s">
        <v>11598</v>
      </c>
      <c r="OGE5" t="s">
        <v>11599</v>
      </c>
      <c r="OGF5" t="s">
        <v>11600</v>
      </c>
      <c r="OGG5" t="s">
        <v>11601</v>
      </c>
      <c r="OGH5" t="s">
        <v>11602</v>
      </c>
      <c r="OGI5" t="s">
        <v>11603</v>
      </c>
      <c r="OGJ5" t="s">
        <v>11604</v>
      </c>
      <c r="OGK5" t="s">
        <v>11605</v>
      </c>
      <c r="OGL5" t="s">
        <v>11606</v>
      </c>
      <c r="OGM5" t="s">
        <v>11607</v>
      </c>
      <c r="OGN5" t="s">
        <v>11608</v>
      </c>
      <c r="OGO5" t="s">
        <v>11609</v>
      </c>
      <c r="OGP5" t="s">
        <v>11610</v>
      </c>
      <c r="OGQ5" t="s">
        <v>11611</v>
      </c>
      <c r="OGR5" t="s">
        <v>11612</v>
      </c>
      <c r="OGS5" t="s">
        <v>11613</v>
      </c>
      <c r="OGT5" t="s">
        <v>11614</v>
      </c>
      <c r="OGU5" t="s">
        <v>11615</v>
      </c>
      <c r="OGV5" t="s">
        <v>11616</v>
      </c>
      <c r="OGW5" t="s">
        <v>11617</v>
      </c>
      <c r="OGX5" t="s">
        <v>11618</v>
      </c>
      <c r="OGY5" t="s">
        <v>11619</v>
      </c>
      <c r="OGZ5" t="s">
        <v>11620</v>
      </c>
      <c r="OHA5" t="s">
        <v>11621</v>
      </c>
      <c r="OHB5" t="s">
        <v>11622</v>
      </c>
      <c r="OHC5" t="s">
        <v>11623</v>
      </c>
      <c r="OHD5" t="s">
        <v>11624</v>
      </c>
      <c r="OHE5" t="s">
        <v>11625</v>
      </c>
      <c r="OHF5" t="s">
        <v>11626</v>
      </c>
      <c r="OHG5" t="s">
        <v>11627</v>
      </c>
      <c r="OHH5" t="s">
        <v>11628</v>
      </c>
      <c r="OHI5" t="s">
        <v>11629</v>
      </c>
      <c r="OHJ5" t="s">
        <v>11630</v>
      </c>
      <c r="OHK5" t="s">
        <v>11631</v>
      </c>
      <c r="OHL5" t="s">
        <v>11632</v>
      </c>
      <c r="OHM5" t="s">
        <v>11633</v>
      </c>
      <c r="OHN5" t="s">
        <v>11634</v>
      </c>
      <c r="OHO5" t="s">
        <v>11635</v>
      </c>
      <c r="OHP5" t="s">
        <v>11636</v>
      </c>
      <c r="OHQ5" t="s">
        <v>11637</v>
      </c>
      <c r="OHR5" t="s">
        <v>11638</v>
      </c>
      <c r="OHS5" t="s">
        <v>11639</v>
      </c>
      <c r="OHT5" t="s">
        <v>11640</v>
      </c>
      <c r="OHU5" t="s">
        <v>11641</v>
      </c>
      <c r="OHV5" t="s">
        <v>11642</v>
      </c>
      <c r="OHW5" t="s">
        <v>11643</v>
      </c>
      <c r="OHX5" t="s">
        <v>11644</v>
      </c>
      <c r="OHY5" t="s">
        <v>11645</v>
      </c>
      <c r="OHZ5" t="s">
        <v>11646</v>
      </c>
      <c r="OIA5" t="s">
        <v>11647</v>
      </c>
      <c r="OIB5" t="s">
        <v>11648</v>
      </c>
      <c r="OIC5" t="s">
        <v>11649</v>
      </c>
      <c r="OID5" t="s">
        <v>11650</v>
      </c>
      <c r="OIE5" t="s">
        <v>11651</v>
      </c>
      <c r="OIF5" t="s">
        <v>11652</v>
      </c>
      <c r="OIG5" t="s">
        <v>11653</v>
      </c>
      <c r="OIH5" t="s">
        <v>11654</v>
      </c>
      <c r="OII5" t="s">
        <v>11655</v>
      </c>
      <c r="OIJ5" t="s">
        <v>11656</v>
      </c>
      <c r="OIK5" t="s">
        <v>11657</v>
      </c>
      <c r="OIL5" t="s">
        <v>11658</v>
      </c>
      <c r="OIM5" t="s">
        <v>11659</v>
      </c>
      <c r="OIN5" t="s">
        <v>11660</v>
      </c>
      <c r="OIO5" t="s">
        <v>11661</v>
      </c>
      <c r="OIP5" t="s">
        <v>11662</v>
      </c>
      <c r="OIQ5" t="s">
        <v>11663</v>
      </c>
      <c r="OIR5" t="s">
        <v>11664</v>
      </c>
      <c r="OIS5" t="s">
        <v>11665</v>
      </c>
      <c r="OIT5" t="s">
        <v>11666</v>
      </c>
      <c r="OIU5" t="s">
        <v>11667</v>
      </c>
      <c r="OIV5" t="s">
        <v>11668</v>
      </c>
      <c r="OIW5" t="s">
        <v>11669</v>
      </c>
      <c r="OIX5" t="s">
        <v>11670</v>
      </c>
      <c r="OIY5" t="s">
        <v>11671</v>
      </c>
      <c r="OIZ5" t="s">
        <v>11672</v>
      </c>
      <c r="OJA5" t="s">
        <v>11673</v>
      </c>
      <c r="OJB5" t="s">
        <v>11674</v>
      </c>
      <c r="OJC5" t="s">
        <v>11675</v>
      </c>
      <c r="OJD5" t="s">
        <v>11676</v>
      </c>
      <c r="OJE5" t="s">
        <v>11677</v>
      </c>
      <c r="OJF5" t="s">
        <v>11678</v>
      </c>
      <c r="OJG5" t="s">
        <v>11679</v>
      </c>
      <c r="OJH5" t="s">
        <v>11680</v>
      </c>
      <c r="OJI5" t="s">
        <v>11681</v>
      </c>
      <c r="OJJ5" t="s">
        <v>11682</v>
      </c>
      <c r="OJK5" t="s">
        <v>11683</v>
      </c>
      <c r="OJL5" t="s">
        <v>11684</v>
      </c>
      <c r="OJM5" t="s">
        <v>11685</v>
      </c>
      <c r="OJN5" t="s">
        <v>11686</v>
      </c>
      <c r="OJO5" t="s">
        <v>11687</v>
      </c>
      <c r="OJP5" t="s">
        <v>11688</v>
      </c>
      <c r="OJQ5" t="s">
        <v>11689</v>
      </c>
      <c r="OJR5" t="s">
        <v>11690</v>
      </c>
      <c r="OJS5" t="s">
        <v>11691</v>
      </c>
      <c r="OJT5" t="s">
        <v>11692</v>
      </c>
      <c r="OJU5" t="s">
        <v>11693</v>
      </c>
      <c r="OJV5" t="s">
        <v>11694</v>
      </c>
      <c r="OJW5" t="s">
        <v>11695</v>
      </c>
      <c r="OJX5" t="s">
        <v>11696</v>
      </c>
      <c r="OJY5" t="s">
        <v>11697</v>
      </c>
      <c r="OJZ5" t="s">
        <v>11698</v>
      </c>
      <c r="OKA5" t="s">
        <v>11699</v>
      </c>
      <c r="OKB5" t="s">
        <v>11700</v>
      </c>
      <c r="OKC5" t="s">
        <v>11701</v>
      </c>
      <c r="OKD5" t="s">
        <v>11702</v>
      </c>
      <c r="OKE5" t="s">
        <v>11703</v>
      </c>
      <c r="OKF5" t="s">
        <v>11704</v>
      </c>
      <c r="OKG5" t="s">
        <v>11705</v>
      </c>
      <c r="OKH5" t="s">
        <v>11706</v>
      </c>
      <c r="OKI5" t="s">
        <v>11707</v>
      </c>
      <c r="OKJ5" t="s">
        <v>11708</v>
      </c>
      <c r="OKK5" t="s">
        <v>11709</v>
      </c>
      <c r="OKL5" t="s">
        <v>11710</v>
      </c>
      <c r="OKM5" t="s">
        <v>11711</v>
      </c>
      <c r="OKN5" t="s">
        <v>11712</v>
      </c>
      <c r="OKO5" t="s">
        <v>11713</v>
      </c>
      <c r="OKP5" t="s">
        <v>11714</v>
      </c>
      <c r="OKQ5" t="s">
        <v>11715</v>
      </c>
      <c r="OKR5" t="s">
        <v>11716</v>
      </c>
      <c r="OKS5" t="s">
        <v>11717</v>
      </c>
      <c r="OKT5" t="s">
        <v>11718</v>
      </c>
      <c r="OKU5" t="s">
        <v>11719</v>
      </c>
      <c r="OKV5" t="s">
        <v>11720</v>
      </c>
      <c r="OKW5" t="s">
        <v>11721</v>
      </c>
      <c r="OKX5" t="s">
        <v>11722</v>
      </c>
      <c r="OKY5" t="s">
        <v>11723</v>
      </c>
      <c r="OKZ5" t="s">
        <v>11724</v>
      </c>
      <c r="OLA5" t="s">
        <v>11725</v>
      </c>
      <c r="OLB5" t="s">
        <v>11726</v>
      </c>
      <c r="OLC5" t="s">
        <v>11727</v>
      </c>
      <c r="OLD5" t="s">
        <v>11728</v>
      </c>
      <c r="OLE5" t="s">
        <v>11729</v>
      </c>
      <c r="OLF5" t="s">
        <v>11730</v>
      </c>
      <c r="OLG5" t="s">
        <v>11731</v>
      </c>
      <c r="OLH5" t="s">
        <v>11732</v>
      </c>
      <c r="OLI5" t="s">
        <v>11733</v>
      </c>
      <c r="OLJ5" t="s">
        <v>11734</v>
      </c>
      <c r="OLK5" t="s">
        <v>11735</v>
      </c>
      <c r="OLL5" t="s">
        <v>11736</v>
      </c>
      <c r="OLM5" t="s">
        <v>11737</v>
      </c>
      <c r="OLN5" t="s">
        <v>11738</v>
      </c>
      <c r="OLO5" t="s">
        <v>11739</v>
      </c>
      <c r="OLP5" t="s">
        <v>11740</v>
      </c>
      <c r="OLQ5" t="s">
        <v>11741</v>
      </c>
      <c r="OLR5" t="s">
        <v>11742</v>
      </c>
      <c r="OLS5" t="s">
        <v>11743</v>
      </c>
      <c r="OLT5" t="s">
        <v>11744</v>
      </c>
      <c r="OLU5" t="s">
        <v>11745</v>
      </c>
      <c r="OLV5" t="s">
        <v>11746</v>
      </c>
      <c r="OLW5" t="s">
        <v>11747</v>
      </c>
      <c r="OLX5" t="s">
        <v>11748</v>
      </c>
      <c r="OLY5" t="s">
        <v>11749</v>
      </c>
      <c r="OLZ5" t="s">
        <v>11750</v>
      </c>
      <c r="OMA5" t="s">
        <v>11751</v>
      </c>
      <c r="OMB5" t="s">
        <v>11752</v>
      </c>
      <c r="OMC5" t="s">
        <v>11753</v>
      </c>
      <c r="OMD5" t="s">
        <v>11754</v>
      </c>
      <c r="OME5" t="s">
        <v>11755</v>
      </c>
      <c r="OMF5" t="s">
        <v>11756</v>
      </c>
      <c r="OMG5" t="s">
        <v>11757</v>
      </c>
      <c r="OMH5" t="s">
        <v>11758</v>
      </c>
      <c r="OMI5" t="s">
        <v>11759</v>
      </c>
      <c r="OMJ5" t="s">
        <v>11760</v>
      </c>
      <c r="OMK5" t="s">
        <v>11761</v>
      </c>
      <c r="OML5" t="s">
        <v>11762</v>
      </c>
      <c r="OMM5" t="s">
        <v>11763</v>
      </c>
      <c r="OMN5" t="s">
        <v>11764</v>
      </c>
      <c r="OMO5" t="s">
        <v>11765</v>
      </c>
      <c r="OMP5" t="s">
        <v>11766</v>
      </c>
      <c r="OMQ5" t="s">
        <v>11767</v>
      </c>
      <c r="OMR5" t="s">
        <v>11768</v>
      </c>
      <c r="OMS5" t="s">
        <v>11769</v>
      </c>
      <c r="OMT5" t="s">
        <v>11770</v>
      </c>
      <c r="OMU5" t="s">
        <v>11771</v>
      </c>
      <c r="OMV5" t="s">
        <v>11772</v>
      </c>
      <c r="OMW5" t="s">
        <v>11773</v>
      </c>
      <c r="OMX5" t="s">
        <v>11774</v>
      </c>
      <c r="OMY5" t="s">
        <v>11775</v>
      </c>
      <c r="OMZ5" t="s">
        <v>11776</v>
      </c>
      <c r="ONA5" t="s">
        <v>11777</v>
      </c>
      <c r="ONB5" t="s">
        <v>11778</v>
      </c>
      <c r="ONC5" t="s">
        <v>11779</v>
      </c>
      <c r="OND5" t="s">
        <v>11780</v>
      </c>
      <c r="ONE5" t="s">
        <v>11781</v>
      </c>
      <c r="ONF5" t="s">
        <v>11782</v>
      </c>
      <c r="ONG5" t="s">
        <v>11783</v>
      </c>
      <c r="ONH5" t="s">
        <v>11784</v>
      </c>
      <c r="ONI5" t="s">
        <v>11785</v>
      </c>
      <c r="ONJ5" t="s">
        <v>11786</v>
      </c>
      <c r="ONK5" t="s">
        <v>11787</v>
      </c>
      <c r="ONL5" t="s">
        <v>11788</v>
      </c>
      <c r="ONM5" t="s">
        <v>11789</v>
      </c>
      <c r="ONN5" t="s">
        <v>11790</v>
      </c>
      <c r="ONO5" t="s">
        <v>11791</v>
      </c>
      <c r="ONP5" t="s">
        <v>11792</v>
      </c>
      <c r="ONQ5" t="s">
        <v>11793</v>
      </c>
      <c r="ONR5" t="s">
        <v>11794</v>
      </c>
      <c r="ONS5" t="s">
        <v>11795</v>
      </c>
      <c r="ONT5" t="s">
        <v>11796</v>
      </c>
      <c r="ONU5" t="s">
        <v>11797</v>
      </c>
      <c r="ONV5" t="s">
        <v>11798</v>
      </c>
      <c r="ONW5" t="s">
        <v>11799</v>
      </c>
      <c r="ONX5" t="s">
        <v>11800</v>
      </c>
      <c r="ONY5" t="s">
        <v>11801</v>
      </c>
      <c r="ONZ5" t="s">
        <v>11802</v>
      </c>
      <c r="OOA5" t="s">
        <v>11803</v>
      </c>
      <c r="OOB5" t="s">
        <v>11804</v>
      </c>
      <c r="OOC5" t="s">
        <v>11805</v>
      </c>
      <c r="OOD5" t="s">
        <v>11806</v>
      </c>
      <c r="OOE5" t="s">
        <v>11807</v>
      </c>
      <c r="OOF5" t="s">
        <v>11808</v>
      </c>
      <c r="OOG5" t="s">
        <v>11809</v>
      </c>
      <c r="OOH5" t="s">
        <v>11810</v>
      </c>
      <c r="OOI5" t="s">
        <v>11811</v>
      </c>
      <c r="OOJ5" t="s">
        <v>11812</v>
      </c>
      <c r="OOK5" t="s">
        <v>11813</v>
      </c>
      <c r="OOL5" t="s">
        <v>11814</v>
      </c>
      <c r="OOM5" t="s">
        <v>11815</v>
      </c>
      <c r="OON5" t="s">
        <v>11816</v>
      </c>
      <c r="OOO5" t="s">
        <v>11817</v>
      </c>
      <c r="OOP5" t="s">
        <v>11818</v>
      </c>
      <c r="OOQ5" t="s">
        <v>11819</v>
      </c>
      <c r="OOR5" t="s">
        <v>11820</v>
      </c>
      <c r="OOS5" t="s">
        <v>11821</v>
      </c>
      <c r="OOT5" t="s">
        <v>11822</v>
      </c>
      <c r="OOU5" t="s">
        <v>11823</v>
      </c>
      <c r="OOV5" t="s">
        <v>11824</v>
      </c>
      <c r="OOW5" t="s">
        <v>11825</v>
      </c>
      <c r="OOX5" t="s">
        <v>11826</v>
      </c>
      <c r="OOY5" t="s">
        <v>11827</v>
      </c>
      <c r="OOZ5" t="s">
        <v>11828</v>
      </c>
      <c r="OPA5" t="s">
        <v>11829</v>
      </c>
      <c r="OPB5" t="s">
        <v>11830</v>
      </c>
      <c r="OPC5" t="s">
        <v>11831</v>
      </c>
      <c r="OPD5" t="s">
        <v>11832</v>
      </c>
      <c r="OPE5" t="s">
        <v>11833</v>
      </c>
      <c r="OPF5" t="s">
        <v>11834</v>
      </c>
      <c r="OPG5" t="s">
        <v>11835</v>
      </c>
      <c r="OPH5" t="s">
        <v>11836</v>
      </c>
      <c r="OPI5" t="s">
        <v>11837</v>
      </c>
      <c r="OPJ5" t="s">
        <v>11838</v>
      </c>
      <c r="OPK5" t="s">
        <v>11839</v>
      </c>
      <c r="OPL5" t="s">
        <v>11840</v>
      </c>
      <c r="OPM5" t="s">
        <v>11841</v>
      </c>
      <c r="OPN5" t="s">
        <v>11842</v>
      </c>
      <c r="OPO5" t="s">
        <v>11843</v>
      </c>
      <c r="OPP5" t="s">
        <v>11844</v>
      </c>
      <c r="OPQ5" t="s">
        <v>11845</v>
      </c>
      <c r="OPR5" t="s">
        <v>11846</v>
      </c>
      <c r="OPS5" t="s">
        <v>11847</v>
      </c>
      <c r="OPT5" t="s">
        <v>11848</v>
      </c>
      <c r="OPU5" t="s">
        <v>11849</v>
      </c>
      <c r="OPV5" t="s">
        <v>11850</v>
      </c>
      <c r="OPW5" t="s">
        <v>11851</v>
      </c>
      <c r="OPX5" t="s">
        <v>11852</v>
      </c>
      <c r="OPY5" t="s">
        <v>11853</v>
      </c>
      <c r="OPZ5" t="s">
        <v>11854</v>
      </c>
      <c r="OQA5" t="s">
        <v>11855</v>
      </c>
      <c r="OQB5" t="s">
        <v>11856</v>
      </c>
      <c r="OQC5" t="s">
        <v>11857</v>
      </c>
      <c r="OQD5" t="s">
        <v>11858</v>
      </c>
      <c r="OQE5" t="s">
        <v>11859</v>
      </c>
      <c r="OQF5" t="s">
        <v>11860</v>
      </c>
      <c r="OQG5" t="s">
        <v>11861</v>
      </c>
      <c r="OQH5" t="s">
        <v>11862</v>
      </c>
      <c r="OQI5" t="s">
        <v>11863</v>
      </c>
      <c r="OQJ5" t="s">
        <v>11864</v>
      </c>
      <c r="OQK5" t="s">
        <v>11865</v>
      </c>
      <c r="OQL5" t="s">
        <v>11866</v>
      </c>
      <c r="OQM5" t="s">
        <v>11867</v>
      </c>
      <c r="OQN5" t="s">
        <v>11868</v>
      </c>
      <c r="OQO5" t="s">
        <v>11869</v>
      </c>
      <c r="OQP5" t="s">
        <v>11870</v>
      </c>
      <c r="OQQ5" t="s">
        <v>11871</v>
      </c>
      <c r="OQR5" t="s">
        <v>11872</v>
      </c>
      <c r="OQS5" t="s">
        <v>11873</v>
      </c>
      <c r="OQT5" t="s">
        <v>11874</v>
      </c>
      <c r="OQU5" t="s">
        <v>11875</v>
      </c>
      <c r="OQV5" t="s">
        <v>11876</v>
      </c>
      <c r="OQW5" t="s">
        <v>11877</v>
      </c>
      <c r="OQX5" t="s">
        <v>11878</v>
      </c>
      <c r="OQY5" t="s">
        <v>11879</v>
      </c>
      <c r="OQZ5" t="s">
        <v>11880</v>
      </c>
      <c r="ORA5" t="s">
        <v>11881</v>
      </c>
      <c r="ORB5" t="s">
        <v>11882</v>
      </c>
      <c r="ORC5" t="s">
        <v>11883</v>
      </c>
      <c r="ORD5" t="s">
        <v>11884</v>
      </c>
      <c r="ORE5" t="s">
        <v>11885</v>
      </c>
      <c r="ORF5" t="s">
        <v>11886</v>
      </c>
      <c r="ORG5" t="s">
        <v>11887</v>
      </c>
      <c r="ORH5" t="s">
        <v>11888</v>
      </c>
      <c r="ORI5" t="s">
        <v>11889</v>
      </c>
      <c r="ORJ5" t="s">
        <v>11890</v>
      </c>
      <c r="ORK5" t="s">
        <v>11891</v>
      </c>
      <c r="ORL5" t="s">
        <v>11892</v>
      </c>
      <c r="ORM5" t="s">
        <v>11893</v>
      </c>
      <c r="ORN5" t="s">
        <v>11894</v>
      </c>
      <c r="ORO5" t="s">
        <v>11895</v>
      </c>
      <c r="ORP5" t="s">
        <v>11896</v>
      </c>
      <c r="ORQ5" t="s">
        <v>11897</v>
      </c>
      <c r="ORR5" t="s">
        <v>11898</v>
      </c>
      <c r="ORS5" t="s">
        <v>11899</v>
      </c>
      <c r="ORT5" t="s">
        <v>11900</v>
      </c>
      <c r="ORU5" t="s">
        <v>11901</v>
      </c>
      <c r="ORV5" t="s">
        <v>11902</v>
      </c>
      <c r="ORW5" t="s">
        <v>11903</v>
      </c>
      <c r="ORX5" t="s">
        <v>11904</v>
      </c>
      <c r="ORY5" t="s">
        <v>11905</v>
      </c>
      <c r="ORZ5" t="s">
        <v>11906</v>
      </c>
      <c r="OSA5" t="s">
        <v>11907</v>
      </c>
      <c r="OSB5" t="s">
        <v>11908</v>
      </c>
      <c r="OSC5" t="s">
        <v>11909</v>
      </c>
      <c r="OSD5" t="s">
        <v>11910</v>
      </c>
      <c r="OSE5" t="s">
        <v>11911</v>
      </c>
      <c r="OSF5" t="s">
        <v>11912</v>
      </c>
      <c r="OSG5" t="s">
        <v>11913</v>
      </c>
      <c r="OSH5" t="s">
        <v>11914</v>
      </c>
      <c r="OSI5" t="s">
        <v>11915</v>
      </c>
      <c r="OSJ5" t="s">
        <v>11916</v>
      </c>
      <c r="OSK5" t="s">
        <v>11917</v>
      </c>
      <c r="OSL5" t="s">
        <v>11918</v>
      </c>
      <c r="OSM5" t="s">
        <v>11919</v>
      </c>
      <c r="OSN5" t="s">
        <v>11920</v>
      </c>
      <c r="OSO5" t="s">
        <v>11921</v>
      </c>
      <c r="OSP5" t="s">
        <v>11922</v>
      </c>
      <c r="OSQ5" t="s">
        <v>11923</v>
      </c>
      <c r="OSR5" t="s">
        <v>11924</v>
      </c>
      <c r="OSS5" t="s">
        <v>11925</v>
      </c>
      <c r="OST5" t="s">
        <v>11926</v>
      </c>
      <c r="OSU5" t="s">
        <v>11927</v>
      </c>
      <c r="OSV5" t="s">
        <v>11928</v>
      </c>
      <c r="OSW5" t="s">
        <v>11929</v>
      </c>
      <c r="OSX5" t="s">
        <v>11930</v>
      </c>
      <c r="OSY5" t="s">
        <v>11931</v>
      </c>
      <c r="OSZ5" t="s">
        <v>11932</v>
      </c>
      <c r="OTA5" t="s">
        <v>11933</v>
      </c>
      <c r="OTB5" t="s">
        <v>11934</v>
      </c>
      <c r="OTC5" t="s">
        <v>11935</v>
      </c>
      <c r="OTD5" t="s">
        <v>11936</v>
      </c>
      <c r="OTE5" t="s">
        <v>11937</v>
      </c>
      <c r="OTF5" t="s">
        <v>11938</v>
      </c>
      <c r="OTG5" t="s">
        <v>11939</v>
      </c>
      <c r="OTH5" t="s">
        <v>11940</v>
      </c>
      <c r="OTI5" t="s">
        <v>11941</v>
      </c>
      <c r="OTJ5" t="s">
        <v>11942</v>
      </c>
      <c r="OTK5" t="s">
        <v>11943</v>
      </c>
      <c r="OTL5" t="s">
        <v>11944</v>
      </c>
      <c r="OTM5" t="s">
        <v>11945</v>
      </c>
      <c r="OTN5" t="s">
        <v>11946</v>
      </c>
      <c r="OTO5" t="s">
        <v>11947</v>
      </c>
      <c r="OTP5" t="s">
        <v>11948</v>
      </c>
      <c r="OTQ5" t="s">
        <v>11949</v>
      </c>
      <c r="OTR5" t="s">
        <v>11950</v>
      </c>
      <c r="OTS5" t="s">
        <v>11951</v>
      </c>
      <c r="OTT5" t="s">
        <v>11952</v>
      </c>
      <c r="OTU5" t="s">
        <v>11953</v>
      </c>
      <c r="OTV5" t="s">
        <v>11954</v>
      </c>
      <c r="OTW5" t="s">
        <v>11955</v>
      </c>
      <c r="OTX5" t="s">
        <v>11956</v>
      </c>
      <c r="OTY5" t="s">
        <v>11957</v>
      </c>
      <c r="OTZ5" t="s">
        <v>11958</v>
      </c>
      <c r="OUA5" t="s">
        <v>11959</v>
      </c>
      <c r="OUB5" t="s">
        <v>11960</v>
      </c>
      <c r="OUC5" t="s">
        <v>11961</v>
      </c>
      <c r="OUD5" t="s">
        <v>11962</v>
      </c>
      <c r="OUE5" t="s">
        <v>11963</v>
      </c>
      <c r="OUF5" t="s">
        <v>11964</v>
      </c>
      <c r="OUG5" t="s">
        <v>11965</v>
      </c>
      <c r="OUH5" t="s">
        <v>11966</v>
      </c>
      <c r="OUI5" t="s">
        <v>11967</v>
      </c>
      <c r="OUJ5" t="s">
        <v>11968</v>
      </c>
      <c r="OUK5" t="s">
        <v>11969</v>
      </c>
      <c r="OUL5" t="s">
        <v>11970</v>
      </c>
      <c r="OUM5" t="s">
        <v>11971</v>
      </c>
      <c r="OUN5" t="s">
        <v>11972</v>
      </c>
      <c r="OUO5" t="s">
        <v>11973</v>
      </c>
      <c r="OUP5" t="s">
        <v>11974</v>
      </c>
      <c r="OUQ5" t="s">
        <v>11975</v>
      </c>
      <c r="OUR5" t="s">
        <v>11976</v>
      </c>
      <c r="OUS5" t="s">
        <v>11977</v>
      </c>
      <c r="OUT5" t="s">
        <v>11978</v>
      </c>
      <c r="OUU5" t="s">
        <v>11979</v>
      </c>
      <c r="OUV5" t="s">
        <v>11980</v>
      </c>
      <c r="OUW5" t="s">
        <v>11981</v>
      </c>
      <c r="OUX5" t="s">
        <v>11982</v>
      </c>
      <c r="OUY5" t="s">
        <v>11983</v>
      </c>
      <c r="OUZ5" t="s">
        <v>11984</v>
      </c>
      <c r="OVA5" t="s">
        <v>11985</v>
      </c>
      <c r="OVB5" t="s">
        <v>11986</v>
      </c>
      <c r="OVC5" t="s">
        <v>11987</v>
      </c>
      <c r="OVD5" t="s">
        <v>11988</v>
      </c>
      <c r="OVE5" t="s">
        <v>11989</v>
      </c>
      <c r="OVF5" t="s">
        <v>11990</v>
      </c>
      <c r="OVG5" t="s">
        <v>11991</v>
      </c>
      <c r="OVH5" t="s">
        <v>11992</v>
      </c>
      <c r="OVI5" t="s">
        <v>11993</v>
      </c>
      <c r="OVJ5" t="s">
        <v>11994</v>
      </c>
      <c r="OVK5" t="s">
        <v>11995</v>
      </c>
      <c r="OVL5" t="s">
        <v>11996</v>
      </c>
      <c r="OVM5" t="s">
        <v>11997</v>
      </c>
      <c r="OVN5" t="s">
        <v>11998</v>
      </c>
      <c r="OVO5" t="s">
        <v>11999</v>
      </c>
      <c r="OVP5" t="s">
        <v>12000</v>
      </c>
      <c r="OVQ5" t="s">
        <v>12001</v>
      </c>
      <c r="OVR5" t="s">
        <v>12002</v>
      </c>
      <c r="OVS5" t="s">
        <v>12003</v>
      </c>
      <c r="OVT5" t="s">
        <v>12004</v>
      </c>
      <c r="OVU5" t="s">
        <v>12005</v>
      </c>
      <c r="OVV5" t="s">
        <v>12006</v>
      </c>
      <c r="OVW5" t="s">
        <v>12007</v>
      </c>
      <c r="OVX5" t="s">
        <v>12008</v>
      </c>
      <c r="OVY5" t="s">
        <v>12009</v>
      </c>
      <c r="OVZ5" t="s">
        <v>12010</v>
      </c>
      <c r="OWA5" t="s">
        <v>12011</v>
      </c>
      <c r="OWB5" t="s">
        <v>12012</v>
      </c>
      <c r="OWC5" t="s">
        <v>12013</v>
      </c>
      <c r="OWD5" t="s">
        <v>12014</v>
      </c>
      <c r="OWE5" t="s">
        <v>12015</v>
      </c>
      <c r="OWF5" t="s">
        <v>12016</v>
      </c>
      <c r="OWG5" t="s">
        <v>12017</v>
      </c>
      <c r="OWH5" t="s">
        <v>12018</v>
      </c>
      <c r="OWI5" t="s">
        <v>12019</v>
      </c>
      <c r="OWJ5" t="s">
        <v>12020</v>
      </c>
      <c r="OWK5" t="s">
        <v>12021</v>
      </c>
      <c r="OWL5" t="s">
        <v>12022</v>
      </c>
      <c r="OWM5" t="s">
        <v>12023</v>
      </c>
      <c r="OWN5" t="s">
        <v>12024</v>
      </c>
      <c r="OWO5" t="s">
        <v>12025</v>
      </c>
      <c r="OWP5" t="s">
        <v>12026</v>
      </c>
      <c r="OWQ5" t="s">
        <v>12027</v>
      </c>
      <c r="OWR5" t="s">
        <v>12028</v>
      </c>
      <c r="OWS5" t="s">
        <v>12029</v>
      </c>
      <c r="OWT5" t="s">
        <v>12030</v>
      </c>
      <c r="OWU5" t="s">
        <v>12031</v>
      </c>
      <c r="OWV5" t="s">
        <v>12032</v>
      </c>
      <c r="OWW5" t="s">
        <v>12033</v>
      </c>
      <c r="OWX5" t="s">
        <v>12034</v>
      </c>
      <c r="OWY5" t="s">
        <v>12035</v>
      </c>
      <c r="OWZ5" t="s">
        <v>12036</v>
      </c>
      <c r="OXA5" t="s">
        <v>12037</v>
      </c>
      <c r="OXB5" t="s">
        <v>12038</v>
      </c>
      <c r="OXC5" t="s">
        <v>12039</v>
      </c>
      <c r="OXD5" t="s">
        <v>12040</v>
      </c>
      <c r="OXE5" t="s">
        <v>12041</v>
      </c>
      <c r="OXF5" t="s">
        <v>12042</v>
      </c>
      <c r="OXG5" t="s">
        <v>12043</v>
      </c>
      <c r="OXH5" t="s">
        <v>12044</v>
      </c>
      <c r="OXI5" t="s">
        <v>12045</v>
      </c>
      <c r="OXJ5" t="s">
        <v>12046</v>
      </c>
      <c r="OXK5" t="s">
        <v>12047</v>
      </c>
      <c r="OXL5" t="s">
        <v>12048</v>
      </c>
      <c r="OXM5" t="s">
        <v>12049</v>
      </c>
      <c r="OXN5" t="s">
        <v>12050</v>
      </c>
      <c r="OXO5" t="s">
        <v>12051</v>
      </c>
      <c r="OXP5" t="s">
        <v>12052</v>
      </c>
      <c r="OXQ5" t="s">
        <v>12053</v>
      </c>
      <c r="OXR5" t="s">
        <v>12054</v>
      </c>
      <c r="OXS5" t="s">
        <v>12055</v>
      </c>
      <c r="OXT5" t="s">
        <v>12056</v>
      </c>
      <c r="OXU5" t="s">
        <v>12057</v>
      </c>
      <c r="OXV5" t="s">
        <v>12058</v>
      </c>
      <c r="OXW5" t="s">
        <v>12059</v>
      </c>
      <c r="OXX5" t="s">
        <v>12060</v>
      </c>
      <c r="OXY5" t="s">
        <v>12061</v>
      </c>
      <c r="OXZ5" t="s">
        <v>12062</v>
      </c>
      <c r="OYA5" t="s">
        <v>12063</v>
      </c>
      <c r="OYB5" t="s">
        <v>12064</v>
      </c>
      <c r="OYC5" t="s">
        <v>12065</v>
      </c>
      <c r="OYD5" t="s">
        <v>12066</v>
      </c>
      <c r="OYE5" t="s">
        <v>12067</v>
      </c>
      <c r="OYF5" t="s">
        <v>12068</v>
      </c>
      <c r="OYG5" t="s">
        <v>12069</v>
      </c>
      <c r="OYH5" t="s">
        <v>12070</v>
      </c>
      <c r="OYI5" t="s">
        <v>12071</v>
      </c>
      <c r="OYJ5" t="s">
        <v>12072</v>
      </c>
      <c r="OYK5" t="s">
        <v>12073</v>
      </c>
      <c r="OYL5" t="s">
        <v>12074</v>
      </c>
      <c r="OYM5" t="s">
        <v>12075</v>
      </c>
      <c r="OYN5" t="s">
        <v>12076</v>
      </c>
      <c r="OYO5" t="s">
        <v>12077</v>
      </c>
      <c r="OYP5" t="s">
        <v>12078</v>
      </c>
      <c r="OYQ5" t="s">
        <v>12079</v>
      </c>
      <c r="OYR5" t="s">
        <v>12080</v>
      </c>
      <c r="OYS5" t="s">
        <v>12081</v>
      </c>
      <c r="OYT5" t="s">
        <v>12082</v>
      </c>
      <c r="OYU5" t="s">
        <v>12083</v>
      </c>
      <c r="OYV5" t="s">
        <v>12084</v>
      </c>
      <c r="OYW5" t="s">
        <v>12085</v>
      </c>
      <c r="OYX5" t="s">
        <v>12086</v>
      </c>
      <c r="OYY5" t="s">
        <v>12087</v>
      </c>
      <c r="OYZ5" t="s">
        <v>12088</v>
      </c>
      <c r="OZA5" t="s">
        <v>12089</v>
      </c>
      <c r="OZB5" t="s">
        <v>12090</v>
      </c>
      <c r="OZC5" t="s">
        <v>12091</v>
      </c>
      <c r="OZD5" t="s">
        <v>12092</v>
      </c>
      <c r="OZE5" t="s">
        <v>12093</v>
      </c>
      <c r="OZF5" t="s">
        <v>12094</v>
      </c>
      <c r="OZG5" t="s">
        <v>12095</v>
      </c>
      <c r="OZH5" t="s">
        <v>12096</v>
      </c>
      <c r="OZI5" t="s">
        <v>12097</v>
      </c>
      <c r="OZJ5" t="s">
        <v>12098</v>
      </c>
      <c r="OZK5" t="s">
        <v>12099</v>
      </c>
      <c r="OZL5" t="s">
        <v>12100</v>
      </c>
      <c r="OZM5" t="s">
        <v>12101</v>
      </c>
      <c r="OZN5" t="s">
        <v>12102</v>
      </c>
      <c r="OZO5" t="s">
        <v>12103</v>
      </c>
      <c r="OZP5" t="s">
        <v>12104</v>
      </c>
      <c r="OZQ5" t="s">
        <v>12105</v>
      </c>
      <c r="OZR5" t="s">
        <v>12106</v>
      </c>
      <c r="OZS5" t="s">
        <v>12107</v>
      </c>
      <c r="OZT5" t="s">
        <v>12108</v>
      </c>
      <c r="OZU5" t="s">
        <v>12109</v>
      </c>
      <c r="OZV5" t="s">
        <v>12110</v>
      </c>
      <c r="OZW5" t="s">
        <v>12111</v>
      </c>
      <c r="OZX5" t="s">
        <v>12112</v>
      </c>
      <c r="OZY5" t="s">
        <v>12113</v>
      </c>
      <c r="OZZ5" t="s">
        <v>12114</v>
      </c>
      <c r="PAA5" t="s">
        <v>12115</v>
      </c>
      <c r="PAB5" t="s">
        <v>12116</v>
      </c>
      <c r="PAC5" t="s">
        <v>12117</v>
      </c>
      <c r="PAD5" t="s">
        <v>12118</v>
      </c>
      <c r="PAE5" t="s">
        <v>12119</v>
      </c>
      <c r="PAF5" t="s">
        <v>12120</v>
      </c>
      <c r="PAG5" t="s">
        <v>12121</v>
      </c>
      <c r="PAH5" t="s">
        <v>12122</v>
      </c>
      <c r="PAI5" t="s">
        <v>12123</v>
      </c>
      <c r="PAJ5" t="s">
        <v>12124</v>
      </c>
      <c r="PAK5" t="s">
        <v>12125</v>
      </c>
      <c r="PAL5" t="s">
        <v>12126</v>
      </c>
      <c r="PAM5" t="s">
        <v>12127</v>
      </c>
      <c r="PAN5" t="s">
        <v>12128</v>
      </c>
      <c r="PAO5" t="s">
        <v>12129</v>
      </c>
      <c r="PAP5" t="s">
        <v>12130</v>
      </c>
      <c r="PAQ5" t="s">
        <v>12131</v>
      </c>
      <c r="PAR5" t="s">
        <v>12132</v>
      </c>
      <c r="PAS5" t="s">
        <v>12133</v>
      </c>
      <c r="PAT5" t="s">
        <v>12134</v>
      </c>
      <c r="PAU5" t="s">
        <v>12135</v>
      </c>
      <c r="PAV5" t="s">
        <v>12136</v>
      </c>
      <c r="PAW5" t="s">
        <v>12137</v>
      </c>
      <c r="PAX5" t="s">
        <v>12138</v>
      </c>
      <c r="PAY5" t="s">
        <v>12139</v>
      </c>
      <c r="PAZ5" t="s">
        <v>12140</v>
      </c>
      <c r="PBA5" t="s">
        <v>12141</v>
      </c>
      <c r="PBB5" t="s">
        <v>12142</v>
      </c>
      <c r="PBC5" t="s">
        <v>12143</v>
      </c>
      <c r="PBD5" t="s">
        <v>12144</v>
      </c>
      <c r="PBE5" t="s">
        <v>12145</v>
      </c>
      <c r="PBF5" t="s">
        <v>12146</v>
      </c>
      <c r="PBG5" t="s">
        <v>12147</v>
      </c>
      <c r="PBH5" t="s">
        <v>12148</v>
      </c>
      <c r="PBI5" t="s">
        <v>12149</v>
      </c>
      <c r="PBJ5" t="s">
        <v>12150</v>
      </c>
      <c r="PBK5" t="s">
        <v>12151</v>
      </c>
      <c r="PBL5" t="s">
        <v>12152</v>
      </c>
      <c r="PBM5" t="s">
        <v>12153</v>
      </c>
      <c r="PBN5" t="s">
        <v>12154</v>
      </c>
      <c r="PBO5" t="s">
        <v>12155</v>
      </c>
      <c r="PBP5" t="s">
        <v>12156</v>
      </c>
      <c r="PBQ5" t="s">
        <v>12157</v>
      </c>
      <c r="PBR5" t="s">
        <v>12158</v>
      </c>
      <c r="PBS5" t="s">
        <v>12159</v>
      </c>
      <c r="PBT5" t="s">
        <v>12160</v>
      </c>
      <c r="PBU5" t="s">
        <v>12161</v>
      </c>
      <c r="PBV5" t="s">
        <v>12162</v>
      </c>
      <c r="PBW5" t="s">
        <v>12163</v>
      </c>
      <c r="PBX5" t="s">
        <v>12164</v>
      </c>
      <c r="PBY5" t="s">
        <v>12165</v>
      </c>
      <c r="PBZ5" t="s">
        <v>12166</v>
      </c>
      <c r="PCA5" t="s">
        <v>12167</v>
      </c>
      <c r="PCB5" t="s">
        <v>12168</v>
      </c>
      <c r="PCC5" t="s">
        <v>12169</v>
      </c>
      <c r="PCD5" t="s">
        <v>12170</v>
      </c>
      <c r="PCE5" t="s">
        <v>12171</v>
      </c>
      <c r="PCF5" t="s">
        <v>12172</v>
      </c>
      <c r="PCG5" t="s">
        <v>12173</v>
      </c>
      <c r="PCH5" t="s">
        <v>12174</v>
      </c>
      <c r="PCI5" t="s">
        <v>12175</v>
      </c>
      <c r="PCJ5" t="s">
        <v>12176</v>
      </c>
      <c r="PCK5" t="s">
        <v>12177</v>
      </c>
      <c r="PCL5" t="s">
        <v>12178</v>
      </c>
      <c r="PCM5" t="s">
        <v>12179</v>
      </c>
      <c r="PCN5" t="s">
        <v>12180</v>
      </c>
      <c r="PCO5" t="s">
        <v>12181</v>
      </c>
      <c r="PCP5" t="s">
        <v>12182</v>
      </c>
      <c r="PCQ5" t="s">
        <v>12183</v>
      </c>
      <c r="PCR5" t="s">
        <v>12184</v>
      </c>
      <c r="PCS5" t="s">
        <v>12185</v>
      </c>
      <c r="PCT5" t="s">
        <v>12186</v>
      </c>
      <c r="PCU5" t="s">
        <v>12187</v>
      </c>
      <c r="PCV5" t="s">
        <v>12188</v>
      </c>
      <c r="PCW5" t="s">
        <v>12189</v>
      </c>
      <c r="PCX5" t="s">
        <v>12190</v>
      </c>
      <c r="PCY5" t="s">
        <v>12191</v>
      </c>
      <c r="PCZ5" t="s">
        <v>12192</v>
      </c>
      <c r="PDA5" t="s">
        <v>12193</v>
      </c>
      <c r="PDB5" t="s">
        <v>12194</v>
      </c>
      <c r="PDC5" t="s">
        <v>12195</v>
      </c>
      <c r="PDD5" t="s">
        <v>12196</v>
      </c>
      <c r="PDE5" t="s">
        <v>12197</v>
      </c>
      <c r="PDF5" t="s">
        <v>12198</v>
      </c>
      <c r="PDG5" t="s">
        <v>12199</v>
      </c>
      <c r="PDH5" t="s">
        <v>12200</v>
      </c>
      <c r="PDI5" t="s">
        <v>12201</v>
      </c>
      <c r="PDJ5" t="s">
        <v>12202</v>
      </c>
      <c r="PDK5" t="s">
        <v>12203</v>
      </c>
      <c r="PDL5" t="s">
        <v>12204</v>
      </c>
      <c r="PDM5" t="s">
        <v>12205</v>
      </c>
      <c r="PDN5" t="s">
        <v>12206</v>
      </c>
      <c r="PDO5" t="s">
        <v>12207</v>
      </c>
      <c r="PDP5" t="s">
        <v>12208</v>
      </c>
      <c r="PDQ5" t="s">
        <v>12209</v>
      </c>
      <c r="PDR5" t="s">
        <v>12210</v>
      </c>
      <c r="PDS5" t="s">
        <v>12211</v>
      </c>
      <c r="PDT5" t="s">
        <v>12212</v>
      </c>
      <c r="PDU5" t="s">
        <v>12213</v>
      </c>
      <c r="PDV5" t="s">
        <v>12214</v>
      </c>
      <c r="PDW5" t="s">
        <v>12215</v>
      </c>
      <c r="PDX5" t="s">
        <v>12216</v>
      </c>
      <c r="PDY5" t="s">
        <v>12217</v>
      </c>
      <c r="PDZ5" t="s">
        <v>12218</v>
      </c>
      <c r="PEA5" t="s">
        <v>12219</v>
      </c>
      <c r="PEB5" t="s">
        <v>12220</v>
      </c>
      <c r="PEC5" t="s">
        <v>12221</v>
      </c>
      <c r="PED5" t="s">
        <v>12222</v>
      </c>
      <c r="PEE5" t="s">
        <v>12223</v>
      </c>
      <c r="PEF5" t="s">
        <v>12224</v>
      </c>
      <c r="PEG5" t="s">
        <v>12225</v>
      </c>
      <c r="PEH5" t="s">
        <v>12226</v>
      </c>
      <c r="PEI5" t="s">
        <v>12227</v>
      </c>
      <c r="PEJ5" t="s">
        <v>12228</v>
      </c>
      <c r="PEK5" t="s">
        <v>12229</v>
      </c>
      <c r="PEL5" t="s">
        <v>12230</v>
      </c>
      <c r="PEM5" t="s">
        <v>12231</v>
      </c>
      <c r="PEN5" t="s">
        <v>12232</v>
      </c>
      <c r="PEO5" t="s">
        <v>12233</v>
      </c>
      <c r="PEP5" t="s">
        <v>12234</v>
      </c>
      <c r="PEQ5" t="s">
        <v>12235</v>
      </c>
      <c r="PER5" t="s">
        <v>12236</v>
      </c>
      <c r="PES5" t="s">
        <v>12237</v>
      </c>
      <c r="PET5" t="s">
        <v>12238</v>
      </c>
      <c r="PEU5" t="s">
        <v>12239</v>
      </c>
      <c r="PEV5" t="s">
        <v>12240</v>
      </c>
      <c r="PEW5" t="s">
        <v>12241</v>
      </c>
      <c r="PEX5" t="s">
        <v>12242</v>
      </c>
      <c r="PEY5" t="s">
        <v>12243</v>
      </c>
      <c r="PEZ5" t="s">
        <v>12244</v>
      </c>
      <c r="PFA5" t="s">
        <v>12245</v>
      </c>
      <c r="PFB5" t="s">
        <v>12246</v>
      </c>
      <c r="PFC5" t="s">
        <v>12247</v>
      </c>
      <c r="PFD5" t="s">
        <v>12248</v>
      </c>
      <c r="PFE5" t="s">
        <v>12249</v>
      </c>
      <c r="PFF5" t="s">
        <v>12250</v>
      </c>
      <c r="PFG5" t="s">
        <v>12251</v>
      </c>
      <c r="PFH5" t="s">
        <v>12252</v>
      </c>
      <c r="PFI5" t="s">
        <v>12253</v>
      </c>
      <c r="PFJ5" t="s">
        <v>12254</v>
      </c>
      <c r="PFK5" t="s">
        <v>12255</v>
      </c>
      <c r="PFL5" t="s">
        <v>12256</v>
      </c>
      <c r="PFM5" t="s">
        <v>12257</v>
      </c>
      <c r="PFN5" t="s">
        <v>12258</v>
      </c>
      <c r="PFO5" t="s">
        <v>12259</v>
      </c>
      <c r="PFP5" t="s">
        <v>12260</v>
      </c>
      <c r="PFQ5" t="s">
        <v>12261</v>
      </c>
      <c r="PFR5" t="s">
        <v>12262</v>
      </c>
      <c r="PFS5" t="s">
        <v>12263</v>
      </c>
      <c r="PFT5" t="s">
        <v>12264</v>
      </c>
      <c r="PFU5" t="s">
        <v>12265</v>
      </c>
      <c r="PFV5" t="s">
        <v>12266</v>
      </c>
      <c r="PFW5" t="s">
        <v>12267</v>
      </c>
      <c r="PFX5" t="s">
        <v>12268</v>
      </c>
      <c r="PFY5" t="s">
        <v>12269</v>
      </c>
      <c r="PFZ5" t="s">
        <v>12270</v>
      </c>
      <c r="PGA5" t="s">
        <v>12271</v>
      </c>
      <c r="PGB5" t="s">
        <v>12272</v>
      </c>
      <c r="PGC5" t="s">
        <v>12273</v>
      </c>
      <c r="PGD5" t="s">
        <v>12274</v>
      </c>
      <c r="PGE5" t="s">
        <v>12275</v>
      </c>
      <c r="PGF5" t="s">
        <v>12276</v>
      </c>
      <c r="PGG5" t="s">
        <v>12277</v>
      </c>
      <c r="PGH5" t="s">
        <v>12278</v>
      </c>
      <c r="PGI5" t="s">
        <v>12279</v>
      </c>
      <c r="PGJ5" t="s">
        <v>12280</v>
      </c>
      <c r="PGK5" t="s">
        <v>12281</v>
      </c>
      <c r="PGL5" t="s">
        <v>12282</v>
      </c>
      <c r="PGM5" t="s">
        <v>12283</v>
      </c>
      <c r="PGN5" t="s">
        <v>12284</v>
      </c>
      <c r="PGO5" t="s">
        <v>12285</v>
      </c>
      <c r="PGP5" t="s">
        <v>12286</v>
      </c>
      <c r="PGQ5" t="s">
        <v>12287</v>
      </c>
      <c r="PGR5" t="s">
        <v>12288</v>
      </c>
      <c r="PGS5" t="s">
        <v>12289</v>
      </c>
      <c r="PGT5" t="s">
        <v>12290</v>
      </c>
      <c r="PGU5" t="s">
        <v>12291</v>
      </c>
      <c r="PGV5" t="s">
        <v>12292</v>
      </c>
      <c r="PGW5" t="s">
        <v>12293</v>
      </c>
      <c r="PGX5" t="s">
        <v>12294</v>
      </c>
      <c r="PGY5" t="s">
        <v>12295</v>
      </c>
      <c r="PGZ5" t="s">
        <v>12296</v>
      </c>
      <c r="PHA5" t="s">
        <v>12297</v>
      </c>
      <c r="PHB5" t="s">
        <v>12298</v>
      </c>
      <c r="PHC5" t="s">
        <v>12299</v>
      </c>
      <c r="PHD5" t="s">
        <v>12300</v>
      </c>
      <c r="PHE5" t="s">
        <v>12301</v>
      </c>
      <c r="PHF5" t="s">
        <v>12302</v>
      </c>
      <c r="PHG5" t="s">
        <v>12303</v>
      </c>
      <c r="PHH5" t="s">
        <v>12304</v>
      </c>
      <c r="PHI5" t="s">
        <v>12305</v>
      </c>
      <c r="PHJ5" t="s">
        <v>12306</v>
      </c>
      <c r="PHK5" t="s">
        <v>12307</v>
      </c>
      <c r="PHL5" t="s">
        <v>12308</v>
      </c>
      <c r="PHM5" t="s">
        <v>12309</v>
      </c>
      <c r="PHN5" t="s">
        <v>12310</v>
      </c>
      <c r="PHO5" t="s">
        <v>12311</v>
      </c>
      <c r="PHP5" t="s">
        <v>12312</v>
      </c>
      <c r="PHQ5" t="s">
        <v>12313</v>
      </c>
      <c r="PHR5" t="s">
        <v>12314</v>
      </c>
      <c r="PHS5" t="s">
        <v>12315</v>
      </c>
      <c r="PHT5" t="s">
        <v>12316</v>
      </c>
      <c r="PHU5" t="s">
        <v>12317</v>
      </c>
      <c r="PHV5" t="s">
        <v>12318</v>
      </c>
      <c r="PHW5" t="s">
        <v>12319</v>
      </c>
      <c r="PHX5" t="s">
        <v>12320</v>
      </c>
      <c r="PHY5" t="s">
        <v>12321</v>
      </c>
      <c r="PHZ5" t="s">
        <v>12322</v>
      </c>
      <c r="PIA5" t="s">
        <v>12323</v>
      </c>
      <c r="PIB5" t="s">
        <v>12324</v>
      </c>
      <c r="PIC5" t="s">
        <v>12325</v>
      </c>
      <c r="PID5" t="s">
        <v>12326</v>
      </c>
      <c r="PIE5" t="s">
        <v>12327</v>
      </c>
      <c r="PIF5" t="s">
        <v>12328</v>
      </c>
      <c r="PIG5" t="s">
        <v>12329</v>
      </c>
      <c r="PIH5" t="s">
        <v>12330</v>
      </c>
      <c r="PII5" t="s">
        <v>12331</v>
      </c>
      <c r="PIJ5" t="s">
        <v>12332</v>
      </c>
      <c r="PIK5" t="s">
        <v>12333</v>
      </c>
      <c r="PIL5" t="s">
        <v>12334</v>
      </c>
      <c r="PIM5" t="s">
        <v>12335</v>
      </c>
      <c r="PIN5" t="s">
        <v>12336</v>
      </c>
      <c r="PIO5" t="s">
        <v>12337</v>
      </c>
      <c r="PIP5" t="s">
        <v>12338</v>
      </c>
      <c r="PIQ5" t="s">
        <v>12339</v>
      </c>
      <c r="PIR5" t="s">
        <v>12340</v>
      </c>
      <c r="PIS5" t="s">
        <v>12341</v>
      </c>
      <c r="PIT5" t="s">
        <v>12342</v>
      </c>
      <c r="PIU5" t="s">
        <v>12343</v>
      </c>
      <c r="PIV5" t="s">
        <v>12344</v>
      </c>
      <c r="PIW5" t="s">
        <v>12345</v>
      </c>
      <c r="PIX5" t="s">
        <v>12346</v>
      </c>
      <c r="PIY5" t="s">
        <v>12347</v>
      </c>
      <c r="PIZ5" t="s">
        <v>12348</v>
      </c>
      <c r="PJA5" t="s">
        <v>12349</v>
      </c>
      <c r="PJB5" t="s">
        <v>12350</v>
      </c>
      <c r="PJC5" t="s">
        <v>12351</v>
      </c>
      <c r="PJD5" t="s">
        <v>12352</v>
      </c>
      <c r="PJE5" t="s">
        <v>12353</v>
      </c>
      <c r="PJF5" t="s">
        <v>12354</v>
      </c>
      <c r="PJG5" t="s">
        <v>12355</v>
      </c>
      <c r="PJH5" t="s">
        <v>12356</v>
      </c>
      <c r="PJI5" t="s">
        <v>12357</v>
      </c>
      <c r="PJJ5" t="s">
        <v>12358</v>
      </c>
      <c r="PJK5" t="s">
        <v>12359</v>
      </c>
      <c r="PJL5" t="s">
        <v>12360</v>
      </c>
      <c r="PJM5" t="s">
        <v>12361</v>
      </c>
      <c r="PJN5" t="s">
        <v>12362</v>
      </c>
      <c r="PJO5" t="s">
        <v>12363</v>
      </c>
      <c r="PJP5" t="s">
        <v>12364</v>
      </c>
      <c r="PJQ5" t="s">
        <v>12365</v>
      </c>
      <c r="PJR5" t="s">
        <v>12366</v>
      </c>
      <c r="PJS5" t="s">
        <v>12367</v>
      </c>
      <c r="PJT5" t="s">
        <v>12368</v>
      </c>
      <c r="PJU5" t="s">
        <v>12369</v>
      </c>
      <c r="PJV5" t="s">
        <v>12370</v>
      </c>
      <c r="PJW5" t="s">
        <v>12371</v>
      </c>
      <c r="PJX5" t="s">
        <v>12372</v>
      </c>
      <c r="PJY5" t="s">
        <v>12373</v>
      </c>
      <c r="PJZ5" t="s">
        <v>12374</v>
      </c>
      <c r="PKA5" t="s">
        <v>12375</v>
      </c>
      <c r="PKB5" t="s">
        <v>12376</v>
      </c>
      <c r="PKC5" t="s">
        <v>12377</v>
      </c>
      <c r="PKD5" t="s">
        <v>12378</v>
      </c>
      <c r="PKE5" t="s">
        <v>12379</v>
      </c>
      <c r="PKF5" t="s">
        <v>12380</v>
      </c>
      <c r="PKG5" t="s">
        <v>12381</v>
      </c>
      <c r="PKH5" t="s">
        <v>12382</v>
      </c>
      <c r="PKI5" t="s">
        <v>12383</v>
      </c>
      <c r="PKJ5" t="s">
        <v>12384</v>
      </c>
      <c r="PKK5" t="s">
        <v>12385</v>
      </c>
      <c r="PKL5" t="s">
        <v>12386</v>
      </c>
      <c r="PKM5" t="s">
        <v>12387</v>
      </c>
      <c r="PKN5" t="s">
        <v>12388</v>
      </c>
      <c r="PKO5" t="s">
        <v>12389</v>
      </c>
      <c r="PKP5" t="s">
        <v>12390</v>
      </c>
      <c r="PKQ5" t="s">
        <v>12391</v>
      </c>
      <c r="PKR5" t="s">
        <v>12392</v>
      </c>
      <c r="PKS5" t="s">
        <v>12393</v>
      </c>
      <c r="PKT5" t="s">
        <v>12394</v>
      </c>
      <c r="PKU5" t="s">
        <v>12395</v>
      </c>
      <c r="PKV5" t="s">
        <v>12396</v>
      </c>
      <c r="PKW5" t="s">
        <v>12397</v>
      </c>
      <c r="PKX5" t="s">
        <v>12398</v>
      </c>
      <c r="PKY5" t="s">
        <v>12399</v>
      </c>
      <c r="PKZ5" t="s">
        <v>12400</v>
      </c>
      <c r="PLA5" t="s">
        <v>12401</v>
      </c>
      <c r="PLB5" t="s">
        <v>12402</v>
      </c>
      <c r="PLC5" t="s">
        <v>12403</v>
      </c>
      <c r="PLD5" t="s">
        <v>12404</v>
      </c>
      <c r="PLE5" t="s">
        <v>12405</v>
      </c>
      <c r="PLF5" t="s">
        <v>12406</v>
      </c>
      <c r="PLG5" t="s">
        <v>12407</v>
      </c>
      <c r="PLH5" t="s">
        <v>12408</v>
      </c>
      <c r="PLI5" t="s">
        <v>12409</v>
      </c>
      <c r="PLJ5" t="s">
        <v>12410</v>
      </c>
      <c r="PLK5" t="s">
        <v>12411</v>
      </c>
      <c r="PLL5" t="s">
        <v>12412</v>
      </c>
      <c r="PLM5" t="s">
        <v>12413</v>
      </c>
      <c r="PLN5" t="s">
        <v>12414</v>
      </c>
      <c r="PLO5" t="s">
        <v>12415</v>
      </c>
      <c r="PLP5" t="s">
        <v>12416</v>
      </c>
      <c r="PLQ5" t="s">
        <v>12417</v>
      </c>
      <c r="PLR5" t="s">
        <v>12418</v>
      </c>
      <c r="PLS5" t="s">
        <v>12419</v>
      </c>
      <c r="PLT5" t="s">
        <v>12420</v>
      </c>
      <c r="PLU5" t="s">
        <v>12421</v>
      </c>
      <c r="PLV5" t="s">
        <v>12422</v>
      </c>
      <c r="PLW5" t="s">
        <v>12423</v>
      </c>
      <c r="PLX5" t="s">
        <v>12424</v>
      </c>
      <c r="PLY5" t="s">
        <v>12425</v>
      </c>
      <c r="PLZ5" t="s">
        <v>12426</v>
      </c>
      <c r="PMA5" t="s">
        <v>12427</v>
      </c>
      <c r="PMB5" t="s">
        <v>12428</v>
      </c>
      <c r="PMC5" t="s">
        <v>12429</v>
      </c>
      <c r="PMD5" t="s">
        <v>12430</v>
      </c>
      <c r="PME5" t="s">
        <v>12431</v>
      </c>
      <c r="PMF5" t="s">
        <v>12432</v>
      </c>
      <c r="PMG5" t="s">
        <v>12433</v>
      </c>
      <c r="PMH5" t="s">
        <v>12434</v>
      </c>
      <c r="PMI5" t="s">
        <v>12435</v>
      </c>
      <c r="PMJ5" t="s">
        <v>12436</v>
      </c>
      <c r="PMK5" t="s">
        <v>12437</v>
      </c>
      <c r="PML5" t="s">
        <v>12438</v>
      </c>
      <c r="PMM5" t="s">
        <v>12439</v>
      </c>
      <c r="PMN5" t="s">
        <v>12440</v>
      </c>
      <c r="PMO5" t="s">
        <v>12441</v>
      </c>
      <c r="PMP5" t="s">
        <v>12442</v>
      </c>
      <c r="PMQ5" t="s">
        <v>12443</v>
      </c>
      <c r="PMR5" t="s">
        <v>12444</v>
      </c>
      <c r="PMS5" t="s">
        <v>12445</v>
      </c>
      <c r="PMT5" t="s">
        <v>12446</v>
      </c>
      <c r="PMU5" t="s">
        <v>12447</v>
      </c>
      <c r="PMV5" t="s">
        <v>12448</v>
      </c>
      <c r="PMW5" t="s">
        <v>12449</v>
      </c>
      <c r="PMX5" t="s">
        <v>12450</v>
      </c>
      <c r="PMY5" t="s">
        <v>12451</v>
      </c>
      <c r="PMZ5" t="s">
        <v>12452</v>
      </c>
      <c r="PNA5" t="s">
        <v>12453</v>
      </c>
      <c r="PNB5" t="s">
        <v>12454</v>
      </c>
      <c r="PNC5" t="s">
        <v>12455</v>
      </c>
      <c r="PND5" t="s">
        <v>12456</v>
      </c>
      <c r="PNE5" t="s">
        <v>12457</v>
      </c>
      <c r="PNF5" t="s">
        <v>12458</v>
      </c>
      <c r="PNG5" t="s">
        <v>12459</v>
      </c>
      <c r="PNH5" t="s">
        <v>12460</v>
      </c>
      <c r="PNI5" t="s">
        <v>12461</v>
      </c>
      <c r="PNJ5" t="s">
        <v>12462</v>
      </c>
      <c r="PNK5" t="s">
        <v>12463</v>
      </c>
      <c r="PNL5" t="s">
        <v>12464</v>
      </c>
      <c r="PNM5" t="s">
        <v>12465</v>
      </c>
      <c r="PNN5" t="s">
        <v>12466</v>
      </c>
      <c r="PNO5" t="s">
        <v>12467</v>
      </c>
      <c r="PNP5" t="s">
        <v>12468</v>
      </c>
      <c r="PNQ5" t="s">
        <v>12469</v>
      </c>
      <c r="PNR5" t="s">
        <v>12470</v>
      </c>
      <c r="PNS5" t="s">
        <v>12471</v>
      </c>
      <c r="PNT5" t="s">
        <v>12472</v>
      </c>
      <c r="PNU5" t="s">
        <v>12473</v>
      </c>
      <c r="PNV5" t="s">
        <v>12474</v>
      </c>
      <c r="PNW5" t="s">
        <v>12475</v>
      </c>
      <c r="PNX5" t="s">
        <v>12476</v>
      </c>
      <c r="PNY5" t="s">
        <v>12477</v>
      </c>
      <c r="PNZ5" t="s">
        <v>12478</v>
      </c>
      <c r="POA5" t="s">
        <v>12479</v>
      </c>
      <c r="POB5" t="s">
        <v>12480</v>
      </c>
      <c r="POC5" t="s">
        <v>12481</v>
      </c>
      <c r="POD5" t="s">
        <v>12482</v>
      </c>
      <c r="POE5" t="s">
        <v>12483</v>
      </c>
      <c r="POF5" t="s">
        <v>12484</v>
      </c>
      <c r="POG5" t="s">
        <v>12485</v>
      </c>
      <c r="POH5" t="s">
        <v>12486</v>
      </c>
      <c r="POI5" t="s">
        <v>12487</v>
      </c>
      <c r="POJ5" t="s">
        <v>12488</v>
      </c>
      <c r="POK5" t="s">
        <v>12489</v>
      </c>
      <c r="POL5" t="s">
        <v>12490</v>
      </c>
      <c r="POM5" t="s">
        <v>12491</v>
      </c>
      <c r="PON5" t="s">
        <v>12492</v>
      </c>
      <c r="POO5" t="s">
        <v>12493</v>
      </c>
      <c r="POP5" t="s">
        <v>12494</v>
      </c>
      <c r="POQ5" t="s">
        <v>12495</v>
      </c>
      <c r="POR5" t="s">
        <v>12496</v>
      </c>
      <c r="POS5" t="s">
        <v>12497</v>
      </c>
      <c r="POT5" t="s">
        <v>12498</v>
      </c>
      <c r="POU5" t="s">
        <v>12499</v>
      </c>
      <c r="POV5" t="s">
        <v>12500</v>
      </c>
      <c r="POW5" t="s">
        <v>12501</v>
      </c>
      <c r="POX5" t="s">
        <v>12502</v>
      </c>
      <c r="POY5" t="s">
        <v>12503</v>
      </c>
      <c r="POZ5" t="s">
        <v>12504</v>
      </c>
      <c r="PPA5" t="s">
        <v>12505</v>
      </c>
      <c r="PPB5" t="s">
        <v>12506</v>
      </c>
      <c r="PPC5" t="s">
        <v>12507</v>
      </c>
      <c r="PPD5" t="s">
        <v>12508</v>
      </c>
      <c r="PPE5" t="s">
        <v>12509</v>
      </c>
      <c r="PPF5" t="s">
        <v>12510</v>
      </c>
      <c r="PPG5" t="s">
        <v>12511</v>
      </c>
      <c r="PPH5" t="s">
        <v>12512</v>
      </c>
      <c r="PPI5" t="s">
        <v>12513</v>
      </c>
      <c r="PPJ5" t="s">
        <v>12514</v>
      </c>
      <c r="PPK5" t="s">
        <v>12515</v>
      </c>
      <c r="PPL5" t="s">
        <v>12516</v>
      </c>
      <c r="PPM5" t="s">
        <v>12517</v>
      </c>
      <c r="PPN5" t="s">
        <v>12518</v>
      </c>
      <c r="PPO5" t="s">
        <v>12519</v>
      </c>
      <c r="PPP5" t="s">
        <v>12520</v>
      </c>
      <c r="PPQ5" t="s">
        <v>12521</v>
      </c>
      <c r="PPR5" t="s">
        <v>12522</v>
      </c>
      <c r="PPS5" t="s">
        <v>12523</v>
      </c>
      <c r="PPT5" t="s">
        <v>12524</v>
      </c>
      <c r="PPU5" t="s">
        <v>12525</v>
      </c>
      <c r="PPV5" t="s">
        <v>12526</v>
      </c>
      <c r="PPW5" t="s">
        <v>12527</v>
      </c>
      <c r="PPX5" t="s">
        <v>12528</v>
      </c>
      <c r="PPY5" t="s">
        <v>12529</v>
      </c>
      <c r="PPZ5" t="s">
        <v>12530</v>
      </c>
      <c r="PQA5" t="s">
        <v>12531</v>
      </c>
      <c r="PQB5" t="s">
        <v>12532</v>
      </c>
      <c r="PQC5" t="s">
        <v>12533</v>
      </c>
      <c r="PQD5" t="s">
        <v>12534</v>
      </c>
      <c r="PQE5" t="s">
        <v>12535</v>
      </c>
      <c r="PQF5" t="s">
        <v>12536</v>
      </c>
      <c r="PQG5" t="s">
        <v>12537</v>
      </c>
      <c r="PQH5" t="s">
        <v>12538</v>
      </c>
      <c r="PQI5" t="s">
        <v>12539</v>
      </c>
      <c r="PQJ5" t="s">
        <v>12540</v>
      </c>
      <c r="PQK5" t="s">
        <v>12541</v>
      </c>
      <c r="PQL5" t="s">
        <v>12542</v>
      </c>
      <c r="PQM5" t="s">
        <v>12543</v>
      </c>
      <c r="PQN5" t="s">
        <v>12544</v>
      </c>
      <c r="PQO5" t="s">
        <v>12545</v>
      </c>
      <c r="PQP5" t="s">
        <v>12546</v>
      </c>
      <c r="PQQ5" t="s">
        <v>12547</v>
      </c>
      <c r="PQR5" t="s">
        <v>12548</v>
      </c>
      <c r="PQS5" t="s">
        <v>12549</v>
      </c>
      <c r="PQT5" t="s">
        <v>12550</v>
      </c>
      <c r="PQU5" t="s">
        <v>12551</v>
      </c>
      <c r="PQV5" t="s">
        <v>12552</v>
      </c>
      <c r="PQW5" t="s">
        <v>12553</v>
      </c>
      <c r="PQX5" t="s">
        <v>12554</v>
      </c>
      <c r="PQY5" t="s">
        <v>12555</v>
      </c>
      <c r="PQZ5" t="s">
        <v>12556</v>
      </c>
      <c r="PRA5" t="s">
        <v>12557</v>
      </c>
      <c r="PRB5" t="s">
        <v>12558</v>
      </c>
      <c r="PRC5" t="s">
        <v>12559</v>
      </c>
      <c r="PRD5" t="s">
        <v>12560</v>
      </c>
      <c r="PRE5" t="s">
        <v>12561</v>
      </c>
      <c r="PRF5" t="s">
        <v>12562</v>
      </c>
      <c r="PRG5" t="s">
        <v>12563</v>
      </c>
      <c r="PRH5" t="s">
        <v>12564</v>
      </c>
      <c r="PRI5" t="s">
        <v>12565</v>
      </c>
      <c r="PRJ5" t="s">
        <v>12566</v>
      </c>
      <c r="PRK5" t="s">
        <v>12567</v>
      </c>
      <c r="PRL5" t="s">
        <v>12568</v>
      </c>
      <c r="PRM5" t="s">
        <v>12569</v>
      </c>
      <c r="PRN5" t="s">
        <v>12570</v>
      </c>
      <c r="PRO5" t="s">
        <v>12571</v>
      </c>
      <c r="PRP5" t="s">
        <v>12572</v>
      </c>
      <c r="PRQ5" t="s">
        <v>12573</v>
      </c>
      <c r="PRR5" t="s">
        <v>12574</v>
      </c>
      <c r="PRS5" t="s">
        <v>12575</v>
      </c>
      <c r="PRT5" t="s">
        <v>12576</v>
      </c>
      <c r="PRU5" t="s">
        <v>12577</v>
      </c>
      <c r="PRV5" t="s">
        <v>12578</v>
      </c>
      <c r="PRW5" t="s">
        <v>12579</v>
      </c>
      <c r="PRX5" t="s">
        <v>12580</v>
      </c>
      <c r="PRY5" t="s">
        <v>12581</v>
      </c>
      <c r="PRZ5" t="s">
        <v>12582</v>
      </c>
      <c r="PSA5" t="s">
        <v>12583</v>
      </c>
      <c r="PSB5" t="s">
        <v>12584</v>
      </c>
      <c r="PSC5" t="s">
        <v>12585</v>
      </c>
      <c r="PSD5" t="s">
        <v>12586</v>
      </c>
      <c r="PSE5" t="s">
        <v>12587</v>
      </c>
      <c r="PSF5" t="s">
        <v>12588</v>
      </c>
      <c r="PSG5" t="s">
        <v>12589</v>
      </c>
      <c r="PSH5" t="s">
        <v>12590</v>
      </c>
      <c r="PSI5" t="s">
        <v>12591</v>
      </c>
      <c r="PSJ5" t="s">
        <v>12592</v>
      </c>
      <c r="PSK5" t="s">
        <v>12593</v>
      </c>
      <c r="PSL5" t="s">
        <v>12594</v>
      </c>
      <c r="PSM5" t="s">
        <v>12595</v>
      </c>
      <c r="PSN5" t="s">
        <v>12596</v>
      </c>
      <c r="PSO5" t="s">
        <v>12597</v>
      </c>
      <c r="PSP5" t="s">
        <v>12598</v>
      </c>
      <c r="PSQ5" t="s">
        <v>12599</v>
      </c>
      <c r="PSR5" t="s">
        <v>12600</v>
      </c>
      <c r="PSS5" t="s">
        <v>12601</v>
      </c>
      <c r="PST5" t="s">
        <v>12602</v>
      </c>
      <c r="PSU5" t="s">
        <v>12603</v>
      </c>
      <c r="PSV5" t="s">
        <v>12604</v>
      </c>
      <c r="PSW5" t="s">
        <v>12605</v>
      </c>
      <c r="PSX5" t="s">
        <v>12606</v>
      </c>
      <c r="PSY5" t="s">
        <v>12607</v>
      </c>
      <c r="PSZ5" t="s">
        <v>12608</v>
      </c>
      <c r="PTA5" t="s">
        <v>12609</v>
      </c>
      <c r="PTB5" t="s">
        <v>12610</v>
      </c>
      <c r="PTC5" t="s">
        <v>12611</v>
      </c>
      <c r="PTD5" t="s">
        <v>12612</v>
      </c>
      <c r="PTE5" t="s">
        <v>12613</v>
      </c>
      <c r="PTF5" t="s">
        <v>12614</v>
      </c>
      <c r="PTG5" t="s">
        <v>12615</v>
      </c>
      <c r="PTH5" t="s">
        <v>12616</v>
      </c>
      <c r="PTI5" t="s">
        <v>12617</v>
      </c>
      <c r="PTJ5" t="s">
        <v>12618</v>
      </c>
      <c r="PTK5" t="s">
        <v>12619</v>
      </c>
      <c r="PTL5" t="s">
        <v>12620</v>
      </c>
      <c r="PTM5" t="s">
        <v>12621</v>
      </c>
      <c r="PTN5" t="s">
        <v>12622</v>
      </c>
      <c r="PTO5" t="s">
        <v>12623</v>
      </c>
      <c r="PTP5" t="s">
        <v>12624</v>
      </c>
      <c r="PTQ5" t="s">
        <v>12625</v>
      </c>
      <c r="PTR5" t="s">
        <v>12626</v>
      </c>
      <c r="PTS5" t="s">
        <v>12627</v>
      </c>
      <c r="PTT5" t="s">
        <v>12628</v>
      </c>
      <c r="PTU5" t="s">
        <v>12629</v>
      </c>
      <c r="PTV5" t="s">
        <v>12630</v>
      </c>
      <c r="PTW5" t="s">
        <v>12631</v>
      </c>
      <c r="PTX5" t="s">
        <v>12632</v>
      </c>
      <c r="PTY5" t="s">
        <v>12633</v>
      </c>
      <c r="PTZ5" t="s">
        <v>12634</v>
      </c>
      <c r="PUA5" t="s">
        <v>12635</v>
      </c>
      <c r="PUB5" t="s">
        <v>12636</v>
      </c>
      <c r="PUC5" t="s">
        <v>12637</v>
      </c>
      <c r="PUD5" t="s">
        <v>12638</v>
      </c>
      <c r="PUE5" t="s">
        <v>12639</v>
      </c>
      <c r="PUF5" t="s">
        <v>12640</v>
      </c>
      <c r="PUG5" t="s">
        <v>12641</v>
      </c>
      <c r="PUH5" t="s">
        <v>12642</v>
      </c>
      <c r="PUI5" t="s">
        <v>12643</v>
      </c>
      <c r="PUJ5" t="s">
        <v>12644</v>
      </c>
      <c r="PUK5" t="s">
        <v>12645</v>
      </c>
      <c r="PUL5" t="s">
        <v>12646</v>
      </c>
      <c r="PUM5" t="s">
        <v>12647</v>
      </c>
      <c r="PUN5" t="s">
        <v>12648</v>
      </c>
      <c r="PUO5" t="s">
        <v>12649</v>
      </c>
      <c r="PUP5" t="s">
        <v>12650</v>
      </c>
      <c r="PUQ5" t="s">
        <v>12651</v>
      </c>
      <c r="PUR5" t="s">
        <v>12652</v>
      </c>
      <c r="PUS5" t="s">
        <v>12653</v>
      </c>
      <c r="PUT5" t="s">
        <v>12654</v>
      </c>
      <c r="PUU5" t="s">
        <v>12655</v>
      </c>
      <c r="PUV5" t="s">
        <v>12656</v>
      </c>
      <c r="PUW5" t="s">
        <v>12657</v>
      </c>
      <c r="PUX5" t="s">
        <v>12658</v>
      </c>
      <c r="PUY5" t="s">
        <v>12659</v>
      </c>
      <c r="PUZ5" t="s">
        <v>12660</v>
      </c>
      <c r="PVA5" t="s">
        <v>12661</v>
      </c>
      <c r="PVB5" t="s">
        <v>12662</v>
      </c>
      <c r="PVC5" t="s">
        <v>12663</v>
      </c>
      <c r="PVD5" t="s">
        <v>12664</v>
      </c>
      <c r="PVE5" t="s">
        <v>12665</v>
      </c>
      <c r="PVF5" t="s">
        <v>12666</v>
      </c>
      <c r="PVG5" t="s">
        <v>12667</v>
      </c>
      <c r="PVH5" t="s">
        <v>12668</v>
      </c>
      <c r="PVI5" t="s">
        <v>12669</v>
      </c>
      <c r="PVJ5" t="s">
        <v>12670</v>
      </c>
      <c r="PVK5" t="s">
        <v>12671</v>
      </c>
      <c r="PVL5" t="s">
        <v>12672</v>
      </c>
      <c r="PVM5" t="s">
        <v>12673</v>
      </c>
      <c r="PVN5" t="s">
        <v>12674</v>
      </c>
      <c r="PVO5" t="s">
        <v>12675</v>
      </c>
      <c r="PVP5" t="s">
        <v>12676</v>
      </c>
      <c r="PVQ5" t="s">
        <v>12677</v>
      </c>
      <c r="PVR5" t="s">
        <v>12678</v>
      </c>
      <c r="PVS5" t="s">
        <v>12679</v>
      </c>
      <c r="PVT5" t="s">
        <v>12680</v>
      </c>
      <c r="PVU5" t="s">
        <v>12681</v>
      </c>
      <c r="PVV5" t="s">
        <v>12682</v>
      </c>
      <c r="PVW5" t="s">
        <v>12683</v>
      </c>
      <c r="PVX5" t="s">
        <v>12684</v>
      </c>
      <c r="PVY5" t="s">
        <v>12685</v>
      </c>
      <c r="PVZ5" t="s">
        <v>12686</v>
      </c>
      <c r="PWA5" t="s">
        <v>12687</v>
      </c>
      <c r="PWB5" t="s">
        <v>12688</v>
      </c>
      <c r="PWC5" t="s">
        <v>12689</v>
      </c>
      <c r="PWD5" t="s">
        <v>12690</v>
      </c>
      <c r="PWE5" t="s">
        <v>12691</v>
      </c>
      <c r="PWF5" t="s">
        <v>12692</v>
      </c>
      <c r="PWG5" t="s">
        <v>12693</v>
      </c>
      <c r="PWH5" t="s">
        <v>12694</v>
      </c>
      <c r="PWI5" t="s">
        <v>12695</v>
      </c>
      <c r="PWJ5" t="s">
        <v>12696</v>
      </c>
      <c r="PWK5" t="s">
        <v>12697</v>
      </c>
      <c r="PWL5" t="s">
        <v>12698</v>
      </c>
      <c r="PWM5" t="s">
        <v>12699</v>
      </c>
      <c r="PWN5" t="s">
        <v>12700</v>
      </c>
      <c r="PWO5" t="s">
        <v>12701</v>
      </c>
      <c r="PWP5" t="s">
        <v>12702</v>
      </c>
      <c r="PWQ5" t="s">
        <v>12703</v>
      </c>
      <c r="PWR5" t="s">
        <v>12704</v>
      </c>
      <c r="PWS5" t="s">
        <v>12705</v>
      </c>
      <c r="PWT5" t="s">
        <v>12706</v>
      </c>
      <c r="PWU5" t="s">
        <v>12707</v>
      </c>
      <c r="PWV5" t="s">
        <v>12708</v>
      </c>
      <c r="PWW5" t="s">
        <v>12709</v>
      </c>
      <c r="PWX5" t="s">
        <v>12710</v>
      </c>
      <c r="PWY5" t="s">
        <v>12711</v>
      </c>
      <c r="PWZ5" t="s">
        <v>12712</v>
      </c>
      <c r="PXA5" t="s">
        <v>12713</v>
      </c>
      <c r="PXB5" t="s">
        <v>12714</v>
      </c>
      <c r="PXC5" t="s">
        <v>12715</v>
      </c>
      <c r="PXD5" t="s">
        <v>12716</v>
      </c>
      <c r="PXE5" t="s">
        <v>12717</v>
      </c>
      <c r="PXF5" t="s">
        <v>12718</v>
      </c>
      <c r="PXG5" t="s">
        <v>12719</v>
      </c>
      <c r="PXH5" t="s">
        <v>12720</v>
      </c>
      <c r="PXI5" t="s">
        <v>12721</v>
      </c>
      <c r="PXJ5" t="s">
        <v>12722</v>
      </c>
      <c r="PXK5" t="s">
        <v>12723</v>
      </c>
      <c r="PXL5" t="s">
        <v>12724</v>
      </c>
      <c r="PXM5" t="s">
        <v>12725</v>
      </c>
      <c r="PXN5" t="s">
        <v>12726</v>
      </c>
      <c r="PXO5" t="s">
        <v>12727</v>
      </c>
      <c r="PXP5" t="s">
        <v>12728</v>
      </c>
      <c r="PXQ5" t="s">
        <v>12729</v>
      </c>
      <c r="PXR5" t="s">
        <v>12730</v>
      </c>
      <c r="PXS5" t="s">
        <v>12731</v>
      </c>
      <c r="PXT5" t="s">
        <v>12732</v>
      </c>
      <c r="PXU5" t="s">
        <v>12733</v>
      </c>
      <c r="PXV5" t="s">
        <v>12734</v>
      </c>
      <c r="PXW5" t="s">
        <v>12735</v>
      </c>
      <c r="PXX5" t="s">
        <v>12736</v>
      </c>
      <c r="PXY5" t="s">
        <v>12737</v>
      </c>
      <c r="PXZ5" t="s">
        <v>12738</v>
      </c>
      <c r="PYA5" t="s">
        <v>12739</v>
      </c>
      <c r="PYB5" t="s">
        <v>12740</v>
      </c>
      <c r="PYC5" t="s">
        <v>12741</v>
      </c>
      <c r="PYD5" t="s">
        <v>12742</v>
      </c>
      <c r="PYE5" t="s">
        <v>12743</v>
      </c>
      <c r="PYF5" t="s">
        <v>12744</v>
      </c>
      <c r="PYG5" t="s">
        <v>12745</v>
      </c>
      <c r="PYH5" t="s">
        <v>12746</v>
      </c>
      <c r="PYI5" t="s">
        <v>12747</v>
      </c>
      <c r="PYJ5" t="s">
        <v>12748</v>
      </c>
      <c r="PYK5" t="s">
        <v>12749</v>
      </c>
      <c r="PYL5" t="s">
        <v>12750</v>
      </c>
      <c r="PYM5" t="s">
        <v>12751</v>
      </c>
      <c r="PYN5" t="s">
        <v>12752</v>
      </c>
      <c r="PYO5" t="s">
        <v>12753</v>
      </c>
      <c r="PYP5" t="s">
        <v>12754</v>
      </c>
      <c r="PYQ5" t="s">
        <v>12755</v>
      </c>
      <c r="PYR5" t="s">
        <v>12756</v>
      </c>
      <c r="PYS5" t="s">
        <v>12757</v>
      </c>
      <c r="PYT5" t="s">
        <v>12758</v>
      </c>
      <c r="PYU5" t="s">
        <v>12759</v>
      </c>
      <c r="PYV5" t="s">
        <v>12760</v>
      </c>
      <c r="PYW5" t="s">
        <v>12761</v>
      </c>
      <c r="PYX5" t="s">
        <v>12762</v>
      </c>
      <c r="PYY5" t="s">
        <v>12763</v>
      </c>
      <c r="PYZ5" t="s">
        <v>12764</v>
      </c>
      <c r="PZA5" t="s">
        <v>12765</v>
      </c>
      <c r="PZB5" t="s">
        <v>12766</v>
      </c>
      <c r="PZC5" t="s">
        <v>12767</v>
      </c>
      <c r="PZD5" t="s">
        <v>12768</v>
      </c>
      <c r="PZE5" t="s">
        <v>12769</v>
      </c>
      <c r="PZF5" t="s">
        <v>12770</v>
      </c>
      <c r="PZG5" t="s">
        <v>12771</v>
      </c>
      <c r="PZH5" t="s">
        <v>12772</v>
      </c>
      <c r="PZI5" t="s">
        <v>12773</v>
      </c>
      <c r="PZJ5" t="s">
        <v>12774</v>
      </c>
      <c r="PZK5" t="s">
        <v>12775</v>
      </c>
      <c r="PZL5" t="s">
        <v>12776</v>
      </c>
      <c r="PZM5" t="s">
        <v>12777</v>
      </c>
      <c r="PZN5" t="s">
        <v>12778</v>
      </c>
      <c r="PZO5" t="s">
        <v>12779</v>
      </c>
      <c r="PZP5" t="s">
        <v>12780</v>
      </c>
      <c r="PZQ5" t="s">
        <v>12781</v>
      </c>
      <c r="PZR5" t="s">
        <v>12782</v>
      </c>
      <c r="PZS5" t="s">
        <v>12783</v>
      </c>
      <c r="PZT5" t="s">
        <v>12784</v>
      </c>
      <c r="PZU5" t="s">
        <v>12785</v>
      </c>
      <c r="PZV5" t="s">
        <v>12786</v>
      </c>
      <c r="PZW5" t="s">
        <v>12787</v>
      </c>
      <c r="PZX5" t="s">
        <v>12788</v>
      </c>
      <c r="PZY5" t="s">
        <v>12789</v>
      </c>
      <c r="PZZ5" t="s">
        <v>12790</v>
      </c>
      <c r="QAA5" t="s">
        <v>12791</v>
      </c>
      <c r="QAB5" t="s">
        <v>12792</v>
      </c>
      <c r="QAC5" t="s">
        <v>12793</v>
      </c>
      <c r="QAD5" t="s">
        <v>12794</v>
      </c>
      <c r="QAE5" t="s">
        <v>12795</v>
      </c>
      <c r="QAF5" t="s">
        <v>12796</v>
      </c>
      <c r="QAG5" t="s">
        <v>12797</v>
      </c>
      <c r="QAH5" t="s">
        <v>12798</v>
      </c>
      <c r="QAI5" t="s">
        <v>12799</v>
      </c>
      <c r="QAJ5" t="s">
        <v>12800</v>
      </c>
      <c r="QAK5" t="s">
        <v>12801</v>
      </c>
      <c r="QAL5" t="s">
        <v>12802</v>
      </c>
      <c r="QAM5" t="s">
        <v>12803</v>
      </c>
      <c r="QAN5" t="s">
        <v>12804</v>
      </c>
      <c r="QAO5" t="s">
        <v>12805</v>
      </c>
      <c r="QAP5" t="s">
        <v>12806</v>
      </c>
      <c r="QAQ5" t="s">
        <v>12807</v>
      </c>
      <c r="QAR5" t="s">
        <v>12808</v>
      </c>
      <c r="QAS5" t="s">
        <v>12809</v>
      </c>
      <c r="QAT5" t="s">
        <v>12810</v>
      </c>
      <c r="QAU5" t="s">
        <v>12811</v>
      </c>
      <c r="QAV5" t="s">
        <v>12812</v>
      </c>
      <c r="QAW5" t="s">
        <v>12813</v>
      </c>
      <c r="QAX5" t="s">
        <v>12814</v>
      </c>
      <c r="QAY5" t="s">
        <v>12815</v>
      </c>
      <c r="QAZ5" t="s">
        <v>12816</v>
      </c>
      <c r="QBA5" t="s">
        <v>12817</v>
      </c>
      <c r="QBB5" t="s">
        <v>12818</v>
      </c>
      <c r="QBC5" t="s">
        <v>12819</v>
      </c>
      <c r="QBD5" t="s">
        <v>12820</v>
      </c>
      <c r="QBE5" t="s">
        <v>12821</v>
      </c>
      <c r="QBF5" t="s">
        <v>12822</v>
      </c>
      <c r="QBG5" t="s">
        <v>12823</v>
      </c>
      <c r="QBH5" t="s">
        <v>12824</v>
      </c>
      <c r="QBI5" t="s">
        <v>12825</v>
      </c>
      <c r="QBJ5" t="s">
        <v>12826</v>
      </c>
      <c r="QBK5" t="s">
        <v>12827</v>
      </c>
      <c r="QBL5" t="s">
        <v>12828</v>
      </c>
      <c r="QBM5" t="s">
        <v>12829</v>
      </c>
      <c r="QBN5" t="s">
        <v>12830</v>
      </c>
      <c r="QBO5" t="s">
        <v>12831</v>
      </c>
      <c r="QBP5" t="s">
        <v>12832</v>
      </c>
      <c r="QBQ5" t="s">
        <v>12833</v>
      </c>
      <c r="QBR5" t="s">
        <v>12834</v>
      </c>
      <c r="QBS5" t="s">
        <v>12835</v>
      </c>
      <c r="QBT5" t="s">
        <v>12836</v>
      </c>
      <c r="QBU5" t="s">
        <v>12837</v>
      </c>
      <c r="QBV5" t="s">
        <v>12838</v>
      </c>
      <c r="QBW5" t="s">
        <v>12839</v>
      </c>
      <c r="QBX5" t="s">
        <v>12840</v>
      </c>
      <c r="QBY5" t="s">
        <v>12841</v>
      </c>
      <c r="QBZ5" t="s">
        <v>12842</v>
      </c>
      <c r="QCA5" t="s">
        <v>12843</v>
      </c>
      <c r="QCB5" t="s">
        <v>12844</v>
      </c>
      <c r="QCC5" t="s">
        <v>12845</v>
      </c>
      <c r="QCD5" t="s">
        <v>12846</v>
      </c>
      <c r="QCE5" t="s">
        <v>12847</v>
      </c>
      <c r="QCF5" t="s">
        <v>12848</v>
      </c>
      <c r="QCG5" t="s">
        <v>12849</v>
      </c>
      <c r="QCH5" t="s">
        <v>12850</v>
      </c>
      <c r="QCI5" t="s">
        <v>12851</v>
      </c>
      <c r="QCJ5" t="s">
        <v>12852</v>
      </c>
      <c r="QCK5" t="s">
        <v>12853</v>
      </c>
      <c r="QCL5" t="s">
        <v>12854</v>
      </c>
      <c r="QCM5" t="s">
        <v>12855</v>
      </c>
      <c r="QCN5" t="s">
        <v>12856</v>
      </c>
      <c r="QCO5" t="s">
        <v>12857</v>
      </c>
      <c r="QCP5" t="s">
        <v>12858</v>
      </c>
      <c r="QCQ5" t="s">
        <v>12859</v>
      </c>
      <c r="QCR5" t="s">
        <v>12860</v>
      </c>
      <c r="QCS5" t="s">
        <v>12861</v>
      </c>
      <c r="QCT5" t="s">
        <v>12862</v>
      </c>
      <c r="QCU5" t="s">
        <v>12863</v>
      </c>
      <c r="QCV5" t="s">
        <v>12864</v>
      </c>
      <c r="QCW5" t="s">
        <v>12865</v>
      </c>
      <c r="QCX5" t="s">
        <v>12866</v>
      </c>
      <c r="QCY5" t="s">
        <v>12867</v>
      </c>
      <c r="QCZ5" t="s">
        <v>12868</v>
      </c>
      <c r="QDA5" t="s">
        <v>12869</v>
      </c>
      <c r="QDB5" t="s">
        <v>12870</v>
      </c>
      <c r="QDC5" t="s">
        <v>12871</v>
      </c>
      <c r="QDD5" t="s">
        <v>12872</v>
      </c>
      <c r="QDE5" t="s">
        <v>12873</v>
      </c>
      <c r="QDF5" t="s">
        <v>12874</v>
      </c>
      <c r="QDG5" t="s">
        <v>12875</v>
      </c>
      <c r="QDH5" t="s">
        <v>12876</v>
      </c>
      <c r="QDI5" t="s">
        <v>12877</v>
      </c>
      <c r="QDJ5" t="s">
        <v>12878</v>
      </c>
      <c r="QDK5" t="s">
        <v>12879</v>
      </c>
      <c r="QDL5" t="s">
        <v>12880</v>
      </c>
      <c r="QDM5" t="s">
        <v>12881</v>
      </c>
      <c r="QDN5" t="s">
        <v>12882</v>
      </c>
      <c r="QDO5" t="s">
        <v>12883</v>
      </c>
      <c r="QDP5" t="s">
        <v>12884</v>
      </c>
      <c r="QDQ5" t="s">
        <v>12885</v>
      </c>
      <c r="QDR5" t="s">
        <v>12886</v>
      </c>
      <c r="QDS5" t="s">
        <v>12887</v>
      </c>
      <c r="QDT5" t="s">
        <v>12888</v>
      </c>
      <c r="QDU5" t="s">
        <v>12889</v>
      </c>
      <c r="QDV5" t="s">
        <v>12890</v>
      </c>
      <c r="QDW5" t="s">
        <v>12891</v>
      </c>
      <c r="QDX5" t="s">
        <v>12892</v>
      </c>
      <c r="QDY5" t="s">
        <v>12893</v>
      </c>
      <c r="QDZ5" t="s">
        <v>12894</v>
      </c>
      <c r="QEA5" t="s">
        <v>12895</v>
      </c>
      <c r="QEB5" t="s">
        <v>12896</v>
      </c>
      <c r="QEC5" t="s">
        <v>12897</v>
      </c>
      <c r="QED5" t="s">
        <v>12898</v>
      </c>
      <c r="QEE5" t="s">
        <v>12899</v>
      </c>
      <c r="QEF5" t="s">
        <v>12900</v>
      </c>
      <c r="QEG5" t="s">
        <v>12901</v>
      </c>
      <c r="QEH5" t="s">
        <v>12902</v>
      </c>
      <c r="QEI5" t="s">
        <v>12903</v>
      </c>
      <c r="QEJ5" t="s">
        <v>12904</v>
      </c>
      <c r="QEK5" t="s">
        <v>12905</v>
      </c>
      <c r="QEL5" t="s">
        <v>12906</v>
      </c>
      <c r="QEM5" t="s">
        <v>12907</v>
      </c>
      <c r="QEN5" t="s">
        <v>12908</v>
      </c>
      <c r="QEO5" t="s">
        <v>12909</v>
      </c>
      <c r="QEP5" t="s">
        <v>12910</v>
      </c>
      <c r="QEQ5" t="s">
        <v>12911</v>
      </c>
      <c r="QER5" t="s">
        <v>12912</v>
      </c>
      <c r="QES5" t="s">
        <v>12913</v>
      </c>
      <c r="QET5" t="s">
        <v>12914</v>
      </c>
      <c r="QEU5" t="s">
        <v>12915</v>
      </c>
      <c r="QEV5" t="s">
        <v>12916</v>
      </c>
      <c r="QEW5" t="s">
        <v>12917</v>
      </c>
      <c r="QEX5" t="s">
        <v>12918</v>
      </c>
      <c r="QEY5" t="s">
        <v>12919</v>
      </c>
      <c r="QEZ5" t="s">
        <v>12920</v>
      </c>
      <c r="QFA5" t="s">
        <v>12921</v>
      </c>
      <c r="QFB5" t="s">
        <v>12922</v>
      </c>
      <c r="QFC5" t="s">
        <v>12923</v>
      </c>
      <c r="QFD5" t="s">
        <v>12924</v>
      </c>
      <c r="QFE5" t="s">
        <v>12925</v>
      </c>
      <c r="QFF5" t="s">
        <v>12926</v>
      </c>
      <c r="QFG5" t="s">
        <v>12927</v>
      </c>
      <c r="QFH5" t="s">
        <v>12928</v>
      </c>
      <c r="QFI5" t="s">
        <v>12929</v>
      </c>
      <c r="QFJ5" t="s">
        <v>12930</v>
      </c>
      <c r="QFK5" t="s">
        <v>12931</v>
      </c>
      <c r="QFL5" t="s">
        <v>12932</v>
      </c>
      <c r="QFM5" t="s">
        <v>12933</v>
      </c>
      <c r="QFN5" t="s">
        <v>12934</v>
      </c>
      <c r="QFO5" t="s">
        <v>12935</v>
      </c>
      <c r="QFP5" t="s">
        <v>12936</v>
      </c>
      <c r="QFQ5" t="s">
        <v>12937</v>
      </c>
      <c r="QFR5" t="s">
        <v>12938</v>
      </c>
      <c r="QFS5" t="s">
        <v>12939</v>
      </c>
      <c r="QFT5" t="s">
        <v>12940</v>
      </c>
      <c r="QFU5" t="s">
        <v>12941</v>
      </c>
      <c r="QFV5" t="s">
        <v>12942</v>
      </c>
      <c r="QFW5" t="s">
        <v>12943</v>
      </c>
      <c r="QFX5" t="s">
        <v>12944</v>
      </c>
      <c r="QFY5" t="s">
        <v>12945</v>
      </c>
      <c r="QFZ5" t="s">
        <v>12946</v>
      </c>
      <c r="QGA5" t="s">
        <v>12947</v>
      </c>
      <c r="QGB5" t="s">
        <v>12948</v>
      </c>
      <c r="QGC5" t="s">
        <v>12949</v>
      </c>
      <c r="QGD5" t="s">
        <v>12950</v>
      </c>
      <c r="QGE5" t="s">
        <v>12951</v>
      </c>
      <c r="QGF5" t="s">
        <v>12952</v>
      </c>
      <c r="QGG5" t="s">
        <v>12953</v>
      </c>
      <c r="QGH5" t="s">
        <v>12954</v>
      </c>
      <c r="QGI5" t="s">
        <v>12955</v>
      </c>
      <c r="QGJ5" t="s">
        <v>12956</v>
      </c>
      <c r="QGK5" t="s">
        <v>12957</v>
      </c>
      <c r="QGL5" t="s">
        <v>12958</v>
      </c>
      <c r="QGM5" t="s">
        <v>12959</v>
      </c>
      <c r="QGN5" t="s">
        <v>12960</v>
      </c>
      <c r="QGO5" t="s">
        <v>12961</v>
      </c>
      <c r="QGP5" t="s">
        <v>12962</v>
      </c>
      <c r="QGQ5" t="s">
        <v>12963</v>
      </c>
      <c r="QGR5" t="s">
        <v>12964</v>
      </c>
      <c r="QGS5" t="s">
        <v>12965</v>
      </c>
      <c r="QGT5" t="s">
        <v>12966</v>
      </c>
      <c r="QGU5" t="s">
        <v>12967</v>
      </c>
      <c r="QGV5" t="s">
        <v>12968</v>
      </c>
      <c r="QGW5" t="s">
        <v>12969</v>
      </c>
      <c r="QGX5" t="s">
        <v>12970</v>
      </c>
      <c r="QGY5" t="s">
        <v>12971</v>
      </c>
      <c r="QGZ5" t="s">
        <v>12972</v>
      </c>
      <c r="QHA5" t="s">
        <v>12973</v>
      </c>
      <c r="QHB5" t="s">
        <v>12974</v>
      </c>
      <c r="QHC5" t="s">
        <v>12975</v>
      </c>
      <c r="QHD5" t="s">
        <v>12976</v>
      </c>
      <c r="QHE5" t="s">
        <v>12977</v>
      </c>
      <c r="QHF5" t="s">
        <v>12978</v>
      </c>
      <c r="QHG5" t="s">
        <v>12979</v>
      </c>
      <c r="QHH5" t="s">
        <v>12980</v>
      </c>
      <c r="QHI5" t="s">
        <v>12981</v>
      </c>
      <c r="QHJ5" t="s">
        <v>12982</v>
      </c>
      <c r="QHK5" t="s">
        <v>12983</v>
      </c>
      <c r="QHL5" t="s">
        <v>12984</v>
      </c>
      <c r="QHM5" t="s">
        <v>12985</v>
      </c>
      <c r="QHN5" t="s">
        <v>12986</v>
      </c>
      <c r="QHO5" t="s">
        <v>12987</v>
      </c>
      <c r="QHP5" t="s">
        <v>12988</v>
      </c>
      <c r="QHQ5" t="s">
        <v>12989</v>
      </c>
      <c r="QHR5" t="s">
        <v>12990</v>
      </c>
      <c r="QHS5" t="s">
        <v>12991</v>
      </c>
      <c r="QHT5" t="s">
        <v>12992</v>
      </c>
      <c r="QHU5" t="s">
        <v>12993</v>
      </c>
      <c r="QHV5" t="s">
        <v>12994</v>
      </c>
      <c r="QHW5" t="s">
        <v>12995</v>
      </c>
      <c r="QHX5" t="s">
        <v>12996</v>
      </c>
      <c r="QHY5" t="s">
        <v>12997</v>
      </c>
      <c r="QHZ5" t="s">
        <v>12998</v>
      </c>
      <c r="QIA5" t="s">
        <v>12999</v>
      </c>
      <c r="QIB5" t="s">
        <v>13000</v>
      </c>
      <c r="QIC5" t="s">
        <v>13001</v>
      </c>
      <c r="QID5" t="s">
        <v>13002</v>
      </c>
      <c r="QIE5" t="s">
        <v>13003</v>
      </c>
      <c r="QIF5" t="s">
        <v>13004</v>
      </c>
      <c r="QIG5" t="s">
        <v>13005</v>
      </c>
      <c r="QIH5" t="s">
        <v>13006</v>
      </c>
      <c r="QII5" t="s">
        <v>13007</v>
      </c>
      <c r="QIJ5" t="s">
        <v>13008</v>
      </c>
      <c r="QIK5" t="s">
        <v>13009</v>
      </c>
      <c r="QIL5" t="s">
        <v>13010</v>
      </c>
      <c r="QIM5" t="s">
        <v>13011</v>
      </c>
      <c r="QIN5" t="s">
        <v>13012</v>
      </c>
      <c r="QIO5" t="s">
        <v>13013</v>
      </c>
      <c r="QIP5" t="s">
        <v>13014</v>
      </c>
      <c r="QIQ5" t="s">
        <v>13015</v>
      </c>
      <c r="QIR5" t="s">
        <v>13016</v>
      </c>
      <c r="QIS5" t="s">
        <v>13017</v>
      </c>
      <c r="QIT5" t="s">
        <v>13018</v>
      </c>
      <c r="QIU5" t="s">
        <v>13019</v>
      </c>
      <c r="QIV5" t="s">
        <v>13020</v>
      </c>
      <c r="QIW5" t="s">
        <v>13021</v>
      </c>
      <c r="QIX5" t="s">
        <v>13022</v>
      </c>
      <c r="QIY5" t="s">
        <v>13023</v>
      </c>
      <c r="QIZ5" t="s">
        <v>13024</v>
      </c>
      <c r="QJA5" t="s">
        <v>13025</v>
      </c>
      <c r="QJB5" t="s">
        <v>13026</v>
      </c>
      <c r="QJC5" t="s">
        <v>13027</v>
      </c>
      <c r="QJD5" t="s">
        <v>13028</v>
      </c>
      <c r="QJE5" t="s">
        <v>13029</v>
      </c>
      <c r="QJF5" t="s">
        <v>13030</v>
      </c>
      <c r="QJG5" t="s">
        <v>13031</v>
      </c>
      <c r="QJH5" t="s">
        <v>13032</v>
      </c>
      <c r="QJI5" t="s">
        <v>13033</v>
      </c>
      <c r="QJJ5" t="s">
        <v>13034</v>
      </c>
      <c r="QJK5" t="s">
        <v>13035</v>
      </c>
      <c r="QJL5" t="s">
        <v>13036</v>
      </c>
      <c r="QJM5" t="s">
        <v>13037</v>
      </c>
      <c r="QJN5" t="s">
        <v>13038</v>
      </c>
      <c r="QJO5" t="s">
        <v>13039</v>
      </c>
      <c r="QJP5" t="s">
        <v>13040</v>
      </c>
      <c r="QJQ5" t="s">
        <v>13041</v>
      </c>
      <c r="QJR5" t="s">
        <v>13042</v>
      </c>
      <c r="QJS5" t="s">
        <v>13043</v>
      </c>
      <c r="QJT5" t="s">
        <v>13044</v>
      </c>
      <c r="QJU5" t="s">
        <v>13045</v>
      </c>
      <c r="QJV5" t="s">
        <v>13046</v>
      </c>
      <c r="QJW5" t="s">
        <v>13047</v>
      </c>
      <c r="QJX5" t="s">
        <v>13048</v>
      </c>
      <c r="QJY5" t="s">
        <v>13049</v>
      </c>
      <c r="QJZ5" t="s">
        <v>13050</v>
      </c>
      <c r="QKA5" t="s">
        <v>13051</v>
      </c>
      <c r="QKB5" t="s">
        <v>13052</v>
      </c>
      <c r="QKC5" t="s">
        <v>13053</v>
      </c>
      <c r="QKD5" t="s">
        <v>13054</v>
      </c>
      <c r="QKE5" t="s">
        <v>13055</v>
      </c>
      <c r="QKF5" t="s">
        <v>13056</v>
      </c>
      <c r="QKG5" t="s">
        <v>13057</v>
      </c>
      <c r="QKH5" t="s">
        <v>13058</v>
      </c>
      <c r="QKI5" t="s">
        <v>13059</v>
      </c>
      <c r="QKJ5" t="s">
        <v>13060</v>
      </c>
      <c r="QKK5" t="s">
        <v>13061</v>
      </c>
      <c r="QKL5" t="s">
        <v>13062</v>
      </c>
      <c r="QKM5" t="s">
        <v>13063</v>
      </c>
      <c r="QKN5" t="s">
        <v>13064</v>
      </c>
      <c r="QKO5" t="s">
        <v>13065</v>
      </c>
      <c r="QKP5" t="s">
        <v>13066</v>
      </c>
      <c r="QKQ5" t="s">
        <v>13067</v>
      </c>
      <c r="QKR5" t="s">
        <v>13068</v>
      </c>
      <c r="QKS5" t="s">
        <v>13069</v>
      </c>
      <c r="QKT5" t="s">
        <v>13070</v>
      </c>
      <c r="QKU5" t="s">
        <v>13071</v>
      </c>
      <c r="QKV5" t="s">
        <v>13072</v>
      </c>
      <c r="QKW5" t="s">
        <v>13073</v>
      </c>
      <c r="QKX5" t="s">
        <v>13074</v>
      </c>
      <c r="QKY5" t="s">
        <v>13075</v>
      </c>
      <c r="QKZ5" t="s">
        <v>13076</v>
      </c>
      <c r="QLA5" t="s">
        <v>13077</v>
      </c>
      <c r="QLB5" t="s">
        <v>13078</v>
      </c>
      <c r="QLC5" t="s">
        <v>13079</v>
      </c>
      <c r="QLD5" t="s">
        <v>13080</v>
      </c>
      <c r="QLE5" t="s">
        <v>13081</v>
      </c>
      <c r="QLF5" t="s">
        <v>13082</v>
      </c>
      <c r="QLG5" t="s">
        <v>13083</v>
      </c>
      <c r="QLH5" t="s">
        <v>13084</v>
      </c>
      <c r="QLI5" t="s">
        <v>13085</v>
      </c>
      <c r="QLJ5" t="s">
        <v>13086</v>
      </c>
      <c r="QLK5" t="s">
        <v>13087</v>
      </c>
      <c r="QLL5" t="s">
        <v>13088</v>
      </c>
      <c r="QLM5" t="s">
        <v>13089</v>
      </c>
      <c r="QLN5" t="s">
        <v>13090</v>
      </c>
      <c r="QLO5" t="s">
        <v>13091</v>
      </c>
      <c r="QLP5" t="s">
        <v>13092</v>
      </c>
      <c r="QLQ5" t="s">
        <v>13093</v>
      </c>
      <c r="QLR5" t="s">
        <v>13094</v>
      </c>
      <c r="QLS5" t="s">
        <v>13095</v>
      </c>
      <c r="QLT5" t="s">
        <v>13096</v>
      </c>
      <c r="QLU5" t="s">
        <v>13097</v>
      </c>
      <c r="QLV5" t="s">
        <v>13098</v>
      </c>
      <c r="QLW5" t="s">
        <v>13099</v>
      </c>
      <c r="QLX5" t="s">
        <v>13100</v>
      </c>
      <c r="QLY5" t="s">
        <v>13101</v>
      </c>
      <c r="QLZ5" t="s">
        <v>13102</v>
      </c>
      <c r="QMA5" t="s">
        <v>13103</v>
      </c>
      <c r="QMB5" t="s">
        <v>13104</v>
      </c>
      <c r="QMC5" t="s">
        <v>13105</v>
      </c>
      <c r="QMD5" t="s">
        <v>13106</v>
      </c>
      <c r="QME5" t="s">
        <v>13107</v>
      </c>
      <c r="QMF5" t="s">
        <v>13108</v>
      </c>
      <c r="QMG5" t="s">
        <v>13109</v>
      </c>
      <c r="QMH5" t="s">
        <v>13110</v>
      </c>
      <c r="QMI5" t="s">
        <v>13111</v>
      </c>
      <c r="QMJ5" t="s">
        <v>13112</v>
      </c>
      <c r="QMK5" t="s">
        <v>13113</v>
      </c>
      <c r="QML5" t="s">
        <v>13114</v>
      </c>
      <c r="QMM5" t="s">
        <v>13115</v>
      </c>
      <c r="QMN5" t="s">
        <v>13116</v>
      </c>
      <c r="QMO5" t="s">
        <v>13117</v>
      </c>
      <c r="QMP5" t="s">
        <v>13118</v>
      </c>
      <c r="QMQ5" t="s">
        <v>13119</v>
      </c>
      <c r="QMR5" t="s">
        <v>13120</v>
      </c>
      <c r="QMS5" t="s">
        <v>13121</v>
      </c>
      <c r="QMT5" t="s">
        <v>13122</v>
      </c>
      <c r="QMU5" t="s">
        <v>13123</v>
      </c>
      <c r="QMV5" t="s">
        <v>13124</v>
      </c>
      <c r="QMW5" t="s">
        <v>13125</v>
      </c>
      <c r="QMX5" t="s">
        <v>13126</v>
      </c>
      <c r="QMY5" t="s">
        <v>13127</v>
      </c>
      <c r="QMZ5" t="s">
        <v>13128</v>
      </c>
      <c r="QNA5" t="s">
        <v>13129</v>
      </c>
      <c r="QNB5" t="s">
        <v>13130</v>
      </c>
      <c r="QNC5" t="s">
        <v>13131</v>
      </c>
      <c r="QND5" t="s">
        <v>13132</v>
      </c>
      <c r="QNE5" t="s">
        <v>13133</v>
      </c>
      <c r="QNF5" t="s">
        <v>13134</v>
      </c>
      <c r="QNG5" t="s">
        <v>13135</v>
      </c>
      <c r="QNH5" t="s">
        <v>13136</v>
      </c>
      <c r="QNI5" t="s">
        <v>13137</v>
      </c>
      <c r="QNJ5" t="s">
        <v>13138</v>
      </c>
      <c r="QNK5" t="s">
        <v>13139</v>
      </c>
      <c r="QNL5" t="s">
        <v>13140</v>
      </c>
      <c r="QNM5" t="s">
        <v>13141</v>
      </c>
      <c r="QNN5" t="s">
        <v>13142</v>
      </c>
      <c r="QNO5" t="s">
        <v>13143</v>
      </c>
      <c r="QNP5" t="s">
        <v>13144</v>
      </c>
      <c r="QNQ5" t="s">
        <v>13145</v>
      </c>
      <c r="QNR5" t="s">
        <v>13146</v>
      </c>
      <c r="QNS5" t="s">
        <v>13147</v>
      </c>
      <c r="QNT5" t="s">
        <v>13148</v>
      </c>
      <c r="QNU5" t="s">
        <v>13149</v>
      </c>
      <c r="QNV5" t="s">
        <v>13150</v>
      </c>
      <c r="QNW5" t="s">
        <v>13151</v>
      </c>
      <c r="QNX5" t="s">
        <v>13152</v>
      </c>
      <c r="QNY5" t="s">
        <v>13153</v>
      </c>
      <c r="QNZ5" t="s">
        <v>13154</v>
      </c>
      <c r="QOA5" t="s">
        <v>13155</v>
      </c>
      <c r="QOB5" t="s">
        <v>13156</v>
      </c>
      <c r="QOC5" t="s">
        <v>13157</v>
      </c>
      <c r="QOD5" t="s">
        <v>13158</v>
      </c>
      <c r="QOE5" t="s">
        <v>13159</v>
      </c>
      <c r="QOF5" t="s">
        <v>13160</v>
      </c>
      <c r="QOG5" t="s">
        <v>13161</v>
      </c>
      <c r="QOH5" t="s">
        <v>13162</v>
      </c>
      <c r="QOI5" t="s">
        <v>13163</v>
      </c>
      <c r="QOJ5" t="s">
        <v>13164</v>
      </c>
      <c r="QOK5" t="s">
        <v>13165</v>
      </c>
      <c r="QOL5" t="s">
        <v>13166</v>
      </c>
      <c r="QOM5" t="s">
        <v>13167</v>
      </c>
      <c r="QON5" t="s">
        <v>13168</v>
      </c>
      <c r="QOO5" t="s">
        <v>13169</v>
      </c>
      <c r="QOP5" t="s">
        <v>13170</v>
      </c>
      <c r="QOQ5" t="s">
        <v>13171</v>
      </c>
      <c r="QOR5" t="s">
        <v>13172</v>
      </c>
      <c r="QOS5" t="s">
        <v>13173</v>
      </c>
      <c r="QOT5" t="s">
        <v>13174</v>
      </c>
      <c r="QOU5" t="s">
        <v>13175</v>
      </c>
      <c r="QOV5" t="s">
        <v>13176</v>
      </c>
      <c r="QOW5" t="s">
        <v>13177</v>
      </c>
      <c r="QOX5" t="s">
        <v>13178</v>
      </c>
      <c r="QOY5" t="s">
        <v>13179</v>
      </c>
      <c r="QOZ5" t="s">
        <v>13180</v>
      </c>
      <c r="QPA5" t="s">
        <v>13181</v>
      </c>
      <c r="QPB5" t="s">
        <v>13182</v>
      </c>
      <c r="QPC5" t="s">
        <v>13183</v>
      </c>
      <c r="QPD5" t="s">
        <v>13184</v>
      </c>
      <c r="QPE5" t="s">
        <v>13185</v>
      </c>
      <c r="QPF5" t="s">
        <v>13186</v>
      </c>
      <c r="QPG5" t="s">
        <v>13187</v>
      </c>
      <c r="QPH5" t="s">
        <v>13188</v>
      </c>
      <c r="QPI5" t="s">
        <v>13189</v>
      </c>
      <c r="QPJ5" t="s">
        <v>13190</v>
      </c>
      <c r="QPK5" t="s">
        <v>13191</v>
      </c>
      <c r="QPL5" t="s">
        <v>13192</v>
      </c>
      <c r="QPM5" t="s">
        <v>13193</v>
      </c>
      <c r="QPN5" t="s">
        <v>13194</v>
      </c>
      <c r="QPO5" t="s">
        <v>13195</v>
      </c>
      <c r="QPP5" t="s">
        <v>13196</v>
      </c>
      <c r="QPQ5" t="s">
        <v>13197</v>
      </c>
      <c r="QPR5" t="s">
        <v>13198</v>
      </c>
      <c r="QPS5" t="s">
        <v>13199</v>
      </c>
      <c r="QPT5" t="s">
        <v>13200</v>
      </c>
      <c r="QPU5" t="s">
        <v>13201</v>
      </c>
      <c r="QPV5" t="s">
        <v>13202</v>
      </c>
      <c r="QPW5" t="s">
        <v>13203</v>
      </c>
      <c r="QPX5" t="s">
        <v>13204</v>
      </c>
      <c r="QPY5" t="s">
        <v>13205</v>
      </c>
      <c r="QPZ5" t="s">
        <v>13206</v>
      </c>
      <c r="QQA5" t="s">
        <v>13207</v>
      </c>
      <c r="QQB5" t="s">
        <v>13208</v>
      </c>
      <c r="QQC5" t="s">
        <v>13209</v>
      </c>
      <c r="QQD5" t="s">
        <v>13210</v>
      </c>
      <c r="QQE5" t="s">
        <v>13211</v>
      </c>
      <c r="QQF5" t="s">
        <v>13212</v>
      </c>
      <c r="QQG5" t="s">
        <v>13213</v>
      </c>
      <c r="QQH5" t="s">
        <v>13214</v>
      </c>
      <c r="QQI5" t="s">
        <v>13215</v>
      </c>
      <c r="QQJ5" t="s">
        <v>13216</v>
      </c>
      <c r="QQK5" t="s">
        <v>13217</v>
      </c>
      <c r="QQL5" t="s">
        <v>13218</v>
      </c>
      <c r="QQM5" t="s">
        <v>13219</v>
      </c>
      <c r="QQN5" t="s">
        <v>13220</v>
      </c>
      <c r="QQO5" t="s">
        <v>13221</v>
      </c>
      <c r="QQP5" t="s">
        <v>13222</v>
      </c>
      <c r="QQQ5" t="s">
        <v>13223</v>
      </c>
      <c r="QQR5" t="s">
        <v>13224</v>
      </c>
      <c r="QQS5" t="s">
        <v>13225</v>
      </c>
      <c r="QQT5" t="s">
        <v>13226</v>
      </c>
      <c r="QQU5" t="s">
        <v>13227</v>
      </c>
      <c r="QQV5" t="s">
        <v>13228</v>
      </c>
      <c r="QQW5" t="s">
        <v>13229</v>
      </c>
      <c r="QQX5" t="s">
        <v>13230</v>
      </c>
      <c r="QQY5" t="s">
        <v>13231</v>
      </c>
      <c r="QQZ5" t="s">
        <v>13232</v>
      </c>
      <c r="QRA5" t="s">
        <v>13233</v>
      </c>
      <c r="QRB5" t="s">
        <v>13234</v>
      </c>
      <c r="QRC5" t="s">
        <v>13235</v>
      </c>
      <c r="QRD5" t="s">
        <v>13236</v>
      </c>
      <c r="QRE5" t="s">
        <v>13237</v>
      </c>
      <c r="QRF5" t="s">
        <v>13238</v>
      </c>
      <c r="QRG5" t="s">
        <v>13239</v>
      </c>
      <c r="QRH5" t="s">
        <v>13240</v>
      </c>
      <c r="QRI5" t="s">
        <v>13241</v>
      </c>
      <c r="QRJ5" t="s">
        <v>13242</v>
      </c>
      <c r="QRK5" t="s">
        <v>13243</v>
      </c>
      <c r="QRL5" t="s">
        <v>13244</v>
      </c>
      <c r="QRM5" t="s">
        <v>13245</v>
      </c>
      <c r="QRN5" t="s">
        <v>13246</v>
      </c>
      <c r="QRO5" t="s">
        <v>13247</v>
      </c>
      <c r="QRP5" t="s">
        <v>13248</v>
      </c>
      <c r="QRQ5" t="s">
        <v>13249</v>
      </c>
      <c r="QRR5" t="s">
        <v>13250</v>
      </c>
      <c r="QRS5" t="s">
        <v>13251</v>
      </c>
      <c r="QRT5" t="s">
        <v>13252</v>
      </c>
      <c r="QRU5" t="s">
        <v>13253</v>
      </c>
      <c r="QRV5" t="s">
        <v>13254</v>
      </c>
      <c r="QRW5" t="s">
        <v>13255</v>
      </c>
      <c r="QRX5" t="s">
        <v>13256</v>
      </c>
      <c r="QRY5" t="s">
        <v>13257</v>
      </c>
      <c r="QRZ5" t="s">
        <v>13258</v>
      </c>
      <c r="QSA5" t="s">
        <v>13259</v>
      </c>
      <c r="QSB5" t="s">
        <v>13260</v>
      </c>
      <c r="QSC5" t="s">
        <v>13261</v>
      </c>
      <c r="QSD5" t="s">
        <v>13262</v>
      </c>
      <c r="QSE5" t="s">
        <v>13263</v>
      </c>
      <c r="QSF5" t="s">
        <v>13264</v>
      </c>
      <c r="QSG5" t="s">
        <v>13265</v>
      </c>
      <c r="QSH5" t="s">
        <v>13266</v>
      </c>
      <c r="QSI5" t="s">
        <v>13267</v>
      </c>
      <c r="QSJ5" t="s">
        <v>13268</v>
      </c>
      <c r="QSK5" t="s">
        <v>13269</v>
      </c>
      <c r="QSL5" t="s">
        <v>13270</v>
      </c>
      <c r="QSM5" t="s">
        <v>13271</v>
      </c>
      <c r="QSN5" t="s">
        <v>13272</v>
      </c>
      <c r="QSO5" t="s">
        <v>13273</v>
      </c>
      <c r="QSP5" t="s">
        <v>13274</v>
      </c>
      <c r="QSQ5" t="s">
        <v>13275</v>
      </c>
      <c r="QSR5" t="s">
        <v>13276</v>
      </c>
      <c r="QSS5" t="s">
        <v>13277</v>
      </c>
      <c r="QST5" t="s">
        <v>13278</v>
      </c>
      <c r="QSU5" t="s">
        <v>13279</v>
      </c>
      <c r="QSV5" t="s">
        <v>13280</v>
      </c>
      <c r="QSW5" t="s">
        <v>13281</v>
      </c>
      <c r="QSX5" t="s">
        <v>13282</v>
      </c>
      <c r="QSY5" t="s">
        <v>13283</v>
      </c>
      <c r="QSZ5" t="s">
        <v>13284</v>
      </c>
      <c r="QTA5" t="s">
        <v>13285</v>
      </c>
      <c r="QTB5" t="s">
        <v>13286</v>
      </c>
      <c r="QTC5" t="s">
        <v>13287</v>
      </c>
      <c r="QTD5" t="s">
        <v>13288</v>
      </c>
      <c r="QTE5" t="s">
        <v>13289</v>
      </c>
      <c r="QTF5" t="s">
        <v>13290</v>
      </c>
      <c r="QTG5" t="s">
        <v>13291</v>
      </c>
      <c r="QTH5" t="s">
        <v>13292</v>
      </c>
      <c r="QTI5" t="s">
        <v>13293</v>
      </c>
      <c r="QTJ5" t="s">
        <v>13294</v>
      </c>
      <c r="QTK5" t="s">
        <v>13295</v>
      </c>
      <c r="QTL5" t="s">
        <v>13296</v>
      </c>
      <c r="QTM5" t="s">
        <v>13297</v>
      </c>
      <c r="QTN5" t="s">
        <v>13298</v>
      </c>
      <c r="QTO5" t="s">
        <v>13299</v>
      </c>
      <c r="QTP5" t="s">
        <v>13300</v>
      </c>
      <c r="QTQ5" t="s">
        <v>13301</v>
      </c>
      <c r="QTR5" t="s">
        <v>13302</v>
      </c>
      <c r="QTS5" t="s">
        <v>13303</v>
      </c>
      <c r="QTT5" t="s">
        <v>13304</v>
      </c>
      <c r="QTU5" t="s">
        <v>13305</v>
      </c>
      <c r="QTV5" t="s">
        <v>13306</v>
      </c>
      <c r="QTW5" t="s">
        <v>13307</v>
      </c>
      <c r="QTX5" t="s">
        <v>13308</v>
      </c>
      <c r="QTY5" t="s">
        <v>13309</v>
      </c>
      <c r="QTZ5" t="s">
        <v>13310</v>
      </c>
      <c r="QUA5" t="s">
        <v>13311</v>
      </c>
      <c r="QUB5" t="s">
        <v>13312</v>
      </c>
      <c r="QUC5" t="s">
        <v>13313</v>
      </c>
      <c r="QUD5" t="s">
        <v>13314</v>
      </c>
      <c r="QUE5" t="s">
        <v>13315</v>
      </c>
      <c r="QUF5" t="s">
        <v>13316</v>
      </c>
      <c r="QUG5" t="s">
        <v>13317</v>
      </c>
      <c r="QUH5" t="s">
        <v>13318</v>
      </c>
      <c r="QUI5" t="s">
        <v>13319</v>
      </c>
      <c r="QUJ5" t="s">
        <v>13320</v>
      </c>
      <c r="QUK5" t="s">
        <v>13321</v>
      </c>
      <c r="QUL5" t="s">
        <v>13322</v>
      </c>
      <c r="QUM5" t="s">
        <v>13323</v>
      </c>
      <c r="QUN5" t="s">
        <v>13324</v>
      </c>
      <c r="QUO5" t="s">
        <v>13325</v>
      </c>
      <c r="QUP5" t="s">
        <v>13326</v>
      </c>
      <c r="QUQ5" t="s">
        <v>13327</v>
      </c>
      <c r="QUR5" t="s">
        <v>13328</v>
      </c>
      <c r="QUS5" t="s">
        <v>13329</v>
      </c>
      <c r="QUT5" t="s">
        <v>13330</v>
      </c>
      <c r="QUU5" t="s">
        <v>13331</v>
      </c>
      <c r="QUV5" t="s">
        <v>13332</v>
      </c>
      <c r="QUW5" t="s">
        <v>13333</v>
      </c>
      <c r="QUX5" t="s">
        <v>13334</v>
      </c>
      <c r="QUY5" t="s">
        <v>13335</v>
      </c>
      <c r="QUZ5" t="s">
        <v>13336</v>
      </c>
      <c r="QVA5" t="s">
        <v>13337</v>
      </c>
      <c r="QVB5" t="s">
        <v>13338</v>
      </c>
      <c r="QVC5" t="s">
        <v>13339</v>
      </c>
      <c r="QVD5" t="s">
        <v>13340</v>
      </c>
      <c r="QVE5" t="s">
        <v>13341</v>
      </c>
      <c r="QVF5" t="s">
        <v>13342</v>
      </c>
      <c r="QVG5" t="s">
        <v>13343</v>
      </c>
      <c r="QVH5" t="s">
        <v>13344</v>
      </c>
      <c r="QVI5" t="s">
        <v>13345</v>
      </c>
      <c r="QVJ5" t="s">
        <v>13346</v>
      </c>
      <c r="QVK5" t="s">
        <v>13347</v>
      </c>
      <c r="QVL5" t="s">
        <v>13348</v>
      </c>
      <c r="QVM5" t="s">
        <v>13349</v>
      </c>
      <c r="QVN5" t="s">
        <v>13350</v>
      </c>
      <c r="QVO5" t="s">
        <v>13351</v>
      </c>
      <c r="QVP5" t="s">
        <v>13352</v>
      </c>
      <c r="QVQ5" t="s">
        <v>13353</v>
      </c>
      <c r="QVR5" t="s">
        <v>13354</v>
      </c>
      <c r="QVS5" t="s">
        <v>13355</v>
      </c>
      <c r="QVT5" t="s">
        <v>13356</v>
      </c>
      <c r="QVU5" t="s">
        <v>13357</v>
      </c>
      <c r="QVV5" t="s">
        <v>13358</v>
      </c>
      <c r="QVW5" t="s">
        <v>13359</v>
      </c>
      <c r="QVX5" t="s">
        <v>13360</v>
      </c>
      <c r="QVY5" t="s">
        <v>13361</v>
      </c>
      <c r="QVZ5" t="s">
        <v>13362</v>
      </c>
      <c r="QWA5" t="s">
        <v>13363</v>
      </c>
      <c r="QWB5" t="s">
        <v>13364</v>
      </c>
      <c r="QWC5" t="s">
        <v>13365</v>
      </c>
      <c r="QWD5" t="s">
        <v>13366</v>
      </c>
      <c r="QWE5" t="s">
        <v>13367</v>
      </c>
      <c r="QWF5" t="s">
        <v>13368</v>
      </c>
      <c r="QWG5" t="s">
        <v>13369</v>
      </c>
      <c r="QWH5" t="s">
        <v>13370</v>
      </c>
      <c r="QWI5" t="s">
        <v>13371</v>
      </c>
      <c r="QWJ5" t="s">
        <v>13372</v>
      </c>
      <c r="QWK5" t="s">
        <v>13373</v>
      </c>
      <c r="QWL5" t="s">
        <v>13374</v>
      </c>
      <c r="QWM5" t="s">
        <v>13375</v>
      </c>
      <c r="QWN5" t="s">
        <v>13376</v>
      </c>
      <c r="QWO5" t="s">
        <v>13377</v>
      </c>
      <c r="QWP5" t="s">
        <v>13378</v>
      </c>
      <c r="QWQ5" t="s">
        <v>13379</v>
      </c>
      <c r="QWR5" t="s">
        <v>13380</v>
      </c>
      <c r="QWS5" t="s">
        <v>13381</v>
      </c>
      <c r="QWT5" t="s">
        <v>13382</v>
      </c>
      <c r="QWU5" t="s">
        <v>13383</v>
      </c>
      <c r="QWV5" t="s">
        <v>13384</v>
      </c>
      <c r="QWW5" t="s">
        <v>13385</v>
      </c>
      <c r="QWX5" t="s">
        <v>13386</v>
      </c>
      <c r="QWY5" t="s">
        <v>13387</v>
      </c>
      <c r="QWZ5" t="s">
        <v>13388</v>
      </c>
      <c r="QXA5" t="s">
        <v>13389</v>
      </c>
      <c r="QXB5" t="s">
        <v>13390</v>
      </c>
      <c r="QXC5" t="s">
        <v>13391</v>
      </c>
      <c r="QXD5" t="s">
        <v>13392</v>
      </c>
      <c r="QXE5" t="s">
        <v>13393</v>
      </c>
      <c r="QXF5" t="s">
        <v>13394</v>
      </c>
      <c r="QXG5" t="s">
        <v>13395</v>
      </c>
      <c r="QXH5" t="s">
        <v>13396</v>
      </c>
      <c r="QXI5" t="s">
        <v>13397</v>
      </c>
      <c r="QXJ5" t="s">
        <v>13398</v>
      </c>
      <c r="QXK5" t="s">
        <v>13399</v>
      </c>
      <c r="QXL5" t="s">
        <v>13400</v>
      </c>
      <c r="QXM5" t="s">
        <v>13401</v>
      </c>
      <c r="QXN5" t="s">
        <v>13402</v>
      </c>
      <c r="QXO5" t="s">
        <v>13403</v>
      </c>
      <c r="QXP5" t="s">
        <v>13404</v>
      </c>
      <c r="QXQ5" t="s">
        <v>13405</v>
      </c>
      <c r="QXR5" t="s">
        <v>13406</v>
      </c>
      <c r="QXS5" t="s">
        <v>13407</v>
      </c>
      <c r="QXT5" t="s">
        <v>13408</v>
      </c>
      <c r="QXU5" t="s">
        <v>13409</v>
      </c>
      <c r="QXV5" t="s">
        <v>13410</v>
      </c>
      <c r="QXW5" t="s">
        <v>13411</v>
      </c>
      <c r="QXX5" t="s">
        <v>13412</v>
      </c>
      <c r="QXY5" t="s">
        <v>13413</v>
      </c>
      <c r="QXZ5" t="s">
        <v>13414</v>
      </c>
      <c r="QYA5" t="s">
        <v>13415</v>
      </c>
      <c r="QYB5" t="s">
        <v>13416</v>
      </c>
      <c r="QYC5" t="s">
        <v>13417</v>
      </c>
      <c r="QYD5" t="s">
        <v>13418</v>
      </c>
      <c r="QYE5" t="s">
        <v>13419</v>
      </c>
      <c r="QYF5" t="s">
        <v>13420</v>
      </c>
      <c r="QYG5" t="s">
        <v>13421</v>
      </c>
      <c r="QYH5" t="s">
        <v>13422</v>
      </c>
      <c r="QYI5" t="s">
        <v>13423</v>
      </c>
      <c r="QYJ5" t="s">
        <v>13424</v>
      </c>
      <c r="QYK5" t="s">
        <v>13425</v>
      </c>
      <c r="QYL5" t="s">
        <v>13426</v>
      </c>
      <c r="QYM5" t="s">
        <v>13427</v>
      </c>
      <c r="QYN5" t="s">
        <v>13428</v>
      </c>
      <c r="QYO5" t="s">
        <v>13429</v>
      </c>
      <c r="QYP5" t="s">
        <v>13430</v>
      </c>
      <c r="QYQ5" t="s">
        <v>13431</v>
      </c>
      <c r="QYR5" t="s">
        <v>13432</v>
      </c>
      <c r="QYS5" t="s">
        <v>13433</v>
      </c>
      <c r="QYT5" t="s">
        <v>13434</v>
      </c>
      <c r="QYU5" t="s">
        <v>13435</v>
      </c>
      <c r="QYV5" t="s">
        <v>13436</v>
      </c>
      <c r="QYW5" t="s">
        <v>13437</v>
      </c>
      <c r="QYX5" t="s">
        <v>13438</v>
      </c>
      <c r="QYY5" t="s">
        <v>13439</v>
      </c>
      <c r="QYZ5" t="s">
        <v>13440</v>
      </c>
      <c r="QZA5" t="s">
        <v>13441</v>
      </c>
      <c r="QZB5" t="s">
        <v>13442</v>
      </c>
      <c r="QZC5" t="s">
        <v>13443</v>
      </c>
      <c r="QZD5" t="s">
        <v>13444</v>
      </c>
      <c r="QZE5" t="s">
        <v>13445</v>
      </c>
      <c r="QZF5" t="s">
        <v>13446</v>
      </c>
      <c r="QZG5" t="s">
        <v>13447</v>
      </c>
      <c r="QZH5" t="s">
        <v>13448</v>
      </c>
      <c r="QZI5" t="s">
        <v>13449</v>
      </c>
      <c r="QZJ5" t="s">
        <v>13450</v>
      </c>
      <c r="QZK5" t="s">
        <v>13451</v>
      </c>
      <c r="QZL5" t="s">
        <v>13452</v>
      </c>
      <c r="QZM5" t="s">
        <v>13453</v>
      </c>
      <c r="QZN5" t="s">
        <v>13454</v>
      </c>
      <c r="QZO5" t="s">
        <v>13455</v>
      </c>
      <c r="QZP5" t="s">
        <v>13456</v>
      </c>
      <c r="QZQ5" t="s">
        <v>13457</v>
      </c>
      <c r="QZR5" t="s">
        <v>13458</v>
      </c>
      <c r="QZS5" t="s">
        <v>13459</v>
      </c>
      <c r="QZT5" t="s">
        <v>13460</v>
      </c>
      <c r="QZU5" t="s">
        <v>13461</v>
      </c>
      <c r="QZV5" t="s">
        <v>13462</v>
      </c>
      <c r="QZW5" t="s">
        <v>13463</v>
      </c>
      <c r="QZX5" t="s">
        <v>13464</v>
      </c>
      <c r="QZY5" t="s">
        <v>13465</v>
      </c>
      <c r="QZZ5" t="s">
        <v>13466</v>
      </c>
      <c r="RAA5" t="s">
        <v>13467</v>
      </c>
      <c r="RAB5" t="s">
        <v>13468</v>
      </c>
      <c r="RAC5" t="s">
        <v>13469</v>
      </c>
      <c r="RAD5" t="s">
        <v>13470</v>
      </c>
      <c r="RAE5" t="s">
        <v>13471</v>
      </c>
      <c r="RAF5" t="s">
        <v>13472</v>
      </c>
      <c r="RAG5" t="s">
        <v>13473</v>
      </c>
      <c r="RAH5" t="s">
        <v>13474</v>
      </c>
      <c r="RAI5" t="s">
        <v>13475</v>
      </c>
      <c r="RAJ5" t="s">
        <v>13476</v>
      </c>
      <c r="RAK5" t="s">
        <v>13477</v>
      </c>
      <c r="RAL5" t="s">
        <v>13478</v>
      </c>
      <c r="RAM5" t="s">
        <v>13479</v>
      </c>
      <c r="RAN5" t="s">
        <v>13480</v>
      </c>
      <c r="RAO5" t="s">
        <v>13481</v>
      </c>
      <c r="RAP5" t="s">
        <v>13482</v>
      </c>
      <c r="RAQ5" t="s">
        <v>13483</v>
      </c>
      <c r="RAR5" t="s">
        <v>13484</v>
      </c>
      <c r="RAS5" t="s">
        <v>13485</v>
      </c>
      <c r="RAT5" t="s">
        <v>13486</v>
      </c>
      <c r="RAU5" t="s">
        <v>13487</v>
      </c>
      <c r="RAV5" t="s">
        <v>13488</v>
      </c>
      <c r="RAW5" t="s">
        <v>13489</v>
      </c>
      <c r="RAX5" t="s">
        <v>13490</v>
      </c>
      <c r="RAY5" t="s">
        <v>13491</v>
      </c>
      <c r="RAZ5" t="s">
        <v>13492</v>
      </c>
      <c r="RBA5" t="s">
        <v>13493</v>
      </c>
      <c r="RBB5" t="s">
        <v>13494</v>
      </c>
      <c r="RBC5" t="s">
        <v>13495</v>
      </c>
      <c r="RBD5" t="s">
        <v>13496</v>
      </c>
      <c r="RBE5" t="s">
        <v>13497</v>
      </c>
      <c r="RBF5" t="s">
        <v>13498</v>
      </c>
      <c r="RBG5" t="s">
        <v>13499</v>
      </c>
      <c r="RBH5" t="s">
        <v>13500</v>
      </c>
      <c r="RBI5" t="s">
        <v>13501</v>
      </c>
      <c r="RBJ5" t="s">
        <v>13502</v>
      </c>
      <c r="RBK5" t="s">
        <v>13503</v>
      </c>
      <c r="RBL5" t="s">
        <v>13504</v>
      </c>
      <c r="RBM5" t="s">
        <v>13505</v>
      </c>
      <c r="RBN5" t="s">
        <v>13506</v>
      </c>
      <c r="RBO5" t="s">
        <v>13507</v>
      </c>
      <c r="RBP5" t="s">
        <v>13508</v>
      </c>
      <c r="RBQ5" t="s">
        <v>13509</v>
      </c>
      <c r="RBR5" t="s">
        <v>13510</v>
      </c>
      <c r="RBS5" t="s">
        <v>13511</v>
      </c>
      <c r="RBT5" t="s">
        <v>13512</v>
      </c>
      <c r="RBU5" t="s">
        <v>13513</v>
      </c>
      <c r="RBV5" t="s">
        <v>13514</v>
      </c>
      <c r="RBW5" t="s">
        <v>13515</v>
      </c>
      <c r="RBX5" t="s">
        <v>13516</v>
      </c>
      <c r="RBY5" t="s">
        <v>13517</v>
      </c>
      <c r="RBZ5" t="s">
        <v>13518</v>
      </c>
      <c r="RCA5" t="s">
        <v>13519</v>
      </c>
      <c r="RCB5" t="s">
        <v>13520</v>
      </c>
      <c r="RCC5" t="s">
        <v>13521</v>
      </c>
      <c r="RCD5" t="s">
        <v>13522</v>
      </c>
      <c r="RCE5" t="s">
        <v>13523</v>
      </c>
      <c r="RCF5" t="s">
        <v>13524</v>
      </c>
      <c r="RCG5" t="s">
        <v>13525</v>
      </c>
      <c r="RCH5" t="s">
        <v>13526</v>
      </c>
      <c r="RCI5" t="s">
        <v>13527</v>
      </c>
      <c r="RCJ5" t="s">
        <v>13528</v>
      </c>
      <c r="RCK5" t="s">
        <v>13529</v>
      </c>
      <c r="RCL5" t="s">
        <v>13530</v>
      </c>
      <c r="RCM5" t="s">
        <v>13531</v>
      </c>
      <c r="RCN5" t="s">
        <v>13532</v>
      </c>
      <c r="RCO5" t="s">
        <v>13533</v>
      </c>
      <c r="RCP5" t="s">
        <v>13534</v>
      </c>
      <c r="RCQ5" t="s">
        <v>13535</v>
      </c>
      <c r="RCR5" t="s">
        <v>13536</v>
      </c>
      <c r="RCS5" t="s">
        <v>13537</v>
      </c>
      <c r="RCT5" t="s">
        <v>13538</v>
      </c>
      <c r="RCU5" t="s">
        <v>13539</v>
      </c>
      <c r="RCV5" t="s">
        <v>13540</v>
      </c>
      <c r="RCW5" t="s">
        <v>13541</v>
      </c>
      <c r="RCX5" t="s">
        <v>13542</v>
      </c>
      <c r="RCY5" t="s">
        <v>13543</v>
      </c>
      <c r="RCZ5" t="s">
        <v>13544</v>
      </c>
      <c r="RDA5" t="s">
        <v>13545</v>
      </c>
      <c r="RDB5" t="s">
        <v>13546</v>
      </c>
      <c r="RDC5" t="s">
        <v>13547</v>
      </c>
      <c r="RDD5" t="s">
        <v>13548</v>
      </c>
      <c r="RDE5" t="s">
        <v>13549</v>
      </c>
      <c r="RDF5" t="s">
        <v>13550</v>
      </c>
      <c r="RDG5" t="s">
        <v>13551</v>
      </c>
      <c r="RDH5" t="s">
        <v>13552</v>
      </c>
      <c r="RDI5" t="s">
        <v>13553</v>
      </c>
      <c r="RDJ5" t="s">
        <v>13554</v>
      </c>
      <c r="RDK5" t="s">
        <v>13555</v>
      </c>
      <c r="RDL5" t="s">
        <v>13556</v>
      </c>
      <c r="RDM5" t="s">
        <v>13557</v>
      </c>
      <c r="RDN5" t="s">
        <v>13558</v>
      </c>
      <c r="RDO5" t="s">
        <v>13559</v>
      </c>
      <c r="RDP5" t="s">
        <v>13560</v>
      </c>
      <c r="RDQ5" t="s">
        <v>13561</v>
      </c>
      <c r="RDR5" t="s">
        <v>13562</v>
      </c>
      <c r="RDS5" t="s">
        <v>13563</v>
      </c>
      <c r="RDT5" t="s">
        <v>13564</v>
      </c>
      <c r="RDU5" t="s">
        <v>13565</v>
      </c>
      <c r="RDV5" t="s">
        <v>13566</v>
      </c>
      <c r="RDW5" t="s">
        <v>13567</v>
      </c>
      <c r="RDX5" t="s">
        <v>13568</v>
      </c>
      <c r="RDY5" t="s">
        <v>13569</v>
      </c>
      <c r="RDZ5" t="s">
        <v>13570</v>
      </c>
      <c r="REA5" t="s">
        <v>13571</v>
      </c>
      <c r="REB5" t="s">
        <v>13572</v>
      </c>
      <c r="REC5" t="s">
        <v>13573</v>
      </c>
      <c r="RED5" t="s">
        <v>13574</v>
      </c>
      <c r="REE5" t="s">
        <v>13575</v>
      </c>
      <c r="REF5" t="s">
        <v>13576</v>
      </c>
      <c r="REG5" t="s">
        <v>13577</v>
      </c>
      <c r="REH5" t="s">
        <v>13578</v>
      </c>
      <c r="REI5" t="s">
        <v>13579</v>
      </c>
      <c r="REJ5" t="s">
        <v>13580</v>
      </c>
      <c r="REK5" t="s">
        <v>13581</v>
      </c>
      <c r="REL5" t="s">
        <v>13582</v>
      </c>
      <c r="REM5" t="s">
        <v>13583</v>
      </c>
      <c r="REN5" t="s">
        <v>13584</v>
      </c>
      <c r="REO5" t="s">
        <v>13585</v>
      </c>
      <c r="REP5" t="s">
        <v>13586</v>
      </c>
      <c r="REQ5" t="s">
        <v>13587</v>
      </c>
      <c r="RER5" t="s">
        <v>13588</v>
      </c>
      <c r="RES5" t="s">
        <v>13589</v>
      </c>
      <c r="RET5" t="s">
        <v>13590</v>
      </c>
      <c r="REU5" t="s">
        <v>13591</v>
      </c>
      <c r="REV5" t="s">
        <v>13592</v>
      </c>
      <c r="REW5" t="s">
        <v>13593</v>
      </c>
      <c r="REX5" t="s">
        <v>13594</v>
      </c>
      <c r="REY5" t="s">
        <v>13595</v>
      </c>
      <c r="REZ5" t="s">
        <v>13596</v>
      </c>
      <c r="RFA5" t="s">
        <v>13597</v>
      </c>
      <c r="RFB5" t="s">
        <v>13598</v>
      </c>
      <c r="RFC5" t="s">
        <v>13599</v>
      </c>
      <c r="RFD5" t="s">
        <v>13600</v>
      </c>
      <c r="RFE5" t="s">
        <v>13601</v>
      </c>
      <c r="RFF5" t="s">
        <v>13602</v>
      </c>
      <c r="RFG5" t="s">
        <v>13603</v>
      </c>
      <c r="RFH5" t="s">
        <v>13604</v>
      </c>
      <c r="RFI5" t="s">
        <v>13605</v>
      </c>
      <c r="RFJ5" t="s">
        <v>13606</v>
      </c>
      <c r="RFK5" t="s">
        <v>13607</v>
      </c>
      <c r="RFL5" t="s">
        <v>13608</v>
      </c>
      <c r="RFM5" t="s">
        <v>13609</v>
      </c>
      <c r="RFN5" t="s">
        <v>13610</v>
      </c>
      <c r="RFO5" t="s">
        <v>13611</v>
      </c>
      <c r="RFP5" t="s">
        <v>13612</v>
      </c>
      <c r="RFQ5" t="s">
        <v>13613</v>
      </c>
      <c r="RFR5" t="s">
        <v>13614</v>
      </c>
      <c r="RFS5" t="s">
        <v>13615</v>
      </c>
      <c r="RFT5" t="s">
        <v>13616</v>
      </c>
      <c r="RFU5" t="s">
        <v>13617</v>
      </c>
      <c r="RFV5" t="s">
        <v>13618</v>
      </c>
      <c r="RFW5" t="s">
        <v>13619</v>
      </c>
      <c r="RFX5" t="s">
        <v>13620</v>
      </c>
      <c r="RFY5" t="s">
        <v>13621</v>
      </c>
      <c r="RFZ5" t="s">
        <v>13622</v>
      </c>
      <c r="RGA5" t="s">
        <v>13623</v>
      </c>
      <c r="RGB5" t="s">
        <v>13624</v>
      </c>
      <c r="RGC5" t="s">
        <v>13625</v>
      </c>
      <c r="RGD5" t="s">
        <v>13626</v>
      </c>
      <c r="RGE5" t="s">
        <v>13627</v>
      </c>
      <c r="RGF5" t="s">
        <v>13628</v>
      </c>
      <c r="RGG5" t="s">
        <v>13629</v>
      </c>
      <c r="RGH5" t="s">
        <v>13630</v>
      </c>
      <c r="RGI5" t="s">
        <v>13631</v>
      </c>
      <c r="RGJ5" t="s">
        <v>13632</v>
      </c>
      <c r="RGK5" t="s">
        <v>13633</v>
      </c>
      <c r="RGL5" t="s">
        <v>13634</v>
      </c>
      <c r="RGM5" t="s">
        <v>13635</v>
      </c>
      <c r="RGN5" t="s">
        <v>13636</v>
      </c>
      <c r="RGO5" t="s">
        <v>13637</v>
      </c>
      <c r="RGP5" t="s">
        <v>13638</v>
      </c>
      <c r="RGQ5" t="s">
        <v>13639</v>
      </c>
      <c r="RGR5" t="s">
        <v>13640</v>
      </c>
      <c r="RGS5" t="s">
        <v>13641</v>
      </c>
      <c r="RGT5" t="s">
        <v>13642</v>
      </c>
      <c r="RGU5" t="s">
        <v>13643</v>
      </c>
      <c r="RGV5" t="s">
        <v>13644</v>
      </c>
      <c r="RGW5" t="s">
        <v>13645</v>
      </c>
      <c r="RGX5" t="s">
        <v>13646</v>
      </c>
      <c r="RGY5" t="s">
        <v>13647</v>
      </c>
      <c r="RGZ5" t="s">
        <v>13648</v>
      </c>
      <c r="RHA5" t="s">
        <v>13649</v>
      </c>
      <c r="RHB5" t="s">
        <v>13650</v>
      </c>
      <c r="RHC5" t="s">
        <v>13651</v>
      </c>
      <c r="RHD5" t="s">
        <v>13652</v>
      </c>
      <c r="RHE5" t="s">
        <v>13653</v>
      </c>
      <c r="RHF5" t="s">
        <v>13654</v>
      </c>
      <c r="RHG5" t="s">
        <v>13655</v>
      </c>
      <c r="RHH5" t="s">
        <v>13656</v>
      </c>
      <c r="RHI5" t="s">
        <v>13657</v>
      </c>
      <c r="RHJ5" t="s">
        <v>13658</v>
      </c>
      <c r="RHK5" t="s">
        <v>13659</v>
      </c>
      <c r="RHL5" t="s">
        <v>13660</v>
      </c>
      <c r="RHM5" t="s">
        <v>13661</v>
      </c>
      <c r="RHN5" t="s">
        <v>13662</v>
      </c>
      <c r="RHO5" t="s">
        <v>13663</v>
      </c>
      <c r="RHP5" t="s">
        <v>13664</v>
      </c>
      <c r="RHQ5" t="s">
        <v>13665</v>
      </c>
      <c r="RHR5" t="s">
        <v>13666</v>
      </c>
      <c r="RHS5" t="s">
        <v>13667</v>
      </c>
      <c r="RHT5" t="s">
        <v>13668</v>
      </c>
      <c r="RHU5" t="s">
        <v>13669</v>
      </c>
      <c r="RHV5" t="s">
        <v>13670</v>
      </c>
      <c r="RHW5" t="s">
        <v>13671</v>
      </c>
      <c r="RHX5" t="s">
        <v>13672</v>
      </c>
      <c r="RHY5" t="s">
        <v>13673</v>
      </c>
      <c r="RHZ5" t="s">
        <v>13674</v>
      </c>
      <c r="RIA5" t="s">
        <v>13675</v>
      </c>
      <c r="RIB5" t="s">
        <v>13676</v>
      </c>
      <c r="RIC5" t="s">
        <v>13677</v>
      </c>
      <c r="RID5" t="s">
        <v>13678</v>
      </c>
      <c r="RIE5" t="s">
        <v>13679</v>
      </c>
      <c r="RIF5" t="s">
        <v>13680</v>
      </c>
      <c r="RIG5" t="s">
        <v>13681</v>
      </c>
      <c r="RIH5" t="s">
        <v>13682</v>
      </c>
      <c r="RII5" t="s">
        <v>13683</v>
      </c>
      <c r="RIJ5" t="s">
        <v>13684</v>
      </c>
      <c r="RIK5" t="s">
        <v>13685</v>
      </c>
      <c r="RIL5" t="s">
        <v>13686</v>
      </c>
      <c r="RIM5" t="s">
        <v>13687</v>
      </c>
      <c r="RIN5" t="s">
        <v>13688</v>
      </c>
      <c r="RIO5" t="s">
        <v>13689</v>
      </c>
      <c r="RIP5" t="s">
        <v>13690</v>
      </c>
      <c r="RIQ5" t="s">
        <v>13691</v>
      </c>
      <c r="RIR5" t="s">
        <v>13692</v>
      </c>
      <c r="RIS5" t="s">
        <v>13693</v>
      </c>
      <c r="RIT5" t="s">
        <v>13694</v>
      </c>
      <c r="RIU5" t="s">
        <v>13695</v>
      </c>
      <c r="RIV5" t="s">
        <v>13696</v>
      </c>
      <c r="RIW5" t="s">
        <v>13697</v>
      </c>
      <c r="RIX5" t="s">
        <v>13698</v>
      </c>
      <c r="RIY5" t="s">
        <v>13699</v>
      </c>
      <c r="RIZ5" t="s">
        <v>13700</v>
      </c>
      <c r="RJA5" t="s">
        <v>13701</v>
      </c>
      <c r="RJB5" t="s">
        <v>13702</v>
      </c>
      <c r="RJC5" t="s">
        <v>13703</v>
      </c>
      <c r="RJD5" t="s">
        <v>13704</v>
      </c>
      <c r="RJE5" t="s">
        <v>13705</v>
      </c>
      <c r="RJF5" t="s">
        <v>13706</v>
      </c>
      <c r="RJG5" t="s">
        <v>13707</v>
      </c>
      <c r="RJH5" t="s">
        <v>13708</v>
      </c>
      <c r="RJI5" t="s">
        <v>13709</v>
      </c>
      <c r="RJJ5" t="s">
        <v>13710</v>
      </c>
      <c r="RJK5" t="s">
        <v>13711</v>
      </c>
      <c r="RJL5" t="s">
        <v>13712</v>
      </c>
      <c r="RJM5" t="s">
        <v>13713</v>
      </c>
      <c r="RJN5" t="s">
        <v>13714</v>
      </c>
      <c r="RJO5" t="s">
        <v>13715</v>
      </c>
      <c r="RJP5" t="s">
        <v>13716</v>
      </c>
      <c r="RJQ5" t="s">
        <v>13717</v>
      </c>
      <c r="RJR5" t="s">
        <v>13718</v>
      </c>
      <c r="RJS5" t="s">
        <v>13719</v>
      </c>
      <c r="RJT5" t="s">
        <v>13720</v>
      </c>
      <c r="RJU5" t="s">
        <v>13721</v>
      </c>
      <c r="RJV5" t="s">
        <v>13722</v>
      </c>
      <c r="RJW5" t="s">
        <v>13723</v>
      </c>
      <c r="RJX5" t="s">
        <v>13724</v>
      </c>
      <c r="RJY5" t="s">
        <v>13725</v>
      </c>
      <c r="RJZ5" t="s">
        <v>13726</v>
      </c>
      <c r="RKA5" t="s">
        <v>13727</v>
      </c>
      <c r="RKB5" t="s">
        <v>13728</v>
      </c>
      <c r="RKC5" t="s">
        <v>13729</v>
      </c>
      <c r="RKD5" t="s">
        <v>13730</v>
      </c>
      <c r="RKE5" t="s">
        <v>13731</v>
      </c>
      <c r="RKF5" t="s">
        <v>13732</v>
      </c>
      <c r="RKG5" t="s">
        <v>13733</v>
      </c>
      <c r="RKH5" t="s">
        <v>13734</v>
      </c>
      <c r="RKI5" t="s">
        <v>13735</v>
      </c>
      <c r="RKJ5" t="s">
        <v>13736</v>
      </c>
      <c r="RKK5" t="s">
        <v>13737</v>
      </c>
      <c r="RKL5" t="s">
        <v>13738</v>
      </c>
      <c r="RKM5" t="s">
        <v>13739</v>
      </c>
      <c r="RKN5" t="s">
        <v>13740</v>
      </c>
      <c r="RKO5" t="s">
        <v>13741</v>
      </c>
      <c r="RKP5" t="s">
        <v>13742</v>
      </c>
      <c r="RKQ5" t="s">
        <v>13743</v>
      </c>
      <c r="RKR5" t="s">
        <v>13744</v>
      </c>
      <c r="RKS5" t="s">
        <v>13745</v>
      </c>
      <c r="RKT5" t="s">
        <v>13746</v>
      </c>
      <c r="RKU5" t="s">
        <v>13747</v>
      </c>
      <c r="RKV5" t="s">
        <v>13748</v>
      </c>
      <c r="RKW5" t="s">
        <v>13749</v>
      </c>
      <c r="RKX5" t="s">
        <v>13750</v>
      </c>
      <c r="RKY5" t="s">
        <v>13751</v>
      </c>
      <c r="RKZ5" t="s">
        <v>13752</v>
      </c>
      <c r="RLA5" t="s">
        <v>13753</v>
      </c>
      <c r="RLB5" t="s">
        <v>13754</v>
      </c>
      <c r="RLC5" t="s">
        <v>13755</v>
      </c>
      <c r="RLD5" t="s">
        <v>13756</v>
      </c>
      <c r="RLE5" t="s">
        <v>13757</v>
      </c>
      <c r="RLF5" t="s">
        <v>13758</v>
      </c>
      <c r="RLG5" t="s">
        <v>13759</v>
      </c>
      <c r="RLH5" t="s">
        <v>13760</v>
      </c>
      <c r="RLI5" t="s">
        <v>13761</v>
      </c>
      <c r="RLJ5" t="s">
        <v>13762</v>
      </c>
      <c r="RLK5" t="s">
        <v>13763</v>
      </c>
      <c r="RLL5" t="s">
        <v>13764</v>
      </c>
      <c r="RLM5" t="s">
        <v>13765</v>
      </c>
      <c r="RLN5" t="s">
        <v>13766</v>
      </c>
      <c r="RLO5" t="s">
        <v>13767</v>
      </c>
      <c r="RLP5" t="s">
        <v>13768</v>
      </c>
      <c r="RLQ5" t="s">
        <v>13769</v>
      </c>
      <c r="RLR5" t="s">
        <v>13770</v>
      </c>
      <c r="RLS5" t="s">
        <v>13771</v>
      </c>
      <c r="RLT5" t="s">
        <v>13772</v>
      </c>
      <c r="RLU5" t="s">
        <v>13773</v>
      </c>
      <c r="RLV5" t="s">
        <v>13774</v>
      </c>
      <c r="RLW5" t="s">
        <v>13775</v>
      </c>
      <c r="RLX5" t="s">
        <v>13776</v>
      </c>
      <c r="RLY5" t="s">
        <v>13777</v>
      </c>
      <c r="RLZ5" t="s">
        <v>13778</v>
      </c>
      <c r="RMA5" t="s">
        <v>13779</v>
      </c>
      <c r="RMB5" t="s">
        <v>13780</v>
      </c>
      <c r="RMC5" t="s">
        <v>13781</v>
      </c>
      <c r="RMD5" t="s">
        <v>13782</v>
      </c>
      <c r="RME5" t="s">
        <v>13783</v>
      </c>
      <c r="RMF5" t="s">
        <v>13784</v>
      </c>
      <c r="RMG5" t="s">
        <v>13785</v>
      </c>
      <c r="RMH5" t="s">
        <v>13786</v>
      </c>
      <c r="RMI5" t="s">
        <v>13787</v>
      </c>
      <c r="RMJ5" t="s">
        <v>13788</v>
      </c>
      <c r="RMK5" t="s">
        <v>13789</v>
      </c>
      <c r="RML5" t="s">
        <v>13790</v>
      </c>
      <c r="RMM5" t="s">
        <v>13791</v>
      </c>
      <c r="RMN5" t="s">
        <v>13792</v>
      </c>
      <c r="RMO5" t="s">
        <v>13793</v>
      </c>
      <c r="RMP5" t="s">
        <v>13794</v>
      </c>
      <c r="RMQ5" t="s">
        <v>13795</v>
      </c>
      <c r="RMR5" t="s">
        <v>13796</v>
      </c>
      <c r="RMS5" t="s">
        <v>13797</v>
      </c>
      <c r="RMT5" t="s">
        <v>13798</v>
      </c>
      <c r="RMU5" t="s">
        <v>13799</v>
      </c>
      <c r="RMV5" t="s">
        <v>13800</v>
      </c>
      <c r="RMW5" t="s">
        <v>13801</v>
      </c>
      <c r="RMX5" t="s">
        <v>13802</v>
      </c>
      <c r="RMY5" t="s">
        <v>13803</v>
      </c>
      <c r="RMZ5" t="s">
        <v>13804</v>
      </c>
      <c r="RNA5" t="s">
        <v>13805</v>
      </c>
      <c r="RNB5" t="s">
        <v>13806</v>
      </c>
      <c r="RNC5" t="s">
        <v>13807</v>
      </c>
      <c r="RND5" t="s">
        <v>13808</v>
      </c>
      <c r="RNE5" t="s">
        <v>13809</v>
      </c>
      <c r="RNF5" t="s">
        <v>13810</v>
      </c>
      <c r="RNG5" t="s">
        <v>13811</v>
      </c>
      <c r="RNH5" t="s">
        <v>13812</v>
      </c>
      <c r="RNI5" t="s">
        <v>13813</v>
      </c>
      <c r="RNJ5" t="s">
        <v>13814</v>
      </c>
      <c r="RNK5" t="s">
        <v>13815</v>
      </c>
      <c r="RNL5" t="s">
        <v>13816</v>
      </c>
      <c r="RNM5" t="s">
        <v>13817</v>
      </c>
      <c r="RNN5" t="s">
        <v>13818</v>
      </c>
      <c r="RNO5" t="s">
        <v>13819</v>
      </c>
      <c r="RNP5" t="s">
        <v>13820</v>
      </c>
      <c r="RNQ5" t="s">
        <v>13821</v>
      </c>
      <c r="RNR5" t="s">
        <v>13822</v>
      </c>
      <c r="RNS5" t="s">
        <v>13823</v>
      </c>
      <c r="RNT5" t="s">
        <v>13824</v>
      </c>
      <c r="RNU5" t="s">
        <v>13825</v>
      </c>
      <c r="RNV5" t="s">
        <v>13826</v>
      </c>
      <c r="RNW5" t="s">
        <v>13827</v>
      </c>
      <c r="RNX5" t="s">
        <v>13828</v>
      </c>
      <c r="RNY5" t="s">
        <v>13829</v>
      </c>
      <c r="RNZ5" t="s">
        <v>13830</v>
      </c>
      <c r="ROA5" t="s">
        <v>13831</v>
      </c>
      <c r="ROB5" t="s">
        <v>13832</v>
      </c>
      <c r="ROC5" t="s">
        <v>13833</v>
      </c>
      <c r="ROD5" t="s">
        <v>13834</v>
      </c>
      <c r="ROE5" t="s">
        <v>13835</v>
      </c>
      <c r="ROF5" t="s">
        <v>13836</v>
      </c>
      <c r="ROG5" t="s">
        <v>13837</v>
      </c>
      <c r="ROH5" t="s">
        <v>13838</v>
      </c>
      <c r="ROI5" t="s">
        <v>13839</v>
      </c>
      <c r="ROJ5" t="s">
        <v>13840</v>
      </c>
      <c r="ROK5" t="s">
        <v>13841</v>
      </c>
      <c r="ROL5" t="s">
        <v>13842</v>
      </c>
      <c r="ROM5" t="s">
        <v>13843</v>
      </c>
      <c r="RON5" t="s">
        <v>13844</v>
      </c>
      <c r="ROO5" t="s">
        <v>13845</v>
      </c>
      <c r="ROP5" t="s">
        <v>13846</v>
      </c>
      <c r="ROQ5" t="s">
        <v>13847</v>
      </c>
      <c r="ROR5" t="s">
        <v>13848</v>
      </c>
      <c r="ROS5" t="s">
        <v>13849</v>
      </c>
      <c r="ROT5" t="s">
        <v>13850</v>
      </c>
      <c r="ROU5" t="s">
        <v>13851</v>
      </c>
      <c r="ROV5" t="s">
        <v>13852</v>
      </c>
      <c r="ROW5" t="s">
        <v>13853</v>
      </c>
      <c r="ROX5" t="s">
        <v>13854</v>
      </c>
      <c r="ROY5" t="s">
        <v>13855</v>
      </c>
      <c r="ROZ5" t="s">
        <v>13856</v>
      </c>
      <c r="RPA5" t="s">
        <v>13857</v>
      </c>
      <c r="RPB5" t="s">
        <v>13858</v>
      </c>
      <c r="RPC5" t="s">
        <v>13859</v>
      </c>
      <c r="RPD5" t="s">
        <v>13860</v>
      </c>
      <c r="RPE5" t="s">
        <v>13861</v>
      </c>
      <c r="RPF5" t="s">
        <v>13862</v>
      </c>
      <c r="RPG5" t="s">
        <v>13863</v>
      </c>
      <c r="RPH5" t="s">
        <v>13864</v>
      </c>
      <c r="RPI5" t="s">
        <v>13865</v>
      </c>
      <c r="RPJ5" t="s">
        <v>13866</v>
      </c>
      <c r="RPK5" t="s">
        <v>13867</v>
      </c>
      <c r="RPL5" t="s">
        <v>13868</v>
      </c>
      <c r="RPM5" t="s">
        <v>13869</v>
      </c>
      <c r="RPN5" t="s">
        <v>13870</v>
      </c>
      <c r="RPO5" t="s">
        <v>13871</v>
      </c>
      <c r="RPP5" t="s">
        <v>13872</v>
      </c>
      <c r="RPQ5" t="s">
        <v>13873</v>
      </c>
      <c r="RPR5" t="s">
        <v>13874</v>
      </c>
      <c r="RPS5" t="s">
        <v>13875</v>
      </c>
      <c r="RPT5" t="s">
        <v>13876</v>
      </c>
      <c r="RPU5" t="s">
        <v>13877</v>
      </c>
      <c r="RPV5" t="s">
        <v>13878</v>
      </c>
      <c r="RPW5" t="s">
        <v>13879</v>
      </c>
      <c r="RPX5" t="s">
        <v>13880</v>
      </c>
      <c r="RPY5" t="s">
        <v>13881</v>
      </c>
      <c r="RPZ5" t="s">
        <v>13882</v>
      </c>
      <c r="RQA5" t="s">
        <v>13883</v>
      </c>
      <c r="RQB5" t="s">
        <v>13884</v>
      </c>
      <c r="RQC5" t="s">
        <v>13885</v>
      </c>
      <c r="RQD5" t="s">
        <v>13886</v>
      </c>
      <c r="RQE5" t="s">
        <v>13887</v>
      </c>
      <c r="RQF5" t="s">
        <v>13888</v>
      </c>
      <c r="RQG5" t="s">
        <v>13889</v>
      </c>
      <c r="RQH5" t="s">
        <v>13890</v>
      </c>
      <c r="RQI5" t="s">
        <v>13891</v>
      </c>
      <c r="RQJ5" t="s">
        <v>13892</v>
      </c>
      <c r="RQK5" t="s">
        <v>13893</v>
      </c>
      <c r="RQL5" t="s">
        <v>13894</v>
      </c>
      <c r="RQM5" t="s">
        <v>13895</v>
      </c>
      <c r="RQN5" t="s">
        <v>13896</v>
      </c>
      <c r="RQO5" t="s">
        <v>13897</v>
      </c>
      <c r="RQP5" t="s">
        <v>13898</v>
      </c>
      <c r="RQQ5" t="s">
        <v>13899</v>
      </c>
      <c r="RQR5" t="s">
        <v>13900</v>
      </c>
      <c r="RQS5" t="s">
        <v>13901</v>
      </c>
      <c r="RQT5" t="s">
        <v>13902</v>
      </c>
      <c r="RQU5" t="s">
        <v>13903</v>
      </c>
      <c r="RQV5" t="s">
        <v>13904</v>
      </c>
      <c r="RQW5" t="s">
        <v>13905</v>
      </c>
      <c r="RQX5" t="s">
        <v>13906</v>
      </c>
      <c r="RQY5" t="s">
        <v>13907</v>
      </c>
      <c r="RQZ5" t="s">
        <v>13908</v>
      </c>
      <c r="RRA5" t="s">
        <v>13909</v>
      </c>
      <c r="RRB5" t="s">
        <v>13910</v>
      </c>
      <c r="RRC5" t="s">
        <v>13911</v>
      </c>
      <c r="RRD5" t="s">
        <v>13912</v>
      </c>
      <c r="RRE5" t="s">
        <v>13913</v>
      </c>
      <c r="RRF5" t="s">
        <v>13914</v>
      </c>
      <c r="RRG5" t="s">
        <v>13915</v>
      </c>
      <c r="RRH5" t="s">
        <v>13916</v>
      </c>
      <c r="RRI5" t="s">
        <v>13917</v>
      </c>
      <c r="RRJ5" t="s">
        <v>13918</v>
      </c>
      <c r="RRK5" t="s">
        <v>13919</v>
      </c>
      <c r="RRL5" t="s">
        <v>13920</v>
      </c>
      <c r="RRM5" t="s">
        <v>13921</v>
      </c>
      <c r="RRN5" t="s">
        <v>13922</v>
      </c>
      <c r="RRO5" t="s">
        <v>13923</v>
      </c>
      <c r="RRP5" t="s">
        <v>13924</v>
      </c>
      <c r="RRQ5" t="s">
        <v>13925</v>
      </c>
      <c r="RRR5" t="s">
        <v>13926</v>
      </c>
      <c r="RRS5" t="s">
        <v>13927</v>
      </c>
      <c r="RRT5" t="s">
        <v>13928</v>
      </c>
      <c r="RRU5" t="s">
        <v>13929</v>
      </c>
      <c r="RRV5" t="s">
        <v>13930</v>
      </c>
      <c r="RRW5" t="s">
        <v>13931</v>
      </c>
      <c r="RRX5" t="s">
        <v>13932</v>
      </c>
      <c r="RRY5" t="s">
        <v>13933</v>
      </c>
      <c r="RRZ5" t="s">
        <v>13934</v>
      </c>
      <c r="RSA5" t="s">
        <v>13935</v>
      </c>
      <c r="RSB5" t="s">
        <v>13936</v>
      </c>
      <c r="RSC5" t="s">
        <v>13937</v>
      </c>
      <c r="RSD5" t="s">
        <v>13938</v>
      </c>
      <c r="RSE5" t="s">
        <v>13939</v>
      </c>
      <c r="RSF5" t="s">
        <v>13940</v>
      </c>
      <c r="RSG5" t="s">
        <v>13941</v>
      </c>
      <c r="RSH5" t="s">
        <v>13942</v>
      </c>
      <c r="RSI5" t="s">
        <v>13943</v>
      </c>
      <c r="RSJ5" t="s">
        <v>13944</v>
      </c>
      <c r="RSK5" t="s">
        <v>13945</v>
      </c>
      <c r="RSL5" t="s">
        <v>13946</v>
      </c>
      <c r="RSM5" t="s">
        <v>13947</v>
      </c>
      <c r="RSN5" t="s">
        <v>13948</v>
      </c>
      <c r="RSO5" t="s">
        <v>13949</v>
      </c>
      <c r="RSP5" t="s">
        <v>13950</v>
      </c>
      <c r="RSQ5" t="s">
        <v>13951</v>
      </c>
      <c r="RSR5" t="s">
        <v>13952</v>
      </c>
      <c r="RSS5" t="s">
        <v>13953</v>
      </c>
      <c r="RST5" t="s">
        <v>13954</v>
      </c>
      <c r="RSU5" t="s">
        <v>13955</v>
      </c>
      <c r="RSV5" t="s">
        <v>13956</v>
      </c>
      <c r="RSW5" t="s">
        <v>13957</v>
      </c>
      <c r="RSX5" t="s">
        <v>13958</v>
      </c>
      <c r="RSY5" t="s">
        <v>13959</v>
      </c>
      <c r="RSZ5" t="s">
        <v>13960</v>
      </c>
      <c r="RTA5" t="s">
        <v>13961</v>
      </c>
      <c r="RTB5" t="s">
        <v>13962</v>
      </c>
      <c r="RTC5" t="s">
        <v>13963</v>
      </c>
      <c r="RTD5" t="s">
        <v>13964</v>
      </c>
      <c r="RTE5" t="s">
        <v>13965</v>
      </c>
      <c r="RTF5" t="s">
        <v>13966</v>
      </c>
      <c r="RTG5" t="s">
        <v>13967</v>
      </c>
      <c r="RTH5" t="s">
        <v>13968</v>
      </c>
      <c r="RTI5" t="s">
        <v>13969</v>
      </c>
      <c r="RTJ5" t="s">
        <v>13970</v>
      </c>
      <c r="RTK5" t="s">
        <v>13971</v>
      </c>
      <c r="RTL5" t="s">
        <v>13972</v>
      </c>
      <c r="RTM5" t="s">
        <v>13973</v>
      </c>
      <c r="RTN5" t="s">
        <v>13974</v>
      </c>
      <c r="RTO5" t="s">
        <v>13975</v>
      </c>
      <c r="RTP5" t="s">
        <v>13976</v>
      </c>
      <c r="RTQ5" t="s">
        <v>13977</v>
      </c>
      <c r="RTR5" t="s">
        <v>13978</v>
      </c>
      <c r="RTS5" t="s">
        <v>13979</v>
      </c>
      <c r="RTT5" t="s">
        <v>13980</v>
      </c>
      <c r="RTU5" t="s">
        <v>13981</v>
      </c>
      <c r="RTV5" t="s">
        <v>13982</v>
      </c>
      <c r="RTW5" t="s">
        <v>13983</v>
      </c>
      <c r="RTX5" t="s">
        <v>13984</v>
      </c>
      <c r="RTY5" t="s">
        <v>13985</v>
      </c>
      <c r="RTZ5" t="s">
        <v>13986</v>
      </c>
      <c r="RUA5" t="s">
        <v>13987</v>
      </c>
      <c r="RUB5" t="s">
        <v>13988</v>
      </c>
      <c r="RUC5" t="s">
        <v>13989</v>
      </c>
      <c r="RUD5" t="s">
        <v>13990</v>
      </c>
      <c r="RUE5" t="s">
        <v>13991</v>
      </c>
      <c r="RUF5" t="s">
        <v>13992</v>
      </c>
      <c r="RUG5" t="s">
        <v>13993</v>
      </c>
      <c r="RUH5" t="s">
        <v>13994</v>
      </c>
      <c r="RUI5" t="s">
        <v>13995</v>
      </c>
      <c r="RUJ5" t="s">
        <v>13996</v>
      </c>
      <c r="RUK5" t="s">
        <v>13997</v>
      </c>
      <c r="RUL5" t="s">
        <v>13998</v>
      </c>
      <c r="RUM5" t="s">
        <v>13999</v>
      </c>
      <c r="RUN5" t="s">
        <v>14000</v>
      </c>
      <c r="RUO5" t="s">
        <v>14001</v>
      </c>
      <c r="RUP5" t="s">
        <v>14002</v>
      </c>
      <c r="RUQ5" t="s">
        <v>14003</v>
      </c>
      <c r="RUR5" t="s">
        <v>14004</v>
      </c>
      <c r="RUS5" t="s">
        <v>14005</v>
      </c>
      <c r="RUT5" t="s">
        <v>14006</v>
      </c>
      <c r="RUU5" t="s">
        <v>14007</v>
      </c>
      <c r="RUV5" t="s">
        <v>14008</v>
      </c>
      <c r="RUW5" t="s">
        <v>14009</v>
      </c>
      <c r="RUX5" t="s">
        <v>14010</v>
      </c>
      <c r="RUY5" t="s">
        <v>14011</v>
      </c>
      <c r="RUZ5" t="s">
        <v>14012</v>
      </c>
      <c r="RVA5" t="s">
        <v>14013</v>
      </c>
      <c r="RVB5" t="s">
        <v>14014</v>
      </c>
      <c r="RVC5" t="s">
        <v>14015</v>
      </c>
      <c r="RVD5" t="s">
        <v>14016</v>
      </c>
      <c r="RVE5" t="s">
        <v>14017</v>
      </c>
      <c r="RVF5" t="s">
        <v>14018</v>
      </c>
      <c r="RVG5" t="s">
        <v>14019</v>
      </c>
      <c r="RVH5" t="s">
        <v>14020</v>
      </c>
      <c r="RVI5" t="s">
        <v>14021</v>
      </c>
      <c r="RVJ5" t="s">
        <v>14022</v>
      </c>
      <c r="RVK5" t="s">
        <v>14023</v>
      </c>
      <c r="RVL5" t="s">
        <v>14024</v>
      </c>
      <c r="RVM5" t="s">
        <v>14025</v>
      </c>
      <c r="RVN5" t="s">
        <v>14026</v>
      </c>
      <c r="RVO5" t="s">
        <v>14027</v>
      </c>
      <c r="RVP5" t="s">
        <v>14028</v>
      </c>
      <c r="RVQ5" t="s">
        <v>14029</v>
      </c>
      <c r="RVR5" t="s">
        <v>14030</v>
      </c>
      <c r="RVS5" t="s">
        <v>14031</v>
      </c>
      <c r="RVT5" t="s">
        <v>14032</v>
      </c>
      <c r="RVU5" t="s">
        <v>14033</v>
      </c>
      <c r="RVV5" t="s">
        <v>14034</v>
      </c>
      <c r="RVW5" t="s">
        <v>14035</v>
      </c>
      <c r="RVX5" t="s">
        <v>14036</v>
      </c>
      <c r="RVY5" t="s">
        <v>14037</v>
      </c>
      <c r="RVZ5" t="s">
        <v>14038</v>
      </c>
      <c r="RWA5" t="s">
        <v>14039</v>
      </c>
      <c r="RWB5" t="s">
        <v>14040</v>
      </c>
      <c r="RWC5" t="s">
        <v>14041</v>
      </c>
      <c r="RWD5" t="s">
        <v>14042</v>
      </c>
      <c r="RWE5" t="s">
        <v>14043</v>
      </c>
      <c r="RWF5" t="s">
        <v>14044</v>
      </c>
      <c r="RWG5" t="s">
        <v>14045</v>
      </c>
      <c r="RWH5" t="s">
        <v>14046</v>
      </c>
      <c r="RWI5" t="s">
        <v>14047</v>
      </c>
      <c r="RWJ5" t="s">
        <v>14048</v>
      </c>
      <c r="RWK5" t="s">
        <v>14049</v>
      </c>
      <c r="RWL5" t="s">
        <v>14050</v>
      </c>
      <c r="RWM5" t="s">
        <v>14051</v>
      </c>
      <c r="RWN5" t="s">
        <v>14052</v>
      </c>
      <c r="RWO5" t="s">
        <v>14053</v>
      </c>
      <c r="RWP5" t="s">
        <v>14054</v>
      </c>
      <c r="RWQ5" t="s">
        <v>14055</v>
      </c>
      <c r="RWR5" t="s">
        <v>14056</v>
      </c>
      <c r="RWS5" t="s">
        <v>14057</v>
      </c>
      <c r="RWT5" t="s">
        <v>14058</v>
      </c>
      <c r="RWU5" t="s">
        <v>14059</v>
      </c>
      <c r="RWV5" t="s">
        <v>14060</v>
      </c>
      <c r="RWW5" t="s">
        <v>14061</v>
      </c>
      <c r="RWX5" t="s">
        <v>14062</v>
      </c>
      <c r="RWY5" t="s">
        <v>14063</v>
      </c>
      <c r="RWZ5" t="s">
        <v>14064</v>
      </c>
      <c r="RXA5" t="s">
        <v>14065</v>
      </c>
      <c r="RXB5" t="s">
        <v>14066</v>
      </c>
      <c r="RXC5" t="s">
        <v>14067</v>
      </c>
      <c r="RXD5" t="s">
        <v>14068</v>
      </c>
      <c r="RXE5" t="s">
        <v>14069</v>
      </c>
      <c r="RXF5" t="s">
        <v>14070</v>
      </c>
      <c r="RXG5" t="s">
        <v>14071</v>
      </c>
      <c r="RXH5" t="s">
        <v>14072</v>
      </c>
      <c r="RXI5" t="s">
        <v>14073</v>
      </c>
      <c r="RXJ5" t="s">
        <v>14074</v>
      </c>
      <c r="RXK5" t="s">
        <v>14075</v>
      </c>
      <c r="RXL5" t="s">
        <v>14076</v>
      </c>
      <c r="RXM5" t="s">
        <v>14077</v>
      </c>
      <c r="RXN5" t="s">
        <v>14078</v>
      </c>
      <c r="RXO5" t="s">
        <v>14079</v>
      </c>
      <c r="RXP5" t="s">
        <v>14080</v>
      </c>
      <c r="RXQ5" t="s">
        <v>14081</v>
      </c>
      <c r="RXR5" t="s">
        <v>14082</v>
      </c>
      <c r="RXS5" t="s">
        <v>14083</v>
      </c>
      <c r="RXT5" t="s">
        <v>14084</v>
      </c>
      <c r="RXU5" t="s">
        <v>14085</v>
      </c>
      <c r="RXV5" t="s">
        <v>14086</v>
      </c>
      <c r="RXW5" t="s">
        <v>14087</v>
      </c>
      <c r="RXX5" t="s">
        <v>14088</v>
      </c>
      <c r="RXY5" t="s">
        <v>14089</v>
      </c>
      <c r="RXZ5" t="s">
        <v>14090</v>
      </c>
      <c r="RYA5" t="s">
        <v>14091</v>
      </c>
      <c r="RYB5" t="s">
        <v>14092</v>
      </c>
      <c r="RYC5" t="s">
        <v>14093</v>
      </c>
      <c r="RYD5" t="s">
        <v>14094</v>
      </c>
      <c r="RYE5" t="s">
        <v>14095</v>
      </c>
      <c r="RYF5" t="s">
        <v>14096</v>
      </c>
      <c r="RYG5" t="s">
        <v>14097</v>
      </c>
      <c r="RYH5" t="s">
        <v>14098</v>
      </c>
      <c r="RYI5" t="s">
        <v>14099</v>
      </c>
      <c r="RYJ5" t="s">
        <v>14100</v>
      </c>
      <c r="RYK5" t="s">
        <v>14101</v>
      </c>
      <c r="RYL5" t="s">
        <v>14102</v>
      </c>
      <c r="RYM5" t="s">
        <v>14103</v>
      </c>
      <c r="RYN5" t="s">
        <v>14104</v>
      </c>
      <c r="RYO5" t="s">
        <v>14105</v>
      </c>
      <c r="RYP5" t="s">
        <v>14106</v>
      </c>
      <c r="RYQ5" t="s">
        <v>14107</v>
      </c>
      <c r="RYR5" t="s">
        <v>14108</v>
      </c>
      <c r="RYS5" t="s">
        <v>14109</v>
      </c>
      <c r="RYT5" t="s">
        <v>14110</v>
      </c>
      <c r="RYU5" t="s">
        <v>14111</v>
      </c>
      <c r="RYV5" t="s">
        <v>14112</v>
      </c>
      <c r="RYW5" t="s">
        <v>14113</v>
      </c>
      <c r="RYX5" t="s">
        <v>14114</v>
      </c>
      <c r="RYY5" t="s">
        <v>14115</v>
      </c>
      <c r="RYZ5" t="s">
        <v>14116</v>
      </c>
      <c r="RZA5" t="s">
        <v>14117</v>
      </c>
      <c r="RZB5" t="s">
        <v>14118</v>
      </c>
      <c r="RZC5" t="s">
        <v>14119</v>
      </c>
      <c r="RZD5" t="s">
        <v>14120</v>
      </c>
      <c r="RZE5" t="s">
        <v>14121</v>
      </c>
      <c r="RZF5" t="s">
        <v>14122</v>
      </c>
      <c r="RZG5" t="s">
        <v>14123</v>
      </c>
      <c r="RZH5" t="s">
        <v>14124</v>
      </c>
      <c r="RZI5" t="s">
        <v>14125</v>
      </c>
      <c r="RZJ5" t="s">
        <v>14126</v>
      </c>
      <c r="RZK5" t="s">
        <v>14127</v>
      </c>
      <c r="RZL5" t="s">
        <v>14128</v>
      </c>
      <c r="RZM5" t="s">
        <v>14129</v>
      </c>
      <c r="RZN5" t="s">
        <v>14130</v>
      </c>
      <c r="RZO5" t="s">
        <v>14131</v>
      </c>
      <c r="RZP5" t="s">
        <v>14132</v>
      </c>
      <c r="RZQ5" t="s">
        <v>14133</v>
      </c>
      <c r="RZR5" t="s">
        <v>14134</v>
      </c>
      <c r="RZS5" t="s">
        <v>14135</v>
      </c>
      <c r="RZT5" t="s">
        <v>14136</v>
      </c>
      <c r="RZU5" t="s">
        <v>14137</v>
      </c>
      <c r="RZV5" t="s">
        <v>14138</v>
      </c>
      <c r="RZW5" t="s">
        <v>14139</v>
      </c>
      <c r="RZX5" t="s">
        <v>14140</v>
      </c>
      <c r="RZY5" t="s">
        <v>14141</v>
      </c>
      <c r="RZZ5" t="s">
        <v>14142</v>
      </c>
      <c r="SAA5" t="s">
        <v>14143</v>
      </c>
      <c r="SAB5" t="s">
        <v>14144</v>
      </c>
      <c r="SAC5" t="s">
        <v>14145</v>
      </c>
      <c r="SAD5" t="s">
        <v>14146</v>
      </c>
      <c r="SAE5" t="s">
        <v>14147</v>
      </c>
      <c r="SAF5" t="s">
        <v>14148</v>
      </c>
      <c r="SAG5" t="s">
        <v>14149</v>
      </c>
      <c r="SAH5" t="s">
        <v>14150</v>
      </c>
      <c r="SAI5" t="s">
        <v>14151</v>
      </c>
      <c r="SAJ5" t="s">
        <v>14152</v>
      </c>
      <c r="SAK5" t="s">
        <v>14153</v>
      </c>
      <c r="SAL5" t="s">
        <v>14154</v>
      </c>
      <c r="SAM5" t="s">
        <v>14155</v>
      </c>
      <c r="SAN5" t="s">
        <v>14156</v>
      </c>
      <c r="SAO5" t="s">
        <v>14157</v>
      </c>
      <c r="SAP5" t="s">
        <v>14158</v>
      </c>
      <c r="SAQ5" t="s">
        <v>14159</v>
      </c>
      <c r="SAR5" t="s">
        <v>14160</v>
      </c>
      <c r="SAS5" t="s">
        <v>14161</v>
      </c>
      <c r="SAT5" t="s">
        <v>14162</v>
      </c>
      <c r="SAU5" t="s">
        <v>14163</v>
      </c>
      <c r="SAV5" t="s">
        <v>14164</v>
      </c>
      <c r="SAW5" t="s">
        <v>14165</v>
      </c>
      <c r="SAX5" t="s">
        <v>14166</v>
      </c>
      <c r="SAY5" t="s">
        <v>14167</v>
      </c>
      <c r="SAZ5" t="s">
        <v>14168</v>
      </c>
      <c r="SBA5" t="s">
        <v>14169</v>
      </c>
      <c r="SBB5" t="s">
        <v>14170</v>
      </c>
      <c r="SBC5" t="s">
        <v>14171</v>
      </c>
      <c r="SBD5" t="s">
        <v>14172</v>
      </c>
      <c r="SBE5" t="s">
        <v>14173</v>
      </c>
      <c r="SBF5" t="s">
        <v>14174</v>
      </c>
      <c r="SBG5" t="s">
        <v>14175</v>
      </c>
      <c r="SBH5" t="s">
        <v>14176</v>
      </c>
      <c r="SBI5" t="s">
        <v>14177</v>
      </c>
      <c r="SBJ5" t="s">
        <v>14178</v>
      </c>
      <c r="SBK5" t="s">
        <v>14179</v>
      </c>
      <c r="SBL5" t="s">
        <v>14180</v>
      </c>
      <c r="SBM5" t="s">
        <v>14181</v>
      </c>
      <c r="SBN5" t="s">
        <v>14182</v>
      </c>
      <c r="SBO5" t="s">
        <v>14183</v>
      </c>
      <c r="SBP5" t="s">
        <v>14184</v>
      </c>
      <c r="SBQ5" t="s">
        <v>14185</v>
      </c>
      <c r="SBR5" t="s">
        <v>14186</v>
      </c>
      <c r="SBS5" t="s">
        <v>14187</v>
      </c>
      <c r="SBT5" t="s">
        <v>14188</v>
      </c>
      <c r="SBU5" t="s">
        <v>14189</v>
      </c>
      <c r="SBV5" t="s">
        <v>14190</v>
      </c>
      <c r="SBW5" t="s">
        <v>14191</v>
      </c>
      <c r="SBX5" t="s">
        <v>14192</v>
      </c>
      <c r="SBY5" t="s">
        <v>14193</v>
      </c>
      <c r="SBZ5" t="s">
        <v>14194</v>
      </c>
      <c r="SCA5" t="s">
        <v>14195</v>
      </c>
      <c r="SCB5" t="s">
        <v>14196</v>
      </c>
      <c r="SCC5" t="s">
        <v>14197</v>
      </c>
      <c r="SCD5" t="s">
        <v>14198</v>
      </c>
      <c r="SCE5" t="s">
        <v>14199</v>
      </c>
      <c r="SCF5" t="s">
        <v>14200</v>
      </c>
      <c r="SCG5" t="s">
        <v>14201</v>
      </c>
      <c r="SCH5" t="s">
        <v>14202</v>
      </c>
      <c r="SCI5" t="s">
        <v>14203</v>
      </c>
      <c r="SCJ5" t="s">
        <v>14204</v>
      </c>
      <c r="SCK5" t="s">
        <v>14205</v>
      </c>
      <c r="SCL5" t="s">
        <v>14206</v>
      </c>
      <c r="SCM5" t="s">
        <v>14207</v>
      </c>
      <c r="SCN5" t="s">
        <v>14208</v>
      </c>
      <c r="SCO5" t="s">
        <v>14209</v>
      </c>
      <c r="SCP5" t="s">
        <v>14210</v>
      </c>
      <c r="SCQ5" t="s">
        <v>14211</v>
      </c>
      <c r="SCR5" t="s">
        <v>14212</v>
      </c>
      <c r="SCS5" t="s">
        <v>14213</v>
      </c>
      <c r="SCT5" t="s">
        <v>14214</v>
      </c>
      <c r="SCU5" t="s">
        <v>14215</v>
      </c>
      <c r="SCV5" t="s">
        <v>14216</v>
      </c>
      <c r="SCW5" t="s">
        <v>14217</v>
      </c>
      <c r="SCX5" t="s">
        <v>14218</v>
      </c>
      <c r="SCY5" t="s">
        <v>14219</v>
      </c>
      <c r="SCZ5" t="s">
        <v>14220</v>
      </c>
      <c r="SDA5" t="s">
        <v>14221</v>
      </c>
      <c r="SDB5" t="s">
        <v>14222</v>
      </c>
      <c r="SDC5" t="s">
        <v>14223</v>
      </c>
      <c r="SDD5" t="s">
        <v>14224</v>
      </c>
      <c r="SDE5" t="s">
        <v>14225</v>
      </c>
      <c r="SDF5" t="s">
        <v>14226</v>
      </c>
      <c r="SDG5" t="s">
        <v>14227</v>
      </c>
      <c r="SDH5" t="s">
        <v>14228</v>
      </c>
      <c r="SDI5" t="s">
        <v>14229</v>
      </c>
      <c r="SDJ5" t="s">
        <v>14230</v>
      </c>
      <c r="SDK5" t="s">
        <v>14231</v>
      </c>
      <c r="SDL5" t="s">
        <v>14232</v>
      </c>
      <c r="SDM5" t="s">
        <v>14233</v>
      </c>
      <c r="SDN5" t="s">
        <v>14234</v>
      </c>
      <c r="SDO5" t="s">
        <v>14235</v>
      </c>
      <c r="SDP5" t="s">
        <v>14236</v>
      </c>
      <c r="SDQ5" t="s">
        <v>14237</v>
      </c>
      <c r="SDR5" t="s">
        <v>14238</v>
      </c>
      <c r="SDS5" t="s">
        <v>14239</v>
      </c>
      <c r="SDT5" t="s">
        <v>14240</v>
      </c>
      <c r="SDU5" t="s">
        <v>14241</v>
      </c>
      <c r="SDV5" t="s">
        <v>14242</v>
      </c>
      <c r="SDW5" t="s">
        <v>14243</v>
      </c>
      <c r="SDX5" t="s">
        <v>14244</v>
      </c>
      <c r="SDY5" t="s">
        <v>14245</v>
      </c>
      <c r="SDZ5" t="s">
        <v>14246</v>
      </c>
      <c r="SEA5" t="s">
        <v>14247</v>
      </c>
      <c r="SEB5" t="s">
        <v>14248</v>
      </c>
      <c r="SEC5" t="s">
        <v>14249</v>
      </c>
      <c r="SED5" t="s">
        <v>14250</v>
      </c>
      <c r="SEE5" t="s">
        <v>14251</v>
      </c>
      <c r="SEF5" t="s">
        <v>14252</v>
      </c>
      <c r="SEG5" t="s">
        <v>14253</v>
      </c>
      <c r="SEH5" t="s">
        <v>14254</v>
      </c>
      <c r="SEI5" t="s">
        <v>14255</v>
      </c>
      <c r="SEJ5" t="s">
        <v>14256</v>
      </c>
      <c r="SEK5" t="s">
        <v>14257</v>
      </c>
      <c r="SEL5" t="s">
        <v>14258</v>
      </c>
      <c r="SEM5" t="s">
        <v>14259</v>
      </c>
      <c r="SEN5" t="s">
        <v>14260</v>
      </c>
      <c r="SEO5" t="s">
        <v>14261</v>
      </c>
      <c r="SEP5" t="s">
        <v>14262</v>
      </c>
      <c r="SEQ5" t="s">
        <v>14263</v>
      </c>
      <c r="SER5" t="s">
        <v>14264</v>
      </c>
      <c r="SES5" t="s">
        <v>14265</v>
      </c>
      <c r="SET5" t="s">
        <v>14266</v>
      </c>
      <c r="SEU5" t="s">
        <v>14267</v>
      </c>
      <c r="SEV5" t="s">
        <v>14268</v>
      </c>
      <c r="SEW5" t="s">
        <v>14269</v>
      </c>
      <c r="SEX5" t="s">
        <v>14270</v>
      </c>
      <c r="SEY5" t="s">
        <v>14271</v>
      </c>
      <c r="SEZ5" t="s">
        <v>14272</v>
      </c>
      <c r="SFA5" t="s">
        <v>14273</v>
      </c>
      <c r="SFB5" t="s">
        <v>14274</v>
      </c>
      <c r="SFC5" t="s">
        <v>14275</v>
      </c>
      <c r="SFD5" t="s">
        <v>14276</v>
      </c>
      <c r="SFE5" t="s">
        <v>14277</v>
      </c>
      <c r="SFF5" t="s">
        <v>14278</v>
      </c>
      <c r="SFG5" t="s">
        <v>14279</v>
      </c>
      <c r="SFH5" t="s">
        <v>14280</v>
      </c>
      <c r="SFI5" t="s">
        <v>14281</v>
      </c>
      <c r="SFJ5" t="s">
        <v>14282</v>
      </c>
      <c r="SFK5" t="s">
        <v>14283</v>
      </c>
      <c r="SFL5" t="s">
        <v>14284</v>
      </c>
      <c r="SFM5" t="s">
        <v>14285</v>
      </c>
      <c r="SFN5" t="s">
        <v>14286</v>
      </c>
      <c r="SFO5" t="s">
        <v>14287</v>
      </c>
      <c r="SFP5" t="s">
        <v>14288</v>
      </c>
      <c r="SFQ5" t="s">
        <v>14289</v>
      </c>
      <c r="SFR5" t="s">
        <v>14290</v>
      </c>
      <c r="SFS5" t="s">
        <v>14291</v>
      </c>
      <c r="SFT5" t="s">
        <v>14292</v>
      </c>
      <c r="SFU5" t="s">
        <v>14293</v>
      </c>
      <c r="SFV5" t="s">
        <v>14294</v>
      </c>
      <c r="SFW5" t="s">
        <v>14295</v>
      </c>
      <c r="SFX5" t="s">
        <v>14296</v>
      </c>
      <c r="SFY5" t="s">
        <v>14297</v>
      </c>
      <c r="SFZ5" t="s">
        <v>14298</v>
      </c>
      <c r="SGA5" t="s">
        <v>14299</v>
      </c>
      <c r="SGB5" t="s">
        <v>14300</v>
      </c>
      <c r="SGC5" t="s">
        <v>14301</v>
      </c>
      <c r="SGD5" t="s">
        <v>14302</v>
      </c>
      <c r="SGE5" t="s">
        <v>14303</v>
      </c>
      <c r="SGF5" t="s">
        <v>14304</v>
      </c>
      <c r="SGG5" t="s">
        <v>14305</v>
      </c>
      <c r="SGH5" t="s">
        <v>14306</v>
      </c>
      <c r="SGI5" t="s">
        <v>14307</v>
      </c>
      <c r="SGJ5" t="s">
        <v>14308</v>
      </c>
      <c r="SGK5" t="s">
        <v>14309</v>
      </c>
      <c r="SGL5" t="s">
        <v>14310</v>
      </c>
      <c r="SGM5" t="s">
        <v>14311</v>
      </c>
      <c r="SGN5" t="s">
        <v>14312</v>
      </c>
      <c r="SGO5" t="s">
        <v>14313</v>
      </c>
      <c r="SGP5" t="s">
        <v>14314</v>
      </c>
      <c r="SGQ5" t="s">
        <v>14315</v>
      </c>
      <c r="SGR5" t="s">
        <v>14316</v>
      </c>
      <c r="SGS5" t="s">
        <v>14317</v>
      </c>
      <c r="SGT5" t="s">
        <v>14318</v>
      </c>
      <c r="SGU5" t="s">
        <v>14319</v>
      </c>
      <c r="SGV5" t="s">
        <v>14320</v>
      </c>
      <c r="SGW5" t="s">
        <v>14321</v>
      </c>
      <c r="SGX5" t="s">
        <v>14322</v>
      </c>
      <c r="SGY5" t="s">
        <v>14323</v>
      </c>
      <c r="SGZ5" t="s">
        <v>14324</v>
      </c>
      <c r="SHA5" t="s">
        <v>14325</v>
      </c>
      <c r="SHB5" t="s">
        <v>14326</v>
      </c>
      <c r="SHC5" t="s">
        <v>14327</v>
      </c>
      <c r="SHD5" t="s">
        <v>14328</v>
      </c>
      <c r="SHE5" t="s">
        <v>14329</v>
      </c>
      <c r="SHF5" t="s">
        <v>14330</v>
      </c>
      <c r="SHG5" t="s">
        <v>14331</v>
      </c>
      <c r="SHH5" t="s">
        <v>14332</v>
      </c>
      <c r="SHI5" t="s">
        <v>14333</v>
      </c>
      <c r="SHJ5" t="s">
        <v>14334</v>
      </c>
      <c r="SHK5" t="s">
        <v>14335</v>
      </c>
      <c r="SHL5" t="s">
        <v>14336</v>
      </c>
      <c r="SHM5" t="s">
        <v>14337</v>
      </c>
      <c r="SHN5" t="s">
        <v>14338</v>
      </c>
      <c r="SHO5" t="s">
        <v>14339</v>
      </c>
      <c r="SHP5" t="s">
        <v>14340</v>
      </c>
      <c r="SHQ5" t="s">
        <v>14341</v>
      </c>
      <c r="SHR5" t="s">
        <v>14342</v>
      </c>
      <c r="SHS5" t="s">
        <v>14343</v>
      </c>
      <c r="SHT5" t="s">
        <v>14344</v>
      </c>
      <c r="SHU5" t="s">
        <v>14345</v>
      </c>
      <c r="SHV5" t="s">
        <v>14346</v>
      </c>
      <c r="SHW5" t="s">
        <v>14347</v>
      </c>
      <c r="SHX5" t="s">
        <v>14348</v>
      </c>
      <c r="SHY5" t="s">
        <v>14349</v>
      </c>
      <c r="SHZ5" t="s">
        <v>14350</v>
      </c>
      <c r="SIA5" t="s">
        <v>14351</v>
      </c>
      <c r="SIB5" t="s">
        <v>14352</v>
      </c>
      <c r="SIC5" t="s">
        <v>14353</v>
      </c>
      <c r="SID5" t="s">
        <v>14354</v>
      </c>
      <c r="SIE5" t="s">
        <v>14355</v>
      </c>
      <c r="SIF5" t="s">
        <v>14356</v>
      </c>
      <c r="SIG5" t="s">
        <v>14357</v>
      </c>
      <c r="SIH5" t="s">
        <v>14358</v>
      </c>
      <c r="SII5" t="s">
        <v>14359</v>
      </c>
      <c r="SIJ5" t="s">
        <v>14360</v>
      </c>
      <c r="SIK5" t="s">
        <v>14361</v>
      </c>
      <c r="SIL5" t="s">
        <v>14362</v>
      </c>
      <c r="SIM5" t="s">
        <v>14363</v>
      </c>
      <c r="SIN5" t="s">
        <v>14364</v>
      </c>
      <c r="SIO5" t="s">
        <v>14365</v>
      </c>
      <c r="SIP5" t="s">
        <v>14366</v>
      </c>
      <c r="SIQ5" t="s">
        <v>14367</v>
      </c>
      <c r="SIR5" t="s">
        <v>14368</v>
      </c>
      <c r="SIS5" t="s">
        <v>14369</v>
      </c>
      <c r="SIT5" t="s">
        <v>14370</v>
      </c>
      <c r="SIU5" t="s">
        <v>14371</v>
      </c>
      <c r="SIV5" t="s">
        <v>14372</v>
      </c>
      <c r="SIW5" t="s">
        <v>14373</v>
      </c>
      <c r="SIX5" t="s">
        <v>14374</v>
      </c>
      <c r="SIY5" t="s">
        <v>14375</v>
      </c>
      <c r="SIZ5" t="s">
        <v>14376</v>
      </c>
      <c r="SJA5" t="s">
        <v>14377</v>
      </c>
      <c r="SJB5" t="s">
        <v>14378</v>
      </c>
      <c r="SJC5" t="s">
        <v>14379</v>
      </c>
      <c r="SJD5" t="s">
        <v>14380</v>
      </c>
      <c r="SJE5" t="s">
        <v>14381</v>
      </c>
      <c r="SJF5" t="s">
        <v>14382</v>
      </c>
      <c r="SJG5" t="s">
        <v>14383</v>
      </c>
      <c r="SJH5" t="s">
        <v>14384</v>
      </c>
      <c r="SJI5" t="s">
        <v>14385</v>
      </c>
      <c r="SJJ5" t="s">
        <v>14386</v>
      </c>
      <c r="SJK5" t="s">
        <v>14387</v>
      </c>
      <c r="SJL5" t="s">
        <v>14388</v>
      </c>
      <c r="SJM5" t="s">
        <v>14389</v>
      </c>
      <c r="SJN5" t="s">
        <v>14390</v>
      </c>
      <c r="SJO5" t="s">
        <v>14391</v>
      </c>
      <c r="SJP5" t="s">
        <v>14392</v>
      </c>
      <c r="SJQ5" t="s">
        <v>14393</v>
      </c>
      <c r="SJR5" t="s">
        <v>14394</v>
      </c>
      <c r="SJS5" t="s">
        <v>14395</v>
      </c>
      <c r="SJT5" t="s">
        <v>14396</v>
      </c>
      <c r="SJU5" t="s">
        <v>14397</v>
      </c>
      <c r="SJV5" t="s">
        <v>14398</v>
      </c>
      <c r="SJW5" t="s">
        <v>14399</v>
      </c>
      <c r="SJX5" t="s">
        <v>14400</v>
      </c>
      <c r="SJY5" t="s">
        <v>14401</v>
      </c>
      <c r="SJZ5" t="s">
        <v>14402</v>
      </c>
      <c r="SKA5" t="s">
        <v>14403</v>
      </c>
      <c r="SKB5" t="s">
        <v>14404</v>
      </c>
      <c r="SKC5" t="s">
        <v>14405</v>
      </c>
      <c r="SKD5" t="s">
        <v>14406</v>
      </c>
      <c r="SKE5" t="s">
        <v>14407</v>
      </c>
      <c r="SKF5" t="s">
        <v>14408</v>
      </c>
      <c r="SKG5" t="s">
        <v>14409</v>
      </c>
      <c r="SKH5" t="s">
        <v>14410</v>
      </c>
      <c r="SKI5" t="s">
        <v>14411</v>
      </c>
      <c r="SKJ5" t="s">
        <v>14412</v>
      </c>
      <c r="SKK5" t="s">
        <v>14413</v>
      </c>
      <c r="SKL5" t="s">
        <v>14414</v>
      </c>
      <c r="SKM5" t="s">
        <v>14415</v>
      </c>
      <c r="SKN5" t="s">
        <v>14416</v>
      </c>
      <c r="SKO5" t="s">
        <v>14417</v>
      </c>
      <c r="SKP5" t="s">
        <v>14418</v>
      </c>
      <c r="SKQ5" t="s">
        <v>14419</v>
      </c>
      <c r="SKR5" t="s">
        <v>14420</v>
      </c>
      <c r="SKS5" t="s">
        <v>14421</v>
      </c>
      <c r="SKT5" t="s">
        <v>14422</v>
      </c>
      <c r="SKU5" t="s">
        <v>14423</v>
      </c>
      <c r="SKV5" t="s">
        <v>14424</v>
      </c>
      <c r="SKW5" t="s">
        <v>14425</v>
      </c>
      <c r="SKX5" t="s">
        <v>14426</v>
      </c>
      <c r="SKY5" t="s">
        <v>14427</v>
      </c>
      <c r="SKZ5" t="s">
        <v>14428</v>
      </c>
      <c r="SLA5" t="s">
        <v>14429</v>
      </c>
      <c r="SLB5" t="s">
        <v>14430</v>
      </c>
      <c r="SLC5" t="s">
        <v>14431</v>
      </c>
      <c r="SLD5" t="s">
        <v>14432</v>
      </c>
      <c r="SLE5" t="s">
        <v>14433</v>
      </c>
      <c r="SLF5" t="s">
        <v>14434</v>
      </c>
      <c r="SLG5" t="s">
        <v>14435</v>
      </c>
      <c r="SLH5" t="s">
        <v>14436</v>
      </c>
      <c r="SLI5" t="s">
        <v>14437</v>
      </c>
      <c r="SLJ5" t="s">
        <v>14438</v>
      </c>
      <c r="SLK5" t="s">
        <v>14439</v>
      </c>
      <c r="SLL5" t="s">
        <v>14440</v>
      </c>
      <c r="SLM5" t="s">
        <v>14441</v>
      </c>
      <c r="SLN5" t="s">
        <v>14442</v>
      </c>
      <c r="SLO5" t="s">
        <v>14443</v>
      </c>
      <c r="SLP5" t="s">
        <v>14444</v>
      </c>
      <c r="SLQ5" t="s">
        <v>14445</v>
      </c>
      <c r="SLR5" t="s">
        <v>14446</v>
      </c>
      <c r="SLS5" t="s">
        <v>14447</v>
      </c>
      <c r="SLT5" t="s">
        <v>14448</v>
      </c>
      <c r="SLU5" t="s">
        <v>14449</v>
      </c>
      <c r="SLV5" t="s">
        <v>14450</v>
      </c>
      <c r="SLW5" t="s">
        <v>14451</v>
      </c>
      <c r="SLX5" t="s">
        <v>14452</v>
      </c>
      <c r="SLY5" t="s">
        <v>14453</v>
      </c>
      <c r="SLZ5" t="s">
        <v>14454</v>
      </c>
      <c r="SMA5" t="s">
        <v>14455</v>
      </c>
      <c r="SMB5" t="s">
        <v>14456</v>
      </c>
      <c r="SMC5" t="s">
        <v>14457</v>
      </c>
      <c r="SMD5" t="s">
        <v>14458</v>
      </c>
      <c r="SME5" t="s">
        <v>14459</v>
      </c>
      <c r="SMF5" t="s">
        <v>14460</v>
      </c>
      <c r="SMG5" t="s">
        <v>14461</v>
      </c>
      <c r="SMH5" t="s">
        <v>14462</v>
      </c>
      <c r="SMI5" t="s">
        <v>14463</v>
      </c>
      <c r="SMJ5" t="s">
        <v>14464</v>
      </c>
      <c r="SMK5" t="s">
        <v>14465</v>
      </c>
      <c r="SML5" t="s">
        <v>14466</v>
      </c>
      <c r="SMM5" t="s">
        <v>14467</v>
      </c>
      <c r="SMN5" t="s">
        <v>14468</v>
      </c>
      <c r="SMO5" t="s">
        <v>14469</v>
      </c>
      <c r="SMP5" t="s">
        <v>14470</v>
      </c>
      <c r="SMQ5" t="s">
        <v>14471</v>
      </c>
      <c r="SMR5" t="s">
        <v>14472</v>
      </c>
      <c r="SMS5" t="s">
        <v>14473</v>
      </c>
      <c r="SMT5" t="s">
        <v>14474</v>
      </c>
      <c r="SMU5" t="s">
        <v>14475</v>
      </c>
      <c r="SMV5" t="s">
        <v>14476</v>
      </c>
      <c r="SMW5" t="s">
        <v>14477</v>
      </c>
      <c r="SMX5" t="s">
        <v>14478</v>
      </c>
      <c r="SMY5" t="s">
        <v>14479</v>
      </c>
      <c r="SMZ5" t="s">
        <v>14480</v>
      </c>
      <c r="SNA5" t="s">
        <v>14481</v>
      </c>
      <c r="SNB5" t="s">
        <v>14482</v>
      </c>
      <c r="SNC5" t="s">
        <v>14483</v>
      </c>
      <c r="SND5" t="s">
        <v>14484</v>
      </c>
      <c r="SNE5" t="s">
        <v>14485</v>
      </c>
      <c r="SNF5" t="s">
        <v>14486</v>
      </c>
      <c r="SNG5" t="s">
        <v>14487</v>
      </c>
      <c r="SNH5" t="s">
        <v>14488</v>
      </c>
      <c r="SNI5" t="s">
        <v>14489</v>
      </c>
      <c r="SNJ5" t="s">
        <v>14490</v>
      </c>
      <c r="SNK5" t="s">
        <v>14491</v>
      </c>
      <c r="SNL5" t="s">
        <v>14492</v>
      </c>
      <c r="SNM5" t="s">
        <v>14493</v>
      </c>
      <c r="SNN5" t="s">
        <v>14494</v>
      </c>
      <c r="SNO5" t="s">
        <v>14495</v>
      </c>
      <c r="SNP5" t="s">
        <v>14496</v>
      </c>
      <c r="SNQ5" t="s">
        <v>14497</v>
      </c>
      <c r="SNR5" t="s">
        <v>14498</v>
      </c>
      <c r="SNS5" t="s">
        <v>14499</v>
      </c>
      <c r="SNT5" t="s">
        <v>14500</v>
      </c>
      <c r="SNU5" t="s">
        <v>14501</v>
      </c>
      <c r="SNV5" t="s">
        <v>14502</v>
      </c>
      <c r="SNW5" t="s">
        <v>14503</v>
      </c>
      <c r="SNX5" t="s">
        <v>14504</v>
      </c>
      <c r="SNY5" t="s">
        <v>14505</v>
      </c>
      <c r="SNZ5" t="s">
        <v>14506</v>
      </c>
      <c r="SOA5" t="s">
        <v>14507</v>
      </c>
      <c r="SOB5" t="s">
        <v>14508</v>
      </c>
      <c r="SOC5" t="s">
        <v>14509</v>
      </c>
      <c r="SOD5" t="s">
        <v>14510</v>
      </c>
      <c r="SOE5" t="s">
        <v>14511</v>
      </c>
      <c r="SOF5" t="s">
        <v>14512</v>
      </c>
      <c r="SOG5" t="s">
        <v>14513</v>
      </c>
      <c r="SOH5" t="s">
        <v>14514</v>
      </c>
      <c r="SOI5" t="s">
        <v>14515</v>
      </c>
      <c r="SOJ5" t="s">
        <v>14516</v>
      </c>
      <c r="SOK5" t="s">
        <v>14517</v>
      </c>
      <c r="SOL5" t="s">
        <v>14518</v>
      </c>
      <c r="SOM5" t="s">
        <v>14519</v>
      </c>
      <c r="SON5" t="s">
        <v>14520</v>
      </c>
      <c r="SOO5" t="s">
        <v>14521</v>
      </c>
      <c r="SOP5" t="s">
        <v>14522</v>
      </c>
      <c r="SOQ5" t="s">
        <v>14523</v>
      </c>
      <c r="SOR5" t="s">
        <v>14524</v>
      </c>
      <c r="SOS5" t="s">
        <v>14525</v>
      </c>
      <c r="SOT5" t="s">
        <v>14526</v>
      </c>
      <c r="SOU5" t="s">
        <v>14527</v>
      </c>
      <c r="SOV5" t="s">
        <v>14528</v>
      </c>
      <c r="SOW5" t="s">
        <v>14529</v>
      </c>
      <c r="SOX5" t="s">
        <v>14530</v>
      </c>
      <c r="SOY5" t="s">
        <v>14531</v>
      </c>
      <c r="SOZ5" t="s">
        <v>14532</v>
      </c>
      <c r="SPA5" t="s">
        <v>14533</v>
      </c>
      <c r="SPB5" t="s">
        <v>14534</v>
      </c>
      <c r="SPC5" t="s">
        <v>14535</v>
      </c>
      <c r="SPD5" t="s">
        <v>14536</v>
      </c>
      <c r="SPE5" t="s">
        <v>14537</v>
      </c>
      <c r="SPF5" t="s">
        <v>14538</v>
      </c>
      <c r="SPG5" t="s">
        <v>14539</v>
      </c>
      <c r="SPH5" t="s">
        <v>14540</v>
      </c>
      <c r="SPI5" t="s">
        <v>14541</v>
      </c>
      <c r="SPJ5" t="s">
        <v>14542</v>
      </c>
      <c r="SPK5" t="s">
        <v>14543</v>
      </c>
      <c r="SPL5" t="s">
        <v>14544</v>
      </c>
      <c r="SPM5" t="s">
        <v>14545</v>
      </c>
      <c r="SPN5" t="s">
        <v>14546</v>
      </c>
      <c r="SPO5" t="s">
        <v>14547</v>
      </c>
      <c r="SPP5" t="s">
        <v>14548</v>
      </c>
      <c r="SPQ5" t="s">
        <v>14549</v>
      </c>
      <c r="SPR5" t="s">
        <v>14550</v>
      </c>
      <c r="SPS5" t="s">
        <v>14551</v>
      </c>
      <c r="SPT5" t="s">
        <v>14552</v>
      </c>
      <c r="SPU5" t="s">
        <v>14553</v>
      </c>
      <c r="SPV5" t="s">
        <v>14554</v>
      </c>
      <c r="SPW5" t="s">
        <v>14555</v>
      </c>
      <c r="SPX5" t="s">
        <v>14556</v>
      </c>
      <c r="SPY5" t="s">
        <v>14557</v>
      </c>
      <c r="SPZ5" t="s">
        <v>14558</v>
      </c>
      <c r="SQA5" t="s">
        <v>14559</v>
      </c>
      <c r="SQB5" t="s">
        <v>14560</v>
      </c>
      <c r="SQC5" t="s">
        <v>14561</v>
      </c>
      <c r="SQD5" t="s">
        <v>14562</v>
      </c>
      <c r="SQE5" t="s">
        <v>14563</v>
      </c>
      <c r="SQF5" t="s">
        <v>14564</v>
      </c>
      <c r="SQG5" t="s">
        <v>14565</v>
      </c>
      <c r="SQH5" t="s">
        <v>14566</v>
      </c>
      <c r="SQI5" t="s">
        <v>14567</v>
      </c>
      <c r="SQJ5" t="s">
        <v>14568</v>
      </c>
      <c r="SQK5" t="s">
        <v>14569</v>
      </c>
      <c r="SQL5" t="s">
        <v>14570</v>
      </c>
      <c r="SQM5" t="s">
        <v>14571</v>
      </c>
      <c r="SQN5" t="s">
        <v>14572</v>
      </c>
      <c r="SQO5" t="s">
        <v>14573</v>
      </c>
      <c r="SQP5" t="s">
        <v>14574</v>
      </c>
      <c r="SQQ5" t="s">
        <v>14575</v>
      </c>
      <c r="SQR5" t="s">
        <v>14576</v>
      </c>
      <c r="SQS5" t="s">
        <v>14577</v>
      </c>
      <c r="SQT5" t="s">
        <v>14578</v>
      </c>
      <c r="SQU5" t="s">
        <v>14579</v>
      </c>
      <c r="SQV5" t="s">
        <v>14580</v>
      </c>
      <c r="SQW5" t="s">
        <v>14581</v>
      </c>
      <c r="SQX5" t="s">
        <v>14582</v>
      </c>
      <c r="SQY5" t="s">
        <v>14583</v>
      </c>
      <c r="SQZ5" t="s">
        <v>14584</v>
      </c>
      <c r="SRA5" t="s">
        <v>14585</v>
      </c>
      <c r="SRB5" t="s">
        <v>14586</v>
      </c>
      <c r="SRC5" t="s">
        <v>14587</v>
      </c>
      <c r="SRD5" t="s">
        <v>14588</v>
      </c>
      <c r="SRE5" t="s">
        <v>14589</v>
      </c>
      <c r="SRF5" t="s">
        <v>14590</v>
      </c>
      <c r="SRG5" t="s">
        <v>14591</v>
      </c>
      <c r="SRH5" t="s">
        <v>14592</v>
      </c>
      <c r="SRI5" t="s">
        <v>14593</v>
      </c>
      <c r="SRJ5" t="s">
        <v>14594</v>
      </c>
      <c r="SRK5" t="s">
        <v>14595</v>
      </c>
      <c r="SRL5" t="s">
        <v>14596</v>
      </c>
      <c r="SRM5" t="s">
        <v>14597</v>
      </c>
      <c r="SRN5" t="s">
        <v>14598</v>
      </c>
      <c r="SRO5" t="s">
        <v>14599</v>
      </c>
      <c r="SRP5" t="s">
        <v>14600</v>
      </c>
      <c r="SRQ5" t="s">
        <v>14601</v>
      </c>
      <c r="SRR5" t="s">
        <v>14602</v>
      </c>
      <c r="SRS5" t="s">
        <v>14603</v>
      </c>
      <c r="SRT5" t="s">
        <v>14604</v>
      </c>
      <c r="SRU5" t="s">
        <v>14605</v>
      </c>
      <c r="SRV5" t="s">
        <v>14606</v>
      </c>
      <c r="SRW5" t="s">
        <v>14607</v>
      </c>
      <c r="SRX5" t="s">
        <v>14608</v>
      </c>
      <c r="SRY5" t="s">
        <v>14609</v>
      </c>
      <c r="SRZ5" t="s">
        <v>14610</v>
      </c>
      <c r="SSA5" t="s">
        <v>14611</v>
      </c>
      <c r="SSB5" t="s">
        <v>14612</v>
      </c>
      <c r="SSC5" t="s">
        <v>14613</v>
      </c>
      <c r="SSD5" t="s">
        <v>14614</v>
      </c>
      <c r="SSE5" t="s">
        <v>14615</v>
      </c>
      <c r="SSF5" t="s">
        <v>14616</v>
      </c>
      <c r="SSG5" t="s">
        <v>14617</v>
      </c>
      <c r="SSH5" t="s">
        <v>14618</v>
      </c>
      <c r="SSI5" t="s">
        <v>14619</v>
      </c>
      <c r="SSJ5" t="s">
        <v>14620</v>
      </c>
      <c r="SSK5" t="s">
        <v>14621</v>
      </c>
      <c r="SSL5" t="s">
        <v>14622</v>
      </c>
      <c r="SSM5" t="s">
        <v>14623</v>
      </c>
      <c r="SSN5" t="s">
        <v>14624</v>
      </c>
      <c r="SSO5" t="s">
        <v>14625</v>
      </c>
      <c r="SSP5" t="s">
        <v>14626</v>
      </c>
      <c r="SSQ5" t="s">
        <v>14627</v>
      </c>
      <c r="SSR5" t="s">
        <v>14628</v>
      </c>
      <c r="SSS5" t="s">
        <v>14629</v>
      </c>
      <c r="SST5" t="s">
        <v>14630</v>
      </c>
      <c r="SSU5" t="s">
        <v>14631</v>
      </c>
      <c r="SSV5" t="s">
        <v>14632</v>
      </c>
      <c r="SSW5" t="s">
        <v>14633</v>
      </c>
      <c r="SSX5" t="s">
        <v>14634</v>
      </c>
      <c r="SSY5" t="s">
        <v>14635</v>
      </c>
      <c r="SSZ5" t="s">
        <v>14636</v>
      </c>
      <c r="STA5" t="s">
        <v>14637</v>
      </c>
      <c r="STB5" t="s">
        <v>14638</v>
      </c>
      <c r="STC5" t="s">
        <v>14639</v>
      </c>
      <c r="STD5" t="s">
        <v>14640</v>
      </c>
      <c r="STE5" t="s">
        <v>14641</v>
      </c>
      <c r="STF5" t="s">
        <v>14642</v>
      </c>
      <c r="STG5" t="s">
        <v>14643</v>
      </c>
      <c r="STH5" t="s">
        <v>14644</v>
      </c>
      <c r="STI5" t="s">
        <v>14645</v>
      </c>
      <c r="STJ5" t="s">
        <v>14646</v>
      </c>
      <c r="STK5" t="s">
        <v>14647</v>
      </c>
      <c r="STL5" t="s">
        <v>14648</v>
      </c>
      <c r="STM5" t="s">
        <v>14649</v>
      </c>
      <c r="STN5" t="s">
        <v>14650</v>
      </c>
      <c r="STO5" t="s">
        <v>14651</v>
      </c>
      <c r="STP5" t="s">
        <v>14652</v>
      </c>
      <c r="STQ5" t="s">
        <v>14653</v>
      </c>
      <c r="STR5" t="s">
        <v>14654</v>
      </c>
      <c r="STS5" t="s">
        <v>14655</v>
      </c>
      <c r="STT5" t="s">
        <v>14656</v>
      </c>
      <c r="STU5" t="s">
        <v>14657</v>
      </c>
      <c r="STV5" t="s">
        <v>14658</v>
      </c>
      <c r="STW5" t="s">
        <v>14659</v>
      </c>
      <c r="STX5" t="s">
        <v>14660</v>
      </c>
      <c r="STY5" t="s">
        <v>14661</v>
      </c>
      <c r="STZ5" t="s">
        <v>14662</v>
      </c>
      <c r="SUA5" t="s">
        <v>14663</v>
      </c>
      <c r="SUB5" t="s">
        <v>14664</v>
      </c>
      <c r="SUC5" t="s">
        <v>14665</v>
      </c>
      <c r="SUD5" t="s">
        <v>14666</v>
      </c>
      <c r="SUE5" t="s">
        <v>14667</v>
      </c>
      <c r="SUF5" t="s">
        <v>14668</v>
      </c>
      <c r="SUG5" t="s">
        <v>14669</v>
      </c>
      <c r="SUH5" t="s">
        <v>14670</v>
      </c>
      <c r="SUI5" t="s">
        <v>14671</v>
      </c>
      <c r="SUJ5" t="s">
        <v>14672</v>
      </c>
      <c r="SUK5" t="s">
        <v>14673</v>
      </c>
      <c r="SUL5" t="s">
        <v>14674</v>
      </c>
      <c r="SUM5" t="s">
        <v>14675</v>
      </c>
      <c r="SUN5" t="s">
        <v>14676</v>
      </c>
      <c r="SUO5" t="s">
        <v>14677</v>
      </c>
      <c r="SUP5" t="s">
        <v>14678</v>
      </c>
      <c r="SUQ5" t="s">
        <v>14679</v>
      </c>
      <c r="SUR5" t="s">
        <v>14680</v>
      </c>
      <c r="SUS5" t="s">
        <v>14681</v>
      </c>
      <c r="SUT5" t="s">
        <v>14682</v>
      </c>
      <c r="SUU5" t="s">
        <v>14683</v>
      </c>
      <c r="SUV5" t="s">
        <v>14684</v>
      </c>
      <c r="SUW5" t="s">
        <v>14685</v>
      </c>
      <c r="SUX5" t="s">
        <v>14686</v>
      </c>
      <c r="SUY5" t="s">
        <v>14687</v>
      </c>
      <c r="SUZ5" t="s">
        <v>14688</v>
      </c>
      <c r="SVA5" t="s">
        <v>14689</v>
      </c>
      <c r="SVB5" t="s">
        <v>14690</v>
      </c>
      <c r="SVC5" t="s">
        <v>14691</v>
      </c>
      <c r="SVD5" t="s">
        <v>14692</v>
      </c>
      <c r="SVE5" t="s">
        <v>14693</v>
      </c>
      <c r="SVF5" t="s">
        <v>14694</v>
      </c>
      <c r="SVG5" t="s">
        <v>14695</v>
      </c>
      <c r="SVH5" t="s">
        <v>14696</v>
      </c>
      <c r="SVI5" t="s">
        <v>14697</v>
      </c>
      <c r="SVJ5" t="s">
        <v>14698</v>
      </c>
      <c r="SVK5" t="s">
        <v>14699</v>
      </c>
      <c r="SVL5" t="s">
        <v>14700</v>
      </c>
      <c r="SVM5" t="s">
        <v>14701</v>
      </c>
      <c r="SVN5" t="s">
        <v>14702</v>
      </c>
      <c r="SVO5" t="s">
        <v>14703</v>
      </c>
      <c r="SVP5" t="s">
        <v>14704</v>
      </c>
      <c r="SVQ5" t="s">
        <v>14705</v>
      </c>
      <c r="SVR5" t="s">
        <v>14706</v>
      </c>
      <c r="SVS5" t="s">
        <v>14707</v>
      </c>
      <c r="SVT5" t="s">
        <v>14708</v>
      </c>
      <c r="SVU5" t="s">
        <v>14709</v>
      </c>
      <c r="SVV5" t="s">
        <v>14710</v>
      </c>
      <c r="SVW5" t="s">
        <v>14711</v>
      </c>
      <c r="SVX5" t="s">
        <v>14712</v>
      </c>
      <c r="SVY5" t="s">
        <v>14713</v>
      </c>
      <c r="SVZ5" t="s">
        <v>14714</v>
      </c>
      <c r="SWA5" t="s">
        <v>14715</v>
      </c>
      <c r="SWB5" t="s">
        <v>14716</v>
      </c>
      <c r="SWC5" t="s">
        <v>14717</v>
      </c>
      <c r="SWD5" t="s">
        <v>14718</v>
      </c>
      <c r="SWE5" t="s">
        <v>14719</v>
      </c>
      <c r="SWF5" t="s">
        <v>14720</v>
      </c>
      <c r="SWG5" t="s">
        <v>14721</v>
      </c>
      <c r="SWH5" t="s">
        <v>14722</v>
      </c>
      <c r="SWI5" t="s">
        <v>14723</v>
      </c>
      <c r="SWJ5" t="s">
        <v>14724</v>
      </c>
      <c r="SWK5" t="s">
        <v>14725</v>
      </c>
      <c r="SWL5" t="s">
        <v>14726</v>
      </c>
      <c r="SWM5" t="s">
        <v>14727</v>
      </c>
      <c r="SWN5" t="s">
        <v>14728</v>
      </c>
      <c r="SWO5" t="s">
        <v>14729</v>
      </c>
      <c r="SWP5" t="s">
        <v>14730</v>
      </c>
      <c r="SWQ5" t="s">
        <v>14731</v>
      </c>
      <c r="SWR5" t="s">
        <v>14732</v>
      </c>
      <c r="SWS5" t="s">
        <v>14733</v>
      </c>
      <c r="SWT5" t="s">
        <v>14734</v>
      </c>
      <c r="SWU5" t="s">
        <v>14735</v>
      </c>
      <c r="SWV5" t="s">
        <v>14736</v>
      </c>
      <c r="SWW5" t="s">
        <v>14737</v>
      </c>
      <c r="SWX5" t="s">
        <v>14738</v>
      </c>
      <c r="SWY5" t="s">
        <v>14739</v>
      </c>
      <c r="SWZ5" t="s">
        <v>14740</v>
      </c>
      <c r="SXA5" t="s">
        <v>14741</v>
      </c>
      <c r="SXB5" t="s">
        <v>14742</v>
      </c>
      <c r="SXC5" t="s">
        <v>14743</v>
      </c>
      <c r="SXD5" t="s">
        <v>14744</v>
      </c>
      <c r="SXE5" t="s">
        <v>14745</v>
      </c>
      <c r="SXF5" t="s">
        <v>14746</v>
      </c>
      <c r="SXG5" t="s">
        <v>14747</v>
      </c>
      <c r="SXH5" t="s">
        <v>14748</v>
      </c>
      <c r="SXI5" t="s">
        <v>14749</v>
      </c>
      <c r="SXJ5" t="s">
        <v>14750</v>
      </c>
      <c r="SXK5" t="s">
        <v>14751</v>
      </c>
      <c r="SXL5" t="s">
        <v>14752</v>
      </c>
      <c r="SXM5" t="s">
        <v>14753</v>
      </c>
      <c r="SXN5" t="s">
        <v>14754</v>
      </c>
      <c r="SXO5" t="s">
        <v>14755</v>
      </c>
      <c r="SXP5" t="s">
        <v>14756</v>
      </c>
      <c r="SXQ5" t="s">
        <v>14757</v>
      </c>
      <c r="SXR5" t="s">
        <v>14758</v>
      </c>
      <c r="SXS5" t="s">
        <v>14759</v>
      </c>
      <c r="SXT5" t="s">
        <v>14760</v>
      </c>
      <c r="SXU5" t="s">
        <v>14761</v>
      </c>
      <c r="SXV5" t="s">
        <v>14762</v>
      </c>
      <c r="SXW5" t="s">
        <v>14763</v>
      </c>
      <c r="SXX5" t="s">
        <v>14764</v>
      </c>
      <c r="SXY5" t="s">
        <v>14765</v>
      </c>
      <c r="SXZ5" t="s">
        <v>14766</v>
      </c>
      <c r="SYA5" t="s">
        <v>14767</v>
      </c>
      <c r="SYB5" t="s">
        <v>14768</v>
      </c>
      <c r="SYC5" t="s">
        <v>14769</v>
      </c>
      <c r="SYD5" t="s">
        <v>14770</v>
      </c>
      <c r="SYE5" t="s">
        <v>14771</v>
      </c>
      <c r="SYF5" t="s">
        <v>14772</v>
      </c>
      <c r="SYG5" t="s">
        <v>14773</v>
      </c>
      <c r="SYH5" t="s">
        <v>14774</v>
      </c>
      <c r="SYI5" t="s">
        <v>14775</v>
      </c>
      <c r="SYJ5" t="s">
        <v>14776</v>
      </c>
      <c r="SYK5" t="s">
        <v>14777</v>
      </c>
      <c r="SYL5" t="s">
        <v>14778</v>
      </c>
      <c r="SYM5" t="s">
        <v>14779</v>
      </c>
      <c r="SYN5" t="s">
        <v>14780</v>
      </c>
      <c r="SYO5" t="s">
        <v>14781</v>
      </c>
      <c r="SYP5" t="s">
        <v>14782</v>
      </c>
      <c r="SYQ5" t="s">
        <v>14783</v>
      </c>
      <c r="SYR5" t="s">
        <v>14784</v>
      </c>
      <c r="SYS5" t="s">
        <v>14785</v>
      </c>
      <c r="SYT5" t="s">
        <v>14786</v>
      </c>
      <c r="SYU5" t="s">
        <v>14787</v>
      </c>
      <c r="SYV5" t="s">
        <v>14788</v>
      </c>
      <c r="SYW5" t="s">
        <v>14789</v>
      </c>
      <c r="SYX5" t="s">
        <v>14790</v>
      </c>
      <c r="SYY5" t="s">
        <v>14791</v>
      </c>
      <c r="SYZ5" t="s">
        <v>14792</v>
      </c>
      <c r="SZA5" t="s">
        <v>14793</v>
      </c>
      <c r="SZB5" t="s">
        <v>14794</v>
      </c>
      <c r="SZC5" t="s">
        <v>14795</v>
      </c>
      <c r="SZD5" t="s">
        <v>14796</v>
      </c>
      <c r="SZE5" t="s">
        <v>14797</v>
      </c>
      <c r="SZF5" t="s">
        <v>14798</v>
      </c>
      <c r="SZG5" t="s">
        <v>14799</v>
      </c>
      <c r="SZH5" t="s">
        <v>14800</v>
      </c>
      <c r="SZI5" t="s">
        <v>14801</v>
      </c>
      <c r="SZJ5" t="s">
        <v>14802</v>
      </c>
      <c r="SZK5" t="s">
        <v>14803</v>
      </c>
      <c r="SZL5" t="s">
        <v>14804</v>
      </c>
      <c r="SZM5" t="s">
        <v>14805</v>
      </c>
      <c r="SZN5" t="s">
        <v>14806</v>
      </c>
      <c r="SZO5" t="s">
        <v>14807</v>
      </c>
      <c r="SZP5" t="s">
        <v>14808</v>
      </c>
      <c r="SZQ5" t="s">
        <v>14809</v>
      </c>
      <c r="SZR5" t="s">
        <v>14810</v>
      </c>
      <c r="SZS5" t="s">
        <v>14811</v>
      </c>
      <c r="SZT5" t="s">
        <v>14812</v>
      </c>
      <c r="SZU5" t="s">
        <v>14813</v>
      </c>
      <c r="SZV5" t="s">
        <v>14814</v>
      </c>
      <c r="SZW5" t="s">
        <v>14815</v>
      </c>
      <c r="SZX5" t="s">
        <v>14816</v>
      </c>
      <c r="SZY5" t="s">
        <v>14817</v>
      </c>
      <c r="SZZ5" t="s">
        <v>14818</v>
      </c>
      <c r="TAA5" t="s">
        <v>14819</v>
      </c>
      <c r="TAB5" t="s">
        <v>14820</v>
      </c>
      <c r="TAC5" t="s">
        <v>14821</v>
      </c>
      <c r="TAD5" t="s">
        <v>14822</v>
      </c>
      <c r="TAE5" t="s">
        <v>14823</v>
      </c>
      <c r="TAF5" t="s">
        <v>14824</v>
      </c>
      <c r="TAG5" t="s">
        <v>14825</v>
      </c>
      <c r="TAH5" t="s">
        <v>14826</v>
      </c>
      <c r="TAI5" t="s">
        <v>14827</v>
      </c>
      <c r="TAJ5" t="s">
        <v>14828</v>
      </c>
      <c r="TAK5" t="s">
        <v>14829</v>
      </c>
      <c r="TAL5" t="s">
        <v>14830</v>
      </c>
      <c r="TAM5" t="s">
        <v>14831</v>
      </c>
      <c r="TAN5" t="s">
        <v>14832</v>
      </c>
      <c r="TAO5" t="s">
        <v>14833</v>
      </c>
      <c r="TAP5" t="s">
        <v>14834</v>
      </c>
      <c r="TAQ5" t="s">
        <v>14835</v>
      </c>
      <c r="TAR5" t="s">
        <v>14836</v>
      </c>
      <c r="TAS5" t="s">
        <v>14837</v>
      </c>
      <c r="TAT5" t="s">
        <v>14838</v>
      </c>
      <c r="TAU5" t="s">
        <v>14839</v>
      </c>
      <c r="TAV5" t="s">
        <v>14840</v>
      </c>
      <c r="TAW5" t="s">
        <v>14841</v>
      </c>
      <c r="TAX5" t="s">
        <v>14842</v>
      </c>
      <c r="TAY5" t="s">
        <v>14843</v>
      </c>
      <c r="TAZ5" t="s">
        <v>14844</v>
      </c>
      <c r="TBA5" t="s">
        <v>14845</v>
      </c>
      <c r="TBB5" t="s">
        <v>14846</v>
      </c>
      <c r="TBC5" t="s">
        <v>14847</v>
      </c>
      <c r="TBD5" t="s">
        <v>14848</v>
      </c>
      <c r="TBE5" t="s">
        <v>14849</v>
      </c>
      <c r="TBF5" t="s">
        <v>14850</v>
      </c>
      <c r="TBG5" t="s">
        <v>14851</v>
      </c>
      <c r="TBH5" t="s">
        <v>14852</v>
      </c>
      <c r="TBI5" t="s">
        <v>14853</v>
      </c>
      <c r="TBJ5" t="s">
        <v>14854</v>
      </c>
      <c r="TBK5" t="s">
        <v>14855</v>
      </c>
      <c r="TBL5" t="s">
        <v>14856</v>
      </c>
      <c r="TBM5" t="s">
        <v>14857</v>
      </c>
      <c r="TBN5" t="s">
        <v>14858</v>
      </c>
      <c r="TBO5" t="s">
        <v>14859</v>
      </c>
      <c r="TBP5" t="s">
        <v>14860</v>
      </c>
      <c r="TBQ5" t="s">
        <v>14861</v>
      </c>
      <c r="TBR5" t="s">
        <v>14862</v>
      </c>
      <c r="TBS5" t="s">
        <v>14863</v>
      </c>
      <c r="TBT5" t="s">
        <v>14864</v>
      </c>
      <c r="TBU5" t="s">
        <v>14865</v>
      </c>
      <c r="TBV5" t="s">
        <v>14866</v>
      </c>
      <c r="TBW5" t="s">
        <v>14867</v>
      </c>
      <c r="TBX5" t="s">
        <v>14868</v>
      </c>
      <c r="TBY5" t="s">
        <v>14869</v>
      </c>
      <c r="TBZ5" t="s">
        <v>14870</v>
      </c>
      <c r="TCA5" t="s">
        <v>14871</v>
      </c>
      <c r="TCB5" t="s">
        <v>14872</v>
      </c>
      <c r="TCC5" t="s">
        <v>14873</v>
      </c>
      <c r="TCD5" t="s">
        <v>14874</v>
      </c>
      <c r="TCE5" t="s">
        <v>14875</v>
      </c>
      <c r="TCF5" t="s">
        <v>14876</v>
      </c>
      <c r="TCG5" t="s">
        <v>14877</v>
      </c>
      <c r="TCH5" t="s">
        <v>14878</v>
      </c>
      <c r="TCI5" t="s">
        <v>14879</v>
      </c>
      <c r="TCJ5" t="s">
        <v>14880</v>
      </c>
      <c r="TCK5" t="s">
        <v>14881</v>
      </c>
      <c r="TCL5" t="s">
        <v>14882</v>
      </c>
      <c r="TCM5" t="s">
        <v>14883</v>
      </c>
      <c r="TCN5" t="s">
        <v>14884</v>
      </c>
      <c r="TCO5" t="s">
        <v>14885</v>
      </c>
      <c r="TCP5" t="s">
        <v>14886</v>
      </c>
      <c r="TCQ5" t="s">
        <v>14887</v>
      </c>
      <c r="TCR5" t="s">
        <v>14888</v>
      </c>
      <c r="TCS5" t="s">
        <v>14889</v>
      </c>
      <c r="TCT5" t="s">
        <v>14890</v>
      </c>
      <c r="TCU5" t="s">
        <v>14891</v>
      </c>
      <c r="TCV5" t="s">
        <v>14892</v>
      </c>
      <c r="TCW5" t="s">
        <v>14893</v>
      </c>
      <c r="TCX5" t="s">
        <v>14894</v>
      </c>
      <c r="TCY5" t="s">
        <v>14895</v>
      </c>
      <c r="TCZ5" t="s">
        <v>14896</v>
      </c>
      <c r="TDA5" t="s">
        <v>14897</v>
      </c>
      <c r="TDB5" t="s">
        <v>14898</v>
      </c>
      <c r="TDC5" t="s">
        <v>14899</v>
      </c>
      <c r="TDD5" t="s">
        <v>14900</v>
      </c>
      <c r="TDE5" t="s">
        <v>14901</v>
      </c>
      <c r="TDF5" t="s">
        <v>14902</v>
      </c>
      <c r="TDG5" t="s">
        <v>14903</v>
      </c>
      <c r="TDH5" t="s">
        <v>14904</v>
      </c>
      <c r="TDI5" t="s">
        <v>14905</v>
      </c>
      <c r="TDJ5" t="s">
        <v>14906</v>
      </c>
      <c r="TDK5" t="s">
        <v>14907</v>
      </c>
      <c r="TDL5" t="s">
        <v>14908</v>
      </c>
      <c r="TDM5" t="s">
        <v>14909</v>
      </c>
      <c r="TDN5" t="s">
        <v>14910</v>
      </c>
      <c r="TDO5" t="s">
        <v>14911</v>
      </c>
      <c r="TDP5" t="s">
        <v>14912</v>
      </c>
      <c r="TDQ5" t="s">
        <v>14913</v>
      </c>
      <c r="TDR5" t="s">
        <v>14914</v>
      </c>
      <c r="TDS5" t="s">
        <v>14915</v>
      </c>
      <c r="TDT5" t="s">
        <v>14916</v>
      </c>
      <c r="TDU5" t="s">
        <v>14917</v>
      </c>
      <c r="TDV5" t="s">
        <v>14918</v>
      </c>
      <c r="TDW5" t="s">
        <v>14919</v>
      </c>
      <c r="TDX5" t="s">
        <v>14920</v>
      </c>
      <c r="TDY5" t="s">
        <v>14921</v>
      </c>
      <c r="TDZ5" t="s">
        <v>14922</v>
      </c>
      <c r="TEA5" t="s">
        <v>14923</v>
      </c>
      <c r="TEB5" t="s">
        <v>14924</v>
      </c>
      <c r="TEC5" t="s">
        <v>14925</v>
      </c>
      <c r="TED5" t="s">
        <v>14926</v>
      </c>
      <c r="TEE5" t="s">
        <v>14927</v>
      </c>
      <c r="TEF5" t="s">
        <v>14928</v>
      </c>
      <c r="TEG5" t="s">
        <v>14929</v>
      </c>
      <c r="TEH5" t="s">
        <v>14930</v>
      </c>
      <c r="TEI5" t="s">
        <v>14931</v>
      </c>
      <c r="TEJ5" t="s">
        <v>14932</v>
      </c>
      <c r="TEK5" t="s">
        <v>14933</v>
      </c>
      <c r="TEL5" t="s">
        <v>14934</v>
      </c>
      <c r="TEM5" t="s">
        <v>14935</v>
      </c>
      <c r="TEN5" t="s">
        <v>14936</v>
      </c>
      <c r="TEO5" t="s">
        <v>14937</v>
      </c>
      <c r="TEP5" t="s">
        <v>14938</v>
      </c>
      <c r="TEQ5" t="s">
        <v>14939</v>
      </c>
      <c r="TER5" t="s">
        <v>14940</v>
      </c>
      <c r="TES5" t="s">
        <v>14941</v>
      </c>
      <c r="TET5" t="s">
        <v>14942</v>
      </c>
      <c r="TEU5" t="s">
        <v>14943</v>
      </c>
      <c r="TEV5" t="s">
        <v>14944</v>
      </c>
      <c r="TEW5" t="s">
        <v>14945</v>
      </c>
      <c r="TEX5" t="s">
        <v>14946</v>
      </c>
      <c r="TEY5" t="s">
        <v>14947</v>
      </c>
      <c r="TEZ5" t="s">
        <v>14948</v>
      </c>
      <c r="TFA5" t="s">
        <v>14949</v>
      </c>
      <c r="TFB5" t="s">
        <v>14950</v>
      </c>
      <c r="TFC5" t="s">
        <v>14951</v>
      </c>
      <c r="TFD5" t="s">
        <v>14952</v>
      </c>
      <c r="TFE5" t="s">
        <v>14953</v>
      </c>
      <c r="TFF5" t="s">
        <v>14954</v>
      </c>
      <c r="TFG5" t="s">
        <v>14955</v>
      </c>
      <c r="TFH5" t="s">
        <v>14956</v>
      </c>
      <c r="TFI5" t="s">
        <v>14957</v>
      </c>
      <c r="TFJ5" t="s">
        <v>14958</v>
      </c>
      <c r="TFK5" t="s">
        <v>14959</v>
      </c>
      <c r="TFL5" t="s">
        <v>14960</v>
      </c>
      <c r="TFM5" t="s">
        <v>14961</v>
      </c>
      <c r="TFN5" t="s">
        <v>14962</v>
      </c>
      <c r="TFO5" t="s">
        <v>14963</v>
      </c>
      <c r="TFP5" t="s">
        <v>14964</v>
      </c>
      <c r="TFQ5" t="s">
        <v>14965</v>
      </c>
      <c r="TFR5" t="s">
        <v>14966</v>
      </c>
      <c r="TFS5" t="s">
        <v>14967</v>
      </c>
      <c r="TFT5" t="s">
        <v>14968</v>
      </c>
      <c r="TFU5" t="s">
        <v>14969</v>
      </c>
      <c r="TFV5" t="s">
        <v>14970</v>
      </c>
      <c r="TFW5" t="s">
        <v>14971</v>
      </c>
      <c r="TFX5" t="s">
        <v>14972</v>
      </c>
      <c r="TFY5" t="s">
        <v>14973</v>
      </c>
      <c r="TFZ5" t="s">
        <v>14974</v>
      </c>
      <c r="TGA5" t="s">
        <v>14975</v>
      </c>
      <c r="TGB5" t="s">
        <v>14976</v>
      </c>
      <c r="TGC5" t="s">
        <v>14977</v>
      </c>
      <c r="TGD5" t="s">
        <v>14978</v>
      </c>
      <c r="TGE5" t="s">
        <v>14979</v>
      </c>
      <c r="TGF5" t="s">
        <v>14980</v>
      </c>
      <c r="TGG5" t="s">
        <v>14981</v>
      </c>
      <c r="TGH5" t="s">
        <v>14982</v>
      </c>
      <c r="TGI5" t="s">
        <v>14983</v>
      </c>
      <c r="TGJ5" t="s">
        <v>14984</v>
      </c>
      <c r="TGK5" t="s">
        <v>14985</v>
      </c>
      <c r="TGL5" t="s">
        <v>14986</v>
      </c>
      <c r="TGM5" t="s">
        <v>14987</v>
      </c>
      <c r="TGN5" t="s">
        <v>14988</v>
      </c>
      <c r="TGO5" t="s">
        <v>14989</v>
      </c>
      <c r="TGP5" t="s">
        <v>14990</v>
      </c>
      <c r="TGQ5" t="s">
        <v>14991</v>
      </c>
      <c r="TGR5" t="s">
        <v>14992</v>
      </c>
      <c r="TGS5" t="s">
        <v>14993</v>
      </c>
      <c r="TGT5" t="s">
        <v>14994</v>
      </c>
      <c r="TGU5" t="s">
        <v>14995</v>
      </c>
      <c r="TGV5" t="s">
        <v>14996</v>
      </c>
      <c r="TGW5" t="s">
        <v>14997</v>
      </c>
      <c r="TGX5" t="s">
        <v>14998</v>
      </c>
      <c r="TGY5" t="s">
        <v>14999</v>
      </c>
      <c r="TGZ5" t="s">
        <v>15000</v>
      </c>
      <c r="THA5" t="s">
        <v>15001</v>
      </c>
      <c r="THB5" t="s">
        <v>15002</v>
      </c>
      <c r="THC5" t="s">
        <v>15003</v>
      </c>
      <c r="THD5" t="s">
        <v>15004</v>
      </c>
      <c r="THE5" t="s">
        <v>15005</v>
      </c>
      <c r="THF5" t="s">
        <v>15006</v>
      </c>
      <c r="THG5" t="s">
        <v>15007</v>
      </c>
      <c r="THH5" t="s">
        <v>15008</v>
      </c>
      <c r="THI5" t="s">
        <v>15009</v>
      </c>
      <c r="THJ5" t="s">
        <v>15010</v>
      </c>
      <c r="THK5" t="s">
        <v>15011</v>
      </c>
      <c r="THL5" t="s">
        <v>15012</v>
      </c>
      <c r="THM5" t="s">
        <v>15013</v>
      </c>
      <c r="THN5" t="s">
        <v>15014</v>
      </c>
      <c r="THO5" t="s">
        <v>15015</v>
      </c>
      <c r="THP5" t="s">
        <v>15016</v>
      </c>
      <c r="THQ5" t="s">
        <v>15017</v>
      </c>
      <c r="THR5" t="s">
        <v>15018</v>
      </c>
      <c r="THS5" t="s">
        <v>15019</v>
      </c>
      <c r="THT5" t="s">
        <v>15020</v>
      </c>
      <c r="THU5" t="s">
        <v>15021</v>
      </c>
      <c r="THV5" t="s">
        <v>15022</v>
      </c>
      <c r="THW5" t="s">
        <v>15023</v>
      </c>
      <c r="THX5" t="s">
        <v>15024</v>
      </c>
      <c r="THY5" t="s">
        <v>15025</v>
      </c>
      <c r="THZ5" t="s">
        <v>15026</v>
      </c>
      <c r="TIA5" t="s">
        <v>15027</v>
      </c>
      <c r="TIB5" t="s">
        <v>15028</v>
      </c>
      <c r="TIC5" t="s">
        <v>15029</v>
      </c>
      <c r="TID5" t="s">
        <v>15030</v>
      </c>
      <c r="TIE5" t="s">
        <v>15031</v>
      </c>
      <c r="TIF5" t="s">
        <v>15032</v>
      </c>
      <c r="TIG5" t="s">
        <v>15033</v>
      </c>
      <c r="TIH5" t="s">
        <v>15034</v>
      </c>
      <c r="TII5" t="s">
        <v>15035</v>
      </c>
      <c r="TIJ5" t="s">
        <v>15036</v>
      </c>
      <c r="TIK5" t="s">
        <v>15037</v>
      </c>
      <c r="TIL5" t="s">
        <v>15038</v>
      </c>
      <c r="TIM5" t="s">
        <v>15039</v>
      </c>
      <c r="TIN5" t="s">
        <v>15040</v>
      </c>
      <c r="TIO5" t="s">
        <v>15041</v>
      </c>
      <c r="TIP5" t="s">
        <v>15042</v>
      </c>
      <c r="TIQ5" t="s">
        <v>15043</v>
      </c>
      <c r="TIR5" t="s">
        <v>15044</v>
      </c>
      <c r="TIS5" t="s">
        <v>15045</v>
      </c>
      <c r="TIT5" t="s">
        <v>15046</v>
      </c>
      <c r="TIU5" t="s">
        <v>15047</v>
      </c>
      <c r="TIV5" t="s">
        <v>15048</v>
      </c>
      <c r="TIW5" t="s">
        <v>15049</v>
      </c>
      <c r="TIX5" t="s">
        <v>15050</v>
      </c>
      <c r="TIY5" t="s">
        <v>15051</v>
      </c>
      <c r="TIZ5" t="s">
        <v>15052</v>
      </c>
      <c r="TJA5" t="s">
        <v>15053</v>
      </c>
      <c r="TJB5" t="s">
        <v>15054</v>
      </c>
      <c r="TJC5" t="s">
        <v>15055</v>
      </c>
      <c r="TJD5" t="s">
        <v>15056</v>
      </c>
      <c r="TJE5" t="s">
        <v>15057</v>
      </c>
      <c r="TJF5" t="s">
        <v>15058</v>
      </c>
      <c r="TJG5" t="s">
        <v>15059</v>
      </c>
      <c r="TJH5" t="s">
        <v>15060</v>
      </c>
      <c r="TJI5" t="s">
        <v>15061</v>
      </c>
      <c r="TJJ5" t="s">
        <v>15062</v>
      </c>
      <c r="TJK5" t="s">
        <v>15063</v>
      </c>
      <c r="TJL5" t="s">
        <v>15064</v>
      </c>
      <c r="TJM5" t="s">
        <v>15065</v>
      </c>
      <c r="TJN5" t="s">
        <v>15066</v>
      </c>
      <c r="TJO5" t="s">
        <v>15067</v>
      </c>
      <c r="TJP5" t="s">
        <v>15068</v>
      </c>
      <c r="TJQ5" t="s">
        <v>15069</v>
      </c>
      <c r="TJR5" t="s">
        <v>15070</v>
      </c>
      <c r="TJS5" t="s">
        <v>15071</v>
      </c>
      <c r="TJT5" t="s">
        <v>15072</v>
      </c>
      <c r="TJU5" t="s">
        <v>15073</v>
      </c>
      <c r="TJV5" t="s">
        <v>15074</v>
      </c>
      <c r="TJW5" t="s">
        <v>15075</v>
      </c>
      <c r="TJX5" t="s">
        <v>15076</v>
      </c>
      <c r="TJY5" t="s">
        <v>15077</v>
      </c>
      <c r="TJZ5" t="s">
        <v>15078</v>
      </c>
      <c r="TKA5" t="s">
        <v>15079</v>
      </c>
      <c r="TKB5" t="s">
        <v>15080</v>
      </c>
      <c r="TKC5" t="s">
        <v>15081</v>
      </c>
      <c r="TKD5" t="s">
        <v>15082</v>
      </c>
      <c r="TKE5" t="s">
        <v>15083</v>
      </c>
      <c r="TKF5" t="s">
        <v>15084</v>
      </c>
      <c r="TKG5" t="s">
        <v>15085</v>
      </c>
      <c r="TKH5" t="s">
        <v>15086</v>
      </c>
      <c r="TKI5" t="s">
        <v>15087</v>
      </c>
      <c r="TKJ5" t="s">
        <v>15088</v>
      </c>
      <c r="TKK5" t="s">
        <v>15089</v>
      </c>
      <c r="TKL5" t="s">
        <v>15090</v>
      </c>
      <c r="TKM5" t="s">
        <v>15091</v>
      </c>
      <c r="TKN5" t="s">
        <v>15092</v>
      </c>
      <c r="TKO5" t="s">
        <v>15093</v>
      </c>
      <c r="TKP5" t="s">
        <v>15094</v>
      </c>
      <c r="TKQ5" t="s">
        <v>15095</v>
      </c>
      <c r="TKR5" t="s">
        <v>15096</v>
      </c>
      <c r="TKS5" t="s">
        <v>15097</v>
      </c>
      <c r="TKT5" t="s">
        <v>15098</v>
      </c>
      <c r="TKU5" t="s">
        <v>15099</v>
      </c>
      <c r="TKV5" t="s">
        <v>15100</v>
      </c>
      <c r="TKW5" t="s">
        <v>15101</v>
      </c>
      <c r="TKX5" t="s">
        <v>15102</v>
      </c>
      <c r="TKY5" t="s">
        <v>15103</v>
      </c>
      <c r="TKZ5" t="s">
        <v>15104</v>
      </c>
      <c r="TLA5" t="s">
        <v>15105</v>
      </c>
      <c r="TLB5" t="s">
        <v>15106</v>
      </c>
      <c r="TLC5" t="s">
        <v>15107</v>
      </c>
      <c r="TLD5" t="s">
        <v>15108</v>
      </c>
      <c r="TLE5" t="s">
        <v>15109</v>
      </c>
      <c r="TLF5" t="s">
        <v>15110</v>
      </c>
      <c r="TLG5" t="s">
        <v>15111</v>
      </c>
      <c r="TLH5" t="s">
        <v>15112</v>
      </c>
      <c r="TLI5" t="s">
        <v>15113</v>
      </c>
      <c r="TLJ5" t="s">
        <v>15114</v>
      </c>
      <c r="TLK5" t="s">
        <v>15115</v>
      </c>
      <c r="TLL5" t="s">
        <v>15116</v>
      </c>
      <c r="TLM5" t="s">
        <v>15117</v>
      </c>
      <c r="TLN5" t="s">
        <v>15118</v>
      </c>
      <c r="TLO5" t="s">
        <v>15119</v>
      </c>
      <c r="TLP5" t="s">
        <v>15120</v>
      </c>
      <c r="TLQ5" t="s">
        <v>15121</v>
      </c>
      <c r="TLR5" t="s">
        <v>15122</v>
      </c>
      <c r="TLS5" t="s">
        <v>15123</v>
      </c>
      <c r="TLT5" t="s">
        <v>15124</v>
      </c>
      <c r="TLU5" t="s">
        <v>15125</v>
      </c>
      <c r="TLV5" t="s">
        <v>15126</v>
      </c>
      <c r="TLW5" t="s">
        <v>15127</v>
      </c>
      <c r="TLX5" t="s">
        <v>15128</v>
      </c>
      <c r="TLY5" t="s">
        <v>15129</v>
      </c>
      <c r="TLZ5" t="s">
        <v>15130</v>
      </c>
      <c r="TMA5" t="s">
        <v>15131</v>
      </c>
      <c r="TMB5" t="s">
        <v>15132</v>
      </c>
      <c r="TMC5" t="s">
        <v>15133</v>
      </c>
      <c r="TMD5" t="s">
        <v>15134</v>
      </c>
      <c r="TME5" t="s">
        <v>15135</v>
      </c>
      <c r="TMF5" t="s">
        <v>15136</v>
      </c>
      <c r="TMG5" t="s">
        <v>15137</v>
      </c>
      <c r="TMH5" t="s">
        <v>15138</v>
      </c>
      <c r="TMI5" t="s">
        <v>15139</v>
      </c>
      <c r="TMJ5" t="s">
        <v>15140</v>
      </c>
      <c r="TMK5" t="s">
        <v>15141</v>
      </c>
      <c r="TML5" t="s">
        <v>15142</v>
      </c>
      <c r="TMM5" t="s">
        <v>15143</v>
      </c>
      <c r="TMN5" t="s">
        <v>15144</v>
      </c>
      <c r="TMO5" t="s">
        <v>15145</v>
      </c>
      <c r="TMP5" t="s">
        <v>15146</v>
      </c>
      <c r="TMQ5" t="s">
        <v>15147</v>
      </c>
      <c r="TMR5" t="s">
        <v>15148</v>
      </c>
      <c r="TMS5" t="s">
        <v>15149</v>
      </c>
      <c r="TMT5" t="s">
        <v>15150</v>
      </c>
      <c r="TMU5" t="s">
        <v>15151</v>
      </c>
      <c r="TMV5" t="s">
        <v>15152</v>
      </c>
      <c r="TMW5" t="s">
        <v>15153</v>
      </c>
      <c r="TMX5" t="s">
        <v>15154</v>
      </c>
      <c r="TMY5" t="s">
        <v>15155</v>
      </c>
      <c r="TMZ5" t="s">
        <v>15156</v>
      </c>
      <c r="TNA5" t="s">
        <v>15157</v>
      </c>
      <c r="TNB5" t="s">
        <v>15158</v>
      </c>
      <c r="TNC5" t="s">
        <v>15159</v>
      </c>
      <c r="TND5" t="s">
        <v>15160</v>
      </c>
      <c r="TNE5" t="s">
        <v>15161</v>
      </c>
      <c r="TNF5" t="s">
        <v>15162</v>
      </c>
      <c r="TNG5" t="s">
        <v>15163</v>
      </c>
      <c r="TNH5" t="s">
        <v>15164</v>
      </c>
      <c r="TNI5" t="s">
        <v>15165</v>
      </c>
      <c r="TNJ5" t="s">
        <v>15166</v>
      </c>
      <c r="TNK5" t="s">
        <v>15167</v>
      </c>
      <c r="TNL5" t="s">
        <v>15168</v>
      </c>
      <c r="TNM5" t="s">
        <v>15169</v>
      </c>
      <c r="TNN5" t="s">
        <v>15170</v>
      </c>
      <c r="TNO5" t="s">
        <v>15171</v>
      </c>
      <c r="TNP5" t="s">
        <v>15172</v>
      </c>
      <c r="TNQ5" t="s">
        <v>15173</v>
      </c>
      <c r="TNR5" t="s">
        <v>15174</v>
      </c>
      <c r="TNS5" t="s">
        <v>15175</v>
      </c>
      <c r="TNT5" t="s">
        <v>15176</v>
      </c>
      <c r="TNU5" t="s">
        <v>15177</v>
      </c>
      <c r="TNV5" t="s">
        <v>15178</v>
      </c>
      <c r="TNW5" t="s">
        <v>15179</v>
      </c>
      <c r="TNX5" t="s">
        <v>15180</v>
      </c>
      <c r="TNY5" t="s">
        <v>15181</v>
      </c>
      <c r="TNZ5" t="s">
        <v>15182</v>
      </c>
      <c r="TOA5" t="s">
        <v>15183</v>
      </c>
      <c r="TOB5" t="s">
        <v>15184</v>
      </c>
      <c r="TOC5" t="s">
        <v>15185</v>
      </c>
      <c r="TOD5" t="s">
        <v>15186</v>
      </c>
      <c r="TOE5" t="s">
        <v>15187</v>
      </c>
      <c r="TOF5" t="s">
        <v>15188</v>
      </c>
      <c r="TOG5" t="s">
        <v>15189</v>
      </c>
      <c r="TOH5" t="s">
        <v>15190</v>
      </c>
      <c r="TOI5" t="s">
        <v>15191</v>
      </c>
      <c r="TOJ5" t="s">
        <v>15192</v>
      </c>
      <c r="TOK5" t="s">
        <v>15193</v>
      </c>
      <c r="TOL5" t="s">
        <v>15194</v>
      </c>
      <c r="TOM5" t="s">
        <v>15195</v>
      </c>
      <c r="TON5" t="s">
        <v>15196</v>
      </c>
      <c r="TOO5" t="s">
        <v>15197</v>
      </c>
      <c r="TOP5" t="s">
        <v>15198</v>
      </c>
      <c r="TOQ5" t="s">
        <v>15199</v>
      </c>
      <c r="TOR5" t="s">
        <v>15200</v>
      </c>
      <c r="TOS5" t="s">
        <v>15201</v>
      </c>
      <c r="TOT5" t="s">
        <v>15202</v>
      </c>
      <c r="TOU5" t="s">
        <v>15203</v>
      </c>
      <c r="TOV5" t="s">
        <v>15204</v>
      </c>
      <c r="TOW5" t="s">
        <v>15205</v>
      </c>
      <c r="TOX5" t="s">
        <v>15206</v>
      </c>
      <c r="TOY5" t="s">
        <v>15207</v>
      </c>
      <c r="TOZ5" t="s">
        <v>15208</v>
      </c>
      <c r="TPA5" t="s">
        <v>15209</v>
      </c>
      <c r="TPB5" t="s">
        <v>15210</v>
      </c>
      <c r="TPC5" t="s">
        <v>15211</v>
      </c>
      <c r="TPD5" t="s">
        <v>15212</v>
      </c>
      <c r="TPE5" t="s">
        <v>15213</v>
      </c>
      <c r="TPF5" t="s">
        <v>15214</v>
      </c>
      <c r="TPG5" t="s">
        <v>15215</v>
      </c>
      <c r="TPH5" t="s">
        <v>15216</v>
      </c>
      <c r="TPI5" t="s">
        <v>15217</v>
      </c>
      <c r="TPJ5" t="s">
        <v>15218</v>
      </c>
      <c r="TPK5" t="s">
        <v>15219</v>
      </c>
      <c r="TPL5" t="s">
        <v>15220</v>
      </c>
      <c r="TPM5" t="s">
        <v>15221</v>
      </c>
      <c r="TPN5" t="s">
        <v>15222</v>
      </c>
      <c r="TPO5" t="s">
        <v>15223</v>
      </c>
      <c r="TPP5" t="s">
        <v>15224</v>
      </c>
      <c r="TPQ5" t="s">
        <v>15225</v>
      </c>
      <c r="TPR5" t="s">
        <v>15226</v>
      </c>
      <c r="TPS5" t="s">
        <v>15227</v>
      </c>
      <c r="TPT5" t="s">
        <v>15228</v>
      </c>
      <c r="TPU5" t="s">
        <v>15229</v>
      </c>
      <c r="TPV5" t="s">
        <v>15230</v>
      </c>
      <c r="TPW5" t="s">
        <v>15231</v>
      </c>
      <c r="TPX5" t="s">
        <v>15232</v>
      </c>
      <c r="TPY5" t="s">
        <v>15233</v>
      </c>
      <c r="TPZ5" t="s">
        <v>15234</v>
      </c>
      <c r="TQA5" t="s">
        <v>15235</v>
      </c>
      <c r="TQB5" t="s">
        <v>15236</v>
      </c>
      <c r="TQC5" t="s">
        <v>15237</v>
      </c>
      <c r="TQD5" t="s">
        <v>15238</v>
      </c>
      <c r="TQE5" t="s">
        <v>15239</v>
      </c>
      <c r="TQF5" t="s">
        <v>15240</v>
      </c>
      <c r="TQG5" t="s">
        <v>15241</v>
      </c>
      <c r="TQH5" t="s">
        <v>15242</v>
      </c>
      <c r="TQI5" t="s">
        <v>15243</v>
      </c>
      <c r="TQJ5" t="s">
        <v>15244</v>
      </c>
      <c r="TQK5" t="s">
        <v>15245</v>
      </c>
      <c r="TQL5" t="s">
        <v>15246</v>
      </c>
      <c r="TQM5" t="s">
        <v>15247</v>
      </c>
      <c r="TQN5" t="s">
        <v>15248</v>
      </c>
      <c r="TQO5" t="s">
        <v>15249</v>
      </c>
      <c r="TQP5" t="s">
        <v>15250</v>
      </c>
      <c r="TQQ5" t="s">
        <v>15251</v>
      </c>
      <c r="TQR5" t="s">
        <v>15252</v>
      </c>
      <c r="TQS5" t="s">
        <v>15253</v>
      </c>
      <c r="TQT5" t="s">
        <v>15254</v>
      </c>
      <c r="TQU5" t="s">
        <v>15255</v>
      </c>
      <c r="TQV5" t="s">
        <v>15256</v>
      </c>
      <c r="TQW5" t="s">
        <v>15257</v>
      </c>
      <c r="TQX5" t="s">
        <v>15258</v>
      </c>
      <c r="TQY5" t="s">
        <v>15259</v>
      </c>
      <c r="TQZ5" t="s">
        <v>15260</v>
      </c>
      <c r="TRA5" t="s">
        <v>15261</v>
      </c>
      <c r="TRB5" t="s">
        <v>15262</v>
      </c>
      <c r="TRC5" t="s">
        <v>15263</v>
      </c>
      <c r="TRD5" t="s">
        <v>15264</v>
      </c>
      <c r="TRE5" t="s">
        <v>15265</v>
      </c>
      <c r="TRF5" t="s">
        <v>15266</v>
      </c>
      <c r="TRG5" t="s">
        <v>15267</v>
      </c>
      <c r="TRH5" t="s">
        <v>15268</v>
      </c>
      <c r="TRI5" t="s">
        <v>15269</v>
      </c>
      <c r="TRJ5" t="s">
        <v>15270</v>
      </c>
      <c r="TRK5" t="s">
        <v>15271</v>
      </c>
      <c r="TRL5" t="s">
        <v>15272</v>
      </c>
      <c r="TRM5" t="s">
        <v>15273</v>
      </c>
      <c r="TRN5" t="s">
        <v>15274</v>
      </c>
      <c r="TRO5" t="s">
        <v>15275</v>
      </c>
      <c r="TRP5" t="s">
        <v>15276</v>
      </c>
      <c r="TRQ5" t="s">
        <v>15277</v>
      </c>
      <c r="TRR5" t="s">
        <v>15278</v>
      </c>
      <c r="TRS5" t="s">
        <v>15279</v>
      </c>
      <c r="TRT5" t="s">
        <v>15280</v>
      </c>
      <c r="TRU5" t="s">
        <v>15281</v>
      </c>
      <c r="TRV5" t="s">
        <v>15282</v>
      </c>
      <c r="TRW5" t="s">
        <v>15283</v>
      </c>
      <c r="TRX5" t="s">
        <v>15284</v>
      </c>
      <c r="TRY5" t="s">
        <v>15285</v>
      </c>
      <c r="TRZ5" t="s">
        <v>15286</v>
      </c>
      <c r="TSA5" t="s">
        <v>15287</v>
      </c>
      <c r="TSB5" t="s">
        <v>15288</v>
      </c>
      <c r="TSC5" t="s">
        <v>15289</v>
      </c>
      <c r="TSD5" t="s">
        <v>15290</v>
      </c>
      <c r="TSE5" t="s">
        <v>15291</v>
      </c>
      <c r="TSF5" t="s">
        <v>15292</v>
      </c>
      <c r="TSG5" t="s">
        <v>15293</v>
      </c>
      <c r="TSH5" t="s">
        <v>15294</v>
      </c>
      <c r="TSI5" t="s">
        <v>15295</v>
      </c>
      <c r="TSJ5" t="s">
        <v>15296</v>
      </c>
      <c r="TSK5" t="s">
        <v>15297</v>
      </c>
      <c r="TSL5" t="s">
        <v>15298</v>
      </c>
      <c r="TSM5" t="s">
        <v>15299</v>
      </c>
      <c r="TSN5" t="s">
        <v>15300</v>
      </c>
      <c r="TSO5" t="s">
        <v>15301</v>
      </c>
      <c r="TSP5" t="s">
        <v>15302</v>
      </c>
      <c r="TSQ5" t="s">
        <v>15303</v>
      </c>
      <c r="TSR5" t="s">
        <v>15304</v>
      </c>
      <c r="TSS5" t="s">
        <v>15305</v>
      </c>
      <c r="TST5" t="s">
        <v>15306</v>
      </c>
      <c r="TSU5" t="s">
        <v>15307</v>
      </c>
      <c r="TSV5" t="s">
        <v>15308</v>
      </c>
      <c r="TSW5" t="s">
        <v>15309</v>
      </c>
      <c r="TSX5" t="s">
        <v>15310</v>
      </c>
      <c r="TSY5" t="s">
        <v>15311</v>
      </c>
      <c r="TSZ5" t="s">
        <v>15312</v>
      </c>
      <c r="TTA5" t="s">
        <v>15313</v>
      </c>
      <c r="TTB5" t="s">
        <v>15314</v>
      </c>
      <c r="TTC5" t="s">
        <v>15315</v>
      </c>
      <c r="TTD5" t="s">
        <v>15316</v>
      </c>
      <c r="TTE5" t="s">
        <v>15317</v>
      </c>
      <c r="TTF5" t="s">
        <v>15318</v>
      </c>
      <c r="TTG5" t="s">
        <v>15319</v>
      </c>
      <c r="TTH5" t="s">
        <v>15320</v>
      </c>
      <c r="TTI5" t="s">
        <v>15321</v>
      </c>
      <c r="TTJ5" t="s">
        <v>15322</v>
      </c>
      <c r="TTK5" t="s">
        <v>15323</v>
      </c>
      <c r="TTL5" t="s">
        <v>15324</v>
      </c>
      <c r="TTM5" t="s">
        <v>15325</v>
      </c>
      <c r="TTN5" t="s">
        <v>15326</v>
      </c>
      <c r="TTO5" t="s">
        <v>15327</v>
      </c>
      <c r="TTP5" t="s">
        <v>15328</v>
      </c>
      <c r="TTQ5" t="s">
        <v>15329</v>
      </c>
      <c r="TTR5" t="s">
        <v>15330</v>
      </c>
      <c r="TTS5" t="s">
        <v>15331</v>
      </c>
      <c r="TTT5" t="s">
        <v>15332</v>
      </c>
      <c r="TTU5" t="s">
        <v>15333</v>
      </c>
      <c r="TTV5" t="s">
        <v>15334</v>
      </c>
      <c r="TTW5" t="s">
        <v>15335</v>
      </c>
      <c r="TTX5" t="s">
        <v>15336</v>
      </c>
      <c r="TTY5" t="s">
        <v>15337</v>
      </c>
      <c r="TTZ5" t="s">
        <v>15338</v>
      </c>
      <c r="TUA5" t="s">
        <v>15339</v>
      </c>
      <c r="TUB5" t="s">
        <v>15340</v>
      </c>
      <c r="TUC5" t="s">
        <v>15341</v>
      </c>
      <c r="TUD5" t="s">
        <v>15342</v>
      </c>
      <c r="TUE5" t="s">
        <v>15343</v>
      </c>
      <c r="TUF5" t="s">
        <v>15344</v>
      </c>
      <c r="TUG5" t="s">
        <v>15345</v>
      </c>
      <c r="TUH5" t="s">
        <v>15346</v>
      </c>
      <c r="TUI5" t="s">
        <v>15347</v>
      </c>
      <c r="TUJ5" t="s">
        <v>15348</v>
      </c>
      <c r="TUK5" t="s">
        <v>15349</v>
      </c>
      <c r="TUL5" t="s">
        <v>15350</v>
      </c>
      <c r="TUM5" t="s">
        <v>15351</v>
      </c>
      <c r="TUN5" t="s">
        <v>15352</v>
      </c>
      <c r="TUO5" t="s">
        <v>15353</v>
      </c>
      <c r="TUP5" t="s">
        <v>15354</v>
      </c>
      <c r="TUQ5" t="s">
        <v>15355</v>
      </c>
      <c r="TUR5" t="s">
        <v>15356</v>
      </c>
      <c r="TUS5" t="s">
        <v>15357</v>
      </c>
      <c r="TUT5" t="s">
        <v>15358</v>
      </c>
      <c r="TUU5" t="s">
        <v>15359</v>
      </c>
      <c r="TUV5" t="s">
        <v>15360</v>
      </c>
      <c r="TUW5" t="s">
        <v>15361</v>
      </c>
      <c r="TUX5" t="s">
        <v>15362</v>
      </c>
      <c r="TUY5" t="s">
        <v>15363</v>
      </c>
      <c r="TUZ5" t="s">
        <v>15364</v>
      </c>
      <c r="TVA5" t="s">
        <v>15365</v>
      </c>
      <c r="TVB5" t="s">
        <v>15366</v>
      </c>
      <c r="TVC5" t="s">
        <v>15367</v>
      </c>
      <c r="TVD5" t="s">
        <v>15368</v>
      </c>
      <c r="TVE5" t="s">
        <v>15369</v>
      </c>
      <c r="TVF5" t="s">
        <v>15370</v>
      </c>
      <c r="TVG5" t="s">
        <v>15371</v>
      </c>
      <c r="TVH5" t="s">
        <v>15372</v>
      </c>
      <c r="TVI5" t="s">
        <v>15373</v>
      </c>
      <c r="TVJ5" t="s">
        <v>15374</v>
      </c>
      <c r="TVK5" t="s">
        <v>15375</v>
      </c>
      <c r="TVL5" t="s">
        <v>15376</v>
      </c>
      <c r="TVM5" t="s">
        <v>15377</v>
      </c>
      <c r="TVN5" t="s">
        <v>15378</v>
      </c>
      <c r="TVO5" t="s">
        <v>15379</v>
      </c>
      <c r="TVP5" t="s">
        <v>15380</v>
      </c>
      <c r="TVQ5" t="s">
        <v>15381</v>
      </c>
      <c r="TVR5" t="s">
        <v>15382</v>
      </c>
      <c r="TVS5" t="s">
        <v>15383</v>
      </c>
      <c r="TVT5" t="s">
        <v>15384</v>
      </c>
      <c r="TVU5" t="s">
        <v>15385</v>
      </c>
      <c r="TVV5" t="s">
        <v>15386</v>
      </c>
      <c r="TVW5" t="s">
        <v>15387</v>
      </c>
      <c r="TVX5" t="s">
        <v>15388</v>
      </c>
      <c r="TVY5" t="s">
        <v>15389</v>
      </c>
      <c r="TVZ5" t="s">
        <v>15390</v>
      </c>
      <c r="TWA5" t="s">
        <v>15391</v>
      </c>
      <c r="TWB5" t="s">
        <v>15392</v>
      </c>
      <c r="TWC5" t="s">
        <v>15393</v>
      </c>
      <c r="TWD5" t="s">
        <v>15394</v>
      </c>
      <c r="TWE5" t="s">
        <v>15395</v>
      </c>
      <c r="TWF5" t="s">
        <v>15396</v>
      </c>
      <c r="TWG5" t="s">
        <v>15397</v>
      </c>
      <c r="TWH5" t="s">
        <v>15398</v>
      </c>
      <c r="TWI5" t="s">
        <v>15399</v>
      </c>
      <c r="TWJ5" t="s">
        <v>15400</v>
      </c>
      <c r="TWK5" t="s">
        <v>15401</v>
      </c>
      <c r="TWL5" t="s">
        <v>15402</v>
      </c>
      <c r="TWM5" t="s">
        <v>15403</v>
      </c>
      <c r="TWN5" t="s">
        <v>15404</v>
      </c>
      <c r="TWO5" t="s">
        <v>15405</v>
      </c>
      <c r="TWP5" t="s">
        <v>15406</v>
      </c>
      <c r="TWQ5" t="s">
        <v>15407</v>
      </c>
      <c r="TWR5" t="s">
        <v>15408</v>
      </c>
      <c r="TWS5" t="s">
        <v>15409</v>
      </c>
      <c r="TWT5" t="s">
        <v>15410</v>
      </c>
      <c r="TWU5" t="s">
        <v>15411</v>
      </c>
      <c r="TWV5" t="s">
        <v>15412</v>
      </c>
      <c r="TWW5" t="s">
        <v>15413</v>
      </c>
      <c r="TWX5" t="s">
        <v>15414</v>
      </c>
      <c r="TWY5" t="s">
        <v>15415</v>
      </c>
      <c r="TWZ5" t="s">
        <v>15416</v>
      </c>
      <c r="TXA5" t="s">
        <v>15417</v>
      </c>
      <c r="TXB5" t="s">
        <v>15418</v>
      </c>
      <c r="TXC5" t="s">
        <v>15419</v>
      </c>
      <c r="TXD5" t="s">
        <v>15420</v>
      </c>
      <c r="TXE5" t="s">
        <v>15421</v>
      </c>
      <c r="TXF5" t="s">
        <v>15422</v>
      </c>
      <c r="TXG5" t="s">
        <v>15423</v>
      </c>
      <c r="TXH5" t="s">
        <v>15424</v>
      </c>
      <c r="TXI5" t="s">
        <v>15425</v>
      </c>
      <c r="TXJ5" t="s">
        <v>15426</v>
      </c>
      <c r="TXK5" t="s">
        <v>15427</v>
      </c>
      <c r="TXL5" t="s">
        <v>15428</v>
      </c>
      <c r="TXM5" t="s">
        <v>15429</v>
      </c>
      <c r="TXN5" t="s">
        <v>15430</v>
      </c>
      <c r="TXO5" t="s">
        <v>15431</v>
      </c>
      <c r="TXP5" t="s">
        <v>15432</v>
      </c>
      <c r="TXQ5" t="s">
        <v>15433</v>
      </c>
      <c r="TXR5" t="s">
        <v>15434</v>
      </c>
      <c r="TXS5" t="s">
        <v>15435</v>
      </c>
      <c r="TXT5" t="s">
        <v>15436</v>
      </c>
      <c r="TXU5" t="s">
        <v>15437</v>
      </c>
      <c r="TXV5" t="s">
        <v>15438</v>
      </c>
      <c r="TXW5" t="s">
        <v>15439</v>
      </c>
      <c r="TXX5" t="s">
        <v>15440</v>
      </c>
      <c r="TXY5" t="s">
        <v>15441</v>
      </c>
      <c r="TXZ5" t="s">
        <v>15442</v>
      </c>
      <c r="TYA5" t="s">
        <v>15443</v>
      </c>
      <c r="TYB5" t="s">
        <v>15444</v>
      </c>
      <c r="TYC5" t="s">
        <v>15445</v>
      </c>
      <c r="TYD5" t="s">
        <v>15446</v>
      </c>
      <c r="TYE5" t="s">
        <v>15447</v>
      </c>
      <c r="TYF5" t="s">
        <v>15448</v>
      </c>
      <c r="TYG5" t="s">
        <v>15449</v>
      </c>
      <c r="TYH5" t="s">
        <v>15450</v>
      </c>
      <c r="TYI5" t="s">
        <v>15451</v>
      </c>
      <c r="TYJ5" t="s">
        <v>15452</v>
      </c>
      <c r="TYK5" t="s">
        <v>15453</v>
      </c>
      <c r="TYL5" t="s">
        <v>15454</v>
      </c>
      <c r="TYM5" t="s">
        <v>15455</v>
      </c>
      <c r="TYN5" t="s">
        <v>15456</v>
      </c>
      <c r="TYO5" t="s">
        <v>15457</v>
      </c>
      <c r="TYP5" t="s">
        <v>15458</v>
      </c>
      <c r="TYQ5" t="s">
        <v>15459</v>
      </c>
      <c r="TYR5" t="s">
        <v>15460</v>
      </c>
      <c r="TYS5" t="s">
        <v>15461</v>
      </c>
      <c r="TYT5" t="s">
        <v>15462</v>
      </c>
      <c r="TYU5" t="s">
        <v>15463</v>
      </c>
      <c r="TYV5" t="s">
        <v>15464</v>
      </c>
      <c r="TYW5" t="s">
        <v>15465</v>
      </c>
      <c r="TYX5" t="s">
        <v>15466</v>
      </c>
      <c r="TYY5" t="s">
        <v>15467</v>
      </c>
      <c r="TYZ5" t="s">
        <v>15468</v>
      </c>
      <c r="TZA5" t="s">
        <v>15469</v>
      </c>
      <c r="TZB5" t="s">
        <v>15470</v>
      </c>
      <c r="TZC5" t="s">
        <v>15471</v>
      </c>
      <c r="TZD5" t="s">
        <v>15472</v>
      </c>
      <c r="TZE5" t="s">
        <v>15473</v>
      </c>
      <c r="TZF5" t="s">
        <v>15474</v>
      </c>
      <c r="TZG5" t="s">
        <v>15475</v>
      </c>
      <c r="TZH5" t="s">
        <v>15476</v>
      </c>
      <c r="TZI5" t="s">
        <v>15477</v>
      </c>
      <c r="TZJ5" t="s">
        <v>15478</v>
      </c>
      <c r="TZK5" t="s">
        <v>15479</v>
      </c>
      <c r="TZL5" t="s">
        <v>15480</v>
      </c>
      <c r="TZM5" t="s">
        <v>15481</v>
      </c>
      <c r="TZN5" t="s">
        <v>15482</v>
      </c>
      <c r="TZO5" t="s">
        <v>15483</v>
      </c>
      <c r="TZP5" t="s">
        <v>15484</v>
      </c>
      <c r="TZQ5" t="s">
        <v>15485</v>
      </c>
      <c r="TZR5" t="s">
        <v>15486</v>
      </c>
      <c r="TZS5" t="s">
        <v>15487</v>
      </c>
      <c r="TZT5" t="s">
        <v>15488</v>
      </c>
      <c r="TZU5" t="s">
        <v>15489</v>
      </c>
      <c r="TZV5" t="s">
        <v>15490</v>
      </c>
      <c r="TZW5" t="s">
        <v>15491</v>
      </c>
      <c r="TZX5" t="s">
        <v>15492</v>
      </c>
      <c r="TZY5" t="s">
        <v>15493</v>
      </c>
      <c r="TZZ5" t="s">
        <v>15494</v>
      </c>
      <c r="UAA5" t="s">
        <v>15495</v>
      </c>
      <c r="UAB5" t="s">
        <v>15496</v>
      </c>
      <c r="UAC5" t="s">
        <v>15497</v>
      </c>
      <c r="UAD5" t="s">
        <v>15498</v>
      </c>
      <c r="UAE5" t="s">
        <v>15499</v>
      </c>
      <c r="UAF5" t="s">
        <v>15500</v>
      </c>
      <c r="UAG5" t="s">
        <v>15501</v>
      </c>
      <c r="UAH5" t="s">
        <v>15502</v>
      </c>
      <c r="UAI5" t="s">
        <v>15503</v>
      </c>
      <c r="UAJ5" t="s">
        <v>15504</v>
      </c>
      <c r="UAK5" t="s">
        <v>15505</v>
      </c>
      <c r="UAL5" t="s">
        <v>15506</v>
      </c>
      <c r="UAM5" t="s">
        <v>15507</v>
      </c>
      <c r="UAN5" t="s">
        <v>15508</v>
      </c>
      <c r="UAO5" t="s">
        <v>15509</v>
      </c>
      <c r="UAP5" t="s">
        <v>15510</v>
      </c>
      <c r="UAQ5" t="s">
        <v>15511</v>
      </c>
      <c r="UAR5" t="s">
        <v>15512</v>
      </c>
      <c r="UAS5" t="s">
        <v>15513</v>
      </c>
      <c r="UAT5" t="s">
        <v>15514</v>
      </c>
      <c r="UAU5" t="s">
        <v>15515</v>
      </c>
      <c r="UAV5" t="s">
        <v>15516</v>
      </c>
      <c r="UAW5" t="s">
        <v>15517</v>
      </c>
      <c r="UAX5" t="s">
        <v>15518</v>
      </c>
      <c r="UAY5" t="s">
        <v>15519</v>
      </c>
      <c r="UAZ5" t="s">
        <v>15520</v>
      </c>
      <c r="UBA5" t="s">
        <v>15521</v>
      </c>
      <c r="UBB5" t="s">
        <v>15522</v>
      </c>
      <c r="UBC5" t="s">
        <v>15523</v>
      </c>
      <c r="UBD5" t="s">
        <v>15524</v>
      </c>
      <c r="UBE5" t="s">
        <v>15525</v>
      </c>
      <c r="UBF5" t="s">
        <v>15526</v>
      </c>
      <c r="UBG5" t="s">
        <v>15527</v>
      </c>
      <c r="UBH5" t="s">
        <v>15528</v>
      </c>
      <c r="UBI5" t="s">
        <v>15529</v>
      </c>
      <c r="UBJ5" t="s">
        <v>15530</v>
      </c>
      <c r="UBK5" t="s">
        <v>15531</v>
      </c>
      <c r="UBL5" t="s">
        <v>15532</v>
      </c>
      <c r="UBM5" t="s">
        <v>15533</v>
      </c>
      <c r="UBN5" t="s">
        <v>15534</v>
      </c>
      <c r="UBO5" t="s">
        <v>15535</v>
      </c>
      <c r="UBP5" t="s">
        <v>15536</v>
      </c>
      <c r="UBQ5" t="s">
        <v>15537</v>
      </c>
      <c r="UBR5" t="s">
        <v>15538</v>
      </c>
      <c r="UBS5" t="s">
        <v>15539</v>
      </c>
      <c r="UBT5" t="s">
        <v>15540</v>
      </c>
      <c r="UBU5" t="s">
        <v>15541</v>
      </c>
      <c r="UBV5" t="s">
        <v>15542</v>
      </c>
      <c r="UBW5" t="s">
        <v>15543</v>
      </c>
      <c r="UBX5" t="s">
        <v>15544</v>
      </c>
      <c r="UBY5" t="s">
        <v>15545</v>
      </c>
      <c r="UBZ5" t="s">
        <v>15546</v>
      </c>
      <c r="UCA5" t="s">
        <v>15547</v>
      </c>
      <c r="UCB5" t="s">
        <v>15548</v>
      </c>
      <c r="UCC5" t="s">
        <v>15549</v>
      </c>
      <c r="UCD5" t="s">
        <v>15550</v>
      </c>
      <c r="UCE5" t="s">
        <v>15551</v>
      </c>
      <c r="UCF5" t="s">
        <v>15552</v>
      </c>
      <c r="UCG5" t="s">
        <v>15553</v>
      </c>
      <c r="UCH5" t="s">
        <v>15554</v>
      </c>
      <c r="UCI5" t="s">
        <v>15555</v>
      </c>
      <c r="UCJ5" t="s">
        <v>15556</v>
      </c>
      <c r="UCK5" t="s">
        <v>15557</v>
      </c>
      <c r="UCL5" t="s">
        <v>15558</v>
      </c>
      <c r="UCM5" t="s">
        <v>15559</v>
      </c>
      <c r="UCN5" t="s">
        <v>15560</v>
      </c>
      <c r="UCO5" t="s">
        <v>15561</v>
      </c>
      <c r="UCP5" t="s">
        <v>15562</v>
      </c>
      <c r="UCQ5" t="s">
        <v>15563</v>
      </c>
      <c r="UCR5" t="s">
        <v>15564</v>
      </c>
      <c r="UCS5" t="s">
        <v>15565</v>
      </c>
      <c r="UCT5" t="s">
        <v>15566</v>
      </c>
      <c r="UCU5" t="s">
        <v>15567</v>
      </c>
      <c r="UCV5" t="s">
        <v>15568</v>
      </c>
      <c r="UCW5" t="s">
        <v>15569</v>
      </c>
      <c r="UCX5" t="s">
        <v>15570</v>
      </c>
      <c r="UCY5" t="s">
        <v>15571</v>
      </c>
      <c r="UCZ5" t="s">
        <v>15572</v>
      </c>
      <c r="UDA5" t="s">
        <v>15573</v>
      </c>
      <c r="UDB5" t="s">
        <v>15574</v>
      </c>
      <c r="UDC5" t="s">
        <v>15575</v>
      </c>
      <c r="UDD5" t="s">
        <v>15576</v>
      </c>
      <c r="UDE5" t="s">
        <v>15577</v>
      </c>
      <c r="UDF5" t="s">
        <v>15578</v>
      </c>
      <c r="UDG5" t="s">
        <v>15579</v>
      </c>
      <c r="UDH5" t="s">
        <v>15580</v>
      </c>
      <c r="UDI5" t="s">
        <v>15581</v>
      </c>
      <c r="UDJ5" t="s">
        <v>15582</v>
      </c>
      <c r="UDK5" t="s">
        <v>15583</v>
      </c>
      <c r="UDL5" t="s">
        <v>15584</v>
      </c>
      <c r="UDM5" t="s">
        <v>15585</v>
      </c>
      <c r="UDN5" t="s">
        <v>15586</v>
      </c>
      <c r="UDO5" t="s">
        <v>15587</v>
      </c>
      <c r="UDP5" t="s">
        <v>15588</v>
      </c>
      <c r="UDQ5" t="s">
        <v>15589</v>
      </c>
      <c r="UDR5" t="s">
        <v>15590</v>
      </c>
      <c r="UDS5" t="s">
        <v>15591</v>
      </c>
      <c r="UDT5" t="s">
        <v>15592</v>
      </c>
      <c r="UDU5" t="s">
        <v>15593</v>
      </c>
      <c r="UDV5" t="s">
        <v>15594</v>
      </c>
      <c r="UDW5" t="s">
        <v>15595</v>
      </c>
      <c r="UDX5" t="s">
        <v>15596</v>
      </c>
      <c r="UDY5" t="s">
        <v>15597</v>
      </c>
      <c r="UDZ5" t="s">
        <v>15598</v>
      </c>
      <c r="UEA5" t="s">
        <v>15599</v>
      </c>
      <c r="UEB5" t="s">
        <v>15600</v>
      </c>
      <c r="UEC5" t="s">
        <v>15601</v>
      </c>
      <c r="UED5" t="s">
        <v>15602</v>
      </c>
      <c r="UEE5" t="s">
        <v>15603</v>
      </c>
      <c r="UEF5" t="s">
        <v>15604</v>
      </c>
      <c r="UEG5" t="s">
        <v>15605</v>
      </c>
      <c r="UEH5" t="s">
        <v>15606</v>
      </c>
      <c r="UEI5" t="s">
        <v>15607</v>
      </c>
      <c r="UEJ5" t="s">
        <v>15608</v>
      </c>
      <c r="UEK5" t="s">
        <v>15609</v>
      </c>
      <c r="UEL5" t="s">
        <v>15610</v>
      </c>
      <c r="UEM5" t="s">
        <v>15611</v>
      </c>
      <c r="UEN5" t="s">
        <v>15612</v>
      </c>
      <c r="UEO5" t="s">
        <v>15613</v>
      </c>
      <c r="UEP5" t="s">
        <v>15614</v>
      </c>
      <c r="UEQ5" t="s">
        <v>15615</v>
      </c>
      <c r="UER5" t="s">
        <v>15616</v>
      </c>
      <c r="UES5" t="s">
        <v>15617</v>
      </c>
      <c r="UET5" t="s">
        <v>15618</v>
      </c>
      <c r="UEU5" t="s">
        <v>15619</v>
      </c>
      <c r="UEV5" t="s">
        <v>15620</v>
      </c>
      <c r="UEW5" t="s">
        <v>15621</v>
      </c>
      <c r="UEX5" t="s">
        <v>15622</v>
      </c>
      <c r="UEY5" t="s">
        <v>15623</v>
      </c>
      <c r="UEZ5" t="s">
        <v>15624</v>
      </c>
      <c r="UFA5" t="s">
        <v>15625</v>
      </c>
      <c r="UFB5" t="s">
        <v>15626</v>
      </c>
      <c r="UFC5" t="s">
        <v>15627</v>
      </c>
      <c r="UFD5" t="s">
        <v>15628</v>
      </c>
      <c r="UFE5" t="s">
        <v>15629</v>
      </c>
      <c r="UFF5" t="s">
        <v>15630</v>
      </c>
      <c r="UFG5" t="s">
        <v>15631</v>
      </c>
      <c r="UFH5" t="s">
        <v>15632</v>
      </c>
      <c r="UFI5" t="s">
        <v>15633</v>
      </c>
      <c r="UFJ5" t="s">
        <v>15634</v>
      </c>
      <c r="UFK5" t="s">
        <v>15635</v>
      </c>
      <c r="UFL5" t="s">
        <v>15636</v>
      </c>
      <c r="UFM5" t="s">
        <v>15637</v>
      </c>
      <c r="UFN5" t="s">
        <v>15638</v>
      </c>
      <c r="UFO5" t="s">
        <v>15639</v>
      </c>
      <c r="UFP5" t="s">
        <v>15640</v>
      </c>
      <c r="UFQ5" t="s">
        <v>15641</v>
      </c>
      <c r="UFR5" t="s">
        <v>15642</v>
      </c>
      <c r="UFS5" t="s">
        <v>15643</v>
      </c>
      <c r="UFT5" t="s">
        <v>15644</v>
      </c>
      <c r="UFU5" t="s">
        <v>15645</v>
      </c>
      <c r="UFV5" t="s">
        <v>15646</v>
      </c>
      <c r="UFW5" t="s">
        <v>15647</v>
      </c>
      <c r="UFX5" t="s">
        <v>15648</v>
      </c>
      <c r="UFY5" t="s">
        <v>15649</v>
      </c>
      <c r="UFZ5" t="s">
        <v>15650</v>
      </c>
      <c r="UGA5" t="s">
        <v>15651</v>
      </c>
      <c r="UGB5" t="s">
        <v>15652</v>
      </c>
      <c r="UGC5" t="s">
        <v>15653</v>
      </c>
      <c r="UGD5" t="s">
        <v>15654</v>
      </c>
      <c r="UGE5" t="s">
        <v>15655</v>
      </c>
      <c r="UGF5" t="s">
        <v>15656</v>
      </c>
      <c r="UGG5" t="s">
        <v>15657</v>
      </c>
      <c r="UGH5" t="s">
        <v>15658</v>
      </c>
      <c r="UGI5" t="s">
        <v>15659</v>
      </c>
      <c r="UGJ5" t="s">
        <v>15660</v>
      </c>
      <c r="UGK5" t="s">
        <v>15661</v>
      </c>
      <c r="UGL5" t="s">
        <v>15662</v>
      </c>
      <c r="UGM5" t="s">
        <v>15663</v>
      </c>
      <c r="UGN5" t="s">
        <v>15664</v>
      </c>
      <c r="UGO5" t="s">
        <v>15665</v>
      </c>
      <c r="UGP5" t="s">
        <v>15666</v>
      </c>
      <c r="UGQ5" t="s">
        <v>15667</v>
      </c>
      <c r="UGR5" t="s">
        <v>15668</v>
      </c>
      <c r="UGS5" t="s">
        <v>15669</v>
      </c>
      <c r="UGT5" t="s">
        <v>15670</v>
      </c>
      <c r="UGU5" t="s">
        <v>15671</v>
      </c>
      <c r="UGV5" t="s">
        <v>15672</v>
      </c>
      <c r="UGW5" t="s">
        <v>15673</v>
      </c>
      <c r="UGX5" t="s">
        <v>15674</v>
      </c>
      <c r="UGY5" t="s">
        <v>15675</v>
      </c>
      <c r="UGZ5" t="s">
        <v>15676</v>
      </c>
      <c r="UHA5" t="s">
        <v>15677</v>
      </c>
      <c r="UHB5" t="s">
        <v>15678</v>
      </c>
      <c r="UHC5" t="s">
        <v>15679</v>
      </c>
      <c r="UHD5" t="s">
        <v>15680</v>
      </c>
      <c r="UHE5" t="s">
        <v>15681</v>
      </c>
      <c r="UHF5" t="s">
        <v>15682</v>
      </c>
      <c r="UHG5" t="s">
        <v>15683</v>
      </c>
      <c r="UHH5" t="s">
        <v>15684</v>
      </c>
      <c r="UHI5" t="s">
        <v>15685</v>
      </c>
      <c r="UHJ5" t="s">
        <v>15686</v>
      </c>
      <c r="UHK5" t="s">
        <v>15687</v>
      </c>
      <c r="UHL5" t="s">
        <v>15688</v>
      </c>
      <c r="UHM5" t="s">
        <v>15689</v>
      </c>
      <c r="UHN5" t="s">
        <v>15690</v>
      </c>
      <c r="UHO5" t="s">
        <v>15691</v>
      </c>
      <c r="UHP5" t="s">
        <v>15692</v>
      </c>
      <c r="UHQ5" t="s">
        <v>15693</v>
      </c>
      <c r="UHR5" t="s">
        <v>15694</v>
      </c>
      <c r="UHS5" t="s">
        <v>15695</v>
      </c>
      <c r="UHT5" t="s">
        <v>15696</v>
      </c>
      <c r="UHU5" t="s">
        <v>15697</v>
      </c>
      <c r="UHV5" t="s">
        <v>15698</v>
      </c>
      <c r="UHW5" t="s">
        <v>15699</v>
      </c>
      <c r="UHX5" t="s">
        <v>15700</v>
      </c>
      <c r="UHY5" t="s">
        <v>15701</v>
      </c>
      <c r="UHZ5" t="s">
        <v>15702</v>
      </c>
      <c r="UIA5" t="s">
        <v>15703</v>
      </c>
      <c r="UIB5" t="s">
        <v>15704</v>
      </c>
      <c r="UIC5" t="s">
        <v>15705</v>
      </c>
      <c r="UID5" t="s">
        <v>15706</v>
      </c>
      <c r="UIE5" t="s">
        <v>15707</v>
      </c>
      <c r="UIF5" t="s">
        <v>15708</v>
      </c>
      <c r="UIG5" t="s">
        <v>15709</v>
      </c>
      <c r="UIH5" t="s">
        <v>15710</v>
      </c>
      <c r="UII5" t="s">
        <v>15711</v>
      </c>
      <c r="UIJ5" t="s">
        <v>15712</v>
      </c>
      <c r="UIK5" t="s">
        <v>15713</v>
      </c>
      <c r="UIL5" t="s">
        <v>15714</v>
      </c>
      <c r="UIM5" t="s">
        <v>15715</v>
      </c>
      <c r="UIN5" t="s">
        <v>15716</v>
      </c>
      <c r="UIO5" t="s">
        <v>15717</v>
      </c>
      <c r="UIP5" t="s">
        <v>15718</v>
      </c>
      <c r="UIQ5" t="s">
        <v>15719</v>
      </c>
      <c r="UIR5" t="s">
        <v>15720</v>
      </c>
      <c r="UIS5" t="s">
        <v>15721</v>
      </c>
      <c r="UIT5" t="s">
        <v>15722</v>
      </c>
      <c r="UIU5" t="s">
        <v>15723</v>
      </c>
      <c r="UIV5" t="s">
        <v>15724</v>
      </c>
      <c r="UIW5" t="s">
        <v>15725</v>
      </c>
      <c r="UIX5" t="s">
        <v>15726</v>
      </c>
      <c r="UIY5" t="s">
        <v>15727</v>
      </c>
      <c r="UIZ5" t="s">
        <v>15728</v>
      </c>
      <c r="UJA5" t="s">
        <v>15729</v>
      </c>
      <c r="UJB5" t="s">
        <v>15730</v>
      </c>
      <c r="UJC5" t="s">
        <v>15731</v>
      </c>
      <c r="UJD5" t="s">
        <v>15732</v>
      </c>
      <c r="UJE5" t="s">
        <v>15733</v>
      </c>
      <c r="UJF5" t="s">
        <v>15734</v>
      </c>
      <c r="UJG5" t="s">
        <v>15735</v>
      </c>
      <c r="UJH5" t="s">
        <v>15736</v>
      </c>
      <c r="UJI5" t="s">
        <v>15737</v>
      </c>
      <c r="UJJ5" t="s">
        <v>15738</v>
      </c>
      <c r="UJK5" t="s">
        <v>15739</v>
      </c>
      <c r="UJL5" t="s">
        <v>15740</v>
      </c>
      <c r="UJM5" t="s">
        <v>15741</v>
      </c>
      <c r="UJN5" t="s">
        <v>15742</v>
      </c>
      <c r="UJO5" t="s">
        <v>15743</v>
      </c>
      <c r="UJP5" t="s">
        <v>15744</v>
      </c>
      <c r="UJQ5" t="s">
        <v>15745</v>
      </c>
      <c r="UJR5" t="s">
        <v>15746</v>
      </c>
      <c r="UJS5" t="s">
        <v>15747</v>
      </c>
      <c r="UJT5" t="s">
        <v>15748</v>
      </c>
      <c r="UJU5" t="s">
        <v>15749</v>
      </c>
      <c r="UJV5" t="s">
        <v>15750</v>
      </c>
      <c r="UJW5" t="s">
        <v>15751</v>
      </c>
      <c r="UJX5" t="s">
        <v>15752</v>
      </c>
      <c r="UJY5" t="s">
        <v>15753</v>
      </c>
      <c r="UJZ5" t="s">
        <v>15754</v>
      </c>
      <c r="UKA5" t="s">
        <v>15755</v>
      </c>
      <c r="UKB5" t="s">
        <v>15756</v>
      </c>
      <c r="UKC5" t="s">
        <v>15757</v>
      </c>
      <c r="UKD5" t="s">
        <v>15758</v>
      </c>
      <c r="UKE5" t="s">
        <v>15759</v>
      </c>
      <c r="UKF5" t="s">
        <v>15760</v>
      </c>
      <c r="UKG5" t="s">
        <v>15761</v>
      </c>
      <c r="UKH5" t="s">
        <v>15762</v>
      </c>
      <c r="UKI5" t="s">
        <v>15763</v>
      </c>
      <c r="UKJ5" t="s">
        <v>15764</v>
      </c>
      <c r="UKK5" t="s">
        <v>15765</v>
      </c>
      <c r="UKL5" t="s">
        <v>15766</v>
      </c>
      <c r="UKM5" t="s">
        <v>15767</v>
      </c>
      <c r="UKN5" t="s">
        <v>15768</v>
      </c>
      <c r="UKO5" t="s">
        <v>15769</v>
      </c>
      <c r="UKP5" t="s">
        <v>15770</v>
      </c>
      <c r="UKQ5" t="s">
        <v>15771</v>
      </c>
      <c r="UKR5" t="s">
        <v>15772</v>
      </c>
      <c r="UKS5" t="s">
        <v>15773</v>
      </c>
      <c r="UKT5" t="s">
        <v>15774</v>
      </c>
      <c r="UKU5" t="s">
        <v>15775</v>
      </c>
      <c r="UKV5" t="s">
        <v>15776</v>
      </c>
      <c r="UKW5" t="s">
        <v>15777</v>
      </c>
      <c r="UKX5" t="s">
        <v>15778</v>
      </c>
      <c r="UKY5" t="s">
        <v>15779</v>
      </c>
      <c r="UKZ5" t="s">
        <v>15780</v>
      </c>
      <c r="ULA5" t="s">
        <v>15781</v>
      </c>
      <c r="ULB5" t="s">
        <v>15782</v>
      </c>
      <c r="ULC5" t="s">
        <v>15783</v>
      </c>
      <c r="ULD5" t="s">
        <v>15784</v>
      </c>
      <c r="ULE5" t="s">
        <v>15785</v>
      </c>
      <c r="ULF5" t="s">
        <v>15786</v>
      </c>
      <c r="ULG5" t="s">
        <v>15787</v>
      </c>
      <c r="ULH5" t="s">
        <v>15788</v>
      </c>
      <c r="ULI5" t="s">
        <v>15789</v>
      </c>
      <c r="ULJ5" t="s">
        <v>15790</v>
      </c>
      <c r="ULK5" t="s">
        <v>15791</v>
      </c>
      <c r="ULL5" t="s">
        <v>15792</v>
      </c>
      <c r="ULM5" t="s">
        <v>15793</v>
      </c>
      <c r="ULN5" t="s">
        <v>15794</v>
      </c>
      <c r="ULO5" t="s">
        <v>15795</v>
      </c>
      <c r="ULP5" t="s">
        <v>15796</v>
      </c>
      <c r="ULQ5" t="s">
        <v>15797</v>
      </c>
      <c r="ULR5" t="s">
        <v>15798</v>
      </c>
      <c r="ULS5" t="s">
        <v>15799</v>
      </c>
      <c r="ULT5" t="s">
        <v>15800</v>
      </c>
      <c r="ULU5" t="s">
        <v>15801</v>
      </c>
      <c r="ULV5" t="s">
        <v>15802</v>
      </c>
      <c r="ULW5" t="s">
        <v>15803</v>
      </c>
      <c r="ULX5" t="s">
        <v>15804</v>
      </c>
      <c r="ULY5" t="s">
        <v>15805</v>
      </c>
      <c r="ULZ5" t="s">
        <v>15806</v>
      </c>
      <c r="UMA5" t="s">
        <v>15807</v>
      </c>
      <c r="UMB5" t="s">
        <v>15808</v>
      </c>
      <c r="UMC5" t="s">
        <v>15809</v>
      </c>
      <c r="UMD5" t="s">
        <v>15810</v>
      </c>
      <c r="UME5" t="s">
        <v>15811</v>
      </c>
      <c r="UMF5" t="s">
        <v>15812</v>
      </c>
      <c r="UMG5" t="s">
        <v>15813</v>
      </c>
      <c r="UMH5" t="s">
        <v>15814</v>
      </c>
      <c r="UMI5" t="s">
        <v>15815</v>
      </c>
      <c r="UMJ5" t="s">
        <v>15816</v>
      </c>
      <c r="UMK5" t="s">
        <v>15817</v>
      </c>
      <c r="UML5" t="s">
        <v>15818</v>
      </c>
      <c r="UMM5" t="s">
        <v>15819</v>
      </c>
      <c r="UMN5" t="s">
        <v>15820</v>
      </c>
      <c r="UMO5" t="s">
        <v>15821</v>
      </c>
      <c r="UMP5" t="s">
        <v>15822</v>
      </c>
      <c r="UMQ5" t="s">
        <v>15823</v>
      </c>
      <c r="UMR5" t="s">
        <v>15824</v>
      </c>
      <c r="UMS5" t="s">
        <v>15825</v>
      </c>
      <c r="UMT5" t="s">
        <v>15826</v>
      </c>
      <c r="UMU5" t="s">
        <v>15827</v>
      </c>
      <c r="UMV5" t="s">
        <v>15828</v>
      </c>
      <c r="UMW5" t="s">
        <v>15829</v>
      </c>
      <c r="UMX5" t="s">
        <v>15830</v>
      </c>
      <c r="UMY5" t="s">
        <v>15831</v>
      </c>
      <c r="UMZ5" t="s">
        <v>15832</v>
      </c>
      <c r="UNA5" t="s">
        <v>15833</v>
      </c>
      <c r="UNB5" t="s">
        <v>15834</v>
      </c>
      <c r="UNC5" t="s">
        <v>15835</v>
      </c>
      <c r="UND5" t="s">
        <v>15836</v>
      </c>
      <c r="UNE5" t="s">
        <v>15837</v>
      </c>
      <c r="UNF5" t="s">
        <v>15838</v>
      </c>
      <c r="UNG5" t="s">
        <v>15839</v>
      </c>
      <c r="UNH5" t="s">
        <v>15840</v>
      </c>
      <c r="UNI5" t="s">
        <v>15841</v>
      </c>
      <c r="UNJ5" t="s">
        <v>15842</v>
      </c>
      <c r="UNK5" t="s">
        <v>15843</v>
      </c>
      <c r="UNL5" t="s">
        <v>15844</v>
      </c>
      <c r="UNM5" t="s">
        <v>15845</v>
      </c>
      <c r="UNN5" t="s">
        <v>15846</v>
      </c>
      <c r="UNO5" t="s">
        <v>15847</v>
      </c>
      <c r="UNP5" t="s">
        <v>15848</v>
      </c>
      <c r="UNQ5" t="s">
        <v>15849</v>
      </c>
      <c r="UNR5" t="s">
        <v>15850</v>
      </c>
      <c r="UNS5" t="s">
        <v>15851</v>
      </c>
      <c r="UNT5" t="s">
        <v>15852</v>
      </c>
      <c r="UNU5" t="s">
        <v>15853</v>
      </c>
      <c r="UNV5" t="s">
        <v>15854</v>
      </c>
      <c r="UNW5" t="s">
        <v>15855</v>
      </c>
      <c r="UNX5" t="s">
        <v>15856</v>
      </c>
      <c r="UNY5" t="s">
        <v>15857</v>
      </c>
      <c r="UNZ5" t="s">
        <v>15858</v>
      </c>
      <c r="UOA5" t="s">
        <v>15859</v>
      </c>
      <c r="UOB5" t="s">
        <v>15860</v>
      </c>
      <c r="UOC5" t="s">
        <v>15861</v>
      </c>
      <c r="UOD5" t="s">
        <v>15862</v>
      </c>
      <c r="UOE5" t="s">
        <v>15863</v>
      </c>
      <c r="UOF5" t="s">
        <v>15864</v>
      </c>
      <c r="UOG5" t="s">
        <v>15865</v>
      </c>
      <c r="UOH5" t="s">
        <v>15866</v>
      </c>
      <c r="UOI5" t="s">
        <v>15867</v>
      </c>
      <c r="UOJ5" t="s">
        <v>15868</v>
      </c>
      <c r="UOK5" t="s">
        <v>15869</v>
      </c>
      <c r="UOL5" t="s">
        <v>15870</v>
      </c>
      <c r="UOM5" t="s">
        <v>15871</v>
      </c>
      <c r="UON5" t="s">
        <v>15872</v>
      </c>
      <c r="UOO5" t="s">
        <v>15873</v>
      </c>
      <c r="UOP5" t="s">
        <v>15874</v>
      </c>
      <c r="UOQ5" t="s">
        <v>15875</v>
      </c>
      <c r="UOR5" t="s">
        <v>15876</v>
      </c>
      <c r="UOS5" t="s">
        <v>15877</v>
      </c>
      <c r="UOT5" t="s">
        <v>15878</v>
      </c>
      <c r="UOU5" t="s">
        <v>15879</v>
      </c>
      <c r="UOV5" t="s">
        <v>15880</v>
      </c>
      <c r="UOW5" t="s">
        <v>15881</v>
      </c>
      <c r="UOX5" t="s">
        <v>15882</v>
      </c>
      <c r="UOY5" t="s">
        <v>15883</v>
      </c>
      <c r="UOZ5" t="s">
        <v>15884</v>
      </c>
      <c r="UPA5" t="s">
        <v>15885</v>
      </c>
      <c r="UPB5" t="s">
        <v>15886</v>
      </c>
      <c r="UPC5" t="s">
        <v>15887</v>
      </c>
      <c r="UPD5" t="s">
        <v>15888</v>
      </c>
      <c r="UPE5" t="s">
        <v>15889</v>
      </c>
      <c r="UPF5" t="s">
        <v>15890</v>
      </c>
      <c r="UPG5" t="s">
        <v>15891</v>
      </c>
      <c r="UPH5" t="s">
        <v>15892</v>
      </c>
      <c r="UPI5" t="s">
        <v>15893</v>
      </c>
      <c r="UPJ5" t="s">
        <v>15894</v>
      </c>
      <c r="UPK5" t="s">
        <v>15895</v>
      </c>
      <c r="UPL5" t="s">
        <v>15896</v>
      </c>
      <c r="UPM5" t="s">
        <v>15897</v>
      </c>
      <c r="UPN5" t="s">
        <v>15898</v>
      </c>
      <c r="UPO5" t="s">
        <v>15899</v>
      </c>
      <c r="UPP5" t="s">
        <v>15900</v>
      </c>
      <c r="UPQ5" t="s">
        <v>15901</v>
      </c>
      <c r="UPR5" t="s">
        <v>15902</v>
      </c>
      <c r="UPS5" t="s">
        <v>15903</v>
      </c>
      <c r="UPT5" t="s">
        <v>15904</v>
      </c>
      <c r="UPU5" t="s">
        <v>15905</v>
      </c>
      <c r="UPV5" t="s">
        <v>15906</v>
      </c>
      <c r="UPW5" t="s">
        <v>15907</v>
      </c>
      <c r="UPX5" t="s">
        <v>15908</v>
      </c>
      <c r="UPY5" t="s">
        <v>15909</v>
      </c>
      <c r="UPZ5" t="s">
        <v>15910</v>
      </c>
      <c r="UQA5" t="s">
        <v>15911</v>
      </c>
      <c r="UQB5" t="s">
        <v>15912</v>
      </c>
      <c r="UQC5" t="s">
        <v>15913</v>
      </c>
      <c r="UQD5" t="s">
        <v>15914</v>
      </c>
      <c r="UQE5" t="s">
        <v>15915</v>
      </c>
      <c r="UQF5" t="s">
        <v>15916</v>
      </c>
      <c r="UQG5" t="s">
        <v>15917</v>
      </c>
      <c r="UQH5" t="s">
        <v>15918</v>
      </c>
      <c r="UQI5" t="s">
        <v>15919</v>
      </c>
      <c r="UQJ5" t="s">
        <v>15920</v>
      </c>
      <c r="UQK5" t="s">
        <v>15921</v>
      </c>
      <c r="UQL5" t="s">
        <v>15922</v>
      </c>
      <c r="UQM5" t="s">
        <v>15923</v>
      </c>
      <c r="UQN5" t="s">
        <v>15924</v>
      </c>
      <c r="UQO5" t="s">
        <v>15925</v>
      </c>
      <c r="UQP5" t="s">
        <v>15926</v>
      </c>
      <c r="UQQ5" t="s">
        <v>15927</v>
      </c>
      <c r="UQR5" t="s">
        <v>15928</v>
      </c>
      <c r="UQS5" t="s">
        <v>15929</v>
      </c>
      <c r="UQT5" t="s">
        <v>15930</v>
      </c>
      <c r="UQU5" t="s">
        <v>15931</v>
      </c>
      <c r="UQV5" t="s">
        <v>15932</v>
      </c>
      <c r="UQW5" t="s">
        <v>15933</v>
      </c>
      <c r="UQX5" t="s">
        <v>15934</v>
      </c>
      <c r="UQY5" t="s">
        <v>15935</v>
      </c>
      <c r="UQZ5" t="s">
        <v>15936</v>
      </c>
      <c r="URA5" t="s">
        <v>15937</v>
      </c>
      <c r="URB5" t="s">
        <v>15938</v>
      </c>
      <c r="URC5" t="s">
        <v>15939</v>
      </c>
      <c r="URD5" t="s">
        <v>15940</v>
      </c>
      <c r="URE5" t="s">
        <v>15941</v>
      </c>
      <c r="URF5" t="s">
        <v>15942</v>
      </c>
      <c r="URG5" t="s">
        <v>15943</v>
      </c>
      <c r="URH5" t="s">
        <v>15944</v>
      </c>
      <c r="URI5" t="s">
        <v>15945</v>
      </c>
      <c r="URJ5" t="s">
        <v>15946</v>
      </c>
      <c r="URK5" t="s">
        <v>15947</v>
      </c>
      <c r="URL5" t="s">
        <v>15948</v>
      </c>
      <c r="URM5" t="s">
        <v>15949</v>
      </c>
      <c r="URN5" t="s">
        <v>15950</v>
      </c>
      <c r="URO5" t="s">
        <v>15951</v>
      </c>
      <c r="URP5" t="s">
        <v>15952</v>
      </c>
      <c r="URQ5" t="s">
        <v>15953</v>
      </c>
      <c r="URR5" t="s">
        <v>15954</v>
      </c>
      <c r="URS5" t="s">
        <v>15955</v>
      </c>
      <c r="URT5" t="s">
        <v>15956</v>
      </c>
      <c r="URU5" t="s">
        <v>15957</v>
      </c>
      <c r="URV5" t="s">
        <v>15958</v>
      </c>
      <c r="URW5" t="s">
        <v>15959</v>
      </c>
      <c r="URX5" t="s">
        <v>15960</v>
      </c>
      <c r="URY5" t="s">
        <v>15961</v>
      </c>
      <c r="URZ5" t="s">
        <v>15962</v>
      </c>
      <c r="USA5" t="s">
        <v>15963</v>
      </c>
      <c r="USB5" t="s">
        <v>15964</v>
      </c>
      <c r="USC5" t="s">
        <v>15965</v>
      </c>
      <c r="USD5" t="s">
        <v>15966</v>
      </c>
      <c r="USE5" t="s">
        <v>15967</v>
      </c>
      <c r="USF5" t="s">
        <v>15968</v>
      </c>
      <c r="USG5" t="s">
        <v>15969</v>
      </c>
      <c r="USH5" t="s">
        <v>15970</v>
      </c>
      <c r="USI5" t="s">
        <v>15971</v>
      </c>
      <c r="USJ5" t="s">
        <v>15972</v>
      </c>
      <c r="USK5" t="s">
        <v>15973</v>
      </c>
      <c r="USL5" t="s">
        <v>15974</v>
      </c>
      <c r="USM5" t="s">
        <v>15975</v>
      </c>
      <c r="USN5" t="s">
        <v>15976</v>
      </c>
      <c r="USO5" t="s">
        <v>15977</v>
      </c>
      <c r="USP5" t="s">
        <v>15978</v>
      </c>
      <c r="USQ5" t="s">
        <v>15979</v>
      </c>
      <c r="USR5" t="s">
        <v>15980</v>
      </c>
      <c r="USS5" t="s">
        <v>15981</v>
      </c>
      <c r="UST5" t="s">
        <v>15982</v>
      </c>
      <c r="USU5" t="s">
        <v>15983</v>
      </c>
      <c r="USV5" t="s">
        <v>15984</v>
      </c>
      <c r="USW5" t="s">
        <v>15985</v>
      </c>
      <c r="USX5" t="s">
        <v>15986</v>
      </c>
      <c r="USY5" t="s">
        <v>15987</v>
      </c>
      <c r="USZ5" t="s">
        <v>15988</v>
      </c>
      <c r="UTA5" t="s">
        <v>15989</v>
      </c>
      <c r="UTB5" t="s">
        <v>15990</v>
      </c>
      <c r="UTC5" t="s">
        <v>15991</v>
      </c>
      <c r="UTD5" t="s">
        <v>15992</v>
      </c>
      <c r="UTE5" t="s">
        <v>15993</v>
      </c>
      <c r="UTF5" t="s">
        <v>15994</v>
      </c>
      <c r="UTG5" t="s">
        <v>15995</v>
      </c>
      <c r="UTH5" t="s">
        <v>15996</v>
      </c>
      <c r="UTI5" t="s">
        <v>15997</v>
      </c>
      <c r="UTJ5" t="s">
        <v>15998</v>
      </c>
      <c r="UTK5" t="s">
        <v>15999</v>
      </c>
      <c r="UTL5" t="s">
        <v>16000</v>
      </c>
      <c r="UTM5" t="s">
        <v>16001</v>
      </c>
      <c r="UTN5" t="s">
        <v>16002</v>
      </c>
      <c r="UTO5" t="s">
        <v>16003</v>
      </c>
      <c r="UTP5" t="s">
        <v>16004</v>
      </c>
      <c r="UTQ5" t="s">
        <v>16005</v>
      </c>
      <c r="UTR5" t="s">
        <v>16006</v>
      </c>
      <c r="UTS5" t="s">
        <v>16007</v>
      </c>
      <c r="UTT5" t="s">
        <v>16008</v>
      </c>
      <c r="UTU5" t="s">
        <v>16009</v>
      </c>
      <c r="UTV5" t="s">
        <v>16010</v>
      </c>
      <c r="UTW5" t="s">
        <v>16011</v>
      </c>
      <c r="UTX5" t="s">
        <v>16012</v>
      </c>
      <c r="UTY5" t="s">
        <v>16013</v>
      </c>
      <c r="UTZ5" t="s">
        <v>16014</v>
      </c>
      <c r="UUA5" t="s">
        <v>16015</v>
      </c>
      <c r="UUB5" t="s">
        <v>16016</v>
      </c>
      <c r="UUC5" t="s">
        <v>16017</v>
      </c>
      <c r="UUD5" t="s">
        <v>16018</v>
      </c>
      <c r="UUE5" t="s">
        <v>16019</v>
      </c>
      <c r="UUF5" t="s">
        <v>16020</v>
      </c>
      <c r="UUG5" t="s">
        <v>16021</v>
      </c>
      <c r="UUH5" t="s">
        <v>16022</v>
      </c>
      <c r="UUI5" t="s">
        <v>16023</v>
      </c>
      <c r="UUJ5" t="s">
        <v>16024</v>
      </c>
      <c r="UUK5" t="s">
        <v>16025</v>
      </c>
      <c r="UUL5" t="s">
        <v>16026</v>
      </c>
      <c r="UUM5" t="s">
        <v>16027</v>
      </c>
      <c r="UUN5" t="s">
        <v>16028</v>
      </c>
      <c r="UUO5" t="s">
        <v>16029</v>
      </c>
      <c r="UUP5" t="s">
        <v>16030</v>
      </c>
      <c r="UUQ5" t="s">
        <v>16031</v>
      </c>
      <c r="UUR5" t="s">
        <v>16032</v>
      </c>
      <c r="UUS5" t="s">
        <v>16033</v>
      </c>
      <c r="UUT5" t="s">
        <v>16034</v>
      </c>
      <c r="UUU5" t="s">
        <v>16035</v>
      </c>
      <c r="UUV5" t="s">
        <v>16036</v>
      </c>
      <c r="UUW5" t="s">
        <v>16037</v>
      </c>
      <c r="UUX5" t="s">
        <v>16038</v>
      </c>
      <c r="UUY5" t="s">
        <v>16039</v>
      </c>
      <c r="UUZ5" t="s">
        <v>16040</v>
      </c>
      <c r="UVA5" t="s">
        <v>16041</v>
      </c>
      <c r="UVB5" t="s">
        <v>16042</v>
      </c>
      <c r="UVC5" t="s">
        <v>16043</v>
      </c>
      <c r="UVD5" t="s">
        <v>16044</v>
      </c>
      <c r="UVE5" t="s">
        <v>16045</v>
      </c>
      <c r="UVF5" t="s">
        <v>16046</v>
      </c>
      <c r="UVG5" t="s">
        <v>16047</v>
      </c>
      <c r="UVH5" t="s">
        <v>16048</v>
      </c>
      <c r="UVI5" t="s">
        <v>16049</v>
      </c>
      <c r="UVJ5" t="s">
        <v>16050</v>
      </c>
      <c r="UVK5" t="s">
        <v>16051</v>
      </c>
      <c r="UVL5" t="s">
        <v>16052</v>
      </c>
      <c r="UVM5" t="s">
        <v>16053</v>
      </c>
      <c r="UVN5" t="s">
        <v>16054</v>
      </c>
      <c r="UVO5" t="s">
        <v>16055</v>
      </c>
      <c r="UVP5" t="s">
        <v>16056</v>
      </c>
      <c r="UVQ5" t="s">
        <v>16057</v>
      </c>
      <c r="UVR5" t="s">
        <v>16058</v>
      </c>
      <c r="UVS5" t="s">
        <v>16059</v>
      </c>
      <c r="UVT5" t="s">
        <v>16060</v>
      </c>
      <c r="UVU5" t="s">
        <v>16061</v>
      </c>
      <c r="UVV5" t="s">
        <v>16062</v>
      </c>
      <c r="UVW5" t="s">
        <v>16063</v>
      </c>
      <c r="UVX5" t="s">
        <v>16064</v>
      </c>
      <c r="UVY5" t="s">
        <v>16065</v>
      </c>
      <c r="UVZ5" t="s">
        <v>16066</v>
      </c>
      <c r="UWA5" t="s">
        <v>16067</v>
      </c>
      <c r="UWB5" t="s">
        <v>16068</v>
      </c>
      <c r="UWC5" t="s">
        <v>16069</v>
      </c>
      <c r="UWD5" t="s">
        <v>16070</v>
      </c>
      <c r="UWE5" t="s">
        <v>16071</v>
      </c>
      <c r="UWF5" t="s">
        <v>16072</v>
      </c>
      <c r="UWG5" t="s">
        <v>16073</v>
      </c>
      <c r="UWH5" t="s">
        <v>16074</v>
      </c>
      <c r="UWI5" t="s">
        <v>16075</v>
      </c>
      <c r="UWJ5" t="s">
        <v>16076</v>
      </c>
      <c r="UWK5" t="s">
        <v>16077</v>
      </c>
      <c r="UWL5" t="s">
        <v>16078</v>
      </c>
      <c r="UWM5" t="s">
        <v>16079</v>
      </c>
      <c r="UWN5" t="s">
        <v>16080</v>
      </c>
      <c r="UWO5" t="s">
        <v>16081</v>
      </c>
      <c r="UWP5" t="s">
        <v>16082</v>
      </c>
      <c r="UWQ5" t="s">
        <v>16083</v>
      </c>
      <c r="UWR5" t="s">
        <v>16084</v>
      </c>
      <c r="UWS5" t="s">
        <v>16085</v>
      </c>
      <c r="UWT5" t="s">
        <v>16086</v>
      </c>
      <c r="UWU5" t="s">
        <v>16087</v>
      </c>
      <c r="UWV5" t="s">
        <v>16088</v>
      </c>
      <c r="UWW5" t="s">
        <v>16089</v>
      </c>
      <c r="UWX5" t="s">
        <v>16090</v>
      </c>
      <c r="UWY5" t="s">
        <v>16091</v>
      </c>
      <c r="UWZ5" t="s">
        <v>16092</v>
      </c>
      <c r="UXA5" t="s">
        <v>16093</v>
      </c>
      <c r="UXB5" t="s">
        <v>16094</v>
      </c>
      <c r="UXC5" t="s">
        <v>16095</v>
      </c>
      <c r="UXD5" t="s">
        <v>16096</v>
      </c>
      <c r="UXE5" t="s">
        <v>16097</v>
      </c>
      <c r="UXF5" t="s">
        <v>16098</v>
      </c>
      <c r="UXG5" t="s">
        <v>16099</v>
      </c>
      <c r="UXH5" t="s">
        <v>16100</v>
      </c>
      <c r="UXI5" t="s">
        <v>16101</v>
      </c>
      <c r="UXJ5" t="s">
        <v>16102</v>
      </c>
      <c r="UXK5" t="s">
        <v>16103</v>
      </c>
      <c r="UXL5" t="s">
        <v>16104</v>
      </c>
      <c r="UXM5" t="s">
        <v>16105</v>
      </c>
      <c r="UXN5" t="s">
        <v>16106</v>
      </c>
      <c r="UXO5" t="s">
        <v>16107</v>
      </c>
      <c r="UXP5" t="s">
        <v>16108</v>
      </c>
      <c r="UXQ5" t="s">
        <v>16109</v>
      </c>
      <c r="UXR5" t="s">
        <v>16110</v>
      </c>
      <c r="UXS5" t="s">
        <v>16111</v>
      </c>
      <c r="UXT5" t="s">
        <v>16112</v>
      </c>
      <c r="UXU5" t="s">
        <v>16113</v>
      </c>
      <c r="UXV5" t="s">
        <v>16114</v>
      </c>
      <c r="UXW5" t="s">
        <v>16115</v>
      </c>
      <c r="UXX5" t="s">
        <v>16116</v>
      </c>
      <c r="UXY5" t="s">
        <v>16117</v>
      </c>
      <c r="UXZ5" t="s">
        <v>16118</v>
      </c>
      <c r="UYA5" t="s">
        <v>16119</v>
      </c>
      <c r="UYB5" t="s">
        <v>16120</v>
      </c>
      <c r="UYC5" t="s">
        <v>16121</v>
      </c>
      <c r="UYD5" t="s">
        <v>16122</v>
      </c>
      <c r="UYE5" t="s">
        <v>16123</v>
      </c>
      <c r="UYF5" t="s">
        <v>16124</v>
      </c>
      <c r="UYG5" t="s">
        <v>16125</v>
      </c>
      <c r="UYH5" t="s">
        <v>16126</v>
      </c>
      <c r="UYI5" t="s">
        <v>16127</v>
      </c>
      <c r="UYJ5" t="s">
        <v>16128</v>
      </c>
      <c r="UYK5" t="s">
        <v>16129</v>
      </c>
      <c r="UYL5" t="s">
        <v>16130</v>
      </c>
      <c r="UYM5" t="s">
        <v>16131</v>
      </c>
      <c r="UYN5" t="s">
        <v>16132</v>
      </c>
      <c r="UYO5" t="s">
        <v>16133</v>
      </c>
      <c r="UYP5" t="s">
        <v>16134</v>
      </c>
      <c r="UYQ5" t="s">
        <v>16135</v>
      </c>
      <c r="UYR5" t="s">
        <v>16136</v>
      </c>
      <c r="UYS5" t="s">
        <v>16137</v>
      </c>
      <c r="UYT5" t="s">
        <v>16138</v>
      </c>
      <c r="UYU5" t="s">
        <v>16139</v>
      </c>
      <c r="UYV5" t="s">
        <v>16140</v>
      </c>
      <c r="UYW5" t="s">
        <v>16141</v>
      </c>
      <c r="UYX5" t="s">
        <v>16142</v>
      </c>
      <c r="UYY5" t="s">
        <v>16143</v>
      </c>
      <c r="UYZ5" t="s">
        <v>16144</v>
      </c>
      <c r="UZA5" t="s">
        <v>16145</v>
      </c>
      <c r="UZB5" t="s">
        <v>16146</v>
      </c>
      <c r="UZC5" t="s">
        <v>16147</v>
      </c>
      <c r="UZD5" t="s">
        <v>16148</v>
      </c>
      <c r="UZE5" t="s">
        <v>16149</v>
      </c>
      <c r="UZF5" t="s">
        <v>16150</v>
      </c>
      <c r="UZG5" t="s">
        <v>16151</v>
      </c>
      <c r="UZH5" t="s">
        <v>16152</v>
      </c>
      <c r="UZI5" t="s">
        <v>16153</v>
      </c>
      <c r="UZJ5" t="s">
        <v>16154</v>
      </c>
      <c r="UZK5" t="s">
        <v>16155</v>
      </c>
      <c r="UZL5" t="s">
        <v>16156</v>
      </c>
      <c r="UZM5" t="s">
        <v>16157</v>
      </c>
      <c r="UZN5" t="s">
        <v>16158</v>
      </c>
      <c r="UZO5" t="s">
        <v>16159</v>
      </c>
      <c r="UZP5" t="s">
        <v>16160</v>
      </c>
      <c r="UZQ5" t="s">
        <v>16161</v>
      </c>
      <c r="UZR5" t="s">
        <v>16162</v>
      </c>
      <c r="UZS5" t="s">
        <v>16163</v>
      </c>
      <c r="UZT5" t="s">
        <v>16164</v>
      </c>
      <c r="UZU5" t="s">
        <v>16165</v>
      </c>
      <c r="UZV5" t="s">
        <v>16166</v>
      </c>
      <c r="UZW5" t="s">
        <v>16167</v>
      </c>
      <c r="UZX5" t="s">
        <v>16168</v>
      </c>
      <c r="UZY5" t="s">
        <v>16169</v>
      </c>
      <c r="UZZ5" t="s">
        <v>16170</v>
      </c>
      <c r="VAA5" t="s">
        <v>16171</v>
      </c>
      <c r="VAB5" t="s">
        <v>16172</v>
      </c>
      <c r="VAC5" t="s">
        <v>16173</v>
      </c>
      <c r="VAD5" t="s">
        <v>16174</v>
      </c>
      <c r="VAE5" t="s">
        <v>16175</v>
      </c>
      <c r="VAF5" t="s">
        <v>16176</v>
      </c>
      <c r="VAG5" t="s">
        <v>16177</v>
      </c>
      <c r="VAH5" t="s">
        <v>16178</v>
      </c>
      <c r="VAI5" t="s">
        <v>16179</v>
      </c>
      <c r="VAJ5" t="s">
        <v>16180</v>
      </c>
      <c r="VAK5" t="s">
        <v>16181</v>
      </c>
      <c r="VAL5" t="s">
        <v>16182</v>
      </c>
      <c r="VAM5" t="s">
        <v>16183</v>
      </c>
      <c r="VAN5" t="s">
        <v>16184</v>
      </c>
      <c r="VAO5" t="s">
        <v>16185</v>
      </c>
      <c r="VAP5" t="s">
        <v>16186</v>
      </c>
      <c r="VAQ5" t="s">
        <v>16187</v>
      </c>
      <c r="VAR5" t="s">
        <v>16188</v>
      </c>
      <c r="VAS5" t="s">
        <v>16189</v>
      </c>
      <c r="VAT5" t="s">
        <v>16190</v>
      </c>
      <c r="VAU5" t="s">
        <v>16191</v>
      </c>
      <c r="VAV5" t="s">
        <v>16192</v>
      </c>
      <c r="VAW5" t="s">
        <v>16193</v>
      </c>
      <c r="VAX5" t="s">
        <v>16194</v>
      </c>
      <c r="VAY5" t="s">
        <v>16195</v>
      </c>
      <c r="VAZ5" t="s">
        <v>16196</v>
      </c>
      <c r="VBA5" t="s">
        <v>16197</v>
      </c>
      <c r="VBB5" t="s">
        <v>16198</v>
      </c>
      <c r="VBC5" t="s">
        <v>16199</v>
      </c>
      <c r="VBD5" t="s">
        <v>16200</v>
      </c>
      <c r="VBE5" t="s">
        <v>16201</v>
      </c>
      <c r="VBF5" t="s">
        <v>16202</v>
      </c>
      <c r="VBG5" t="s">
        <v>16203</v>
      </c>
      <c r="VBH5" t="s">
        <v>16204</v>
      </c>
      <c r="VBI5" t="s">
        <v>16205</v>
      </c>
      <c r="VBJ5" t="s">
        <v>16206</v>
      </c>
      <c r="VBK5" t="s">
        <v>16207</v>
      </c>
      <c r="VBL5" t="s">
        <v>16208</v>
      </c>
      <c r="VBM5" t="s">
        <v>16209</v>
      </c>
      <c r="VBN5" t="s">
        <v>16210</v>
      </c>
      <c r="VBO5" t="s">
        <v>16211</v>
      </c>
      <c r="VBP5" t="s">
        <v>16212</v>
      </c>
      <c r="VBQ5" t="s">
        <v>16213</v>
      </c>
      <c r="VBR5" t="s">
        <v>16214</v>
      </c>
      <c r="VBS5" t="s">
        <v>16215</v>
      </c>
      <c r="VBT5" t="s">
        <v>16216</v>
      </c>
      <c r="VBU5" t="s">
        <v>16217</v>
      </c>
      <c r="VBV5" t="s">
        <v>16218</v>
      </c>
      <c r="VBW5" t="s">
        <v>16219</v>
      </c>
      <c r="VBX5" t="s">
        <v>16220</v>
      </c>
      <c r="VBY5" t="s">
        <v>16221</v>
      </c>
      <c r="VBZ5" t="s">
        <v>16222</v>
      </c>
      <c r="VCA5" t="s">
        <v>16223</v>
      </c>
      <c r="VCB5" t="s">
        <v>16224</v>
      </c>
      <c r="VCC5" t="s">
        <v>16225</v>
      </c>
      <c r="VCD5" t="s">
        <v>16226</v>
      </c>
      <c r="VCE5" t="s">
        <v>16227</v>
      </c>
      <c r="VCF5" t="s">
        <v>16228</v>
      </c>
      <c r="VCG5" t="s">
        <v>16229</v>
      </c>
      <c r="VCH5" t="s">
        <v>16230</v>
      </c>
      <c r="VCI5" t="s">
        <v>16231</v>
      </c>
      <c r="VCJ5" t="s">
        <v>16232</v>
      </c>
      <c r="VCK5" t="s">
        <v>16233</v>
      </c>
      <c r="VCL5" t="s">
        <v>16234</v>
      </c>
      <c r="VCM5" t="s">
        <v>16235</v>
      </c>
      <c r="VCN5" t="s">
        <v>16236</v>
      </c>
      <c r="VCO5" t="s">
        <v>16237</v>
      </c>
      <c r="VCP5" t="s">
        <v>16238</v>
      </c>
      <c r="VCQ5" t="s">
        <v>16239</v>
      </c>
      <c r="VCR5" t="s">
        <v>16240</v>
      </c>
      <c r="VCS5" t="s">
        <v>16241</v>
      </c>
      <c r="VCT5" t="s">
        <v>16242</v>
      </c>
      <c r="VCU5" t="s">
        <v>16243</v>
      </c>
      <c r="VCV5" t="s">
        <v>16244</v>
      </c>
      <c r="VCW5" t="s">
        <v>16245</v>
      </c>
      <c r="VCX5" t="s">
        <v>16246</v>
      </c>
      <c r="VCY5" t="s">
        <v>16247</v>
      </c>
      <c r="VCZ5" t="s">
        <v>16248</v>
      </c>
      <c r="VDA5" t="s">
        <v>16249</v>
      </c>
      <c r="VDB5" t="s">
        <v>16250</v>
      </c>
      <c r="VDC5" t="s">
        <v>16251</v>
      </c>
      <c r="VDD5" t="s">
        <v>16252</v>
      </c>
      <c r="VDE5" t="s">
        <v>16253</v>
      </c>
      <c r="VDF5" t="s">
        <v>16254</v>
      </c>
      <c r="VDG5" t="s">
        <v>16255</v>
      </c>
      <c r="VDH5" t="s">
        <v>16256</v>
      </c>
      <c r="VDI5" t="s">
        <v>16257</v>
      </c>
      <c r="VDJ5" t="s">
        <v>16258</v>
      </c>
      <c r="VDK5" t="s">
        <v>16259</v>
      </c>
      <c r="VDL5" t="s">
        <v>16260</v>
      </c>
      <c r="VDM5" t="s">
        <v>16261</v>
      </c>
      <c r="VDN5" t="s">
        <v>16262</v>
      </c>
      <c r="VDO5" t="s">
        <v>16263</v>
      </c>
      <c r="VDP5" t="s">
        <v>16264</v>
      </c>
      <c r="VDQ5" t="s">
        <v>16265</v>
      </c>
      <c r="VDR5" t="s">
        <v>16266</v>
      </c>
      <c r="VDS5" t="s">
        <v>16267</v>
      </c>
      <c r="VDT5" t="s">
        <v>16268</v>
      </c>
      <c r="VDU5" t="s">
        <v>16269</v>
      </c>
      <c r="VDV5" t="s">
        <v>16270</v>
      </c>
      <c r="VDW5" t="s">
        <v>16271</v>
      </c>
      <c r="VDX5" t="s">
        <v>16272</v>
      </c>
      <c r="VDY5" t="s">
        <v>16273</v>
      </c>
      <c r="VDZ5" t="s">
        <v>16274</v>
      </c>
      <c r="VEA5" t="s">
        <v>16275</v>
      </c>
      <c r="VEB5" t="s">
        <v>16276</v>
      </c>
      <c r="VEC5" t="s">
        <v>16277</v>
      </c>
      <c r="VED5" t="s">
        <v>16278</v>
      </c>
      <c r="VEE5" t="s">
        <v>16279</v>
      </c>
      <c r="VEF5" t="s">
        <v>16280</v>
      </c>
      <c r="VEG5" t="s">
        <v>16281</v>
      </c>
      <c r="VEH5" t="s">
        <v>16282</v>
      </c>
      <c r="VEI5" t="s">
        <v>16283</v>
      </c>
      <c r="VEJ5" t="s">
        <v>16284</v>
      </c>
      <c r="VEK5" t="s">
        <v>16285</v>
      </c>
      <c r="VEL5" t="s">
        <v>16286</v>
      </c>
      <c r="VEM5" t="s">
        <v>16287</v>
      </c>
      <c r="VEN5" t="s">
        <v>16288</v>
      </c>
      <c r="VEO5" t="s">
        <v>16289</v>
      </c>
      <c r="VEP5" t="s">
        <v>16290</v>
      </c>
      <c r="VEQ5" t="s">
        <v>16291</v>
      </c>
      <c r="VER5" t="s">
        <v>16292</v>
      </c>
      <c r="VES5" t="s">
        <v>16293</v>
      </c>
      <c r="VET5" t="s">
        <v>16294</v>
      </c>
      <c r="VEU5" t="s">
        <v>16295</v>
      </c>
      <c r="VEV5" t="s">
        <v>16296</v>
      </c>
      <c r="VEW5" t="s">
        <v>16297</v>
      </c>
      <c r="VEX5" t="s">
        <v>16298</v>
      </c>
      <c r="VEY5" t="s">
        <v>16299</v>
      </c>
      <c r="VEZ5" t="s">
        <v>16300</v>
      </c>
      <c r="VFA5" t="s">
        <v>16301</v>
      </c>
      <c r="VFB5" t="s">
        <v>16302</v>
      </c>
      <c r="VFC5" t="s">
        <v>16303</v>
      </c>
      <c r="VFD5" t="s">
        <v>16304</v>
      </c>
      <c r="VFE5" t="s">
        <v>16305</v>
      </c>
      <c r="VFF5" t="s">
        <v>16306</v>
      </c>
      <c r="VFG5" t="s">
        <v>16307</v>
      </c>
      <c r="VFH5" t="s">
        <v>16308</v>
      </c>
      <c r="VFI5" t="s">
        <v>16309</v>
      </c>
      <c r="VFJ5" t="s">
        <v>16310</v>
      </c>
      <c r="VFK5" t="s">
        <v>16311</v>
      </c>
      <c r="VFL5" t="s">
        <v>16312</v>
      </c>
      <c r="VFM5" t="s">
        <v>16313</v>
      </c>
      <c r="VFN5" t="s">
        <v>16314</v>
      </c>
      <c r="VFO5" t="s">
        <v>16315</v>
      </c>
      <c r="VFP5" t="s">
        <v>16316</v>
      </c>
      <c r="VFQ5" t="s">
        <v>16317</v>
      </c>
      <c r="VFR5" t="s">
        <v>16318</v>
      </c>
      <c r="VFS5" t="s">
        <v>16319</v>
      </c>
      <c r="VFT5" t="s">
        <v>16320</v>
      </c>
      <c r="VFU5" t="s">
        <v>16321</v>
      </c>
      <c r="VFV5" t="s">
        <v>16322</v>
      </c>
      <c r="VFW5" t="s">
        <v>16323</v>
      </c>
      <c r="VFX5" t="s">
        <v>16324</v>
      </c>
      <c r="VFY5" t="s">
        <v>16325</v>
      </c>
      <c r="VFZ5" t="s">
        <v>16326</v>
      </c>
      <c r="VGA5" t="s">
        <v>16327</v>
      </c>
      <c r="VGB5" t="s">
        <v>16328</v>
      </c>
      <c r="VGC5" t="s">
        <v>16329</v>
      </c>
      <c r="VGD5" t="s">
        <v>16330</v>
      </c>
      <c r="VGE5" t="s">
        <v>16331</v>
      </c>
      <c r="VGF5" t="s">
        <v>16332</v>
      </c>
      <c r="VGG5" t="s">
        <v>16333</v>
      </c>
      <c r="VGH5" t="s">
        <v>16334</v>
      </c>
      <c r="VGI5" t="s">
        <v>16335</v>
      </c>
      <c r="VGJ5" t="s">
        <v>16336</v>
      </c>
      <c r="VGK5" t="s">
        <v>16337</v>
      </c>
      <c r="VGL5" t="s">
        <v>16338</v>
      </c>
      <c r="VGM5" t="s">
        <v>16339</v>
      </c>
      <c r="VGN5" t="s">
        <v>16340</v>
      </c>
      <c r="VGO5" t="s">
        <v>16341</v>
      </c>
      <c r="VGP5" t="s">
        <v>16342</v>
      </c>
      <c r="VGQ5" t="s">
        <v>16343</v>
      </c>
      <c r="VGR5" t="s">
        <v>16344</v>
      </c>
      <c r="VGS5" t="s">
        <v>16345</v>
      </c>
      <c r="VGT5" t="s">
        <v>16346</v>
      </c>
      <c r="VGU5" t="s">
        <v>16347</v>
      </c>
      <c r="VGV5" t="s">
        <v>16348</v>
      </c>
      <c r="VGW5" t="s">
        <v>16349</v>
      </c>
      <c r="VGX5" t="s">
        <v>16350</v>
      </c>
      <c r="VGY5" t="s">
        <v>16351</v>
      </c>
      <c r="VGZ5" t="s">
        <v>16352</v>
      </c>
      <c r="VHA5" t="s">
        <v>16353</v>
      </c>
      <c r="VHB5" t="s">
        <v>16354</v>
      </c>
      <c r="VHC5" t="s">
        <v>16355</v>
      </c>
      <c r="VHD5" t="s">
        <v>16356</v>
      </c>
      <c r="VHE5" t="s">
        <v>16357</v>
      </c>
      <c r="VHF5" t="s">
        <v>16358</v>
      </c>
      <c r="VHG5" t="s">
        <v>16359</v>
      </c>
      <c r="VHH5" t="s">
        <v>16360</v>
      </c>
      <c r="VHI5" t="s">
        <v>16361</v>
      </c>
      <c r="VHJ5" t="s">
        <v>16362</v>
      </c>
      <c r="VHK5" t="s">
        <v>16363</v>
      </c>
      <c r="VHL5" t="s">
        <v>16364</v>
      </c>
      <c r="VHM5" t="s">
        <v>16365</v>
      </c>
      <c r="VHN5" t="s">
        <v>16366</v>
      </c>
      <c r="VHO5" t="s">
        <v>16367</v>
      </c>
      <c r="VHP5" t="s">
        <v>16368</v>
      </c>
      <c r="VHQ5" t="s">
        <v>16369</v>
      </c>
      <c r="VHR5" t="s">
        <v>16370</v>
      </c>
      <c r="VHS5" t="s">
        <v>16371</v>
      </c>
      <c r="VHT5" t="s">
        <v>16372</v>
      </c>
      <c r="VHU5" t="s">
        <v>16373</v>
      </c>
      <c r="VHV5" t="s">
        <v>16374</v>
      </c>
      <c r="VHW5" t="s">
        <v>16375</v>
      </c>
      <c r="VHX5" t="s">
        <v>16376</v>
      </c>
      <c r="VHY5" t="s">
        <v>16377</v>
      </c>
      <c r="VHZ5" t="s">
        <v>16378</v>
      </c>
      <c r="VIA5" t="s">
        <v>16379</v>
      </c>
      <c r="VIB5" t="s">
        <v>16380</v>
      </c>
      <c r="VIC5" t="s">
        <v>16381</v>
      </c>
      <c r="VID5" t="s">
        <v>16382</v>
      </c>
      <c r="VIE5" t="s">
        <v>16383</v>
      </c>
      <c r="VIF5" t="s">
        <v>16384</v>
      </c>
      <c r="VIG5" t="s">
        <v>16385</v>
      </c>
      <c r="VIH5" t="s">
        <v>16386</v>
      </c>
      <c r="VII5" t="s">
        <v>16387</v>
      </c>
      <c r="VIJ5" t="s">
        <v>16388</v>
      </c>
      <c r="VIK5" t="s">
        <v>16389</v>
      </c>
      <c r="VIL5" t="s">
        <v>16390</v>
      </c>
      <c r="VIM5" t="s">
        <v>16391</v>
      </c>
      <c r="VIN5" t="s">
        <v>16392</v>
      </c>
      <c r="VIO5" t="s">
        <v>16393</v>
      </c>
      <c r="VIP5" t="s">
        <v>16394</v>
      </c>
      <c r="VIQ5" t="s">
        <v>16395</v>
      </c>
      <c r="VIR5" t="s">
        <v>16396</v>
      </c>
      <c r="VIS5" t="s">
        <v>16397</v>
      </c>
      <c r="VIT5" t="s">
        <v>16398</v>
      </c>
      <c r="VIU5" t="s">
        <v>16399</v>
      </c>
      <c r="VIV5" t="s">
        <v>16400</v>
      </c>
      <c r="VIW5" t="s">
        <v>16401</v>
      </c>
      <c r="VIX5" t="s">
        <v>16402</v>
      </c>
      <c r="VIY5" t="s">
        <v>16403</v>
      </c>
      <c r="VIZ5" t="s">
        <v>16404</v>
      </c>
      <c r="VJA5" t="s">
        <v>16405</v>
      </c>
      <c r="VJB5" t="s">
        <v>16406</v>
      </c>
      <c r="VJC5" t="s">
        <v>16407</v>
      </c>
      <c r="VJD5" t="s">
        <v>16408</v>
      </c>
      <c r="VJE5" t="s">
        <v>16409</v>
      </c>
      <c r="VJF5" t="s">
        <v>16410</v>
      </c>
      <c r="VJG5" t="s">
        <v>16411</v>
      </c>
      <c r="VJH5" t="s">
        <v>16412</v>
      </c>
      <c r="VJI5" t="s">
        <v>16413</v>
      </c>
      <c r="VJJ5" t="s">
        <v>16414</v>
      </c>
      <c r="VJK5" t="s">
        <v>16415</v>
      </c>
      <c r="VJL5" t="s">
        <v>16416</v>
      </c>
      <c r="VJM5" t="s">
        <v>16417</v>
      </c>
      <c r="VJN5" t="s">
        <v>16418</v>
      </c>
      <c r="VJO5" t="s">
        <v>16419</v>
      </c>
      <c r="VJP5" t="s">
        <v>16420</v>
      </c>
      <c r="VJQ5" t="s">
        <v>16421</v>
      </c>
      <c r="VJR5" t="s">
        <v>16422</v>
      </c>
      <c r="VJS5" t="s">
        <v>16423</v>
      </c>
      <c r="VJT5" t="s">
        <v>16424</v>
      </c>
      <c r="VJU5" t="s">
        <v>16425</v>
      </c>
      <c r="VJV5" t="s">
        <v>16426</v>
      </c>
      <c r="VJW5" t="s">
        <v>16427</v>
      </c>
      <c r="VJX5" t="s">
        <v>16428</v>
      </c>
      <c r="VJY5" t="s">
        <v>16429</v>
      </c>
      <c r="VJZ5" t="s">
        <v>16430</v>
      </c>
      <c r="VKA5" t="s">
        <v>16431</v>
      </c>
      <c r="VKB5" t="s">
        <v>16432</v>
      </c>
      <c r="VKC5" t="s">
        <v>16433</v>
      </c>
      <c r="VKD5" t="s">
        <v>16434</v>
      </c>
      <c r="VKE5" t="s">
        <v>16435</v>
      </c>
      <c r="VKF5" t="s">
        <v>16436</v>
      </c>
      <c r="VKG5" t="s">
        <v>16437</v>
      </c>
      <c r="VKH5" t="s">
        <v>16438</v>
      </c>
      <c r="VKI5" t="s">
        <v>16439</v>
      </c>
      <c r="VKJ5" t="s">
        <v>16440</v>
      </c>
      <c r="VKK5" t="s">
        <v>16441</v>
      </c>
      <c r="VKL5" t="s">
        <v>16442</v>
      </c>
      <c r="VKM5" t="s">
        <v>16443</v>
      </c>
      <c r="VKN5" t="s">
        <v>16444</v>
      </c>
      <c r="VKO5" t="s">
        <v>16445</v>
      </c>
      <c r="VKP5" t="s">
        <v>16446</v>
      </c>
      <c r="VKQ5" t="s">
        <v>16447</v>
      </c>
      <c r="VKR5" t="s">
        <v>16448</v>
      </c>
      <c r="VKS5" t="s">
        <v>16449</v>
      </c>
      <c r="VKT5" t="s">
        <v>16450</v>
      </c>
      <c r="VKU5" t="s">
        <v>16451</v>
      </c>
      <c r="VKV5" t="s">
        <v>16452</v>
      </c>
      <c r="VKW5" t="s">
        <v>16453</v>
      </c>
      <c r="VKX5" t="s">
        <v>16454</v>
      </c>
      <c r="VKY5" t="s">
        <v>16455</v>
      </c>
      <c r="VKZ5" t="s">
        <v>16456</v>
      </c>
      <c r="VLA5" t="s">
        <v>16457</v>
      </c>
      <c r="VLB5" t="s">
        <v>16458</v>
      </c>
      <c r="VLC5" t="s">
        <v>16459</v>
      </c>
      <c r="VLD5" t="s">
        <v>16460</v>
      </c>
      <c r="VLE5" t="s">
        <v>16461</v>
      </c>
      <c r="VLF5" t="s">
        <v>16462</v>
      </c>
      <c r="VLG5" t="s">
        <v>16463</v>
      </c>
      <c r="VLH5" t="s">
        <v>16464</v>
      </c>
      <c r="VLI5" t="s">
        <v>16465</v>
      </c>
      <c r="VLJ5" t="s">
        <v>16466</v>
      </c>
      <c r="VLK5" t="s">
        <v>16467</v>
      </c>
      <c r="VLL5" t="s">
        <v>16468</v>
      </c>
      <c r="VLM5" t="s">
        <v>16469</v>
      </c>
      <c r="VLN5" t="s">
        <v>16470</v>
      </c>
      <c r="VLO5" t="s">
        <v>16471</v>
      </c>
      <c r="VLP5" t="s">
        <v>16472</v>
      </c>
      <c r="VLQ5" t="s">
        <v>16473</v>
      </c>
      <c r="VLR5" t="s">
        <v>16474</v>
      </c>
      <c r="VLS5" t="s">
        <v>16475</v>
      </c>
      <c r="VLT5" t="s">
        <v>16476</v>
      </c>
      <c r="VLU5" t="s">
        <v>16477</v>
      </c>
      <c r="VLV5" t="s">
        <v>16478</v>
      </c>
      <c r="VLW5" t="s">
        <v>16479</v>
      </c>
      <c r="VLX5" t="s">
        <v>16480</v>
      </c>
      <c r="VLY5" t="s">
        <v>16481</v>
      </c>
      <c r="VLZ5" t="s">
        <v>16482</v>
      </c>
      <c r="VMA5" t="s">
        <v>16483</v>
      </c>
      <c r="VMB5" t="s">
        <v>16484</v>
      </c>
      <c r="VMC5" t="s">
        <v>16485</v>
      </c>
      <c r="VMD5" t="s">
        <v>16486</v>
      </c>
      <c r="VME5" t="s">
        <v>16487</v>
      </c>
      <c r="VMF5" t="s">
        <v>16488</v>
      </c>
      <c r="VMG5" t="s">
        <v>16489</v>
      </c>
      <c r="VMH5" t="s">
        <v>16490</v>
      </c>
      <c r="VMI5" t="s">
        <v>16491</v>
      </c>
      <c r="VMJ5" t="s">
        <v>16492</v>
      </c>
      <c r="VMK5" t="s">
        <v>16493</v>
      </c>
      <c r="VML5" t="s">
        <v>16494</v>
      </c>
      <c r="VMM5" t="s">
        <v>16495</v>
      </c>
      <c r="VMN5" t="s">
        <v>16496</v>
      </c>
      <c r="VMO5" t="s">
        <v>16497</v>
      </c>
      <c r="VMP5" t="s">
        <v>16498</v>
      </c>
      <c r="VMQ5" t="s">
        <v>16499</v>
      </c>
      <c r="VMR5" t="s">
        <v>16500</v>
      </c>
      <c r="VMS5" t="s">
        <v>16501</v>
      </c>
      <c r="VMT5" t="s">
        <v>16502</v>
      </c>
      <c r="VMU5" t="s">
        <v>16503</v>
      </c>
      <c r="VMV5" t="s">
        <v>16504</v>
      </c>
      <c r="VMW5" t="s">
        <v>16505</v>
      </c>
      <c r="VMX5" t="s">
        <v>16506</v>
      </c>
      <c r="VMY5" t="s">
        <v>16507</v>
      </c>
      <c r="VMZ5" t="s">
        <v>16508</v>
      </c>
      <c r="VNA5" t="s">
        <v>16509</v>
      </c>
      <c r="VNB5" t="s">
        <v>16510</v>
      </c>
      <c r="VNC5" t="s">
        <v>16511</v>
      </c>
      <c r="VND5" t="s">
        <v>16512</v>
      </c>
      <c r="VNE5" t="s">
        <v>16513</v>
      </c>
      <c r="VNF5" t="s">
        <v>16514</v>
      </c>
      <c r="VNG5" t="s">
        <v>16515</v>
      </c>
      <c r="VNH5" t="s">
        <v>16516</v>
      </c>
      <c r="VNI5" t="s">
        <v>16517</v>
      </c>
      <c r="VNJ5" t="s">
        <v>16518</v>
      </c>
      <c r="VNK5" t="s">
        <v>16519</v>
      </c>
      <c r="VNL5" t="s">
        <v>16520</v>
      </c>
      <c r="VNM5" t="s">
        <v>16521</v>
      </c>
      <c r="VNN5" t="s">
        <v>16522</v>
      </c>
      <c r="VNO5" t="s">
        <v>16523</v>
      </c>
      <c r="VNP5" t="s">
        <v>16524</v>
      </c>
      <c r="VNQ5" t="s">
        <v>16525</v>
      </c>
      <c r="VNR5" t="s">
        <v>16526</v>
      </c>
      <c r="VNS5" t="s">
        <v>16527</v>
      </c>
      <c r="VNT5" t="s">
        <v>16528</v>
      </c>
      <c r="VNU5" t="s">
        <v>16529</v>
      </c>
      <c r="VNV5" t="s">
        <v>16530</v>
      </c>
      <c r="VNW5" t="s">
        <v>16531</v>
      </c>
      <c r="VNX5" t="s">
        <v>16532</v>
      </c>
      <c r="VNY5" t="s">
        <v>16533</v>
      </c>
      <c r="VNZ5" t="s">
        <v>16534</v>
      </c>
      <c r="VOA5" t="s">
        <v>16535</v>
      </c>
      <c r="VOB5" t="s">
        <v>16536</v>
      </c>
      <c r="VOC5" t="s">
        <v>16537</v>
      </c>
      <c r="VOD5" t="s">
        <v>16538</v>
      </c>
      <c r="VOE5" t="s">
        <v>16539</v>
      </c>
      <c r="VOF5" t="s">
        <v>16540</v>
      </c>
      <c r="VOG5" t="s">
        <v>16541</v>
      </c>
      <c r="VOH5" t="s">
        <v>16542</v>
      </c>
      <c r="VOI5" t="s">
        <v>16543</v>
      </c>
      <c r="VOJ5" t="s">
        <v>16544</v>
      </c>
      <c r="VOK5" t="s">
        <v>16545</v>
      </c>
      <c r="VOL5" t="s">
        <v>16546</v>
      </c>
      <c r="VOM5" t="s">
        <v>16547</v>
      </c>
      <c r="VON5" t="s">
        <v>16548</v>
      </c>
      <c r="VOO5" t="s">
        <v>16549</v>
      </c>
      <c r="VOP5" t="s">
        <v>16550</v>
      </c>
      <c r="VOQ5" t="s">
        <v>16551</v>
      </c>
      <c r="VOR5" t="s">
        <v>16552</v>
      </c>
      <c r="VOS5" t="s">
        <v>16553</v>
      </c>
      <c r="VOT5" t="s">
        <v>16554</v>
      </c>
      <c r="VOU5" t="s">
        <v>16555</v>
      </c>
      <c r="VOV5" t="s">
        <v>16556</v>
      </c>
      <c r="VOW5" t="s">
        <v>16557</v>
      </c>
      <c r="VOX5" t="s">
        <v>16558</v>
      </c>
      <c r="VOY5" t="s">
        <v>16559</v>
      </c>
      <c r="VOZ5" t="s">
        <v>16560</v>
      </c>
      <c r="VPA5" t="s">
        <v>16561</v>
      </c>
      <c r="VPB5" t="s">
        <v>16562</v>
      </c>
      <c r="VPC5" t="s">
        <v>16563</v>
      </c>
      <c r="VPD5" t="s">
        <v>16564</v>
      </c>
      <c r="VPE5" t="s">
        <v>16565</v>
      </c>
      <c r="VPF5" t="s">
        <v>16566</v>
      </c>
      <c r="VPG5" t="s">
        <v>16567</v>
      </c>
      <c r="VPH5" t="s">
        <v>16568</v>
      </c>
      <c r="VPI5" t="s">
        <v>16569</v>
      </c>
      <c r="VPJ5" t="s">
        <v>16570</v>
      </c>
      <c r="VPK5" t="s">
        <v>16571</v>
      </c>
      <c r="VPL5" t="s">
        <v>16572</v>
      </c>
      <c r="VPM5" t="s">
        <v>16573</v>
      </c>
      <c r="VPN5" t="s">
        <v>16574</v>
      </c>
      <c r="VPO5" t="s">
        <v>16575</v>
      </c>
      <c r="VPP5" t="s">
        <v>16576</v>
      </c>
      <c r="VPQ5" t="s">
        <v>16577</v>
      </c>
      <c r="VPR5" t="s">
        <v>16578</v>
      </c>
      <c r="VPS5" t="s">
        <v>16579</v>
      </c>
      <c r="VPT5" t="s">
        <v>16580</v>
      </c>
      <c r="VPU5" t="s">
        <v>16581</v>
      </c>
      <c r="VPV5" t="s">
        <v>16582</v>
      </c>
      <c r="VPW5" t="s">
        <v>16583</v>
      </c>
      <c r="VPX5" t="s">
        <v>16584</v>
      </c>
      <c r="VPY5" t="s">
        <v>16585</v>
      </c>
      <c r="VPZ5" t="s">
        <v>16586</v>
      </c>
      <c r="VQA5" t="s">
        <v>16587</v>
      </c>
      <c r="VQB5" t="s">
        <v>16588</v>
      </c>
      <c r="VQC5" t="s">
        <v>16589</v>
      </c>
      <c r="VQD5" t="s">
        <v>16590</v>
      </c>
      <c r="VQE5" t="s">
        <v>16591</v>
      </c>
      <c r="VQF5" t="s">
        <v>16592</v>
      </c>
      <c r="VQG5" t="s">
        <v>16593</v>
      </c>
      <c r="VQH5" t="s">
        <v>16594</v>
      </c>
      <c r="VQI5" t="s">
        <v>16595</v>
      </c>
      <c r="VQJ5" t="s">
        <v>16596</v>
      </c>
      <c r="VQK5" t="s">
        <v>16597</v>
      </c>
      <c r="VQL5" t="s">
        <v>16598</v>
      </c>
      <c r="VQM5" t="s">
        <v>16599</v>
      </c>
      <c r="VQN5" t="s">
        <v>16600</v>
      </c>
      <c r="VQO5" t="s">
        <v>16601</v>
      </c>
      <c r="VQP5" t="s">
        <v>16602</v>
      </c>
      <c r="VQQ5" t="s">
        <v>16603</v>
      </c>
      <c r="VQR5" t="s">
        <v>16604</v>
      </c>
      <c r="VQS5" t="s">
        <v>16605</v>
      </c>
      <c r="VQT5" t="s">
        <v>16606</v>
      </c>
      <c r="VQU5" t="s">
        <v>16607</v>
      </c>
      <c r="VQV5" t="s">
        <v>16608</v>
      </c>
      <c r="VQW5" t="s">
        <v>16609</v>
      </c>
      <c r="VQX5" t="s">
        <v>16610</v>
      </c>
      <c r="VQY5" t="s">
        <v>16611</v>
      </c>
      <c r="VQZ5" t="s">
        <v>16612</v>
      </c>
      <c r="VRA5" t="s">
        <v>16613</v>
      </c>
      <c r="VRB5" t="s">
        <v>16614</v>
      </c>
      <c r="VRC5" t="s">
        <v>16615</v>
      </c>
      <c r="VRD5" t="s">
        <v>16616</v>
      </c>
      <c r="VRE5" t="s">
        <v>16617</v>
      </c>
      <c r="VRF5" t="s">
        <v>16618</v>
      </c>
      <c r="VRG5" t="s">
        <v>16619</v>
      </c>
      <c r="VRH5" t="s">
        <v>16620</v>
      </c>
      <c r="VRI5" t="s">
        <v>16621</v>
      </c>
      <c r="VRJ5" t="s">
        <v>16622</v>
      </c>
      <c r="VRK5" t="s">
        <v>16623</v>
      </c>
      <c r="VRL5" t="s">
        <v>16624</v>
      </c>
      <c r="VRM5" t="s">
        <v>16625</v>
      </c>
      <c r="VRN5" t="s">
        <v>16626</v>
      </c>
      <c r="VRO5" t="s">
        <v>16627</v>
      </c>
      <c r="VRP5" t="s">
        <v>16628</v>
      </c>
      <c r="VRQ5" t="s">
        <v>16629</v>
      </c>
      <c r="VRR5" t="s">
        <v>16630</v>
      </c>
      <c r="VRS5" t="s">
        <v>16631</v>
      </c>
      <c r="VRT5" t="s">
        <v>16632</v>
      </c>
      <c r="VRU5" t="s">
        <v>16633</v>
      </c>
      <c r="VRV5" t="s">
        <v>16634</v>
      </c>
      <c r="VRW5" t="s">
        <v>16635</v>
      </c>
      <c r="VRX5" t="s">
        <v>16636</v>
      </c>
      <c r="VRY5" t="s">
        <v>16637</v>
      </c>
      <c r="VRZ5" t="s">
        <v>16638</v>
      </c>
      <c r="VSA5" t="s">
        <v>16639</v>
      </c>
      <c r="VSB5" t="s">
        <v>16640</v>
      </c>
      <c r="VSC5" t="s">
        <v>16641</v>
      </c>
      <c r="VSD5" t="s">
        <v>16642</v>
      </c>
      <c r="VSE5" t="s">
        <v>16643</v>
      </c>
      <c r="VSF5" t="s">
        <v>16644</v>
      </c>
      <c r="VSG5" t="s">
        <v>16645</v>
      </c>
      <c r="VSH5" t="s">
        <v>16646</v>
      </c>
      <c r="VSI5" t="s">
        <v>16647</v>
      </c>
      <c r="VSJ5" t="s">
        <v>16648</v>
      </c>
      <c r="VSK5" t="s">
        <v>16649</v>
      </c>
      <c r="VSL5" t="s">
        <v>16650</v>
      </c>
      <c r="VSM5" t="s">
        <v>16651</v>
      </c>
      <c r="VSN5" t="s">
        <v>16652</v>
      </c>
      <c r="VSO5" t="s">
        <v>16653</v>
      </c>
      <c r="VSP5" t="s">
        <v>16654</v>
      </c>
      <c r="VSQ5" t="s">
        <v>16655</v>
      </c>
      <c r="VSR5" t="s">
        <v>16656</v>
      </c>
      <c r="VSS5" t="s">
        <v>16657</v>
      </c>
      <c r="VST5" t="s">
        <v>16658</v>
      </c>
      <c r="VSU5" t="s">
        <v>16659</v>
      </c>
      <c r="VSV5" t="s">
        <v>16660</v>
      </c>
      <c r="VSW5" t="s">
        <v>16661</v>
      </c>
      <c r="VSX5" t="s">
        <v>16662</v>
      </c>
      <c r="VSY5" t="s">
        <v>16663</v>
      </c>
      <c r="VSZ5" t="s">
        <v>16664</v>
      </c>
      <c r="VTA5" t="s">
        <v>16665</v>
      </c>
      <c r="VTB5" t="s">
        <v>16666</v>
      </c>
      <c r="VTC5" t="s">
        <v>16667</v>
      </c>
      <c r="VTD5" t="s">
        <v>16668</v>
      </c>
      <c r="VTE5" t="s">
        <v>16669</v>
      </c>
      <c r="VTF5" t="s">
        <v>16670</v>
      </c>
      <c r="VTG5" t="s">
        <v>16671</v>
      </c>
      <c r="VTH5" t="s">
        <v>16672</v>
      </c>
      <c r="VTI5" t="s">
        <v>16673</v>
      </c>
      <c r="VTJ5" t="s">
        <v>16674</v>
      </c>
      <c r="VTK5" t="s">
        <v>16675</v>
      </c>
      <c r="VTL5" t="s">
        <v>16676</v>
      </c>
      <c r="VTM5" t="s">
        <v>16677</v>
      </c>
      <c r="VTN5" t="s">
        <v>16678</v>
      </c>
      <c r="VTO5" t="s">
        <v>16679</v>
      </c>
      <c r="VTP5" t="s">
        <v>16680</v>
      </c>
      <c r="VTQ5" t="s">
        <v>16681</v>
      </c>
      <c r="VTR5" t="s">
        <v>16682</v>
      </c>
      <c r="VTS5" t="s">
        <v>16683</v>
      </c>
      <c r="VTT5" t="s">
        <v>16684</v>
      </c>
      <c r="VTU5" t="s">
        <v>16685</v>
      </c>
      <c r="VTV5" t="s">
        <v>16686</v>
      </c>
      <c r="VTW5" t="s">
        <v>16687</v>
      </c>
      <c r="VTX5" t="s">
        <v>16688</v>
      </c>
      <c r="VTY5" t="s">
        <v>16689</v>
      </c>
      <c r="VTZ5" t="s">
        <v>16690</v>
      </c>
      <c r="VUA5" t="s">
        <v>16691</v>
      </c>
      <c r="VUB5" t="s">
        <v>16692</v>
      </c>
      <c r="VUC5" t="s">
        <v>16693</v>
      </c>
      <c r="VUD5" t="s">
        <v>16694</v>
      </c>
      <c r="VUE5" t="s">
        <v>16695</v>
      </c>
      <c r="VUF5" t="s">
        <v>16696</v>
      </c>
      <c r="VUG5" t="s">
        <v>16697</v>
      </c>
      <c r="VUH5" t="s">
        <v>16698</v>
      </c>
      <c r="VUI5" t="s">
        <v>16699</v>
      </c>
      <c r="VUJ5" t="s">
        <v>16700</v>
      </c>
      <c r="VUK5" t="s">
        <v>16701</v>
      </c>
      <c r="VUL5" t="s">
        <v>16702</v>
      </c>
      <c r="VUM5" t="s">
        <v>16703</v>
      </c>
      <c r="VUN5" t="s">
        <v>16704</v>
      </c>
      <c r="VUO5" t="s">
        <v>16705</v>
      </c>
      <c r="VUP5" t="s">
        <v>16706</v>
      </c>
      <c r="VUQ5" t="s">
        <v>16707</v>
      </c>
      <c r="VUR5" t="s">
        <v>16708</v>
      </c>
      <c r="VUS5" t="s">
        <v>16709</v>
      </c>
      <c r="VUT5" t="s">
        <v>16710</v>
      </c>
      <c r="VUU5" t="s">
        <v>16711</v>
      </c>
      <c r="VUV5" t="s">
        <v>16712</v>
      </c>
      <c r="VUW5" t="s">
        <v>16713</v>
      </c>
      <c r="VUX5" t="s">
        <v>16714</v>
      </c>
      <c r="VUY5" t="s">
        <v>16715</v>
      </c>
      <c r="VUZ5" t="s">
        <v>16716</v>
      </c>
      <c r="VVA5" t="s">
        <v>16717</v>
      </c>
      <c r="VVB5" t="s">
        <v>16718</v>
      </c>
      <c r="VVC5" t="s">
        <v>16719</v>
      </c>
      <c r="VVD5" t="s">
        <v>16720</v>
      </c>
      <c r="VVE5" t="s">
        <v>16721</v>
      </c>
      <c r="VVF5" t="s">
        <v>16722</v>
      </c>
      <c r="VVG5" t="s">
        <v>16723</v>
      </c>
      <c r="VVH5" t="s">
        <v>16724</v>
      </c>
      <c r="VVI5" t="s">
        <v>16725</v>
      </c>
      <c r="VVJ5" t="s">
        <v>16726</v>
      </c>
      <c r="VVK5" t="s">
        <v>16727</v>
      </c>
      <c r="VVL5" t="s">
        <v>16728</v>
      </c>
      <c r="VVM5" t="s">
        <v>16729</v>
      </c>
      <c r="VVN5" t="s">
        <v>16730</v>
      </c>
      <c r="VVO5" t="s">
        <v>16731</v>
      </c>
      <c r="VVP5" t="s">
        <v>16732</v>
      </c>
      <c r="VVQ5" t="s">
        <v>16733</v>
      </c>
      <c r="VVR5" t="s">
        <v>16734</v>
      </c>
      <c r="VVS5" t="s">
        <v>16735</v>
      </c>
      <c r="VVT5" t="s">
        <v>16736</v>
      </c>
      <c r="VVU5" t="s">
        <v>16737</v>
      </c>
      <c r="VVV5" t="s">
        <v>16738</v>
      </c>
      <c r="VVW5" t="s">
        <v>16739</v>
      </c>
      <c r="VVX5" t="s">
        <v>16740</v>
      </c>
      <c r="VVY5" t="s">
        <v>16741</v>
      </c>
      <c r="VVZ5" t="s">
        <v>16742</v>
      </c>
      <c r="VWA5" t="s">
        <v>16743</v>
      </c>
      <c r="VWB5" t="s">
        <v>16744</v>
      </c>
      <c r="VWC5" t="s">
        <v>16745</v>
      </c>
      <c r="VWD5" t="s">
        <v>16746</v>
      </c>
      <c r="VWE5" t="s">
        <v>16747</v>
      </c>
      <c r="VWF5" t="s">
        <v>16748</v>
      </c>
      <c r="VWG5" t="s">
        <v>16749</v>
      </c>
      <c r="VWH5" t="s">
        <v>16750</v>
      </c>
      <c r="VWI5" t="s">
        <v>16751</v>
      </c>
      <c r="VWJ5" t="s">
        <v>16752</v>
      </c>
      <c r="VWK5" t="s">
        <v>16753</v>
      </c>
      <c r="VWL5" t="s">
        <v>16754</v>
      </c>
      <c r="VWM5" t="s">
        <v>16755</v>
      </c>
      <c r="VWN5" t="s">
        <v>16756</v>
      </c>
      <c r="VWO5" t="s">
        <v>16757</v>
      </c>
      <c r="VWP5" t="s">
        <v>16758</v>
      </c>
      <c r="VWQ5" t="s">
        <v>16759</v>
      </c>
      <c r="VWR5" t="s">
        <v>16760</v>
      </c>
      <c r="VWS5" t="s">
        <v>16761</v>
      </c>
      <c r="VWT5" t="s">
        <v>16762</v>
      </c>
      <c r="VWU5" t="s">
        <v>16763</v>
      </c>
      <c r="VWV5" t="s">
        <v>16764</v>
      </c>
      <c r="VWW5" t="s">
        <v>16765</v>
      </c>
      <c r="VWX5" t="s">
        <v>16766</v>
      </c>
      <c r="VWY5" t="s">
        <v>16767</v>
      </c>
      <c r="VWZ5" t="s">
        <v>16768</v>
      </c>
      <c r="VXA5" t="s">
        <v>16769</v>
      </c>
      <c r="VXB5" t="s">
        <v>16770</v>
      </c>
      <c r="VXC5" t="s">
        <v>16771</v>
      </c>
      <c r="VXD5" t="s">
        <v>16772</v>
      </c>
      <c r="VXE5" t="s">
        <v>16773</v>
      </c>
      <c r="VXF5" t="s">
        <v>16774</v>
      </c>
      <c r="VXG5" t="s">
        <v>16775</v>
      </c>
      <c r="VXH5" t="s">
        <v>16776</v>
      </c>
      <c r="VXI5" t="s">
        <v>16777</v>
      </c>
      <c r="VXJ5" t="s">
        <v>16778</v>
      </c>
      <c r="VXK5" t="s">
        <v>16779</v>
      </c>
      <c r="VXL5" t="s">
        <v>16780</v>
      </c>
      <c r="VXM5" t="s">
        <v>16781</v>
      </c>
      <c r="VXN5" t="s">
        <v>16782</v>
      </c>
      <c r="VXO5" t="s">
        <v>16783</v>
      </c>
      <c r="VXP5" t="s">
        <v>16784</v>
      </c>
      <c r="VXQ5" t="s">
        <v>16785</v>
      </c>
      <c r="VXR5" t="s">
        <v>16786</v>
      </c>
      <c r="VXS5" t="s">
        <v>16787</v>
      </c>
      <c r="VXT5" t="s">
        <v>16788</v>
      </c>
      <c r="VXU5" t="s">
        <v>16789</v>
      </c>
      <c r="VXV5" t="s">
        <v>16790</v>
      </c>
      <c r="VXW5" t="s">
        <v>16791</v>
      </c>
      <c r="VXX5" t="s">
        <v>16792</v>
      </c>
      <c r="VXY5" t="s">
        <v>16793</v>
      </c>
      <c r="VXZ5" t="s">
        <v>16794</v>
      </c>
      <c r="VYA5" t="s">
        <v>16795</v>
      </c>
      <c r="VYB5" t="s">
        <v>16796</v>
      </c>
      <c r="VYC5" t="s">
        <v>16797</v>
      </c>
      <c r="VYD5" t="s">
        <v>16798</v>
      </c>
      <c r="VYE5" t="s">
        <v>16799</v>
      </c>
      <c r="VYF5" t="s">
        <v>16800</v>
      </c>
      <c r="VYG5" t="s">
        <v>16801</v>
      </c>
      <c r="VYH5" t="s">
        <v>16802</v>
      </c>
      <c r="VYI5" t="s">
        <v>16803</v>
      </c>
      <c r="VYJ5" t="s">
        <v>16804</v>
      </c>
      <c r="VYK5" t="s">
        <v>16805</v>
      </c>
      <c r="VYL5" t="s">
        <v>16806</v>
      </c>
      <c r="VYM5" t="s">
        <v>16807</v>
      </c>
      <c r="VYN5" t="s">
        <v>16808</v>
      </c>
      <c r="VYO5" t="s">
        <v>16809</v>
      </c>
      <c r="VYP5" t="s">
        <v>16810</v>
      </c>
      <c r="VYQ5" t="s">
        <v>16811</v>
      </c>
      <c r="VYR5" t="s">
        <v>16812</v>
      </c>
      <c r="VYS5" t="s">
        <v>16813</v>
      </c>
      <c r="VYT5" t="s">
        <v>16814</v>
      </c>
      <c r="VYU5" t="s">
        <v>16815</v>
      </c>
      <c r="VYV5" t="s">
        <v>16816</v>
      </c>
      <c r="VYW5" t="s">
        <v>16817</v>
      </c>
      <c r="VYX5" t="s">
        <v>16818</v>
      </c>
      <c r="VYY5" t="s">
        <v>16819</v>
      </c>
      <c r="VYZ5" t="s">
        <v>16820</v>
      </c>
      <c r="VZA5" t="s">
        <v>16821</v>
      </c>
      <c r="VZB5" t="s">
        <v>16822</v>
      </c>
      <c r="VZC5" t="s">
        <v>16823</v>
      </c>
      <c r="VZD5" t="s">
        <v>16824</v>
      </c>
      <c r="VZE5" t="s">
        <v>16825</v>
      </c>
      <c r="VZF5" t="s">
        <v>16826</v>
      </c>
      <c r="VZG5" t="s">
        <v>16827</v>
      </c>
      <c r="VZH5" t="s">
        <v>16828</v>
      </c>
      <c r="VZI5" t="s">
        <v>16829</v>
      </c>
      <c r="VZJ5" t="s">
        <v>16830</v>
      </c>
      <c r="VZK5" t="s">
        <v>16831</v>
      </c>
      <c r="VZL5" t="s">
        <v>16832</v>
      </c>
      <c r="VZM5" t="s">
        <v>16833</v>
      </c>
      <c r="VZN5" t="s">
        <v>16834</v>
      </c>
      <c r="VZO5" t="s">
        <v>16835</v>
      </c>
      <c r="VZP5" t="s">
        <v>16836</v>
      </c>
      <c r="VZQ5" t="s">
        <v>16837</v>
      </c>
      <c r="VZR5" t="s">
        <v>16838</v>
      </c>
      <c r="VZS5" t="s">
        <v>16839</v>
      </c>
      <c r="VZT5" t="s">
        <v>16840</v>
      </c>
      <c r="VZU5" t="s">
        <v>16841</v>
      </c>
      <c r="VZV5" t="s">
        <v>16842</v>
      </c>
      <c r="VZW5" t="s">
        <v>16843</v>
      </c>
      <c r="VZX5" t="s">
        <v>16844</v>
      </c>
      <c r="VZY5" t="s">
        <v>16845</v>
      </c>
      <c r="VZZ5" t="s">
        <v>16846</v>
      </c>
      <c r="WAA5" t="s">
        <v>16847</v>
      </c>
      <c r="WAB5" t="s">
        <v>16848</v>
      </c>
      <c r="WAC5" t="s">
        <v>16849</v>
      </c>
      <c r="WAD5" t="s">
        <v>16850</v>
      </c>
      <c r="WAE5" t="s">
        <v>16851</v>
      </c>
      <c r="WAF5" t="s">
        <v>16852</v>
      </c>
      <c r="WAG5" t="s">
        <v>16853</v>
      </c>
      <c r="WAH5" t="s">
        <v>16854</v>
      </c>
      <c r="WAI5" t="s">
        <v>16855</v>
      </c>
      <c r="WAJ5" t="s">
        <v>16856</v>
      </c>
      <c r="WAK5" t="s">
        <v>16857</v>
      </c>
      <c r="WAL5" t="s">
        <v>16858</v>
      </c>
      <c r="WAM5" t="s">
        <v>16859</v>
      </c>
      <c r="WAN5" t="s">
        <v>16860</v>
      </c>
      <c r="WAO5" t="s">
        <v>16861</v>
      </c>
      <c r="WAP5" t="s">
        <v>16862</v>
      </c>
      <c r="WAQ5" t="s">
        <v>16863</v>
      </c>
      <c r="WAR5" t="s">
        <v>16864</v>
      </c>
      <c r="WAS5" t="s">
        <v>16865</v>
      </c>
      <c r="WAT5" t="s">
        <v>16866</v>
      </c>
      <c r="WAU5" t="s">
        <v>16867</v>
      </c>
      <c r="WAV5" t="s">
        <v>16868</v>
      </c>
      <c r="WAW5" t="s">
        <v>16869</v>
      </c>
      <c r="WAX5" t="s">
        <v>16870</v>
      </c>
      <c r="WAY5" t="s">
        <v>16871</v>
      </c>
      <c r="WAZ5" t="s">
        <v>16872</v>
      </c>
      <c r="WBA5" t="s">
        <v>16873</v>
      </c>
      <c r="WBB5" t="s">
        <v>16874</v>
      </c>
      <c r="WBC5" t="s">
        <v>16875</v>
      </c>
      <c r="WBD5" t="s">
        <v>16876</v>
      </c>
      <c r="WBE5" t="s">
        <v>16877</v>
      </c>
      <c r="WBF5" t="s">
        <v>16878</v>
      </c>
      <c r="WBG5" t="s">
        <v>16879</v>
      </c>
      <c r="WBH5" t="s">
        <v>16880</v>
      </c>
      <c r="WBI5" t="s">
        <v>16881</v>
      </c>
      <c r="WBJ5" t="s">
        <v>16882</v>
      </c>
      <c r="WBK5" t="s">
        <v>16883</v>
      </c>
      <c r="WBL5" t="s">
        <v>16884</v>
      </c>
      <c r="WBM5" t="s">
        <v>16885</v>
      </c>
      <c r="WBN5" t="s">
        <v>16886</v>
      </c>
      <c r="WBO5" t="s">
        <v>16887</v>
      </c>
      <c r="WBP5" t="s">
        <v>16888</v>
      </c>
      <c r="WBQ5" t="s">
        <v>16889</v>
      </c>
      <c r="WBR5" t="s">
        <v>16890</v>
      </c>
      <c r="WBS5" t="s">
        <v>16891</v>
      </c>
      <c r="WBT5" t="s">
        <v>16892</v>
      </c>
      <c r="WBU5" t="s">
        <v>16893</v>
      </c>
      <c r="WBV5" t="s">
        <v>16894</v>
      </c>
      <c r="WBW5" t="s">
        <v>16895</v>
      </c>
      <c r="WBX5" t="s">
        <v>16896</v>
      </c>
      <c r="WBY5" t="s">
        <v>16897</v>
      </c>
      <c r="WBZ5" t="s">
        <v>16898</v>
      </c>
      <c r="WCA5" t="s">
        <v>16899</v>
      </c>
      <c r="WCB5" t="s">
        <v>16900</v>
      </c>
      <c r="WCC5" t="s">
        <v>16901</v>
      </c>
      <c r="WCD5" t="s">
        <v>16902</v>
      </c>
      <c r="WCE5" t="s">
        <v>16903</v>
      </c>
      <c r="WCF5" t="s">
        <v>16904</v>
      </c>
      <c r="WCG5" t="s">
        <v>16905</v>
      </c>
      <c r="WCH5" t="s">
        <v>16906</v>
      </c>
      <c r="WCI5" t="s">
        <v>16907</v>
      </c>
      <c r="WCJ5" t="s">
        <v>16908</v>
      </c>
      <c r="WCK5" t="s">
        <v>16909</v>
      </c>
      <c r="WCL5" t="s">
        <v>16910</v>
      </c>
      <c r="WCM5" t="s">
        <v>16911</v>
      </c>
      <c r="WCN5" t="s">
        <v>16912</v>
      </c>
      <c r="WCO5" t="s">
        <v>16913</v>
      </c>
      <c r="WCP5" t="s">
        <v>16914</v>
      </c>
      <c r="WCQ5" t="s">
        <v>16915</v>
      </c>
      <c r="WCR5" t="s">
        <v>16916</v>
      </c>
      <c r="WCS5" t="s">
        <v>16917</v>
      </c>
      <c r="WCT5" t="s">
        <v>16918</v>
      </c>
      <c r="WCU5" t="s">
        <v>16919</v>
      </c>
      <c r="WCV5" t="s">
        <v>16920</v>
      </c>
      <c r="WCW5" t="s">
        <v>16921</v>
      </c>
      <c r="WCX5" t="s">
        <v>16922</v>
      </c>
      <c r="WCY5" t="s">
        <v>16923</v>
      </c>
      <c r="WCZ5" t="s">
        <v>16924</v>
      </c>
      <c r="WDA5" t="s">
        <v>16925</v>
      </c>
      <c r="WDB5" t="s">
        <v>16926</v>
      </c>
      <c r="WDC5" t="s">
        <v>16927</v>
      </c>
      <c r="WDD5" t="s">
        <v>16928</v>
      </c>
      <c r="WDE5" t="s">
        <v>16929</v>
      </c>
      <c r="WDF5" t="s">
        <v>16930</v>
      </c>
      <c r="WDG5" t="s">
        <v>16931</v>
      </c>
      <c r="WDH5" t="s">
        <v>16932</v>
      </c>
      <c r="WDI5" t="s">
        <v>16933</v>
      </c>
      <c r="WDJ5" t="s">
        <v>16934</v>
      </c>
      <c r="WDK5" t="s">
        <v>16935</v>
      </c>
      <c r="WDL5" t="s">
        <v>16936</v>
      </c>
      <c r="WDM5" t="s">
        <v>16937</v>
      </c>
      <c r="WDN5" t="s">
        <v>16938</v>
      </c>
      <c r="WDO5" t="s">
        <v>16939</v>
      </c>
      <c r="WDP5" t="s">
        <v>16940</v>
      </c>
      <c r="WDQ5" t="s">
        <v>16941</v>
      </c>
      <c r="WDR5" t="s">
        <v>16942</v>
      </c>
      <c r="WDS5" t="s">
        <v>16943</v>
      </c>
      <c r="WDT5" t="s">
        <v>16944</v>
      </c>
      <c r="WDU5" t="s">
        <v>16945</v>
      </c>
      <c r="WDV5" t="s">
        <v>16946</v>
      </c>
      <c r="WDW5" t="s">
        <v>16947</v>
      </c>
      <c r="WDX5" t="s">
        <v>16948</v>
      </c>
      <c r="WDY5" t="s">
        <v>16949</v>
      </c>
      <c r="WDZ5" t="s">
        <v>16950</v>
      </c>
      <c r="WEA5" t="s">
        <v>16951</v>
      </c>
      <c r="WEB5" t="s">
        <v>16952</v>
      </c>
      <c r="WEC5" t="s">
        <v>16953</v>
      </c>
      <c r="WED5" t="s">
        <v>16954</v>
      </c>
      <c r="WEE5" t="s">
        <v>16955</v>
      </c>
      <c r="WEF5" t="s">
        <v>16956</v>
      </c>
      <c r="WEG5" t="s">
        <v>16957</v>
      </c>
      <c r="WEH5" t="s">
        <v>16958</v>
      </c>
      <c r="WEI5" t="s">
        <v>16959</v>
      </c>
      <c r="WEJ5" t="s">
        <v>16960</v>
      </c>
      <c r="WEK5" t="s">
        <v>16961</v>
      </c>
      <c r="WEL5" t="s">
        <v>16962</v>
      </c>
      <c r="WEM5" t="s">
        <v>16963</v>
      </c>
      <c r="WEN5" t="s">
        <v>16964</v>
      </c>
      <c r="WEO5" t="s">
        <v>16965</v>
      </c>
      <c r="WEP5" t="s">
        <v>16966</v>
      </c>
      <c r="WEQ5" t="s">
        <v>16967</v>
      </c>
      <c r="WER5" t="s">
        <v>16968</v>
      </c>
      <c r="WES5" t="s">
        <v>16969</v>
      </c>
      <c r="WET5" t="s">
        <v>16970</v>
      </c>
      <c r="WEU5" t="s">
        <v>16971</v>
      </c>
      <c r="WEV5" t="s">
        <v>16972</v>
      </c>
      <c r="WEW5" t="s">
        <v>16973</v>
      </c>
      <c r="WEX5" t="s">
        <v>16974</v>
      </c>
      <c r="WEY5" t="s">
        <v>16975</v>
      </c>
      <c r="WEZ5" t="s">
        <v>16976</v>
      </c>
      <c r="WFA5" t="s">
        <v>16977</v>
      </c>
      <c r="WFB5" t="s">
        <v>16978</v>
      </c>
      <c r="WFC5" t="s">
        <v>16979</v>
      </c>
      <c r="WFD5" t="s">
        <v>16980</v>
      </c>
      <c r="WFE5" t="s">
        <v>16981</v>
      </c>
      <c r="WFF5" t="s">
        <v>16982</v>
      </c>
      <c r="WFG5" t="s">
        <v>16983</v>
      </c>
      <c r="WFH5" t="s">
        <v>16984</v>
      </c>
      <c r="WFI5" t="s">
        <v>16985</v>
      </c>
      <c r="WFJ5" t="s">
        <v>16986</v>
      </c>
      <c r="WFK5" t="s">
        <v>16987</v>
      </c>
      <c r="WFL5" t="s">
        <v>16988</v>
      </c>
      <c r="WFM5" t="s">
        <v>16989</v>
      </c>
      <c r="WFN5" t="s">
        <v>16990</v>
      </c>
      <c r="WFO5" t="s">
        <v>16991</v>
      </c>
      <c r="WFP5" t="s">
        <v>16992</v>
      </c>
      <c r="WFQ5" t="s">
        <v>16993</v>
      </c>
      <c r="WFR5" t="s">
        <v>16994</v>
      </c>
      <c r="WFS5" t="s">
        <v>16995</v>
      </c>
      <c r="WFT5" t="s">
        <v>16996</v>
      </c>
      <c r="WFU5" t="s">
        <v>16997</v>
      </c>
      <c r="WFV5" t="s">
        <v>16998</v>
      </c>
      <c r="WFW5" t="s">
        <v>16999</v>
      </c>
      <c r="WFX5" t="s">
        <v>17000</v>
      </c>
      <c r="WFY5" t="s">
        <v>17001</v>
      </c>
      <c r="WFZ5" t="s">
        <v>17002</v>
      </c>
      <c r="WGA5" t="s">
        <v>17003</v>
      </c>
      <c r="WGB5" t="s">
        <v>17004</v>
      </c>
      <c r="WGC5" t="s">
        <v>17005</v>
      </c>
      <c r="WGD5" t="s">
        <v>17006</v>
      </c>
      <c r="WGE5" t="s">
        <v>17007</v>
      </c>
      <c r="WGF5" t="s">
        <v>17008</v>
      </c>
      <c r="WGG5" t="s">
        <v>17009</v>
      </c>
      <c r="WGH5" t="s">
        <v>17010</v>
      </c>
      <c r="WGI5" t="s">
        <v>17011</v>
      </c>
      <c r="WGJ5" t="s">
        <v>17012</v>
      </c>
      <c r="WGK5" t="s">
        <v>17013</v>
      </c>
      <c r="WGL5" t="s">
        <v>17014</v>
      </c>
      <c r="WGM5" t="s">
        <v>17015</v>
      </c>
      <c r="WGN5" t="s">
        <v>17016</v>
      </c>
      <c r="WGO5" t="s">
        <v>17017</v>
      </c>
      <c r="WGP5" t="s">
        <v>17018</v>
      </c>
      <c r="WGQ5" t="s">
        <v>17019</v>
      </c>
      <c r="WGR5" t="s">
        <v>17020</v>
      </c>
      <c r="WGS5" t="s">
        <v>17021</v>
      </c>
      <c r="WGT5" t="s">
        <v>17022</v>
      </c>
      <c r="WGU5" t="s">
        <v>17023</v>
      </c>
      <c r="WGV5" t="s">
        <v>17024</v>
      </c>
      <c r="WGW5" t="s">
        <v>17025</v>
      </c>
      <c r="WGX5" t="s">
        <v>17026</v>
      </c>
      <c r="WGY5" t="s">
        <v>17027</v>
      </c>
      <c r="WGZ5" t="s">
        <v>17028</v>
      </c>
      <c r="WHA5" t="s">
        <v>17029</v>
      </c>
      <c r="WHB5" t="s">
        <v>17030</v>
      </c>
      <c r="WHC5" t="s">
        <v>17031</v>
      </c>
      <c r="WHD5" t="s">
        <v>17032</v>
      </c>
      <c r="WHE5" t="s">
        <v>17033</v>
      </c>
      <c r="WHF5" t="s">
        <v>17034</v>
      </c>
      <c r="WHG5" t="s">
        <v>17035</v>
      </c>
      <c r="WHH5" t="s">
        <v>17036</v>
      </c>
      <c r="WHI5" t="s">
        <v>17037</v>
      </c>
      <c r="WHJ5" t="s">
        <v>17038</v>
      </c>
      <c r="WHK5" t="s">
        <v>17039</v>
      </c>
      <c r="WHL5" t="s">
        <v>17040</v>
      </c>
      <c r="WHM5" t="s">
        <v>17041</v>
      </c>
      <c r="WHN5" t="s">
        <v>17042</v>
      </c>
      <c r="WHO5" t="s">
        <v>17043</v>
      </c>
      <c r="WHP5" t="s">
        <v>17044</v>
      </c>
      <c r="WHQ5" t="s">
        <v>17045</v>
      </c>
      <c r="WHR5" t="s">
        <v>17046</v>
      </c>
      <c r="WHS5" t="s">
        <v>17047</v>
      </c>
      <c r="WHT5" t="s">
        <v>17048</v>
      </c>
      <c r="WHU5" t="s">
        <v>17049</v>
      </c>
      <c r="WHV5" t="s">
        <v>17050</v>
      </c>
      <c r="WHW5" t="s">
        <v>17051</v>
      </c>
      <c r="WHX5" t="s">
        <v>17052</v>
      </c>
      <c r="WHY5" t="s">
        <v>17053</v>
      </c>
      <c r="WHZ5" t="s">
        <v>17054</v>
      </c>
      <c r="WIA5" t="s">
        <v>17055</v>
      </c>
      <c r="WIB5" t="s">
        <v>17056</v>
      </c>
      <c r="WIC5" t="s">
        <v>17057</v>
      </c>
      <c r="WID5" t="s">
        <v>17058</v>
      </c>
      <c r="WIE5" t="s">
        <v>17059</v>
      </c>
      <c r="WIF5" t="s">
        <v>17060</v>
      </c>
      <c r="WIG5" t="s">
        <v>17061</v>
      </c>
      <c r="WIH5" t="s">
        <v>17062</v>
      </c>
      <c r="WII5" t="s">
        <v>17063</v>
      </c>
      <c r="WIJ5" t="s">
        <v>17064</v>
      </c>
      <c r="WIK5" t="s">
        <v>17065</v>
      </c>
      <c r="WIL5" t="s">
        <v>17066</v>
      </c>
      <c r="WIM5" t="s">
        <v>17067</v>
      </c>
      <c r="WIN5" t="s">
        <v>17068</v>
      </c>
      <c r="WIO5" t="s">
        <v>17069</v>
      </c>
      <c r="WIP5" t="s">
        <v>17070</v>
      </c>
      <c r="WIQ5" t="s">
        <v>17071</v>
      </c>
      <c r="WIR5" t="s">
        <v>17072</v>
      </c>
      <c r="WIS5" t="s">
        <v>17073</v>
      </c>
      <c r="WIT5" t="s">
        <v>17074</v>
      </c>
      <c r="WIU5" t="s">
        <v>17075</v>
      </c>
      <c r="WIV5" t="s">
        <v>17076</v>
      </c>
      <c r="WIW5" t="s">
        <v>17077</v>
      </c>
      <c r="WIX5" t="s">
        <v>17078</v>
      </c>
      <c r="WIY5" t="s">
        <v>17079</v>
      </c>
      <c r="WIZ5" t="s">
        <v>17080</v>
      </c>
      <c r="WJA5" t="s">
        <v>17081</v>
      </c>
      <c r="WJB5" t="s">
        <v>17082</v>
      </c>
      <c r="WJC5" t="s">
        <v>17083</v>
      </c>
      <c r="WJD5" t="s">
        <v>17084</v>
      </c>
      <c r="WJE5" t="s">
        <v>17085</v>
      </c>
      <c r="WJF5" t="s">
        <v>17086</v>
      </c>
      <c r="WJG5" t="s">
        <v>17087</v>
      </c>
      <c r="WJH5" t="s">
        <v>17088</v>
      </c>
      <c r="WJI5" t="s">
        <v>17089</v>
      </c>
      <c r="WJJ5" t="s">
        <v>17090</v>
      </c>
      <c r="WJK5" t="s">
        <v>17091</v>
      </c>
      <c r="WJL5" t="s">
        <v>17092</v>
      </c>
      <c r="WJM5" t="s">
        <v>17093</v>
      </c>
      <c r="WJN5" t="s">
        <v>17094</v>
      </c>
      <c r="WJO5" t="s">
        <v>17095</v>
      </c>
      <c r="WJP5" t="s">
        <v>17096</v>
      </c>
      <c r="WJQ5" t="s">
        <v>17097</v>
      </c>
      <c r="WJR5" t="s">
        <v>17098</v>
      </c>
      <c r="WJS5" t="s">
        <v>17099</v>
      </c>
      <c r="WJT5" t="s">
        <v>17100</v>
      </c>
      <c r="WJU5" t="s">
        <v>17101</v>
      </c>
      <c r="WJV5" t="s">
        <v>17102</v>
      </c>
      <c r="WJW5" t="s">
        <v>17103</v>
      </c>
      <c r="WJX5" t="s">
        <v>17104</v>
      </c>
      <c r="WJY5" t="s">
        <v>17105</v>
      </c>
      <c r="WJZ5" t="s">
        <v>17106</v>
      </c>
      <c r="WKA5" t="s">
        <v>17107</v>
      </c>
      <c r="WKB5" t="s">
        <v>17108</v>
      </c>
      <c r="WKC5" t="s">
        <v>17109</v>
      </c>
      <c r="WKD5" t="s">
        <v>17110</v>
      </c>
      <c r="WKE5" t="s">
        <v>17111</v>
      </c>
      <c r="WKF5" t="s">
        <v>17112</v>
      </c>
      <c r="WKG5" t="s">
        <v>17113</v>
      </c>
      <c r="WKH5" t="s">
        <v>17114</v>
      </c>
      <c r="WKI5" t="s">
        <v>17115</v>
      </c>
      <c r="WKJ5" t="s">
        <v>17116</v>
      </c>
      <c r="WKK5" t="s">
        <v>17117</v>
      </c>
      <c r="WKL5" t="s">
        <v>17118</v>
      </c>
      <c r="WKM5" t="s">
        <v>17119</v>
      </c>
      <c r="WKN5" t="s">
        <v>17120</v>
      </c>
      <c r="WKO5" t="s">
        <v>17121</v>
      </c>
      <c r="WKP5" t="s">
        <v>17122</v>
      </c>
      <c r="WKQ5" t="s">
        <v>17123</v>
      </c>
      <c r="WKR5" t="s">
        <v>17124</v>
      </c>
      <c r="WKS5" t="s">
        <v>17125</v>
      </c>
      <c r="WKT5" t="s">
        <v>17126</v>
      </c>
      <c r="WKU5" t="s">
        <v>17127</v>
      </c>
      <c r="WKV5" t="s">
        <v>17128</v>
      </c>
      <c r="WKW5" t="s">
        <v>17129</v>
      </c>
      <c r="WKX5" t="s">
        <v>17130</v>
      </c>
      <c r="WKY5" t="s">
        <v>17131</v>
      </c>
      <c r="WKZ5" t="s">
        <v>17132</v>
      </c>
      <c r="WLA5" t="s">
        <v>17133</v>
      </c>
      <c r="WLB5" t="s">
        <v>17134</v>
      </c>
      <c r="WLC5" t="s">
        <v>17135</v>
      </c>
      <c r="WLD5" t="s">
        <v>17136</v>
      </c>
      <c r="WLE5" t="s">
        <v>17137</v>
      </c>
      <c r="WLF5" t="s">
        <v>17138</v>
      </c>
      <c r="WLG5" t="s">
        <v>17139</v>
      </c>
      <c r="WLH5" t="s">
        <v>17140</v>
      </c>
      <c r="WLI5" t="s">
        <v>17141</v>
      </c>
      <c r="WLJ5" t="s">
        <v>17142</v>
      </c>
      <c r="WLK5" t="s">
        <v>17143</v>
      </c>
      <c r="WLL5" t="s">
        <v>17144</v>
      </c>
      <c r="WLM5" t="s">
        <v>17145</v>
      </c>
      <c r="WLN5" t="s">
        <v>17146</v>
      </c>
      <c r="WLO5" t="s">
        <v>17147</v>
      </c>
      <c r="WLP5" t="s">
        <v>17148</v>
      </c>
      <c r="WLQ5" t="s">
        <v>17149</v>
      </c>
      <c r="WLR5" t="s">
        <v>17150</v>
      </c>
      <c r="WLS5" t="s">
        <v>17151</v>
      </c>
      <c r="WLT5" t="s">
        <v>17152</v>
      </c>
      <c r="WLU5" t="s">
        <v>17153</v>
      </c>
      <c r="WLV5" t="s">
        <v>17154</v>
      </c>
      <c r="WLW5" t="s">
        <v>17155</v>
      </c>
      <c r="WLX5" t="s">
        <v>17156</v>
      </c>
      <c r="WLY5" t="s">
        <v>17157</v>
      </c>
      <c r="WLZ5" t="s">
        <v>17158</v>
      </c>
      <c r="WMA5" t="s">
        <v>17159</v>
      </c>
      <c r="WMB5" t="s">
        <v>17160</v>
      </c>
      <c r="WMC5" t="s">
        <v>17161</v>
      </c>
      <c r="WMD5" t="s">
        <v>17162</v>
      </c>
      <c r="WME5" t="s">
        <v>17163</v>
      </c>
      <c r="WMF5" t="s">
        <v>17164</v>
      </c>
      <c r="WMG5" t="s">
        <v>17165</v>
      </c>
      <c r="WMH5" t="s">
        <v>17166</v>
      </c>
      <c r="WMI5" t="s">
        <v>17167</v>
      </c>
      <c r="WMJ5" t="s">
        <v>17168</v>
      </c>
      <c r="WMK5" t="s">
        <v>17169</v>
      </c>
      <c r="WML5" t="s">
        <v>17170</v>
      </c>
      <c r="WMM5" t="s">
        <v>17171</v>
      </c>
      <c r="WMN5" t="s">
        <v>17172</v>
      </c>
      <c r="WMO5" t="s">
        <v>17173</v>
      </c>
      <c r="WMP5" t="s">
        <v>17174</v>
      </c>
      <c r="WMQ5" t="s">
        <v>17175</v>
      </c>
      <c r="WMR5" t="s">
        <v>17176</v>
      </c>
      <c r="WMS5" t="s">
        <v>17177</v>
      </c>
      <c r="WMT5" t="s">
        <v>17178</v>
      </c>
      <c r="WMU5" t="s">
        <v>17179</v>
      </c>
      <c r="WMV5" t="s">
        <v>17180</v>
      </c>
      <c r="WMW5" t="s">
        <v>17181</v>
      </c>
      <c r="WMX5" t="s">
        <v>17182</v>
      </c>
      <c r="WMY5" t="s">
        <v>17183</v>
      </c>
      <c r="WMZ5" t="s">
        <v>17184</v>
      </c>
      <c r="WNA5" t="s">
        <v>17185</v>
      </c>
      <c r="WNB5" t="s">
        <v>17186</v>
      </c>
      <c r="WNC5" t="s">
        <v>17187</v>
      </c>
      <c r="WND5" t="s">
        <v>17188</v>
      </c>
      <c r="WNE5" t="s">
        <v>17189</v>
      </c>
      <c r="WNF5" t="s">
        <v>17190</v>
      </c>
      <c r="WNG5" t="s">
        <v>17191</v>
      </c>
      <c r="WNH5" t="s">
        <v>17192</v>
      </c>
      <c r="WNI5" t="s">
        <v>17193</v>
      </c>
      <c r="WNJ5" t="s">
        <v>17194</v>
      </c>
      <c r="WNK5" t="s">
        <v>17195</v>
      </c>
      <c r="WNL5" t="s">
        <v>17196</v>
      </c>
      <c r="WNM5" t="s">
        <v>17197</v>
      </c>
      <c r="WNN5" t="s">
        <v>17198</v>
      </c>
      <c r="WNO5" t="s">
        <v>17199</v>
      </c>
      <c r="WNP5" t="s">
        <v>17200</v>
      </c>
      <c r="WNQ5" t="s">
        <v>17201</v>
      </c>
      <c r="WNR5" t="s">
        <v>17202</v>
      </c>
      <c r="WNS5" t="s">
        <v>17203</v>
      </c>
      <c r="WNT5" t="s">
        <v>17204</v>
      </c>
      <c r="WNU5" t="s">
        <v>17205</v>
      </c>
      <c r="WNV5" t="s">
        <v>17206</v>
      </c>
      <c r="WNW5" t="s">
        <v>17207</v>
      </c>
      <c r="WNX5" t="s">
        <v>17208</v>
      </c>
      <c r="WNY5" t="s">
        <v>17209</v>
      </c>
      <c r="WNZ5" t="s">
        <v>17210</v>
      </c>
      <c r="WOA5" t="s">
        <v>17211</v>
      </c>
      <c r="WOB5" t="s">
        <v>17212</v>
      </c>
      <c r="WOC5" t="s">
        <v>17213</v>
      </c>
      <c r="WOD5" t="s">
        <v>17214</v>
      </c>
      <c r="WOE5" t="s">
        <v>17215</v>
      </c>
      <c r="WOF5" t="s">
        <v>17216</v>
      </c>
      <c r="WOG5" t="s">
        <v>17217</v>
      </c>
      <c r="WOH5" t="s">
        <v>17218</v>
      </c>
      <c r="WOI5" t="s">
        <v>17219</v>
      </c>
      <c r="WOJ5" t="s">
        <v>17220</v>
      </c>
      <c r="WOK5" t="s">
        <v>17221</v>
      </c>
      <c r="WOL5" t="s">
        <v>17222</v>
      </c>
      <c r="WOM5" t="s">
        <v>17223</v>
      </c>
      <c r="WON5" t="s">
        <v>17224</v>
      </c>
      <c r="WOO5" t="s">
        <v>17225</v>
      </c>
      <c r="WOP5" t="s">
        <v>17226</v>
      </c>
      <c r="WOQ5" t="s">
        <v>17227</v>
      </c>
      <c r="WOR5" t="s">
        <v>17228</v>
      </c>
      <c r="WOS5" t="s">
        <v>17229</v>
      </c>
      <c r="WOT5" t="s">
        <v>17230</v>
      </c>
      <c r="WOU5" t="s">
        <v>17231</v>
      </c>
      <c r="WOV5" t="s">
        <v>17232</v>
      </c>
      <c r="WOW5" t="s">
        <v>17233</v>
      </c>
      <c r="WOX5" t="s">
        <v>17234</v>
      </c>
      <c r="WOY5" t="s">
        <v>17235</v>
      </c>
      <c r="WOZ5" t="s">
        <v>17236</v>
      </c>
      <c r="WPA5" t="s">
        <v>17237</v>
      </c>
      <c r="WPB5" t="s">
        <v>17238</v>
      </c>
      <c r="WPC5" t="s">
        <v>17239</v>
      </c>
      <c r="WPD5" t="s">
        <v>17240</v>
      </c>
      <c r="WPE5" t="s">
        <v>17241</v>
      </c>
      <c r="WPF5" t="s">
        <v>17242</v>
      </c>
      <c r="WPG5" t="s">
        <v>17243</v>
      </c>
      <c r="WPH5" t="s">
        <v>17244</v>
      </c>
      <c r="WPI5" t="s">
        <v>17245</v>
      </c>
      <c r="WPJ5" t="s">
        <v>17246</v>
      </c>
      <c r="WPK5" t="s">
        <v>17247</v>
      </c>
      <c r="WPL5" t="s">
        <v>17248</v>
      </c>
      <c r="WPM5" t="s">
        <v>17249</v>
      </c>
      <c r="WPN5" t="s">
        <v>17250</v>
      </c>
      <c r="WPO5" t="s">
        <v>17251</v>
      </c>
      <c r="WPP5" t="s">
        <v>17252</v>
      </c>
      <c r="WPQ5" t="s">
        <v>17253</v>
      </c>
      <c r="WPR5" t="s">
        <v>17254</v>
      </c>
      <c r="WPS5" t="s">
        <v>17255</v>
      </c>
      <c r="WPT5" t="s">
        <v>17256</v>
      </c>
      <c r="WPU5" t="s">
        <v>17257</v>
      </c>
      <c r="WPV5" t="s">
        <v>17258</v>
      </c>
      <c r="WPW5" t="s">
        <v>17259</v>
      </c>
      <c r="WPX5" t="s">
        <v>17260</v>
      </c>
      <c r="WPY5" t="s">
        <v>17261</v>
      </c>
      <c r="WPZ5" t="s">
        <v>17262</v>
      </c>
      <c r="WQA5" t="s">
        <v>17263</v>
      </c>
      <c r="WQB5" t="s">
        <v>17264</v>
      </c>
      <c r="WQC5" t="s">
        <v>17265</v>
      </c>
      <c r="WQD5" t="s">
        <v>17266</v>
      </c>
      <c r="WQE5" t="s">
        <v>17267</v>
      </c>
      <c r="WQF5" t="s">
        <v>17268</v>
      </c>
      <c r="WQG5" t="s">
        <v>17269</v>
      </c>
      <c r="WQH5" t="s">
        <v>17270</v>
      </c>
      <c r="WQI5" t="s">
        <v>17271</v>
      </c>
      <c r="WQJ5" t="s">
        <v>17272</v>
      </c>
      <c r="WQK5" t="s">
        <v>17273</v>
      </c>
      <c r="WQL5" t="s">
        <v>17274</v>
      </c>
      <c r="WQM5" t="s">
        <v>17275</v>
      </c>
      <c r="WQN5" t="s">
        <v>17276</v>
      </c>
      <c r="WQO5" t="s">
        <v>17277</v>
      </c>
      <c r="WQP5" t="s">
        <v>17278</v>
      </c>
      <c r="WQQ5" t="s">
        <v>17279</v>
      </c>
      <c r="WQR5" t="s">
        <v>17280</v>
      </c>
      <c r="WQS5" t="s">
        <v>17281</v>
      </c>
      <c r="WQT5" t="s">
        <v>17282</v>
      </c>
      <c r="WQU5" t="s">
        <v>17283</v>
      </c>
      <c r="WQV5" t="s">
        <v>17284</v>
      </c>
      <c r="WQW5" t="s">
        <v>17285</v>
      </c>
      <c r="WQX5" t="s">
        <v>17286</v>
      </c>
      <c r="WQY5" t="s">
        <v>17287</v>
      </c>
      <c r="WQZ5" t="s">
        <v>17288</v>
      </c>
      <c r="WRA5" t="s">
        <v>17289</v>
      </c>
      <c r="WRB5" t="s">
        <v>17290</v>
      </c>
      <c r="WRC5" t="s">
        <v>17291</v>
      </c>
      <c r="WRD5" t="s">
        <v>17292</v>
      </c>
      <c r="WRE5" t="s">
        <v>17293</v>
      </c>
      <c r="WRF5" t="s">
        <v>17294</v>
      </c>
      <c r="WRG5" t="s">
        <v>17295</v>
      </c>
      <c r="WRH5" t="s">
        <v>17296</v>
      </c>
      <c r="WRI5" t="s">
        <v>17297</v>
      </c>
      <c r="WRJ5" t="s">
        <v>17298</v>
      </c>
      <c r="WRK5" t="s">
        <v>17299</v>
      </c>
      <c r="WRL5" t="s">
        <v>17300</v>
      </c>
      <c r="WRM5" t="s">
        <v>17301</v>
      </c>
      <c r="WRN5" t="s">
        <v>17302</v>
      </c>
      <c r="WRO5" t="s">
        <v>17303</v>
      </c>
      <c r="WRP5" t="s">
        <v>17304</v>
      </c>
      <c r="WRQ5" t="s">
        <v>17305</v>
      </c>
      <c r="WRR5" t="s">
        <v>17306</v>
      </c>
      <c r="WRS5" t="s">
        <v>17307</v>
      </c>
      <c r="WRT5" t="s">
        <v>17308</v>
      </c>
      <c r="WRU5" t="s">
        <v>17309</v>
      </c>
      <c r="WRV5" t="s">
        <v>17310</v>
      </c>
      <c r="WRW5" t="s">
        <v>17311</v>
      </c>
      <c r="WRX5" t="s">
        <v>17312</v>
      </c>
      <c r="WRY5" t="s">
        <v>17313</v>
      </c>
      <c r="WRZ5" t="s">
        <v>17314</v>
      </c>
      <c r="WSA5" t="s">
        <v>17315</v>
      </c>
      <c r="WSB5" t="s">
        <v>17316</v>
      </c>
      <c r="WSC5" t="s">
        <v>17317</v>
      </c>
      <c r="WSD5" t="s">
        <v>17318</v>
      </c>
      <c r="WSE5" t="s">
        <v>17319</v>
      </c>
      <c r="WSF5" t="s">
        <v>17320</v>
      </c>
      <c r="WSG5" t="s">
        <v>17321</v>
      </c>
      <c r="WSH5" t="s">
        <v>17322</v>
      </c>
      <c r="WSI5" t="s">
        <v>17323</v>
      </c>
      <c r="WSJ5" t="s">
        <v>17324</v>
      </c>
      <c r="WSK5" t="s">
        <v>17325</v>
      </c>
      <c r="WSL5" t="s">
        <v>17326</v>
      </c>
      <c r="WSM5" t="s">
        <v>17327</v>
      </c>
      <c r="WSN5" t="s">
        <v>17328</v>
      </c>
      <c r="WSO5" t="s">
        <v>17329</v>
      </c>
      <c r="WSP5" t="s">
        <v>17330</v>
      </c>
      <c r="WSQ5" t="s">
        <v>17331</v>
      </c>
      <c r="WSR5" t="s">
        <v>17332</v>
      </c>
      <c r="WSS5" t="s">
        <v>17333</v>
      </c>
      <c r="WST5" t="s">
        <v>17334</v>
      </c>
      <c r="WSU5" t="s">
        <v>17335</v>
      </c>
      <c r="WSV5" t="s">
        <v>17336</v>
      </c>
      <c r="WSW5" t="s">
        <v>17337</v>
      </c>
      <c r="WSX5" t="s">
        <v>17338</v>
      </c>
      <c r="WSY5" t="s">
        <v>17339</v>
      </c>
      <c r="WSZ5" t="s">
        <v>17340</v>
      </c>
      <c r="WTA5" t="s">
        <v>17341</v>
      </c>
      <c r="WTB5" t="s">
        <v>17342</v>
      </c>
      <c r="WTC5" t="s">
        <v>17343</v>
      </c>
      <c r="WTD5" t="s">
        <v>17344</v>
      </c>
      <c r="WTE5" t="s">
        <v>17345</v>
      </c>
      <c r="WTF5" t="s">
        <v>17346</v>
      </c>
      <c r="WTG5" t="s">
        <v>17347</v>
      </c>
      <c r="WTH5" t="s">
        <v>17348</v>
      </c>
      <c r="WTI5" t="s">
        <v>17349</v>
      </c>
      <c r="WTJ5" t="s">
        <v>17350</v>
      </c>
      <c r="WTK5" t="s">
        <v>17351</v>
      </c>
      <c r="WTL5" t="s">
        <v>17352</v>
      </c>
      <c r="WTM5" t="s">
        <v>17353</v>
      </c>
      <c r="WTN5" t="s">
        <v>17354</v>
      </c>
      <c r="WTO5" t="s">
        <v>17355</v>
      </c>
      <c r="WTP5" t="s">
        <v>17356</v>
      </c>
      <c r="WTQ5" t="s">
        <v>17357</v>
      </c>
      <c r="WTR5" t="s">
        <v>17358</v>
      </c>
      <c r="WTS5" t="s">
        <v>17359</v>
      </c>
      <c r="WTT5" t="s">
        <v>17360</v>
      </c>
      <c r="WTU5" t="s">
        <v>17361</v>
      </c>
      <c r="WTV5" t="s">
        <v>17362</v>
      </c>
      <c r="WTW5" t="s">
        <v>17363</v>
      </c>
      <c r="WTX5" t="s">
        <v>17364</v>
      </c>
      <c r="WTY5" t="s">
        <v>17365</v>
      </c>
      <c r="WTZ5" t="s">
        <v>17366</v>
      </c>
      <c r="WUA5" t="s">
        <v>17367</v>
      </c>
      <c r="WUB5" t="s">
        <v>17368</v>
      </c>
      <c r="WUC5" t="s">
        <v>17369</v>
      </c>
      <c r="WUD5" t="s">
        <v>17370</v>
      </c>
      <c r="WUE5" t="s">
        <v>17371</v>
      </c>
      <c r="WUF5" t="s">
        <v>17372</v>
      </c>
      <c r="WUG5" t="s">
        <v>17373</v>
      </c>
      <c r="WUH5" t="s">
        <v>17374</v>
      </c>
      <c r="WUI5" t="s">
        <v>17375</v>
      </c>
      <c r="WUJ5" t="s">
        <v>17376</v>
      </c>
      <c r="WUK5" t="s">
        <v>17377</v>
      </c>
      <c r="WUL5" t="s">
        <v>17378</v>
      </c>
      <c r="WUM5" t="s">
        <v>17379</v>
      </c>
      <c r="WUN5" t="s">
        <v>17380</v>
      </c>
      <c r="WUO5" t="s">
        <v>17381</v>
      </c>
      <c r="WUP5" t="s">
        <v>17382</v>
      </c>
      <c r="WUQ5" t="s">
        <v>17383</v>
      </c>
      <c r="WUR5" t="s">
        <v>17384</v>
      </c>
      <c r="WUS5" t="s">
        <v>17385</v>
      </c>
      <c r="WUT5" t="s">
        <v>17386</v>
      </c>
      <c r="WUU5" t="s">
        <v>17387</v>
      </c>
      <c r="WUV5" t="s">
        <v>17388</v>
      </c>
      <c r="WUW5" t="s">
        <v>17389</v>
      </c>
      <c r="WUX5" t="s">
        <v>17390</v>
      </c>
      <c r="WUY5" t="s">
        <v>17391</v>
      </c>
      <c r="WUZ5" t="s">
        <v>17392</v>
      </c>
      <c r="WVA5" t="s">
        <v>17393</v>
      </c>
      <c r="WVB5" t="s">
        <v>17394</v>
      </c>
      <c r="WVC5" t="s">
        <v>17395</v>
      </c>
      <c r="WVD5" t="s">
        <v>17396</v>
      </c>
      <c r="WVE5" t="s">
        <v>17397</v>
      </c>
      <c r="WVF5" t="s">
        <v>17398</v>
      </c>
      <c r="WVG5" t="s">
        <v>17399</v>
      </c>
      <c r="WVH5" t="s">
        <v>17400</v>
      </c>
      <c r="WVI5" t="s">
        <v>17401</v>
      </c>
      <c r="WVJ5" t="s">
        <v>17402</v>
      </c>
      <c r="WVK5" t="s">
        <v>17403</v>
      </c>
      <c r="WVL5" t="s">
        <v>17404</v>
      </c>
      <c r="WVM5" t="s">
        <v>17405</v>
      </c>
      <c r="WVN5" t="s">
        <v>17406</v>
      </c>
      <c r="WVO5" t="s">
        <v>17407</v>
      </c>
      <c r="WVP5" t="s">
        <v>17408</v>
      </c>
      <c r="WVQ5" t="s">
        <v>17409</v>
      </c>
      <c r="WVR5" t="s">
        <v>17410</v>
      </c>
      <c r="WVS5" t="s">
        <v>17411</v>
      </c>
      <c r="WVT5" t="s">
        <v>17412</v>
      </c>
      <c r="WVU5" t="s">
        <v>17413</v>
      </c>
      <c r="WVV5" t="s">
        <v>17414</v>
      </c>
      <c r="WVW5" t="s">
        <v>17415</v>
      </c>
      <c r="WVX5" t="s">
        <v>17416</v>
      </c>
      <c r="WVY5" t="s">
        <v>17417</v>
      </c>
      <c r="WVZ5" t="s">
        <v>17418</v>
      </c>
      <c r="WWA5" t="s">
        <v>17419</v>
      </c>
      <c r="WWB5" t="s">
        <v>17420</v>
      </c>
      <c r="WWC5" t="s">
        <v>17421</v>
      </c>
      <c r="WWD5" t="s">
        <v>17422</v>
      </c>
      <c r="WWE5" t="s">
        <v>17423</v>
      </c>
      <c r="WWF5" t="s">
        <v>17424</v>
      </c>
      <c r="WWG5" t="s">
        <v>17425</v>
      </c>
      <c r="WWH5" t="s">
        <v>17426</v>
      </c>
      <c r="WWI5" t="s">
        <v>17427</v>
      </c>
      <c r="WWJ5" t="s">
        <v>17428</v>
      </c>
      <c r="WWK5" t="s">
        <v>17429</v>
      </c>
      <c r="WWL5" t="s">
        <v>17430</v>
      </c>
      <c r="WWM5" t="s">
        <v>17431</v>
      </c>
      <c r="WWN5" t="s">
        <v>17432</v>
      </c>
      <c r="WWO5" t="s">
        <v>17433</v>
      </c>
      <c r="WWP5" t="s">
        <v>17434</v>
      </c>
      <c r="WWQ5" t="s">
        <v>17435</v>
      </c>
      <c r="WWR5" t="s">
        <v>17436</v>
      </c>
      <c r="WWS5" t="s">
        <v>17437</v>
      </c>
      <c r="WWT5" t="s">
        <v>17438</v>
      </c>
      <c r="WWU5" t="s">
        <v>17439</v>
      </c>
      <c r="WWV5" t="s">
        <v>17440</v>
      </c>
      <c r="WWW5" t="s">
        <v>17441</v>
      </c>
      <c r="WWX5" t="s">
        <v>17442</v>
      </c>
      <c r="WWY5" t="s">
        <v>17443</v>
      </c>
      <c r="WWZ5" t="s">
        <v>17444</v>
      </c>
      <c r="WXA5" t="s">
        <v>17445</v>
      </c>
      <c r="WXB5" t="s">
        <v>17446</v>
      </c>
      <c r="WXC5" t="s">
        <v>17447</v>
      </c>
      <c r="WXD5" t="s">
        <v>17448</v>
      </c>
      <c r="WXE5" t="s">
        <v>17449</v>
      </c>
      <c r="WXF5" t="s">
        <v>17450</v>
      </c>
      <c r="WXG5" t="s">
        <v>17451</v>
      </c>
      <c r="WXH5" t="s">
        <v>17452</v>
      </c>
      <c r="WXI5" t="s">
        <v>17453</v>
      </c>
      <c r="WXJ5" t="s">
        <v>17454</v>
      </c>
      <c r="WXK5" t="s">
        <v>17455</v>
      </c>
      <c r="WXL5" t="s">
        <v>17456</v>
      </c>
      <c r="WXM5" t="s">
        <v>17457</v>
      </c>
      <c r="WXN5" t="s">
        <v>17458</v>
      </c>
      <c r="WXO5" t="s">
        <v>17459</v>
      </c>
      <c r="WXP5" t="s">
        <v>17460</v>
      </c>
      <c r="WXQ5" t="s">
        <v>17461</v>
      </c>
      <c r="WXR5" t="s">
        <v>17462</v>
      </c>
      <c r="WXS5" t="s">
        <v>17463</v>
      </c>
      <c r="WXT5" t="s">
        <v>17464</v>
      </c>
      <c r="WXU5" t="s">
        <v>17465</v>
      </c>
      <c r="WXV5" t="s">
        <v>17466</v>
      </c>
      <c r="WXW5" t="s">
        <v>17467</v>
      </c>
      <c r="WXX5" t="s">
        <v>17468</v>
      </c>
      <c r="WXY5" t="s">
        <v>17469</v>
      </c>
      <c r="WXZ5" t="s">
        <v>17470</v>
      </c>
      <c r="WYA5" t="s">
        <v>17471</v>
      </c>
      <c r="WYB5" t="s">
        <v>17472</v>
      </c>
      <c r="WYC5" t="s">
        <v>17473</v>
      </c>
      <c r="WYD5" t="s">
        <v>17474</v>
      </c>
      <c r="WYE5" t="s">
        <v>17475</v>
      </c>
      <c r="WYF5" t="s">
        <v>17476</v>
      </c>
      <c r="WYG5" t="s">
        <v>17477</v>
      </c>
      <c r="WYH5" t="s">
        <v>17478</v>
      </c>
      <c r="WYI5" t="s">
        <v>17479</v>
      </c>
      <c r="WYJ5" t="s">
        <v>17480</v>
      </c>
      <c r="WYK5" t="s">
        <v>17481</v>
      </c>
      <c r="WYL5" t="s">
        <v>17482</v>
      </c>
      <c r="WYM5" t="s">
        <v>17483</v>
      </c>
      <c r="WYN5" t="s">
        <v>17484</v>
      </c>
      <c r="WYO5" t="s">
        <v>17485</v>
      </c>
      <c r="WYP5" t="s">
        <v>17486</v>
      </c>
      <c r="WYQ5" t="s">
        <v>17487</v>
      </c>
      <c r="WYR5" t="s">
        <v>17488</v>
      </c>
      <c r="WYS5" t="s">
        <v>17489</v>
      </c>
      <c r="WYT5" t="s">
        <v>17490</v>
      </c>
      <c r="WYU5" t="s">
        <v>17491</v>
      </c>
      <c r="WYV5" t="s">
        <v>17492</v>
      </c>
      <c r="WYW5" t="s">
        <v>17493</v>
      </c>
      <c r="WYX5" t="s">
        <v>17494</v>
      </c>
      <c r="WYY5" t="s">
        <v>17495</v>
      </c>
      <c r="WYZ5" t="s">
        <v>17496</v>
      </c>
      <c r="WZA5" t="s">
        <v>17497</v>
      </c>
      <c r="WZB5" t="s">
        <v>17498</v>
      </c>
      <c r="WZC5" t="s">
        <v>17499</v>
      </c>
      <c r="WZD5" t="s">
        <v>17500</v>
      </c>
      <c r="WZE5" t="s">
        <v>17501</v>
      </c>
      <c r="WZF5" t="s">
        <v>17502</v>
      </c>
      <c r="WZG5" t="s">
        <v>17503</v>
      </c>
      <c r="WZH5" t="s">
        <v>17504</v>
      </c>
      <c r="WZI5" t="s">
        <v>17505</v>
      </c>
      <c r="WZJ5" t="s">
        <v>17506</v>
      </c>
      <c r="WZK5" t="s">
        <v>17507</v>
      </c>
      <c r="WZL5" t="s">
        <v>17508</v>
      </c>
      <c r="WZM5" t="s">
        <v>17509</v>
      </c>
      <c r="WZN5" t="s">
        <v>17510</v>
      </c>
      <c r="WZO5" t="s">
        <v>17511</v>
      </c>
      <c r="WZP5" t="s">
        <v>17512</v>
      </c>
      <c r="WZQ5" t="s">
        <v>17513</v>
      </c>
      <c r="WZR5" t="s">
        <v>17514</v>
      </c>
      <c r="WZS5" t="s">
        <v>17515</v>
      </c>
      <c r="WZT5" t="s">
        <v>17516</v>
      </c>
      <c r="WZU5" t="s">
        <v>17517</v>
      </c>
      <c r="WZV5" t="s">
        <v>17518</v>
      </c>
      <c r="WZW5" t="s">
        <v>17519</v>
      </c>
      <c r="WZX5" t="s">
        <v>17520</v>
      </c>
      <c r="WZY5" t="s">
        <v>17521</v>
      </c>
      <c r="WZZ5" t="s">
        <v>17522</v>
      </c>
      <c r="XAA5" t="s">
        <v>17523</v>
      </c>
      <c r="XAB5" t="s">
        <v>17524</v>
      </c>
      <c r="XAC5" t="s">
        <v>17525</v>
      </c>
      <c r="XAD5" t="s">
        <v>17526</v>
      </c>
      <c r="XAE5" t="s">
        <v>17527</v>
      </c>
      <c r="XAF5" t="s">
        <v>17528</v>
      </c>
      <c r="XAG5" t="s">
        <v>17529</v>
      </c>
      <c r="XAH5" t="s">
        <v>17530</v>
      </c>
      <c r="XAI5" t="s">
        <v>17531</v>
      </c>
      <c r="XAJ5" t="s">
        <v>17532</v>
      </c>
      <c r="XAK5" t="s">
        <v>17533</v>
      </c>
      <c r="XAL5" t="s">
        <v>17534</v>
      </c>
      <c r="XAM5" t="s">
        <v>17535</v>
      </c>
      <c r="XAN5" t="s">
        <v>17536</v>
      </c>
      <c r="XAO5" t="s">
        <v>17537</v>
      </c>
      <c r="XAP5" t="s">
        <v>17538</v>
      </c>
      <c r="XAQ5" t="s">
        <v>17539</v>
      </c>
      <c r="XAR5" t="s">
        <v>17540</v>
      </c>
      <c r="XAS5" t="s">
        <v>17541</v>
      </c>
      <c r="XAT5" t="s">
        <v>17542</v>
      </c>
      <c r="XAU5" t="s">
        <v>17543</v>
      </c>
      <c r="XAV5" t="s">
        <v>17544</v>
      </c>
      <c r="XAW5" t="s">
        <v>17545</v>
      </c>
      <c r="XAX5" t="s">
        <v>17546</v>
      </c>
      <c r="XAY5" t="s">
        <v>17547</v>
      </c>
      <c r="XAZ5" t="s">
        <v>17548</v>
      </c>
      <c r="XBA5" t="s">
        <v>17549</v>
      </c>
      <c r="XBB5" t="s">
        <v>17550</v>
      </c>
      <c r="XBC5" t="s">
        <v>17551</v>
      </c>
      <c r="XBD5" t="s">
        <v>17552</v>
      </c>
      <c r="XBE5" t="s">
        <v>17553</v>
      </c>
      <c r="XBF5" t="s">
        <v>17554</v>
      </c>
      <c r="XBG5" t="s">
        <v>17555</v>
      </c>
      <c r="XBH5" t="s">
        <v>17556</v>
      </c>
      <c r="XBI5" t="s">
        <v>17557</v>
      </c>
      <c r="XBJ5" t="s">
        <v>17558</v>
      </c>
      <c r="XBK5" t="s">
        <v>17559</v>
      </c>
      <c r="XBL5" t="s">
        <v>17560</v>
      </c>
      <c r="XBM5" t="s">
        <v>17561</v>
      </c>
      <c r="XBN5" t="s">
        <v>17562</v>
      </c>
      <c r="XBO5" t="s">
        <v>17563</v>
      </c>
      <c r="XBP5" t="s">
        <v>17564</v>
      </c>
      <c r="XBQ5" t="s">
        <v>17565</v>
      </c>
      <c r="XBR5" t="s">
        <v>17566</v>
      </c>
      <c r="XBS5" t="s">
        <v>17567</v>
      </c>
      <c r="XBT5" t="s">
        <v>17568</v>
      </c>
      <c r="XBU5" t="s">
        <v>17569</v>
      </c>
      <c r="XBV5" t="s">
        <v>17570</v>
      </c>
      <c r="XBW5" t="s">
        <v>17571</v>
      </c>
      <c r="XBX5" t="s">
        <v>17572</v>
      </c>
      <c r="XBY5" t="s">
        <v>17573</v>
      </c>
      <c r="XBZ5" t="s">
        <v>17574</v>
      </c>
      <c r="XCA5" t="s">
        <v>17575</v>
      </c>
      <c r="XCB5" t="s">
        <v>17576</v>
      </c>
      <c r="XCC5" t="s">
        <v>17577</v>
      </c>
      <c r="XCD5" t="s">
        <v>17578</v>
      </c>
      <c r="XCE5" t="s">
        <v>17579</v>
      </c>
      <c r="XCF5" t="s">
        <v>17580</v>
      </c>
      <c r="XCG5" t="s">
        <v>17581</v>
      </c>
      <c r="XCH5" t="s">
        <v>17582</v>
      </c>
      <c r="XCI5" t="s">
        <v>17583</v>
      </c>
      <c r="XCJ5" t="s">
        <v>17584</v>
      </c>
      <c r="XCK5" t="s">
        <v>17585</v>
      </c>
      <c r="XCL5" t="s">
        <v>17586</v>
      </c>
      <c r="XCM5" t="s">
        <v>17587</v>
      </c>
      <c r="XCN5" t="s">
        <v>17588</v>
      </c>
      <c r="XCO5" t="s">
        <v>17589</v>
      </c>
      <c r="XCP5" t="s">
        <v>17590</v>
      </c>
      <c r="XCQ5" t="s">
        <v>17591</v>
      </c>
      <c r="XCR5" t="s">
        <v>17592</v>
      </c>
      <c r="XCS5" t="s">
        <v>17593</v>
      </c>
      <c r="XCT5" t="s">
        <v>17594</v>
      </c>
      <c r="XCU5" t="s">
        <v>17595</v>
      </c>
      <c r="XCV5" t="s">
        <v>17596</v>
      </c>
      <c r="XCW5" t="s">
        <v>17597</v>
      </c>
      <c r="XCX5" t="s">
        <v>17598</v>
      </c>
      <c r="XCY5" t="s">
        <v>17599</v>
      </c>
      <c r="XCZ5" t="s">
        <v>17600</v>
      </c>
      <c r="XDA5" t="s">
        <v>17601</v>
      </c>
      <c r="XDB5" t="s">
        <v>17602</v>
      </c>
      <c r="XDC5" t="s">
        <v>17603</v>
      </c>
      <c r="XDD5" t="s">
        <v>17604</v>
      </c>
      <c r="XDE5" t="s">
        <v>17605</v>
      </c>
      <c r="XDF5" t="s">
        <v>17606</v>
      </c>
      <c r="XDG5" t="s">
        <v>17607</v>
      </c>
      <c r="XDH5" t="s">
        <v>17608</v>
      </c>
      <c r="XDI5" t="s">
        <v>17609</v>
      </c>
      <c r="XDJ5" t="s">
        <v>17610</v>
      </c>
      <c r="XDK5" t="s">
        <v>17611</v>
      </c>
      <c r="XDL5" t="s">
        <v>17612</v>
      </c>
      <c r="XDM5" t="s">
        <v>17613</v>
      </c>
      <c r="XDN5" t="s">
        <v>17614</v>
      </c>
      <c r="XDO5" t="s">
        <v>17615</v>
      </c>
      <c r="XDP5" t="s">
        <v>17616</v>
      </c>
      <c r="XDQ5" t="s">
        <v>17617</v>
      </c>
      <c r="XDR5" t="s">
        <v>17618</v>
      </c>
      <c r="XDS5" t="s">
        <v>17619</v>
      </c>
      <c r="XDT5" t="s">
        <v>17620</v>
      </c>
      <c r="XDU5" t="s">
        <v>17621</v>
      </c>
      <c r="XDV5" t="s">
        <v>17622</v>
      </c>
      <c r="XDW5" t="s">
        <v>17623</v>
      </c>
      <c r="XDX5" t="s">
        <v>17624</v>
      </c>
      <c r="XDY5" t="s">
        <v>17625</v>
      </c>
      <c r="XDZ5" t="s">
        <v>17626</v>
      </c>
      <c r="XEA5" t="s">
        <v>17627</v>
      </c>
      <c r="XEB5" t="s">
        <v>17628</v>
      </c>
      <c r="XEC5" t="s">
        <v>17629</v>
      </c>
      <c r="XED5" t="s">
        <v>17630</v>
      </c>
      <c r="XEE5" t="s">
        <v>17631</v>
      </c>
      <c r="XEF5" t="s">
        <v>17632</v>
      </c>
      <c r="XEG5" t="s">
        <v>17633</v>
      </c>
      <c r="XEH5" t="s">
        <v>17634</v>
      </c>
      <c r="XEI5" t="s">
        <v>17635</v>
      </c>
      <c r="XEJ5" t="s">
        <v>17636</v>
      </c>
      <c r="XEK5" t="s">
        <v>17637</v>
      </c>
      <c r="XEL5" t="s">
        <v>17638</v>
      </c>
      <c r="XEM5" t="s">
        <v>17639</v>
      </c>
      <c r="XEN5" t="s">
        <v>17640</v>
      </c>
      <c r="XEO5" t="s">
        <v>17641</v>
      </c>
      <c r="XEP5" t="s">
        <v>17642</v>
      </c>
      <c r="XEQ5" t="s">
        <v>17643</v>
      </c>
      <c r="XER5" t="s">
        <v>17644</v>
      </c>
      <c r="XES5" t="s">
        <v>17645</v>
      </c>
      <c r="XET5" t="s">
        <v>17646</v>
      </c>
      <c r="XEU5" t="s">
        <v>17647</v>
      </c>
      <c r="XEV5" t="s">
        <v>17648</v>
      </c>
      <c r="XEW5" t="s">
        <v>17649</v>
      </c>
      <c r="XEX5" t="s">
        <v>17650</v>
      </c>
      <c r="XEY5" t="s">
        <v>17651</v>
      </c>
      <c r="XEZ5" t="s">
        <v>17652</v>
      </c>
      <c r="XFA5" t="s">
        <v>17653</v>
      </c>
      <c r="XFB5" t="s">
        <v>17654</v>
      </c>
      <c r="XFC5" t="s">
        <v>17655</v>
      </c>
      <c r="XFD5" t="s">
        <v>17656</v>
      </c>
    </row>
    <row r="6" spans="1:16384" x14ac:dyDescent="0.3">
      <c r="A6" s="643" t="str">
        <f>IFERROR(IF(Tabla_O2[[#This Row],[Enunciado]]="","",PREF_PREGUNTA&amp;IF(PREF_PREGUNTA="",""," - ")&amp;
IF(n_preg_ON_O2=TRUE,IF((N_I_O2+ROW()-N_I_Tabla)&gt;99,
IF((N_I_O2+ROW()-N_I_Tabla)&lt;100,"0",""),"")&amp;
IF((N_I_O2+ROW()-N_I_Tabla)&lt;10,"0","")&amp;(N_I_O2+ROW()-N_I_Tabla),""))&amp;
IF(Tabla_O2[[#This Row],[Descripcion]]&lt;&gt;""," "&amp;Tabla_O2[[#This Row],[Descripcion]],""),"")</f>
        <v/>
      </c>
      <c r="B6" s="644" t="str">
        <f>IF(COUNTIF(Tabla_O2[[#This Row],[Puntos 1]:[Puntos 6]],"&gt;0")=0,"",COUNTIF(Tabla_O2[[#This Row],[Puntos 1]:[Puntos 6]],"&gt;0"))</f>
        <v/>
      </c>
      <c r="C6" s="644" t="str">
        <f>IFERROR(MAX(COUNTA(Tabla_O2[[#This Row],[Respuesta 1]:[Respuesta 6]])-Tabla_O2[[#This Row],[NRC]],0),"")</f>
        <v/>
      </c>
      <c r="D6" s="644" t="str">
        <f>IF(SUMIF(Tabla_O2[[#This Row],[Puntos 1]:[Puntos 6]],"&gt;0")=0,"",SUMIF(Tabla_O2[[#This Row],[Puntos 1]:[Puntos 6]],"&gt;0"))</f>
        <v/>
      </c>
      <c r="E6" s="644" t="str">
        <f>IF(SUMIF(Tabla_O2[[#This Row],[Puntos 1]:[Puntos 6]],"&lt;0")=0,"",SUMIF(Tabla_O2[[#This Row],[Puntos 1]:[Puntos 6]],"&lt;0"))</f>
        <v/>
      </c>
      <c r="F6" s="569"/>
      <c r="G6" s="62"/>
      <c r="H6" s="76"/>
      <c r="I6" s="77"/>
      <c r="J6" s="78"/>
      <c r="K6" s="79"/>
      <c r="L6" s="80"/>
      <c r="M6" s="81"/>
      <c r="N6" s="66"/>
      <c r="O6" s="67"/>
      <c r="P6" s="68"/>
      <c r="Q6" s="69"/>
      <c r="R6" s="70"/>
      <c r="S6" s="71"/>
      <c r="T6" s="645"/>
      <c r="U6" s="646"/>
      <c r="V6" s="647"/>
      <c r="W6" s="648"/>
      <c r="X6" s="649"/>
      <c r="Y6" s="650"/>
      <c r="Z6" s="570"/>
      <c r="AA6" s="71"/>
      <c r="AB6" s="71"/>
      <c r="AC6" s="71"/>
      <c r="AD6" s="71"/>
      <c r="AE6" s="71"/>
      <c r="AF6" s="72"/>
      <c r="AG6" s="73"/>
      <c r="AH6" s="74"/>
      <c r="AI6" s="75"/>
      <c r="AJ6" s="68"/>
    </row>
    <row r="7" spans="1:16384" x14ac:dyDescent="0.3">
      <c r="D7"/>
      <c r="E7"/>
      <c r="F7"/>
    </row>
    <row r="8" spans="1:16384" x14ac:dyDescent="0.3">
      <c r="D8"/>
      <c r="E8"/>
      <c r="F8"/>
    </row>
  </sheetData>
  <sheetProtection algorithmName="SHA-512" hashValue="efQrWChdzISmxAKKVi/2Ykqf8qmrgGgNRm7bJMdW7OzyWFAi1/3MMVkcTzqwoPnz3XZGJQuaTTGhq28B0XcOJQ==" saltValue="mM6Dt4i1TyW++terPZoTMw==" spinCount="100000" sheet="1" objects="1" scenarios="1" selectLockedCells="1" autoFilter="0"/>
  <conditionalFormatting sqref="F4:S4 F2:AJ2 Z4:AE4 F6:AJ6">
    <cfRule type="cellIs" dxfId="381" priority="974" operator="equal">
      <formula>""</formula>
    </cfRule>
    <cfRule type="cellIs" dxfId="380" priority="975" operator="equal">
      <formula>0</formula>
    </cfRule>
  </conditionalFormatting>
  <conditionalFormatting sqref="AF4:AI4">
    <cfRule type="cellIs" dxfId="379" priority="966" operator="equal">
      <formula>""</formula>
    </cfRule>
    <cfRule type="cellIs" dxfId="378" priority="967" operator="equal">
      <formula>0</formula>
    </cfRule>
  </conditionalFormatting>
  <conditionalFormatting sqref="T4:Y4">
    <cfRule type="cellIs" dxfId="377" priority="468" operator="equal">
      <formula>""</formula>
    </cfRule>
    <cfRule type="cellIs" dxfId="376" priority="469" operator="equal">
      <formula>0</formula>
    </cfRule>
  </conditionalFormatting>
  <conditionalFormatting sqref="AJ4">
    <cfRule type="cellIs" dxfId="375" priority="266" operator="equal">
      <formula>""</formula>
    </cfRule>
    <cfRule type="cellIs" dxfId="374" priority="267" operator="equal">
      <formula>0</formula>
    </cfRule>
  </conditionalFormatting>
  <conditionalFormatting sqref="F5:S5 AA5:AJ5">
    <cfRule type="cellIs" dxfId="373" priority="6" operator="equal">
      <formula>""</formula>
    </cfRule>
    <cfRule type="cellIs" dxfId="372" priority="7" operator="equal">
      <formula>0</formula>
    </cfRule>
  </conditionalFormatting>
  <conditionalFormatting sqref="T5:Z5">
    <cfRule type="cellIs" dxfId="371" priority="3" operator="equal">
      <formula>""</formula>
    </cfRule>
    <cfRule type="cellIs" dxfId="370" priority="4" operator="equal">
      <formula>0</formula>
    </cfRule>
  </conditionalFormatting>
  <conditionalFormatting sqref="G6">
    <cfRule type="duplicateValues" dxfId="369" priority="5744"/>
  </conditionalFormatting>
  <dataValidations count="1">
    <dataValidation allowBlank="1" showInputMessage="1" showErrorMessage="1" errorTitle="Error" error="Debes introducir un número válido. _x000a_Rellena primero las respuestas._x000a__x000a_Pulsa ESC para continuar." sqref="B4 B6"/>
  </dataValidations>
  <pageMargins left="0.70866141732283472" right="0.70866141732283472" top="0.74803149606299213" bottom="0.74803149606299213" header="0.31496062992125984" footer="0.31496062992125984"/>
  <pageSetup paperSize="9" scale="33"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AZ127"/>
  <sheetViews>
    <sheetView showGridLines="0" showRowColHeaders="0" zoomScale="134" zoomScaleNormal="134" workbookViewId="0">
      <pane xSplit="27" ySplit="39" topLeftCell="AB40" activePane="bottomRight" state="frozen"/>
      <selection pane="topRight" activeCell="AB1" sqref="AB1"/>
      <selection pane="bottomLeft" activeCell="A40" sqref="A40"/>
      <selection pane="bottomRight" activeCell="H9" sqref="H9:M9"/>
    </sheetView>
  </sheetViews>
  <sheetFormatPr baseColWidth="10" defaultColWidth="0" defaultRowHeight="14.4" zeroHeight="1" x14ac:dyDescent="0.3"/>
  <cols>
    <col min="1" max="1" width="2.77734375" customWidth="1"/>
    <col min="2" max="2" width="2.6640625" style="1" customWidth="1"/>
    <col min="3" max="23" width="5.6640625" style="1" customWidth="1"/>
    <col min="24" max="24" width="2.6640625" style="1" customWidth="1"/>
    <col min="25" max="25" width="10.6640625" style="1" hidden="1" customWidth="1"/>
    <col min="26" max="26" width="2.6640625" style="1" hidden="1" customWidth="1"/>
    <col min="27" max="27" width="10.6640625" style="1" hidden="1" customWidth="1"/>
    <col min="28" max="28" width="2.6640625" style="1" customWidth="1"/>
    <col min="29" max="52" width="2.6640625" style="1" hidden="1" customWidth="1"/>
    <col min="53" max="16384" width="11.44140625" style="1" hidden="1"/>
  </cols>
  <sheetData>
    <row r="1" spans="1:33" ht="2.25" customHeight="1" thickTop="1" x14ac:dyDescent="0.3">
      <c r="B1" s="763" t="s">
        <v>20494</v>
      </c>
      <c r="C1" s="764"/>
      <c r="D1" s="764"/>
      <c r="E1" s="764"/>
      <c r="F1" s="764"/>
      <c r="G1" s="764"/>
      <c r="H1" s="764"/>
      <c r="I1" s="764"/>
      <c r="J1" s="764"/>
      <c r="K1" s="764"/>
      <c r="L1" s="83"/>
      <c r="M1" s="83"/>
      <c r="N1" s="83"/>
      <c r="O1" s="83"/>
      <c r="P1" s="83"/>
      <c r="Q1" s="83"/>
      <c r="R1" s="83"/>
      <c r="S1" s="83"/>
      <c r="T1" s="83"/>
      <c r="U1" s="83"/>
      <c r="V1" s="83"/>
      <c r="W1" s="83"/>
      <c r="X1" s="84"/>
      <c r="AB1" s="1">
        <f>COUNTA(Q7,H9,H11,H27,T27,T29,G33,M33,G35,M35)</f>
        <v>0</v>
      </c>
      <c r="AC1" s="182" t="str">
        <f>IFERROR(HLOOKUP(AC4,$AB$4:AB4,1,0),"OK")</f>
        <v>OK</v>
      </c>
      <c r="AD1" s="182"/>
      <c r="AE1" s="300"/>
      <c r="AG1" s="182"/>
    </row>
    <row r="2" spans="1:33" ht="30" customHeight="1" x14ac:dyDescent="0.3">
      <c r="A2" s="486" t="str">
        <f>IF($Z$2="OK","✔","❌")</f>
        <v>✔</v>
      </c>
      <c r="B2" s="765"/>
      <c r="C2" s="766"/>
      <c r="D2" s="766"/>
      <c r="E2" s="766"/>
      <c r="F2" s="766"/>
      <c r="G2" s="766"/>
      <c r="H2" s="766"/>
      <c r="I2" s="766"/>
      <c r="J2" s="766"/>
      <c r="K2" s="766"/>
      <c r="L2" s="760" t="s">
        <v>346</v>
      </c>
      <c r="M2" s="771"/>
      <c r="N2" s="818" t="s">
        <v>347</v>
      </c>
      <c r="O2" s="813"/>
      <c r="P2" s="811" t="s">
        <v>348</v>
      </c>
      <c r="Q2" s="813"/>
      <c r="R2" s="811" t="s">
        <v>349</v>
      </c>
      <c r="S2" s="813"/>
      <c r="T2" s="811" t="s">
        <v>350</v>
      </c>
      <c r="U2" s="813"/>
      <c r="V2" s="811" t="s">
        <v>19817</v>
      </c>
      <c r="W2" s="812"/>
      <c r="X2" s="103" t="s">
        <v>55</v>
      </c>
      <c r="Y2" s="167" t="s">
        <v>968</v>
      </c>
      <c r="Z2" s="464" t="s">
        <v>973</v>
      </c>
      <c r="AB2" s="490">
        <f>COUNTA(Y5:Y35)+COUNTA(AA5:AA35)</f>
        <v>0</v>
      </c>
      <c r="AC2" s="182">
        <f>COUNTA(AC5:AC36)</f>
        <v>1</v>
      </c>
      <c r="AD2" s="182"/>
      <c r="AE2" s="300"/>
      <c r="AG2" s="182"/>
    </row>
    <row r="3" spans="1:33" ht="2.25" customHeight="1" x14ac:dyDescent="0.3">
      <c r="B3" s="765"/>
      <c r="C3" s="766"/>
      <c r="D3" s="766"/>
      <c r="E3" s="766"/>
      <c r="F3" s="766"/>
      <c r="G3" s="766"/>
      <c r="H3" s="766"/>
      <c r="I3" s="766"/>
      <c r="J3" s="766"/>
      <c r="K3" s="766"/>
      <c r="L3" s="88"/>
      <c r="M3" s="89"/>
      <c r="N3" s="90"/>
      <c r="O3" s="91"/>
      <c r="P3" s="90"/>
      <c r="Q3" s="91"/>
      <c r="R3" s="90"/>
      <c r="S3" s="91"/>
      <c r="T3" s="90"/>
      <c r="U3" s="91"/>
      <c r="V3" s="90"/>
      <c r="W3" s="91"/>
      <c r="X3" s="92"/>
      <c r="AB3" s="99" t="s">
        <v>18053</v>
      </c>
      <c r="AC3" s="182">
        <f>COUNTA(AC39:AC79)</f>
        <v>0</v>
      </c>
      <c r="AD3" s="182"/>
      <c r="AE3" s="300"/>
      <c r="AG3" s="182"/>
    </row>
    <row r="4" spans="1:33" ht="6" customHeight="1" x14ac:dyDescent="0.3">
      <c r="B4" s="44"/>
      <c r="C4" s="46"/>
      <c r="D4" s="46"/>
      <c r="E4" s="46"/>
      <c r="F4" s="46"/>
      <c r="G4" s="46"/>
      <c r="H4" s="47"/>
      <c r="I4" s="48"/>
      <c r="J4" s="48"/>
      <c r="K4" s="48"/>
      <c r="L4" s="48"/>
      <c r="M4" s="840"/>
      <c r="N4" s="48"/>
      <c r="O4" s="48"/>
      <c r="P4" s="48"/>
      <c r="Q4" s="48"/>
      <c r="R4" s="48"/>
      <c r="S4" s="48"/>
      <c r="T4" s="47"/>
      <c r="U4" s="47"/>
      <c r="V4" s="47"/>
      <c r="W4" s="47"/>
      <c r="X4" s="49"/>
      <c r="Y4" s="94"/>
      <c r="AB4" s="99" t="s">
        <v>18054</v>
      </c>
      <c r="AC4" s="182">
        <f>COUNTA(AD4:XFD4)*3+COLUMN()</f>
        <v>29</v>
      </c>
    </row>
    <row r="5" spans="1:33" ht="19.95" customHeight="1" x14ac:dyDescent="0.3">
      <c r="B5" s="697" t="s">
        <v>203</v>
      </c>
      <c r="C5" s="698"/>
      <c r="D5" s="698"/>
      <c r="E5" s="698"/>
      <c r="F5" s="698"/>
      <c r="G5" s="698"/>
      <c r="H5" s="176">
        <f>'Datos VF'!A4</f>
        <v>301</v>
      </c>
      <c r="I5" s="698" t="s">
        <v>415</v>
      </c>
      <c r="J5" s="698"/>
      <c r="K5" s="698"/>
      <c r="L5" s="3">
        <f>G37</f>
        <v>301</v>
      </c>
      <c r="M5" s="841"/>
      <c r="N5" s="775" t="str">
        <f>"N. "&amp;Z_ML_02_O&amp;"S: "&amp;AC5</f>
        <v>N. FÓRMULAS: 0</v>
      </c>
      <c r="O5" s="709"/>
      <c r="P5" s="709"/>
      <c r="Q5" s="776"/>
      <c r="R5" s="775" t="str">
        <f ca="1">Z_DG_15_O&amp;": "&amp;P_min_VF&amp;IF(P_max_VF=0,""," - "&amp;P_max_VF)</f>
        <v>Rango de preguntas almacenadas: 0</v>
      </c>
      <c r="S5" s="709"/>
      <c r="T5" s="709"/>
      <c r="U5" s="709"/>
      <c r="V5" s="709"/>
      <c r="W5" s="709"/>
      <c r="X5" s="39"/>
      <c r="Y5" s="462"/>
      <c r="Z5" s="464">
        <v>1</v>
      </c>
      <c r="AA5" s="463"/>
      <c r="AB5" s="464">
        <v>17</v>
      </c>
      <c r="AC5" s="182">
        <f>COUNTA(AD4:XFD4)</f>
        <v>0</v>
      </c>
    </row>
    <row r="6" spans="1:33" ht="6" customHeight="1" thickBot="1" x14ac:dyDescent="0.35">
      <c r="B6" s="31"/>
      <c r="C6" s="32"/>
      <c r="D6" s="32"/>
      <c r="E6" s="32"/>
      <c r="F6" s="32"/>
      <c r="G6" s="32"/>
      <c r="H6" s="33"/>
      <c r="I6" s="34"/>
      <c r="J6" s="34"/>
      <c r="K6" s="34"/>
      <c r="L6" s="34"/>
      <c r="M6" s="841"/>
      <c r="N6" s="34"/>
      <c r="O6" s="33"/>
      <c r="P6" s="38"/>
      <c r="Q6" s="34"/>
      <c r="R6" s="34"/>
      <c r="S6" s="30"/>
      <c r="T6" s="30"/>
      <c r="U6" s="30"/>
      <c r="V6" s="33"/>
      <c r="W6" s="33"/>
      <c r="X6" s="35"/>
      <c r="Y6" s="95"/>
    </row>
    <row r="7" spans="1:33" ht="19.95" customHeight="1" thickTop="1" thickBot="1" x14ac:dyDescent="0.35">
      <c r="B7" s="769" t="s">
        <v>23</v>
      </c>
      <c r="C7" s="770"/>
      <c r="D7" s="770"/>
      <c r="E7" s="770"/>
      <c r="F7" s="770"/>
      <c r="G7" s="770"/>
      <c r="H7" s="762" t="str" cm="1">
        <f t="array" aca="1" ref="H7" ca="1">IFERROR(INDIRECT("'Datos VF'!a"&amp;(L5-H5+N_I_Tabla)),"")</f>
        <v/>
      </c>
      <c r="I7" s="762"/>
      <c r="J7" s="762"/>
      <c r="K7" s="762"/>
      <c r="L7" s="762"/>
      <c r="M7" s="762"/>
      <c r="N7" s="698" t="s">
        <v>976</v>
      </c>
      <c r="O7" s="698"/>
      <c r="P7" s="698"/>
      <c r="Q7" s="777"/>
      <c r="R7" s="778"/>
      <c r="S7" s="778"/>
      <c r="T7" s="778"/>
      <c r="U7" s="778"/>
      <c r="V7" s="778"/>
      <c r="W7" s="779"/>
      <c r="X7" s="39"/>
      <c r="Y7" s="462"/>
      <c r="Z7" s="464">
        <v>2</v>
      </c>
      <c r="AA7" s="463"/>
      <c r="AB7" s="464">
        <v>18</v>
      </c>
    </row>
    <row r="8" spans="1:33" ht="6" customHeight="1" thickTop="1" x14ac:dyDescent="0.3">
      <c r="B8" s="31"/>
      <c r="C8" s="32"/>
      <c r="D8" s="32"/>
      <c r="E8" s="32"/>
      <c r="F8" s="32"/>
      <c r="G8" s="34"/>
      <c r="H8" s="34"/>
      <c r="I8" s="33"/>
      <c r="J8" s="33"/>
      <c r="K8" s="33"/>
      <c r="L8" s="33"/>
      <c r="M8" s="34"/>
      <c r="N8" s="34"/>
      <c r="O8" s="30"/>
      <c r="P8" s="38"/>
      <c r="Q8" s="34"/>
      <c r="R8" s="30"/>
      <c r="S8" s="30"/>
      <c r="T8" s="30"/>
      <c r="U8" s="30"/>
      <c r="V8" s="839"/>
      <c r="W8" s="839"/>
      <c r="X8" s="35"/>
      <c r="Y8" s="53"/>
    </row>
    <row r="9" spans="1:33" ht="19.95" customHeight="1" x14ac:dyDescent="0.3">
      <c r="B9" s="697" t="s">
        <v>195</v>
      </c>
      <c r="C9" s="698"/>
      <c r="D9" s="698"/>
      <c r="E9" s="698"/>
      <c r="F9" s="698"/>
      <c r="G9" s="698"/>
      <c r="H9" s="761"/>
      <c r="I9" s="761"/>
      <c r="J9" s="761"/>
      <c r="K9" s="761"/>
      <c r="L9" s="761"/>
      <c r="M9" s="761"/>
      <c r="N9" s="30"/>
      <c r="O9" s="43"/>
      <c r="P9" s="38"/>
      <c r="Q9" s="38"/>
      <c r="R9" s="30"/>
      <c r="S9" s="30"/>
      <c r="T9" s="30"/>
      <c r="U9" s="30"/>
      <c r="V9" s="838"/>
      <c r="W9" s="838"/>
      <c r="X9" s="39"/>
      <c r="Y9" s="462"/>
      <c r="Z9" s="464">
        <v>3</v>
      </c>
      <c r="AA9" s="463"/>
      <c r="AB9" s="464">
        <v>19</v>
      </c>
    </row>
    <row r="10" spans="1:33" ht="6" customHeight="1" thickBot="1" x14ac:dyDescent="0.35">
      <c r="B10" s="31"/>
      <c r="C10" s="32"/>
      <c r="D10" s="32"/>
      <c r="E10" s="32"/>
      <c r="F10" s="32"/>
      <c r="G10" s="32"/>
      <c r="H10" s="33"/>
      <c r="I10" s="34"/>
      <c r="J10" s="34"/>
      <c r="K10" s="34"/>
      <c r="L10" s="34"/>
      <c r="M10" s="34"/>
      <c r="N10" s="34"/>
      <c r="O10" s="34"/>
      <c r="P10" s="34"/>
      <c r="Q10" s="34"/>
      <c r="R10" s="34"/>
      <c r="S10" s="34"/>
      <c r="T10" s="33"/>
      <c r="U10" s="33"/>
      <c r="V10" s="33"/>
      <c r="W10" s="33"/>
      <c r="X10" s="35"/>
      <c r="Y10" s="53"/>
    </row>
    <row r="11" spans="1:33" ht="19.95" customHeight="1" thickTop="1" x14ac:dyDescent="0.3">
      <c r="B11" s="697" t="s">
        <v>181</v>
      </c>
      <c r="C11" s="698"/>
      <c r="D11" s="698"/>
      <c r="E11" s="698"/>
      <c r="F11" s="698"/>
      <c r="G11" s="699"/>
      <c r="H11" s="829"/>
      <c r="I11" s="830"/>
      <c r="J11" s="830"/>
      <c r="K11" s="830"/>
      <c r="L11" s="830"/>
      <c r="M11" s="830"/>
      <c r="N11" s="830"/>
      <c r="O11" s="830"/>
      <c r="P11" s="830"/>
      <c r="Q11" s="830"/>
      <c r="R11" s="830"/>
      <c r="S11" s="830"/>
      <c r="T11" s="830"/>
      <c r="U11" s="830"/>
      <c r="V11" s="830"/>
      <c r="W11" s="831"/>
      <c r="X11" s="39"/>
      <c r="Y11" s="462"/>
      <c r="Z11" s="464">
        <v>4</v>
      </c>
      <c r="AA11" s="463"/>
      <c r="AB11" s="464">
        <v>20</v>
      </c>
    </row>
    <row r="12" spans="1:33" ht="6" customHeight="1" x14ac:dyDescent="0.3">
      <c r="B12" s="784"/>
      <c r="C12" s="785"/>
      <c r="D12" s="32"/>
      <c r="E12" s="46"/>
      <c r="F12" s="46"/>
      <c r="G12" s="47"/>
      <c r="H12" s="832"/>
      <c r="I12" s="833"/>
      <c r="J12" s="833"/>
      <c r="K12" s="833"/>
      <c r="L12" s="833"/>
      <c r="M12" s="833"/>
      <c r="N12" s="833"/>
      <c r="O12" s="833"/>
      <c r="P12" s="833"/>
      <c r="Q12" s="833"/>
      <c r="R12" s="833"/>
      <c r="S12" s="833"/>
      <c r="T12" s="833"/>
      <c r="U12" s="833"/>
      <c r="V12" s="833"/>
      <c r="W12" s="834"/>
      <c r="X12" s="35"/>
      <c r="Y12" s="53"/>
    </row>
    <row r="13" spans="1:33" ht="19.95" customHeight="1" x14ac:dyDescent="0.3">
      <c r="B13" s="784"/>
      <c r="C13" s="785"/>
      <c r="D13" s="681" t="s">
        <v>19883</v>
      </c>
      <c r="E13" s="681"/>
      <c r="F13" s="681"/>
      <c r="G13" s="827"/>
      <c r="H13" s="832"/>
      <c r="I13" s="833"/>
      <c r="J13" s="833"/>
      <c r="K13" s="833"/>
      <c r="L13" s="833"/>
      <c r="M13" s="833"/>
      <c r="N13" s="833"/>
      <c r="O13" s="833"/>
      <c r="P13" s="833"/>
      <c r="Q13" s="833"/>
      <c r="R13" s="833"/>
      <c r="S13" s="833"/>
      <c r="T13" s="833"/>
      <c r="U13" s="833"/>
      <c r="V13" s="833"/>
      <c r="W13" s="834"/>
      <c r="X13" s="39"/>
      <c r="Y13" s="462"/>
      <c r="Z13" s="464">
        <v>5</v>
      </c>
      <c r="AA13" s="463"/>
      <c r="AB13" s="464">
        <v>21</v>
      </c>
    </row>
    <row r="14" spans="1:33" ht="6" customHeight="1" x14ac:dyDescent="0.3">
      <c r="B14" s="784"/>
      <c r="C14" s="785"/>
      <c r="D14" s="32"/>
      <c r="E14" s="46"/>
      <c r="F14" s="46"/>
      <c r="G14" s="826"/>
      <c r="H14" s="832"/>
      <c r="I14" s="833"/>
      <c r="J14" s="833"/>
      <c r="K14" s="833"/>
      <c r="L14" s="833"/>
      <c r="M14" s="833"/>
      <c r="N14" s="833"/>
      <c r="O14" s="833"/>
      <c r="P14" s="833"/>
      <c r="Q14" s="833"/>
      <c r="R14" s="833"/>
      <c r="S14" s="833"/>
      <c r="T14" s="833"/>
      <c r="U14" s="833"/>
      <c r="V14" s="833"/>
      <c r="W14" s="834"/>
      <c r="X14" s="35"/>
      <c r="Y14" s="53"/>
    </row>
    <row r="15" spans="1:33" ht="19.95" customHeight="1" x14ac:dyDescent="0.3">
      <c r="B15" s="697"/>
      <c r="C15" s="698"/>
      <c r="D15" s="698"/>
      <c r="E15" s="698"/>
      <c r="F15" s="698"/>
      <c r="G15" s="826"/>
      <c r="H15" s="832"/>
      <c r="I15" s="833"/>
      <c r="J15" s="833"/>
      <c r="K15" s="833"/>
      <c r="L15" s="833"/>
      <c r="M15" s="833"/>
      <c r="N15" s="833"/>
      <c r="O15" s="833"/>
      <c r="P15" s="833"/>
      <c r="Q15" s="833"/>
      <c r="R15" s="833"/>
      <c r="S15" s="833"/>
      <c r="T15" s="833"/>
      <c r="U15" s="833"/>
      <c r="V15" s="833"/>
      <c r="W15" s="834"/>
      <c r="X15" s="39"/>
      <c r="Y15" s="462"/>
      <c r="Z15" s="464">
        <v>6</v>
      </c>
      <c r="AA15" s="463"/>
      <c r="AB15" s="464">
        <v>22</v>
      </c>
    </row>
    <row r="16" spans="1:33" ht="6" customHeight="1" x14ac:dyDescent="0.3">
      <c r="B16" s="31"/>
      <c r="C16" s="32"/>
      <c r="D16" s="32"/>
      <c r="E16" s="32"/>
      <c r="F16" s="32"/>
      <c r="G16" s="826"/>
      <c r="H16" s="832"/>
      <c r="I16" s="833"/>
      <c r="J16" s="833"/>
      <c r="K16" s="833"/>
      <c r="L16" s="833"/>
      <c r="M16" s="833"/>
      <c r="N16" s="833"/>
      <c r="O16" s="833"/>
      <c r="P16" s="833"/>
      <c r="Q16" s="833"/>
      <c r="R16" s="833"/>
      <c r="S16" s="833"/>
      <c r="T16" s="833"/>
      <c r="U16" s="833"/>
      <c r="V16" s="833"/>
      <c r="W16" s="834"/>
      <c r="X16" s="35"/>
      <c r="Y16" s="53"/>
    </row>
    <row r="17" spans="2:28" ht="19.95" customHeight="1" x14ac:dyDescent="0.3">
      <c r="B17" s="36"/>
      <c r="C17" s="37"/>
      <c r="D17" s="37"/>
      <c r="E17" s="37"/>
      <c r="F17" s="37"/>
      <c r="G17" s="32"/>
      <c r="H17" s="832"/>
      <c r="I17" s="833"/>
      <c r="J17" s="833"/>
      <c r="K17" s="833"/>
      <c r="L17" s="833"/>
      <c r="M17" s="833"/>
      <c r="N17" s="833"/>
      <c r="O17" s="833"/>
      <c r="P17" s="833"/>
      <c r="Q17" s="833"/>
      <c r="R17" s="833"/>
      <c r="S17" s="833"/>
      <c r="T17" s="833"/>
      <c r="U17" s="833"/>
      <c r="V17" s="833"/>
      <c r="W17" s="834"/>
      <c r="X17" s="39"/>
      <c r="Y17" s="462"/>
      <c r="Z17" s="464">
        <v>7</v>
      </c>
      <c r="AA17" s="463"/>
      <c r="AB17" s="464">
        <v>23</v>
      </c>
    </row>
    <row r="18" spans="2:28" ht="6" customHeight="1" x14ac:dyDescent="0.3">
      <c r="B18" s="31"/>
      <c r="C18" s="32"/>
      <c r="D18" s="32"/>
      <c r="E18" s="32"/>
      <c r="F18" s="32"/>
      <c r="G18" s="32"/>
      <c r="H18" s="832"/>
      <c r="I18" s="833"/>
      <c r="J18" s="833"/>
      <c r="K18" s="833"/>
      <c r="L18" s="833"/>
      <c r="M18" s="833"/>
      <c r="N18" s="833"/>
      <c r="O18" s="833"/>
      <c r="P18" s="833"/>
      <c r="Q18" s="833"/>
      <c r="R18" s="833"/>
      <c r="S18" s="833"/>
      <c r="T18" s="833"/>
      <c r="U18" s="833"/>
      <c r="V18" s="833"/>
      <c r="W18" s="834"/>
      <c r="X18" s="35"/>
      <c r="Y18" s="53"/>
    </row>
    <row r="19" spans="2:28" ht="19.95" customHeight="1" x14ac:dyDescent="0.3">
      <c r="B19" s="36"/>
      <c r="C19" s="37"/>
      <c r="D19" s="37"/>
      <c r="E19" s="37"/>
      <c r="F19" s="37"/>
      <c r="G19" s="37"/>
      <c r="H19" s="832"/>
      <c r="I19" s="833"/>
      <c r="J19" s="833"/>
      <c r="K19" s="833"/>
      <c r="L19" s="833"/>
      <c r="M19" s="833"/>
      <c r="N19" s="833"/>
      <c r="O19" s="833"/>
      <c r="P19" s="833"/>
      <c r="Q19" s="833"/>
      <c r="R19" s="833"/>
      <c r="S19" s="833"/>
      <c r="T19" s="833"/>
      <c r="U19" s="833"/>
      <c r="V19" s="833"/>
      <c r="W19" s="834"/>
      <c r="X19" s="39"/>
      <c r="Y19" s="462"/>
      <c r="Z19" s="464">
        <v>8</v>
      </c>
      <c r="AA19" s="463"/>
      <c r="AB19" s="464">
        <v>24</v>
      </c>
    </row>
    <row r="20" spans="2:28" ht="6" customHeight="1" x14ac:dyDescent="0.3">
      <c r="B20" s="31"/>
      <c r="C20" s="32"/>
      <c r="D20" s="32"/>
      <c r="E20" s="32"/>
      <c r="F20" s="32"/>
      <c r="G20" s="32"/>
      <c r="H20" s="832"/>
      <c r="I20" s="833"/>
      <c r="J20" s="833"/>
      <c r="K20" s="833"/>
      <c r="L20" s="833"/>
      <c r="M20" s="833"/>
      <c r="N20" s="833"/>
      <c r="O20" s="833"/>
      <c r="P20" s="833"/>
      <c r="Q20" s="833"/>
      <c r="R20" s="833"/>
      <c r="S20" s="833"/>
      <c r="T20" s="833"/>
      <c r="U20" s="833"/>
      <c r="V20" s="833"/>
      <c r="W20" s="834"/>
      <c r="X20" s="35"/>
      <c r="Y20" s="53"/>
    </row>
    <row r="21" spans="2:28" ht="19.95" customHeight="1" x14ac:dyDescent="0.3">
      <c r="B21" s="36"/>
      <c r="C21" s="37"/>
      <c r="D21" s="37"/>
      <c r="E21" s="37"/>
      <c r="F21" s="104"/>
      <c r="G21" s="33"/>
      <c r="H21" s="832"/>
      <c r="I21" s="833"/>
      <c r="J21" s="833"/>
      <c r="K21" s="833"/>
      <c r="L21" s="833"/>
      <c r="M21" s="833"/>
      <c r="N21" s="833"/>
      <c r="O21" s="833"/>
      <c r="P21" s="833"/>
      <c r="Q21" s="833"/>
      <c r="R21" s="833"/>
      <c r="S21" s="833"/>
      <c r="T21" s="833"/>
      <c r="U21" s="833"/>
      <c r="V21" s="833"/>
      <c r="W21" s="834"/>
      <c r="X21" s="39"/>
      <c r="Y21" s="462"/>
      <c r="Z21" s="464">
        <v>9</v>
      </c>
      <c r="AA21" s="463"/>
      <c r="AB21" s="464">
        <v>25</v>
      </c>
    </row>
    <row r="22" spans="2:28" ht="6" customHeight="1" x14ac:dyDescent="0.3">
      <c r="B22" s="31"/>
      <c r="C22" s="32"/>
      <c r="D22" s="32"/>
      <c r="E22" s="32"/>
      <c r="F22" s="32"/>
      <c r="G22" s="32"/>
      <c r="H22" s="832"/>
      <c r="I22" s="833"/>
      <c r="J22" s="833"/>
      <c r="K22" s="833"/>
      <c r="L22" s="833"/>
      <c r="M22" s="833"/>
      <c r="N22" s="833"/>
      <c r="O22" s="833"/>
      <c r="P22" s="833"/>
      <c r="Q22" s="833"/>
      <c r="R22" s="833"/>
      <c r="S22" s="833"/>
      <c r="T22" s="833"/>
      <c r="U22" s="833"/>
      <c r="V22" s="833"/>
      <c r="W22" s="834"/>
      <c r="X22" s="35"/>
      <c r="Y22" s="53"/>
      <c r="Z22" s="4"/>
    </row>
    <row r="23" spans="2:28" ht="19.95" customHeight="1" x14ac:dyDescent="0.3">
      <c r="B23" s="36"/>
      <c r="C23" s="37"/>
      <c r="D23" s="37"/>
      <c r="E23" s="37"/>
      <c r="F23" s="37"/>
      <c r="G23" s="37"/>
      <c r="H23" s="832"/>
      <c r="I23" s="833"/>
      <c r="J23" s="833"/>
      <c r="K23" s="833"/>
      <c r="L23" s="833"/>
      <c r="M23" s="833"/>
      <c r="N23" s="833"/>
      <c r="O23" s="833"/>
      <c r="P23" s="833"/>
      <c r="Q23" s="833"/>
      <c r="R23" s="833"/>
      <c r="S23" s="833"/>
      <c r="T23" s="833"/>
      <c r="U23" s="833"/>
      <c r="V23" s="833"/>
      <c r="W23" s="834"/>
      <c r="X23" s="39"/>
      <c r="Y23" s="462"/>
      <c r="Z23" s="464">
        <v>10</v>
      </c>
      <c r="AA23" s="463"/>
      <c r="AB23" s="464">
        <v>26</v>
      </c>
    </row>
    <row r="24" spans="2:28" ht="6" customHeight="1" x14ac:dyDescent="0.3">
      <c r="B24" s="36"/>
      <c r="C24" s="37"/>
      <c r="D24" s="37"/>
      <c r="E24" s="37"/>
      <c r="F24" s="37"/>
      <c r="G24" s="37"/>
      <c r="H24" s="832"/>
      <c r="I24" s="833"/>
      <c r="J24" s="833"/>
      <c r="K24" s="833"/>
      <c r="L24" s="833"/>
      <c r="M24" s="833"/>
      <c r="N24" s="833"/>
      <c r="O24" s="833"/>
      <c r="P24" s="833"/>
      <c r="Q24" s="833"/>
      <c r="R24" s="833"/>
      <c r="S24" s="833"/>
      <c r="T24" s="833"/>
      <c r="U24" s="833"/>
      <c r="V24" s="833"/>
      <c r="W24" s="834"/>
      <c r="X24" s="39"/>
      <c r="Z24" s="4"/>
    </row>
    <row r="25" spans="2:28" ht="19.95" customHeight="1" thickBot="1" x14ac:dyDescent="0.35">
      <c r="B25" s="36"/>
      <c r="C25" s="37"/>
      <c r="D25" s="37"/>
      <c r="E25" s="37"/>
      <c r="F25" s="37"/>
      <c r="G25" s="37"/>
      <c r="H25" s="835"/>
      <c r="I25" s="836"/>
      <c r="J25" s="836"/>
      <c r="K25" s="836"/>
      <c r="L25" s="836"/>
      <c r="M25" s="836"/>
      <c r="N25" s="836"/>
      <c r="O25" s="836"/>
      <c r="P25" s="836"/>
      <c r="Q25" s="836"/>
      <c r="R25" s="836"/>
      <c r="S25" s="836"/>
      <c r="T25" s="836"/>
      <c r="U25" s="836"/>
      <c r="V25" s="836"/>
      <c r="W25" s="837"/>
      <c r="X25" s="39"/>
      <c r="Y25" s="462"/>
      <c r="Z25" s="464">
        <v>11</v>
      </c>
      <c r="AA25" s="463"/>
      <c r="AB25" s="464">
        <v>27</v>
      </c>
    </row>
    <row r="26" spans="2:28" ht="6" customHeight="1" thickTop="1" thickBot="1" x14ac:dyDescent="0.35">
      <c r="B26" s="36"/>
      <c r="C26" s="40"/>
      <c r="D26" s="40"/>
      <c r="E26" s="40"/>
      <c r="F26" s="40"/>
      <c r="G26" s="37"/>
      <c r="H26" s="33"/>
      <c r="I26" s="34"/>
      <c r="J26" s="34"/>
      <c r="K26" s="34"/>
      <c r="L26" s="34"/>
      <c r="M26" s="34"/>
      <c r="N26" s="34"/>
      <c r="O26" s="34"/>
      <c r="P26" s="34"/>
      <c r="Q26" s="34"/>
      <c r="R26" s="34"/>
      <c r="S26" s="34"/>
      <c r="T26" s="33"/>
      <c r="U26" s="34"/>
      <c r="V26" s="34"/>
      <c r="W26" s="34"/>
      <c r="X26" s="39"/>
      <c r="Y26" s="53"/>
      <c r="Z26" s="4"/>
    </row>
    <row r="27" spans="2:28" ht="19.95" customHeight="1" thickTop="1" thickBot="1" x14ac:dyDescent="0.35">
      <c r="B27" s="36"/>
      <c r="C27" s="698" t="s">
        <v>413</v>
      </c>
      <c r="D27" s="698"/>
      <c r="E27" s="698"/>
      <c r="F27" s="698"/>
      <c r="G27" s="698"/>
      <c r="H27" s="828"/>
      <c r="I27" s="828"/>
      <c r="J27" s="828"/>
      <c r="K27" s="828"/>
      <c r="L27" s="828"/>
      <c r="M27" s="828"/>
      <c r="N27" s="828"/>
      <c r="O27" s="828"/>
      <c r="P27" s="821" t="s">
        <v>371</v>
      </c>
      <c r="Q27" s="821"/>
      <c r="R27" s="821"/>
      <c r="S27" s="825"/>
      <c r="T27" s="754"/>
      <c r="U27" s="755"/>
      <c r="V27" s="755"/>
      <c r="W27" s="756"/>
      <c r="X27" s="39"/>
      <c r="Y27" s="462"/>
      <c r="Z27" s="464">
        <v>12</v>
      </c>
      <c r="AA27" s="463"/>
      <c r="AB27" s="464">
        <v>28</v>
      </c>
    </row>
    <row r="28" spans="2:28" ht="6" customHeight="1" thickTop="1" thickBot="1" x14ac:dyDescent="0.35">
      <c r="B28" s="36"/>
      <c r="C28" s="40"/>
      <c r="D28" s="40"/>
      <c r="E28" s="40"/>
      <c r="F28" s="40"/>
      <c r="G28" s="37"/>
      <c r="H28" s="33"/>
      <c r="I28" s="34"/>
      <c r="J28" s="34"/>
      <c r="K28" s="34"/>
      <c r="L28" s="34"/>
      <c r="M28" s="34"/>
      <c r="N28" s="34"/>
      <c r="O28" s="34"/>
      <c r="P28" s="34"/>
      <c r="Q28" s="34"/>
      <c r="R28" s="34"/>
      <c r="S28" s="34"/>
      <c r="T28" s="33"/>
      <c r="U28" s="33"/>
      <c r="V28" s="33"/>
      <c r="W28" s="33"/>
      <c r="X28" s="39"/>
      <c r="Y28" s="53"/>
      <c r="Z28" s="4"/>
    </row>
    <row r="29" spans="2:28" ht="19.95" customHeight="1" thickTop="1" thickBot="1" x14ac:dyDescent="0.35">
      <c r="B29" s="36"/>
      <c r="C29" s="37"/>
      <c r="D29" s="37"/>
      <c r="E29" s="40"/>
      <c r="F29" s="104"/>
      <c r="G29" s="45"/>
      <c r="H29" s="698" t="s">
        <v>1254</v>
      </c>
      <c r="I29" s="698"/>
      <c r="J29" s="698"/>
      <c r="K29" s="698"/>
      <c r="L29" s="698"/>
      <c r="M29" s="698"/>
      <c r="N29" s="698"/>
      <c r="O29" s="698"/>
      <c r="P29" s="698"/>
      <c r="Q29" s="698"/>
      <c r="R29" s="698"/>
      <c r="S29" s="699"/>
      <c r="T29" s="754"/>
      <c r="U29" s="755"/>
      <c r="V29" s="755"/>
      <c r="W29" s="756"/>
      <c r="X29" s="85"/>
      <c r="Y29" s="462"/>
      <c r="Z29" s="464">
        <v>13</v>
      </c>
      <c r="AA29" s="463"/>
      <c r="AB29" s="464">
        <v>29</v>
      </c>
    </row>
    <row r="30" spans="2:28" ht="6" customHeight="1" thickTop="1" x14ac:dyDescent="0.3">
      <c r="B30" s="36"/>
      <c r="C30" s="40"/>
      <c r="D30" s="40"/>
      <c r="E30" s="40"/>
      <c r="F30" s="46">
        <v>1</v>
      </c>
      <c r="G30" s="37"/>
      <c r="H30" s="33"/>
      <c r="I30" s="34"/>
      <c r="J30" s="34"/>
      <c r="K30" s="34"/>
      <c r="L30" s="34"/>
      <c r="M30" s="34"/>
      <c r="N30" s="34"/>
      <c r="O30" s="34"/>
      <c r="P30" s="34"/>
      <c r="Q30" s="34"/>
      <c r="R30" s="34"/>
      <c r="S30" s="34"/>
      <c r="T30" s="33"/>
      <c r="U30" s="33"/>
      <c r="V30" s="33"/>
      <c r="W30" s="33"/>
      <c r="X30" s="85"/>
      <c r="Y30" s="53"/>
      <c r="Z30" s="4"/>
    </row>
    <row r="31" spans="2:28" ht="19.95" customHeight="1" thickBot="1" x14ac:dyDescent="0.35">
      <c r="B31" s="36"/>
      <c r="C31" s="37"/>
      <c r="D31" s="37"/>
      <c r="E31" s="40"/>
      <c r="F31" s="46"/>
      <c r="G31" s="750" t="s">
        <v>651</v>
      </c>
      <c r="H31" s="750"/>
      <c r="I31" s="750"/>
      <c r="J31" s="750"/>
      <c r="K31" s="750"/>
      <c r="L31" s="750"/>
      <c r="M31" s="750"/>
      <c r="N31" s="750"/>
      <c r="O31" s="750"/>
      <c r="P31" s="750"/>
      <c r="Q31" s="750"/>
      <c r="R31" s="30"/>
      <c r="S31" s="660"/>
      <c r="T31" s="660"/>
      <c r="U31" s="660"/>
      <c r="V31" s="660"/>
      <c r="W31" s="660"/>
      <c r="X31" s="738"/>
      <c r="Y31" s="462"/>
      <c r="Z31" s="464">
        <v>14</v>
      </c>
      <c r="AA31" s="463"/>
      <c r="AB31" s="464">
        <v>30</v>
      </c>
    </row>
    <row r="32" spans="2:28" ht="6" customHeight="1" thickBot="1" x14ac:dyDescent="0.35">
      <c r="B32" s="36"/>
      <c r="C32" s="717" t="s">
        <v>60</v>
      </c>
      <c r="D32" s="717"/>
      <c r="E32" s="40"/>
      <c r="F32" s="46"/>
      <c r="G32" s="45"/>
      <c r="H32" s="45"/>
      <c r="I32" s="45"/>
      <c r="J32" s="41"/>
      <c r="K32" s="41"/>
      <c r="L32" s="41"/>
      <c r="M32" s="45"/>
      <c r="N32" s="41"/>
      <c r="O32" s="41"/>
      <c r="P32" s="41"/>
      <c r="Q32" s="41"/>
      <c r="R32" s="30"/>
      <c r="S32" s="660"/>
      <c r="T32" s="660"/>
      <c r="U32" s="660"/>
      <c r="V32" s="660"/>
      <c r="W32" s="660"/>
      <c r="X32" s="738"/>
      <c r="Y32" s="53"/>
    </row>
    <row r="33" spans="1:28" ht="19.95" customHeight="1" thickTop="1" thickBot="1" x14ac:dyDescent="0.35">
      <c r="B33" s="36"/>
      <c r="C33" s="717"/>
      <c r="D33" s="717"/>
      <c r="E33" s="40"/>
      <c r="F33" s="493" t="s">
        <v>648</v>
      </c>
      <c r="G33" s="754"/>
      <c r="H33" s="755"/>
      <c r="I33" s="755"/>
      <c r="J33" s="755"/>
      <c r="K33" s="756"/>
      <c r="L33" s="493" t="s">
        <v>646</v>
      </c>
      <c r="M33" s="754"/>
      <c r="N33" s="755"/>
      <c r="O33" s="755"/>
      <c r="P33" s="755"/>
      <c r="Q33" s="756"/>
      <c r="R33" s="30"/>
      <c r="S33" s="660"/>
      <c r="T33" s="660"/>
      <c r="U33" s="660"/>
      <c r="V33" s="660"/>
      <c r="W33" s="660"/>
      <c r="X33" s="738"/>
      <c r="Y33" s="462"/>
      <c r="Z33" s="464">
        <v>15</v>
      </c>
      <c r="AA33" s="463"/>
      <c r="AB33" s="464">
        <v>31</v>
      </c>
    </row>
    <row r="34" spans="1:28" ht="6" customHeight="1" thickTop="1" thickBot="1" x14ac:dyDescent="0.35">
      <c r="B34" s="36"/>
      <c r="C34" s="717"/>
      <c r="D34" s="717"/>
      <c r="E34" s="40"/>
      <c r="F34" s="46"/>
      <c r="G34" s="45"/>
      <c r="H34" s="45"/>
      <c r="I34" s="45"/>
      <c r="J34" s="41"/>
      <c r="K34" s="41"/>
      <c r="L34" s="41"/>
      <c r="M34" s="45"/>
      <c r="N34" s="41"/>
      <c r="O34" s="41"/>
      <c r="P34" s="41"/>
      <c r="Q34" s="41"/>
      <c r="R34" s="30"/>
      <c r="S34" s="660"/>
      <c r="T34" s="660"/>
      <c r="U34" s="660"/>
      <c r="V34" s="660"/>
      <c r="W34" s="660"/>
      <c r="X34" s="738"/>
      <c r="Y34" s="53"/>
    </row>
    <row r="35" spans="1:28" ht="19.95" customHeight="1" thickTop="1" thickBot="1" x14ac:dyDescent="0.35">
      <c r="B35" s="36"/>
      <c r="C35" s="717"/>
      <c r="D35" s="717"/>
      <c r="E35" s="40"/>
      <c r="F35" s="493" t="s">
        <v>649</v>
      </c>
      <c r="G35" s="754"/>
      <c r="H35" s="755"/>
      <c r="I35" s="755"/>
      <c r="J35" s="755"/>
      <c r="K35" s="756"/>
      <c r="L35" s="493" t="s">
        <v>647</v>
      </c>
      <c r="M35" s="754"/>
      <c r="N35" s="755"/>
      <c r="O35" s="755"/>
      <c r="P35" s="755"/>
      <c r="Q35" s="756"/>
      <c r="R35" s="30"/>
      <c r="S35" s="660"/>
      <c r="T35" s="660"/>
      <c r="U35" s="660"/>
      <c r="V35" s="660"/>
      <c r="W35" s="660"/>
      <c r="X35" s="738"/>
      <c r="Y35" s="462"/>
      <c r="Z35" s="464">
        <v>16</v>
      </c>
      <c r="AA35" s="463"/>
      <c r="AB35" s="464">
        <v>32</v>
      </c>
    </row>
    <row r="36" spans="1:28" ht="9.9" customHeight="1" thickTop="1" thickBot="1" x14ac:dyDescent="0.35">
      <c r="B36" s="168"/>
      <c r="C36" s="180" t="s">
        <v>20238</v>
      </c>
      <c r="D36" s="42"/>
      <c r="E36" s="42"/>
      <c r="F36" s="116">
        <v>4</v>
      </c>
      <c r="G36" s="42"/>
      <c r="H36" s="42"/>
      <c r="I36" s="42"/>
      <c r="J36" s="42"/>
      <c r="K36" s="42"/>
      <c r="L36" s="42"/>
      <c r="M36" s="42"/>
      <c r="N36" s="42"/>
      <c r="O36" s="42"/>
      <c r="P36" s="42"/>
      <c r="Q36" s="42"/>
      <c r="R36" s="86"/>
      <c r="S36" s="739"/>
      <c r="T36" s="739"/>
      <c r="U36" s="739"/>
      <c r="V36" s="739"/>
      <c r="W36" s="739"/>
      <c r="X36" s="740"/>
      <c r="Y36" s="53"/>
    </row>
    <row r="37" spans="1:28" ht="15.75" hidden="1" customHeight="1" thickTop="1" x14ac:dyDescent="0.3">
      <c r="A37" s="1"/>
      <c r="G37" s="29">
        <v>301</v>
      </c>
      <c r="I37" s="178" t="s">
        <v>11</v>
      </c>
      <c r="J37" s="178" t="s">
        <v>15</v>
      </c>
      <c r="M37" s="163" t="b">
        <v>1</v>
      </c>
      <c r="N37" s="163" t="b">
        <f>Centrar_Tabla</f>
        <v>0</v>
      </c>
    </row>
    <row r="38" spans="1:28" ht="15.75" hidden="1" customHeight="1" x14ac:dyDescent="0.3">
      <c r="A38" s="1"/>
      <c r="B38" s="5"/>
      <c r="C38" s="5"/>
      <c r="D38" s="5"/>
      <c r="E38" s="5"/>
      <c r="F38" s="5"/>
      <c r="G38" s="5"/>
      <c r="I38" s="179" t="s">
        <v>629</v>
      </c>
      <c r="J38" s="179" t="s">
        <v>533</v>
      </c>
      <c r="M38" s="1">
        <v>0</v>
      </c>
    </row>
    <row r="39" spans="1:28" hidden="1" x14ac:dyDescent="0.3">
      <c r="A39" s="1"/>
      <c r="I39" s="1" t="str">
        <f>I37</f>
        <v>true</v>
      </c>
      <c r="J39" s="1" t="str">
        <f>J37</f>
        <v>false</v>
      </c>
    </row>
    <row r="40" spans="1:28" ht="5.0999999999999996" customHeight="1" thickTop="1" x14ac:dyDescent="0.3">
      <c r="A40" s="1"/>
    </row>
    <row r="41" spans="1:28" ht="15" hidden="1" customHeight="1" x14ac:dyDescent="0.3">
      <c r="A41" s="96"/>
    </row>
    <row r="42" spans="1:28" hidden="1" x14ac:dyDescent="0.3">
      <c r="A42" s="1"/>
    </row>
    <row r="43" spans="1:28" hidden="1" x14ac:dyDescent="0.3">
      <c r="A43" s="1"/>
    </row>
    <row r="44" spans="1:28" hidden="1" x14ac:dyDescent="0.3">
      <c r="A44" s="1"/>
    </row>
    <row r="45" spans="1:28" hidden="1" x14ac:dyDescent="0.3">
      <c r="A45" s="1"/>
    </row>
    <row r="46" spans="1:28" hidden="1" x14ac:dyDescent="0.3">
      <c r="A46" s="1"/>
    </row>
    <row r="47" spans="1:28" hidden="1" x14ac:dyDescent="0.3"/>
    <row r="48" spans="1:28" hidden="1" x14ac:dyDescent="0.3"/>
    <row r="49" hidden="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row r="58" hidden="1" x14ac:dyDescent="0.3"/>
    <row r="59" hidden="1" x14ac:dyDescent="0.3"/>
    <row r="60" hidden="1" x14ac:dyDescent="0.3"/>
    <row r="61" hidden="1" x14ac:dyDescent="0.3"/>
    <row r="62" hidden="1" x14ac:dyDescent="0.3"/>
    <row r="63" hidden="1" x14ac:dyDescent="0.3"/>
    <row r="64" hidden="1" x14ac:dyDescent="0.3"/>
    <row r="65" spans="1:1" hidden="1" x14ac:dyDescent="0.3"/>
    <row r="66" spans="1:1" hidden="1" x14ac:dyDescent="0.3"/>
    <row r="67" spans="1:1" hidden="1" x14ac:dyDescent="0.3"/>
    <row r="68" spans="1:1" hidden="1" x14ac:dyDescent="0.3">
      <c r="A68" t="s">
        <v>19830</v>
      </c>
    </row>
    <row r="69" spans="1:1" hidden="1" x14ac:dyDescent="0.3"/>
    <row r="70" spans="1:1" hidden="1" x14ac:dyDescent="0.3"/>
    <row r="71" spans="1:1" hidden="1" x14ac:dyDescent="0.3"/>
    <row r="72" spans="1:1" hidden="1" x14ac:dyDescent="0.3"/>
    <row r="73" spans="1:1" hidden="1" x14ac:dyDescent="0.3"/>
    <row r="74" spans="1:1" hidden="1" x14ac:dyDescent="0.3"/>
    <row r="75" spans="1:1" hidden="1" x14ac:dyDescent="0.3"/>
    <row r="76" spans="1:1" hidden="1" x14ac:dyDescent="0.3"/>
    <row r="77" spans="1:1" hidden="1" x14ac:dyDescent="0.3"/>
    <row r="78" spans="1:1" hidden="1" x14ac:dyDescent="0.3"/>
    <row r="79" spans="1:1" hidden="1" x14ac:dyDescent="0.3"/>
    <row r="80" spans="1:1"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sheetData>
  <sheetProtection algorithmName="SHA-512" hashValue="CJmMJZ+S8ckjSWRHIbSWUE9dzxBpckgTrzGyFhouMug55XDMLmEl7O6OdjtuQVLNtK9SpoB5l8g+HK3q39wFQg==" saltValue="8uyd6ME1EC3tHEmvGyvY5g==" spinCount="100000" sheet="1" objects="1" scenarios="1" selectLockedCells="1" autoFilter="0"/>
  <mergeCells count="39">
    <mergeCell ref="V2:W2"/>
    <mergeCell ref="T2:U2"/>
    <mergeCell ref="B1:K3"/>
    <mergeCell ref="B11:G11"/>
    <mergeCell ref="I5:K5"/>
    <mergeCell ref="M4:M6"/>
    <mergeCell ref="N5:Q5"/>
    <mergeCell ref="C32:D35"/>
    <mergeCell ref="R2:S2"/>
    <mergeCell ref="P2:Q2"/>
    <mergeCell ref="N2:O2"/>
    <mergeCell ref="L2:M2"/>
    <mergeCell ref="R5:W5"/>
    <mergeCell ref="H27:O27"/>
    <mergeCell ref="T27:W27"/>
    <mergeCell ref="H9:M9"/>
    <mergeCell ref="Q7:W7"/>
    <mergeCell ref="H11:W25"/>
    <mergeCell ref="H7:M7"/>
    <mergeCell ref="V9:W9"/>
    <mergeCell ref="V8:W8"/>
    <mergeCell ref="B5:G5"/>
    <mergeCell ref="B7:G7"/>
    <mergeCell ref="H29:S29"/>
    <mergeCell ref="T29:W29"/>
    <mergeCell ref="P27:S27"/>
    <mergeCell ref="N7:P7"/>
    <mergeCell ref="C27:G27"/>
    <mergeCell ref="B12:C14"/>
    <mergeCell ref="B15:F15"/>
    <mergeCell ref="G14:G16"/>
    <mergeCell ref="B9:G9"/>
    <mergeCell ref="D13:G13"/>
    <mergeCell ref="G33:K33"/>
    <mergeCell ref="M33:Q33"/>
    <mergeCell ref="G35:K35"/>
    <mergeCell ref="M35:Q35"/>
    <mergeCell ref="S31:X36"/>
    <mergeCell ref="G31:Q31"/>
  </mergeCells>
  <conditionalFormatting sqref="Y2">
    <cfRule type="expression" dxfId="331" priority="3">
      <formula>$Z$2="OK"</formula>
    </cfRule>
  </conditionalFormatting>
  <conditionalFormatting sqref="AB5:AB35">
    <cfRule type="expression" dxfId="330" priority="2">
      <formula>$Z$2="OK"</formula>
    </cfRule>
  </conditionalFormatting>
  <dataValidations xWindow="118" yWindow="645" count="5">
    <dataValidation type="whole" allowBlank="1" showInputMessage="1" showErrorMessage="1" sqref="H5">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Retroalimentación" prompt="Escribe el comentario que quieres que aparezca para la respuesta incorrecta." sqref="T29 T27"/>
    <dataValidation type="list" allowBlank="1" showErrorMessage="1" promptTitle="Respuestas" prompt="Escribe VERDADERO o FALSO" sqref="H27:O27">
      <formula1>$I$38:$J$38</formula1>
    </dataValidation>
  </dataValidations>
  <hyperlinks>
    <hyperlink ref="B1:K3" r:id="rId1" display="https://youtu.be/7zKlwR9-IRk"/>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11</xdr:col>
                    <xdr:colOff>388620</xdr:colOff>
                    <xdr:row>4</xdr:row>
                    <xdr:rowOff>0</xdr:rowOff>
                  </from>
                  <to>
                    <xdr:col>12</xdr:col>
                    <xdr:colOff>83820</xdr:colOff>
                    <xdr:row>5</xdr:row>
                    <xdr:rowOff>22860</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83820</xdr:colOff>
                    <xdr:row>4</xdr:row>
                    <xdr:rowOff>15240</xdr:rowOff>
                  </from>
                  <to>
                    <xdr:col>12</xdr:col>
                    <xdr:colOff>327660</xdr:colOff>
                    <xdr:row>5</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tabColor rgb="FFE87B00"/>
    <pageSetUpPr autoPageBreaks="0" fitToPage="1"/>
  </sheetPr>
  <dimension ref="A1:AM7"/>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customWidth="1"/>
    <col min="2" max="3" width="3.6640625" hidden="1" customWidth="1"/>
    <col min="4" max="5" width="3.6640625" style="2" hidden="1" customWidth="1"/>
    <col min="6" max="6" width="11.33203125" style="2" customWidth="1"/>
    <col min="7" max="7" width="64.5546875" customWidth="1"/>
    <col min="8" max="10" width="12.5546875" customWidth="1"/>
    <col min="11" max="13" width="12.5546875" hidden="1" customWidth="1"/>
    <col min="14" max="31" width="14.33203125" hidden="1" customWidth="1"/>
    <col min="32" max="36" width="11.44140625" customWidth="1"/>
    <col min="37" max="39" width="0" hidden="1" customWidth="1"/>
    <col min="40" max="16384" width="11.44140625" hidden="1"/>
  </cols>
  <sheetData>
    <row r="1" spans="1:37" ht="39.9" customHeight="1" x14ac:dyDescent="0.3">
      <c r="A1" s="170" t="s">
        <v>20238</v>
      </c>
      <c r="B1" s="101"/>
      <c r="C1" s="102"/>
      <c r="D1" s="169"/>
      <c r="E1" s="169"/>
      <c r="F1" s="171" t="s">
        <v>20516</v>
      </c>
      <c r="G1" s="297" t="s">
        <v>20517</v>
      </c>
      <c r="H1" s="173">
        <f>COUNTA(Tabla_VF[Enunciado])</f>
        <v>0</v>
      </c>
      <c r="I1" s="172" t="s">
        <v>365</v>
      </c>
      <c r="J1" s="196"/>
      <c r="AF1" s="172"/>
    </row>
    <row r="2" spans="1:37" ht="49.5" customHeight="1" thickBot="1" x14ac:dyDescent="0.35">
      <c r="A2" s="185" t="s">
        <v>23</v>
      </c>
      <c r="B2" s="184"/>
      <c r="C2" s="186"/>
      <c r="D2" s="187"/>
      <c r="E2" s="187"/>
      <c r="F2" s="198" t="s">
        <v>195</v>
      </c>
      <c r="G2" s="195" t="s">
        <v>20524</v>
      </c>
      <c r="H2" s="254" t="s">
        <v>413</v>
      </c>
      <c r="I2" s="255" t="s">
        <v>371</v>
      </c>
      <c r="J2" s="256" t="s">
        <v>1254</v>
      </c>
      <c r="K2" s="217"/>
      <c r="L2" s="218"/>
      <c r="M2" s="219"/>
      <c r="N2" s="215"/>
      <c r="O2" s="216"/>
      <c r="P2" s="203"/>
      <c r="Q2" s="217"/>
      <c r="R2" s="218"/>
      <c r="S2" s="219"/>
      <c r="T2" s="219"/>
      <c r="U2" s="219"/>
      <c r="V2" s="219"/>
      <c r="W2" s="219"/>
      <c r="X2" s="219"/>
      <c r="Y2" s="219"/>
      <c r="Z2" s="219"/>
      <c r="AA2" s="219"/>
      <c r="AB2" s="219"/>
      <c r="AC2" s="219"/>
      <c r="AD2" s="219"/>
      <c r="AE2" s="219"/>
      <c r="AF2" s="199" t="s">
        <v>1167</v>
      </c>
      <c r="AG2" s="200" t="s">
        <v>1168</v>
      </c>
      <c r="AH2" s="201" t="s">
        <v>1169</v>
      </c>
      <c r="AI2" s="202" t="s">
        <v>1170</v>
      </c>
      <c r="AJ2" s="203" t="s">
        <v>976</v>
      </c>
    </row>
    <row r="3" spans="1:37" s="248" customFormat="1" ht="12.6" hidden="1" thickTop="1" x14ac:dyDescent="0.3">
      <c r="A3" s="586"/>
      <c r="B3" s="586"/>
      <c r="C3" s="586"/>
      <c r="D3" s="586"/>
      <c r="E3" s="586"/>
      <c r="F3" s="586"/>
      <c r="G3" s="586"/>
      <c r="H3" s="586"/>
      <c r="I3" s="586"/>
      <c r="J3" s="586"/>
      <c r="K3" s="586"/>
      <c r="L3" s="586"/>
      <c r="M3" s="586"/>
      <c r="N3" s="586"/>
      <c r="O3" s="586"/>
      <c r="P3" s="586"/>
      <c r="Q3" s="586"/>
      <c r="R3" s="586"/>
      <c r="S3" s="586"/>
      <c r="T3" s="586"/>
      <c r="U3" s="586"/>
      <c r="V3" s="586"/>
      <c r="W3" s="586"/>
      <c r="X3" s="586"/>
      <c r="Y3" s="586"/>
      <c r="Z3" s="586"/>
      <c r="AA3" s="586"/>
      <c r="AB3" s="586"/>
      <c r="AC3" s="586"/>
      <c r="AD3" s="586"/>
      <c r="AE3" s="586"/>
      <c r="AF3" s="586"/>
      <c r="AG3" s="586"/>
      <c r="AH3" s="586"/>
      <c r="AI3" s="586"/>
      <c r="AJ3" s="586"/>
      <c r="AK3" s="248" t="str">
        <f ca="1">IFERROR(IF(INDIRECT("F"&amp;PREGUNTA_ACTUAL-(N_I_VF)+N_I_Tabla&amp;"C"&amp;COLUMN(),FALSE)="","",INDIRECT("F"&amp;PREGUNTA_ACTUAL-(N_I_VF)+N_I_Tabla&amp;"C"&amp;COLUMN(),FALSE)),"")</f>
        <v/>
      </c>
    </row>
    <row r="4" spans="1:37" s="249" customFormat="1" ht="12" hidden="1" x14ac:dyDescent="0.25">
      <c r="A4" s="60">
        <v>301</v>
      </c>
      <c r="B4" s="247">
        <f>N_I_Tabla</f>
        <v>6</v>
      </c>
      <c r="C4" s="246"/>
      <c r="D4" s="296"/>
      <c r="E4" s="296"/>
      <c r="F4" s="65"/>
      <c r="G4" s="240"/>
      <c r="H4" s="66"/>
      <c r="I4" s="67"/>
      <c r="J4" s="68"/>
      <c r="K4" s="69"/>
      <c r="L4" s="70"/>
      <c r="M4" s="71"/>
      <c r="N4" s="66"/>
      <c r="O4" s="67"/>
      <c r="P4" s="68"/>
      <c r="Q4" s="69"/>
      <c r="R4" s="70"/>
      <c r="S4" s="71"/>
      <c r="T4" s="71"/>
      <c r="U4" s="71"/>
      <c r="V4" s="71"/>
      <c r="W4" s="71"/>
      <c r="X4" s="71"/>
      <c r="Y4" s="71"/>
      <c r="Z4" s="71"/>
      <c r="AA4" s="71"/>
      <c r="AB4" s="71"/>
      <c r="AC4" s="71"/>
      <c r="AD4" s="71"/>
      <c r="AE4" s="71"/>
      <c r="AF4" s="72"/>
      <c r="AG4" s="73"/>
      <c r="AH4" s="74"/>
      <c r="AI4" s="75"/>
      <c r="AJ4" s="68"/>
    </row>
    <row r="5" spans="1:37" ht="9.9" customHeight="1" thickTop="1" x14ac:dyDescent="0.3">
      <c r="A5" s="431" t="s">
        <v>1244</v>
      </c>
      <c r="B5" s="434" t="s">
        <v>17660</v>
      </c>
      <c r="C5" s="434" t="s">
        <v>17657</v>
      </c>
      <c r="D5" s="434" t="s">
        <v>17658</v>
      </c>
      <c r="E5" s="434" t="s">
        <v>17659</v>
      </c>
      <c r="F5" s="435" t="s">
        <v>1355</v>
      </c>
      <c r="G5" s="432" t="s">
        <v>22</v>
      </c>
      <c r="H5" s="435" t="s">
        <v>1253</v>
      </c>
      <c r="I5" s="435" t="s">
        <v>371</v>
      </c>
      <c r="J5" s="435" t="s">
        <v>1254</v>
      </c>
      <c r="K5" s="435" t="s">
        <v>1208</v>
      </c>
      <c r="L5" s="435" t="s">
        <v>1255</v>
      </c>
      <c r="M5" s="435" t="s">
        <v>1256</v>
      </c>
      <c r="N5" s="435" t="s">
        <v>1257</v>
      </c>
      <c r="O5" s="435" t="s">
        <v>1258</v>
      </c>
      <c r="P5" s="435" t="s">
        <v>1259</v>
      </c>
      <c r="Q5" s="435" t="s">
        <v>1260</v>
      </c>
      <c r="R5" s="435" t="s">
        <v>1261</v>
      </c>
      <c r="S5" s="435" t="s">
        <v>1262</v>
      </c>
      <c r="T5" s="435" t="s">
        <v>1263</v>
      </c>
      <c r="U5" s="435" t="s">
        <v>1264</v>
      </c>
      <c r="V5" s="435" t="s">
        <v>1265</v>
      </c>
      <c r="W5" s="435" t="s">
        <v>1266</v>
      </c>
      <c r="X5" s="435" t="s">
        <v>1267</v>
      </c>
      <c r="Y5" s="435" t="s">
        <v>1268</v>
      </c>
      <c r="Z5" s="435" t="s">
        <v>1269</v>
      </c>
      <c r="AA5" s="435" t="s">
        <v>1270</v>
      </c>
      <c r="AB5" s="435" t="s">
        <v>1271</v>
      </c>
      <c r="AC5" s="435" t="s">
        <v>1272</v>
      </c>
      <c r="AD5" s="435" t="s">
        <v>1273</v>
      </c>
      <c r="AE5" s="435" t="s">
        <v>1274</v>
      </c>
      <c r="AF5" s="435" t="s">
        <v>1167</v>
      </c>
      <c r="AG5" s="435" t="s">
        <v>1168</v>
      </c>
      <c r="AH5" s="435" t="s">
        <v>1169</v>
      </c>
      <c r="AI5" s="435" t="s">
        <v>1170</v>
      </c>
      <c r="AJ5" s="435" t="s">
        <v>976</v>
      </c>
    </row>
    <row r="6" spans="1:37" x14ac:dyDescent="0.3">
      <c r="A6" s="494" t="str">
        <f>IFERROR(IF(Tabla_VF[[#This Row],[Enunciado]]="","",PREF_PREGUNTA&amp;IF(PREF_PREGUNTA="",""," - ")&amp;
IF(n_preg_ON_VF=TRUE,IF((N_I_VF+ROW()-N_I_Tabla)&gt;99,
IF((N_I_VF+ROW()-N_I_Tabla)&lt;100,"0",""),"")&amp;
IF((N_I_VF+ROW()-N_I_Tabla)&lt;10,"0","")&amp;(N_I_VF+ROW()-N_I_Tabla),""))&amp;
IF(Tabla_VF[[#This Row],[Descripcion]]&lt;&gt;""," "&amp;Tabla_VF[[#This Row],[Descripcion]],""),"")</f>
        <v/>
      </c>
      <c r="B6" s="557"/>
      <c r="C6" s="558"/>
      <c r="D6" s="559"/>
      <c r="E6" s="559"/>
      <c r="F6" s="512"/>
      <c r="G6" s="497"/>
      <c r="H6" s="513"/>
      <c r="I6" s="503"/>
      <c r="J6" s="504"/>
      <c r="K6" s="505"/>
      <c r="L6" s="506"/>
      <c r="M6" s="507"/>
      <c r="N6" s="502"/>
      <c r="O6" s="503"/>
      <c r="P6" s="504"/>
      <c r="Q6" s="505"/>
      <c r="R6" s="506"/>
      <c r="S6" s="507"/>
      <c r="T6" s="507"/>
      <c r="U6" s="507"/>
      <c r="V6" s="507"/>
      <c r="W6" s="507"/>
      <c r="X6" s="507"/>
      <c r="Y6" s="507"/>
      <c r="Z6" s="507"/>
      <c r="AA6" s="507"/>
      <c r="AB6" s="507"/>
      <c r="AC6" s="507"/>
      <c r="AD6" s="507"/>
      <c r="AE6" s="507"/>
      <c r="AF6" s="508"/>
      <c r="AG6" s="509"/>
      <c r="AH6" s="510"/>
      <c r="AI6" s="511"/>
      <c r="AJ6" s="504"/>
    </row>
    <row r="7" spans="1:37" x14ac:dyDescent="0.3">
      <c r="D7"/>
      <c r="E7"/>
      <c r="F7"/>
    </row>
  </sheetData>
  <sheetProtection algorithmName="SHA-512" hashValue="gXyiR51QXj/slrguoVZ3ufh3mQ6ev3sNRWX9ypzyeCpOV/jEntivEQqtYIcW7z5Tdw3On5R3WXj8q6PRphS9ZA==" saltValue="Dc6BofrttBlf8NBlWxhuzg==" spinCount="100000" sheet="1" objects="1" scenarios="1" selectLockedCells="1" autoFilter="0"/>
  <conditionalFormatting sqref="B2:AJ2 F4:AI4 B6:AJ6">
    <cfRule type="cellIs" dxfId="329" priority="408" operator="equal">
      <formula>""</formula>
    </cfRule>
    <cfRule type="cellIs" dxfId="328" priority="409" operator="equal">
      <formula>0</formula>
    </cfRule>
  </conditionalFormatting>
  <conditionalFormatting sqref="AJ4">
    <cfRule type="cellIs" dxfId="327" priority="148" operator="equal">
      <formula>""</formula>
    </cfRule>
    <cfRule type="cellIs" dxfId="326" priority="149" operator="equal">
      <formula>0</formula>
    </cfRule>
  </conditionalFormatting>
  <conditionalFormatting sqref="B5:AJ5">
    <cfRule type="cellIs" dxfId="325" priority="2" operator="equal">
      <formula>""</formula>
    </cfRule>
    <cfRule type="cellIs" dxfId="324" priority="3" operator="equal">
      <formula>0</formula>
    </cfRule>
  </conditionalFormatting>
  <conditionalFormatting sqref="G6">
    <cfRule type="duplicateValues" dxfId="323" priority="5745"/>
  </conditionalFormatting>
  <dataValidations count="2">
    <dataValidation allowBlank="1" showInputMessage="1" showErrorMessage="1" errorTitle="Error" error="Debes introducir un número válido. _x000a_Rellena primero las respuestas._x000a__x000a_Pulsa ESC para continuar." sqref="B4"/>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72"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AZ130"/>
  <sheetViews>
    <sheetView showGridLines="0" showRowColHeaders="0" zoomScale="134" zoomScaleNormal="134" workbookViewId="0">
      <pane xSplit="27" ySplit="37" topLeftCell="AB38" activePane="bottomRight" state="frozen"/>
      <selection pane="topRight" activeCell="AB1" sqref="AB1"/>
      <selection pane="bottomLeft" activeCell="A38" sqref="A38"/>
      <selection pane="bottomRight" activeCell="H9" sqref="H9:M9"/>
    </sheetView>
  </sheetViews>
  <sheetFormatPr baseColWidth="10" defaultColWidth="0" defaultRowHeight="14.4" zeroHeight="1" x14ac:dyDescent="0.3"/>
  <cols>
    <col min="1" max="1" width="2.77734375" customWidth="1"/>
    <col min="2" max="2" width="2.6640625" style="1" customWidth="1"/>
    <col min="3" max="23" width="5.6640625" style="1" customWidth="1"/>
    <col min="24" max="24" width="2.6640625" style="1" customWidth="1"/>
    <col min="25" max="25" width="10.6640625" style="1" hidden="1" customWidth="1"/>
    <col min="26" max="26" width="2.6640625" style="1" hidden="1" customWidth="1"/>
    <col min="27" max="27" width="10.6640625" style="1" hidden="1" customWidth="1"/>
    <col min="28" max="28" width="2.6640625" style="1" customWidth="1"/>
    <col min="29" max="29" width="2.6640625" hidden="1" customWidth="1"/>
    <col min="30" max="52" width="2.6640625" style="1" hidden="1" customWidth="1"/>
    <col min="53" max="16384" width="11.44140625" style="1" hidden="1"/>
  </cols>
  <sheetData>
    <row r="1" spans="1:31" ht="2.25" customHeight="1" thickTop="1" x14ac:dyDescent="0.3">
      <c r="B1" s="844" t="s">
        <v>20495</v>
      </c>
      <c r="C1" s="845"/>
      <c r="D1" s="845"/>
      <c r="E1" s="845"/>
      <c r="F1" s="845"/>
      <c r="G1" s="845"/>
      <c r="H1" s="845"/>
      <c r="I1" s="845"/>
      <c r="J1" s="845"/>
      <c r="K1" s="845"/>
      <c r="L1" s="83"/>
      <c r="M1" s="83"/>
      <c r="N1" s="83"/>
      <c r="O1" s="83"/>
      <c r="P1" s="83"/>
      <c r="Q1" s="83"/>
      <c r="R1" s="83"/>
      <c r="S1" s="83"/>
      <c r="T1" s="83"/>
      <c r="U1" s="83"/>
      <c r="V1" s="83"/>
      <c r="W1" s="83"/>
      <c r="X1" s="84"/>
      <c r="AB1" s="1">
        <f>COUNTA(Q7,H9,H11,F19,J19,P19,T19,F21,J21,P21,T21,F23,J23,P23,T23,F25,J25,P25,T25,F27,J27,P27,T27,F29,J29,P29,T29,G33,M33,G35,M35)</f>
        <v>0</v>
      </c>
      <c r="AC1" t="str">
        <f>IFERROR(HLOOKUP(AC4,$AB$4:AB4,1,0),"OK")</f>
        <v>OK</v>
      </c>
      <c r="AD1"/>
      <c r="AE1" s="300"/>
    </row>
    <row r="2" spans="1:31" ht="30" customHeight="1" x14ac:dyDescent="0.3">
      <c r="A2" s="486" t="str">
        <f>IF($Z$2="OK","✔","❌")</f>
        <v>✔</v>
      </c>
      <c r="B2" s="846"/>
      <c r="C2" s="847"/>
      <c r="D2" s="847"/>
      <c r="E2" s="847"/>
      <c r="F2" s="847"/>
      <c r="G2" s="847"/>
      <c r="H2" s="847"/>
      <c r="I2" s="847"/>
      <c r="J2" s="847"/>
      <c r="K2" s="847"/>
      <c r="L2" s="814" t="s">
        <v>346</v>
      </c>
      <c r="M2" s="760"/>
      <c r="N2" s="818" t="s">
        <v>347</v>
      </c>
      <c r="O2" s="813"/>
      <c r="P2" s="811" t="s">
        <v>348</v>
      </c>
      <c r="Q2" s="813"/>
      <c r="R2" s="811" t="s">
        <v>349</v>
      </c>
      <c r="S2" s="813"/>
      <c r="T2" s="811" t="s">
        <v>350</v>
      </c>
      <c r="U2" s="813"/>
      <c r="V2" s="811" t="s">
        <v>19817</v>
      </c>
      <c r="W2" s="812"/>
      <c r="X2" s="103" t="s">
        <v>55</v>
      </c>
      <c r="Y2" s="167" t="s">
        <v>968</v>
      </c>
      <c r="Z2" s="464" t="s">
        <v>973</v>
      </c>
      <c r="AB2" s="490">
        <f>COUNTA(Y5:Y35)+COUNTA(AA5:AA35)</f>
        <v>0</v>
      </c>
      <c r="AC2">
        <f>COUNTA(AC5:AC36)</f>
        <v>1</v>
      </c>
      <c r="AD2"/>
      <c r="AE2" s="300"/>
    </row>
    <row r="3" spans="1:31" ht="2.25" customHeight="1" x14ac:dyDescent="0.3">
      <c r="B3" s="846"/>
      <c r="C3" s="847"/>
      <c r="D3" s="847"/>
      <c r="E3" s="847"/>
      <c r="F3" s="847"/>
      <c r="G3" s="847"/>
      <c r="H3" s="847"/>
      <c r="I3" s="847"/>
      <c r="J3" s="847"/>
      <c r="K3" s="847"/>
      <c r="L3" s="88"/>
      <c r="M3" s="89"/>
      <c r="N3" s="90"/>
      <c r="O3" s="91"/>
      <c r="P3" s="90"/>
      <c r="Q3" s="91"/>
      <c r="R3" s="90"/>
      <c r="S3" s="91"/>
      <c r="T3" s="90"/>
      <c r="U3" s="91"/>
      <c r="V3" s="90"/>
      <c r="W3" s="91"/>
      <c r="X3" s="92"/>
      <c r="AB3" s="99" t="s">
        <v>18053</v>
      </c>
      <c r="AC3">
        <f>COUNTA(AC39:AC79)</f>
        <v>0</v>
      </c>
      <c r="AD3"/>
      <c r="AE3" s="300"/>
    </row>
    <row r="4" spans="1:31" ht="6" customHeight="1" x14ac:dyDescent="0.3">
      <c r="B4" s="44"/>
      <c r="C4" s="46"/>
      <c r="D4" s="46"/>
      <c r="E4" s="46"/>
      <c r="F4" s="46"/>
      <c r="G4" s="46"/>
      <c r="H4" s="47"/>
      <c r="I4" s="48"/>
      <c r="J4" s="48"/>
      <c r="K4" s="48"/>
      <c r="L4" s="48"/>
      <c r="M4" s="840"/>
      <c r="N4" s="48"/>
      <c r="O4" s="48"/>
      <c r="P4" s="48"/>
      <c r="Q4" s="48"/>
      <c r="R4" s="48"/>
      <c r="S4" s="48"/>
      <c r="T4" s="47"/>
      <c r="U4" s="47"/>
      <c r="V4" s="47"/>
      <c r="W4" s="47"/>
      <c r="X4" s="49"/>
      <c r="Y4" s="94"/>
      <c r="AB4" s="99" t="s">
        <v>18054</v>
      </c>
      <c r="AC4">
        <f>COUNTA(AD4:XFD4)*3+COLUMN()</f>
        <v>29</v>
      </c>
    </row>
    <row r="5" spans="1:31" ht="19.95" customHeight="1" x14ac:dyDescent="0.3">
      <c r="B5" s="769" t="s">
        <v>203</v>
      </c>
      <c r="C5" s="770"/>
      <c r="D5" s="770"/>
      <c r="E5" s="770"/>
      <c r="F5" s="770"/>
      <c r="G5" s="770"/>
      <c r="H5" s="176">
        <f>'Datos EM'!A4</f>
        <v>401</v>
      </c>
      <c r="I5" s="698" t="s">
        <v>415</v>
      </c>
      <c r="J5" s="698"/>
      <c r="K5" s="698"/>
      <c r="L5" s="3">
        <f>G37</f>
        <v>401</v>
      </c>
      <c r="M5" s="840"/>
      <c r="N5" s="775" t="str">
        <f>"N. "&amp;Z_ML_02_O&amp;"S: "&amp;AC5</f>
        <v>N. FÓRMULAS: 0</v>
      </c>
      <c r="O5" s="709"/>
      <c r="P5" s="709"/>
      <c r="Q5" s="776"/>
      <c r="R5" s="775" t="str">
        <f ca="1">Z_DG_15_O&amp;": "&amp;P_min_EM&amp;IF(P_max_EM=0,""," - "&amp;P_max_EM)</f>
        <v>Rango de preguntas almacenadas: 0</v>
      </c>
      <c r="S5" s="709"/>
      <c r="T5" s="709"/>
      <c r="U5" s="709"/>
      <c r="V5" s="709"/>
      <c r="W5" s="709"/>
      <c r="X5" s="39"/>
      <c r="Y5" s="462"/>
      <c r="Z5" s="464">
        <v>1</v>
      </c>
      <c r="AA5" s="463"/>
      <c r="AB5" s="464">
        <v>17</v>
      </c>
      <c r="AC5">
        <f>COUNTA(AD4:XFD4)</f>
        <v>0</v>
      </c>
    </row>
    <row r="6" spans="1:31" ht="6" customHeight="1" thickBot="1" x14ac:dyDescent="0.35">
      <c r="B6" s="31"/>
      <c r="C6" s="32"/>
      <c r="D6" s="32"/>
      <c r="E6" s="32"/>
      <c r="F6" s="32"/>
      <c r="G6" s="32"/>
      <c r="H6" s="33"/>
      <c r="I6" s="34"/>
      <c r="J6" s="34"/>
      <c r="K6" s="34"/>
      <c r="L6" s="34"/>
      <c r="M6" s="840"/>
      <c r="N6" s="34"/>
      <c r="O6" s="33"/>
      <c r="P6" s="34"/>
      <c r="Q6" s="34"/>
      <c r="R6" s="34"/>
      <c r="S6" s="30"/>
      <c r="T6" s="30"/>
      <c r="U6" s="30"/>
      <c r="V6" s="33"/>
      <c r="W6" s="33"/>
      <c r="X6" s="35"/>
      <c r="Y6" s="95"/>
    </row>
    <row r="7" spans="1:31" ht="19.95" customHeight="1" thickTop="1" thickBot="1" x14ac:dyDescent="0.35">
      <c r="B7" s="769" t="s">
        <v>23</v>
      </c>
      <c r="C7" s="770"/>
      <c r="D7" s="770"/>
      <c r="E7" s="770"/>
      <c r="F7" s="770"/>
      <c r="G7" s="770"/>
      <c r="H7" s="762" t="str" cm="1">
        <f t="array" aca="1" ref="H7" ca="1">IFERROR(INDIRECT("'Datos EM'!a"&amp;(L5-H5+N_I_Tabla)),"")</f>
        <v/>
      </c>
      <c r="I7" s="762"/>
      <c r="J7" s="762"/>
      <c r="K7" s="762"/>
      <c r="L7" s="762"/>
      <c r="M7" s="762"/>
      <c r="N7" s="698" t="s">
        <v>976</v>
      </c>
      <c r="O7" s="698"/>
      <c r="P7" s="698"/>
      <c r="Q7" s="777"/>
      <c r="R7" s="778"/>
      <c r="S7" s="778"/>
      <c r="T7" s="778"/>
      <c r="U7" s="778"/>
      <c r="V7" s="778"/>
      <c r="W7" s="779"/>
      <c r="X7" s="39"/>
      <c r="Y7" s="462"/>
      <c r="Z7" s="464">
        <v>2</v>
      </c>
      <c r="AA7" s="463"/>
      <c r="AB7" s="464">
        <v>18</v>
      </c>
    </row>
    <row r="8" spans="1:31" ht="6" customHeight="1" thickTop="1" x14ac:dyDescent="0.3">
      <c r="B8" s="31"/>
      <c r="C8" s="32"/>
      <c r="D8" s="32"/>
      <c r="E8" s="32"/>
      <c r="F8" s="32"/>
      <c r="G8" s="34"/>
      <c r="H8" s="34"/>
      <c r="I8" s="33"/>
      <c r="J8" s="33"/>
      <c r="K8" s="33"/>
      <c r="L8" s="33"/>
      <c r="M8" s="34"/>
      <c r="N8" s="34"/>
      <c r="O8" s="30"/>
      <c r="P8" s="30"/>
      <c r="Q8" s="34"/>
      <c r="R8" s="30"/>
      <c r="S8" s="30"/>
      <c r="T8" s="30"/>
      <c r="U8" s="30"/>
      <c r="V8" s="37"/>
      <c r="W8" s="37"/>
      <c r="X8" s="35"/>
      <c r="Y8" s="53"/>
    </row>
    <row r="9" spans="1:31" ht="19.95" customHeight="1" x14ac:dyDescent="0.3">
      <c r="B9" s="697" t="s">
        <v>195</v>
      </c>
      <c r="C9" s="698"/>
      <c r="D9" s="698"/>
      <c r="E9" s="698"/>
      <c r="F9" s="698"/>
      <c r="G9" s="698"/>
      <c r="H9" s="761"/>
      <c r="I9" s="761"/>
      <c r="J9" s="761"/>
      <c r="K9" s="761"/>
      <c r="L9" s="761"/>
      <c r="M9" s="761"/>
      <c r="N9" s="30"/>
      <c r="O9" s="43"/>
      <c r="P9" s="34"/>
      <c r="Q9" s="38"/>
      <c r="R9" s="30"/>
      <c r="S9" s="30"/>
      <c r="T9" s="30"/>
      <c r="U9" s="30"/>
      <c r="V9" s="37"/>
      <c r="W9" s="37"/>
      <c r="X9" s="39"/>
      <c r="Y9" s="462"/>
      <c r="Z9" s="464">
        <v>3</v>
      </c>
      <c r="AA9" s="463"/>
      <c r="AB9" s="464">
        <v>19</v>
      </c>
    </row>
    <row r="10" spans="1:31" ht="6" customHeight="1" thickBot="1" x14ac:dyDescent="0.35">
      <c r="B10" s="31"/>
      <c r="C10" s="32"/>
      <c r="D10" s="32"/>
      <c r="E10" s="32"/>
      <c r="F10" s="32"/>
      <c r="G10" s="33"/>
      <c r="H10" s="33"/>
      <c r="I10" s="34"/>
      <c r="J10" s="34"/>
      <c r="K10" s="34"/>
      <c r="L10" s="34"/>
      <c r="M10" s="34"/>
      <c r="N10" s="34"/>
      <c r="O10" s="34"/>
      <c r="P10" s="34"/>
      <c r="Q10" s="34"/>
      <c r="R10" s="34"/>
      <c r="S10" s="34"/>
      <c r="T10" s="33"/>
      <c r="U10" s="33"/>
      <c r="V10" s="37"/>
      <c r="W10" s="37"/>
      <c r="X10" s="35"/>
      <c r="Y10" s="53"/>
    </row>
    <row r="11" spans="1:31" ht="19.95" customHeight="1" thickTop="1" x14ac:dyDescent="0.3">
      <c r="B11" s="697" t="s">
        <v>181</v>
      </c>
      <c r="C11" s="698"/>
      <c r="D11" s="698"/>
      <c r="E11" s="698"/>
      <c r="F11" s="698"/>
      <c r="G11" s="699"/>
      <c r="H11" s="741"/>
      <c r="I11" s="742"/>
      <c r="J11" s="742"/>
      <c r="K11" s="742"/>
      <c r="L11" s="742"/>
      <c r="M11" s="742"/>
      <c r="N11" s="742"/>
      <c r="O11" s="742"/>
      <c r="P11" s="742"/>
      <c r="Q11" s="742"/>
      <c r="R11" s="742"/>
      <c r="S11" s="742"/>
      <c r="T11" s="742"/>
      <c r="U11" s="742"/>
      <c r="V11" s="742"/>
      <c r="W11" s="743"/>
      <c r="X11" s="39"/>
      <c r="Y11" s="462"/>
      <c r="Z11" s="464">
        <v>4</v>
      </c>
      <c r="AA11" s="463"/>
      <c r="AB11" s="464">
        <v>20</v>
      </c>
    </row>
    <row r="12" spans="1:31" ht="6" customHeight="1" x14ac:dyDescent="0.3">
      <c r="B12" s="784"/>
      <c r="C12" s="785"/>
      <c r="D12" s="32"/>
      <c r="E12" s="46"/>
      <c r="F12" s="46"/>
      <c r="G12" s="47"/>
      <c r="H12" s="744"/>
      <c r="I12" s="745"/>
      <c r="J12" s="745"/>
      <c r="K12" s="745"/>
      <c r="L12" s="745"/>
      <c r="M12" s="745"/>
      <c r="N12" s="745"/>
      <c r="O12" s="745"/>
      <c r="P12" s="745"/>
      <c r="Q12" s="745"/>
      <c r="R12" s="745"/>
      <c r="S12" s="745"/>
      <c r="T12" s="745"/>
      <c r="U12" s="745"/>
      <c r="V12" s="745"/>
      <c r="W12" s="746"/>
      <c r="X12" s="35"/>
      <c r="Y12" s="53"/>
    </row>
    <row r="13" spans="1:31" ht="19.95" customHeight="1" x14ac:dyDescent="0.3">
      <c r="B13" s="784"/>
      <c r="C13" s="785"/>
      <c r="D13" s="681" t="s">
        <v>19883</v>
      </c>
      <c r="E13" s="681"/>
      <c r="F13" s="681"/>
      <c r="G13" s="681"/>
      <c r="H13" s="744"/>
      <c r="I13" s="745"/>
      <c r="J13" s="745"/>
      <c r="K13" s="745"/>
      <c r="L13" s="745"/>
      <c r="M13" s="745"/>
      <c r="N13" s="745"/>
      <c r="O13" s="745"/>
      <c r="P13" s="745"/>
      <c r="Q13" s="745"/>
      <c r="R13" s="745"/>
      <c r="S13" s="745"/>
      <c r="T13" s="745"/>
      <c r="U13" s="745"/>
      <c r="V13" s="745"/>
      <c r="W13" s="746"/>
      <c r="X13" s="39"/>
      <c r="Y13" s="462"/>
      <c r="Z13" s="464">
        <v>5</v>
      </c>
      <c r="AA13" s="463"/>
      <c r="AB13" s="464">
        <v>21</v>
      </c>
    </row>
    <row r="14" spans="1:31" ht="6" customHeight="1" x14ac:dyDescent="0.3">
      <c r="B14" s="784"/>
      <c r="C14" s="785"/>
      <c r="D14" s="32"/>
      <c r="E14" s="46"/>
      <c r="F14" s="46"/>
      <c r="G14" s="781"/>
      <c r="H14" s="744"/>
      <c r="I14" s="745"/>
      <c r="J14" s="745"/>
      <c r="K14" s="745"/>
      <c r="L14" s="745"/>
      <c r="M14" s="745"/>
      <c r="N14" s="745"/>
      <c r="O14" s="745"/>
      <c r="P14" s="745"/>
      <c r="Q14" s="745"/>
      <c r="R14" s="745"/>
      <c r="S14" s="745"/>
      <c r="T14" s="745"/>
      <c r="U14" s="745"/>
      <c r="V14" s="745"/>
      <c r="W14" s="746"/>
      <c r="X14" s="49"/>
      <c r="Y14" s="53"/>
    </row>
    <row r="15" spans="1:31" ht="19.95" customHeight="1" thickBot="1" x14ac:dyDescent="0.35">
      <c r="B15" s="697"/>
      <c r="C15" s="698"/>
      <c r="D15" s="698"/>
      <c r="E15" s="698"/>
      <c r="F15" s="698"/>
      <c r="G15" s="781"/>
      <c r="H15" s="747"/>
      <c r="I15" s="748"/>
      <c r="J15" s="748"/>
      <c r="K15" s="748"/>
      <c r="L15" s="748"/>
      <c r="M15" s="748"/>
      <c r="N15" s="748"/>
      <c r="O15" s="748"/>
      <c r="P15" s="748"/>
      <c r="Q15" s="748"/>
      <c r="R15" s="748"/>
      <c r="S15" s="748"/>
      <c r="T15" s="748"/>
      <c r="U15" s="748"/>
      <c r="V15" s="748"/>
      <c r="W15" s="749"/>
      <c r="X15" s="39"/>
      <c r="Y15" s="462"/>
      <c r="Z15" s="464">
        <v>6</v>
      </c>
      <c r="AA15" s="463"/>
      <c r="AB15" s="464">
        <v>22</v>
      </c>
    </row>
    <row r="16" spans="1:31" ht="6" customHeight="1" thickTop="1" x14ac:dyDescent="0.3">
      <c r="B16" s="44"/>
      <c r="C16" s="32"/>
      <c r="D16" s="32"/>
      <c r="E16" s="32"/>
      <c r="F16" s="32"/>
      <c r="G16" s="781"/>
      <c r="H16" s="33"/>
      <c r="I16" s="34"/>
      <c r="J16" s="34"/>
      <c r="K16" s="34"/>
      <c r="L16" s="34"/>
      <c r="M16" s="34"/>
      <c r="N16" s="34"/>
      <c r="O16" s="34"/>
      <c r="P16" s="34"/>
      <c r="Q16" s="34"/>
      <c r="R16" s="34"/>
      <c r="S16" s="34"/>
      <c r="T16" s="33"/>
      <c r="U16" s="33"/>
      <c r="V16" s="33"/>
      <c r="W16" s="33"/>
      <c r="X16" s="49"/>
      <c r="Y16" s="53"/>
    </row>
    <row r="17" spans="2:28" ht="19.95" customHeight="1" x14ac:dyDescent="0.3">
      <c r="B17" s="36"/>
      <c r="C17" s="37"/>
      <c r="D17" s="37"/>
      <c r="E17" s="46"/>
      <c r="F17" s="848" t="s">
        <v>20496</v>
      </c>
      <c r="G17" s="848"/>
      <c r="H17" s="848"/>
      <c r="I17" s="848"/>
      <c r="J17" s="849" t="s">
        <v>20497</v>
      </c>
      <c r="K17" s="849"/>
      <c r="L17" s="849"/>
      <c r="M17" s="849"/>
      <c r="N17" s="50"/>
      <c r="O17" s="50"/>
      <c r="P17" s="848" t="s">
        <v>20496</v>
      </c>
      <c r="Q17" s="848"/>
      <c r="R17" s="848"/>
      <c r="S17" s="848"/>
      <c r="T17" s="849" t="s">
        <v>20497</v>
      </c>
      <c r="U17" s="849"/>
      <c r="V17" s="849"/>
      <c r="W17" s="849"/>
      <c r="X17" s="39"/>
      <c r="Y17" s="462"/>
      <c r="Z17" s="464">
        <v>7</v>
      </c>
      <c r="AA17" s="463"/>
      <c r="AB17" s="464">
        <v>23</v>
      </c>
    </row>
    <row r="18" spans="2:28" ht="6" customHeight="1" thickBot="1" x14ac:dyDescent="0.35">
      <c r="B18" s="44"/>
      <c r="C18" s="45"/>
      <c r="D18" s="45"/>
      <c r="E18" s="46"/>
      <c r="F18" s="45"/>
      <c r="G18" s="46"/>
      <c r="H18" s="47"/>
      <c r="I18" s="48"/>
      <c r="J18" s="48"/>
      <c r="K18" s="48"/>
      <c r="L18" s="48"/>
      <c r="M18" s="48"/>
      <c r="N18" s="48"/>
      <c r="O18" s="48"/>
      <c r="P18" s="48"/>
      <c r="Q18" s="48"/>
      <c r="R18" s="48"/>
      <c r="S18" s="48"/>
      <c r="T18" s="48"/>
      <c r="U18" s="48"/>
      <c r="V18" s="48"/>
      <c r="W18" s="48"/>
      <c r="X18" s="49"/>
      <c r="Y18" s="53"/>
    </row>
    <row r="19" spans="2:28" ht="19.95" customHeight="1" thickTop="1" thickBot="1" x14ac:dyDescent="0.35">
      <c r="B19" s="36"/>
      <c r="C19" s="698" t="s">
        <v>20498</v>
      </c>
      <c r="D19" s="698"/>
      <c r="E19" s="699"/>
      <c r="F19" s="772"/>
      <c r="G19" s="773"/>
      <c r="H19" s="773"/>
      <c r="I19" s="774"/>
      <c r="J19" s="842"/>
      <c r="K19" s="828"/>
      <c r="L19" s="828"/>
      <c r="M19" s="828"/>
      <c r="N19" s="698" t="s">
        <v>20499</v>
      </c>
      <c r="O19" s="757"/>
      <c r="P19" s="850"/>
      <c r="Q19" s="773"/>
      <c r="R19" s="773"/>
      <c r="S19" s="774"/>
      <c r="T19" s="842"/>
      <c r="U19" s="828"/>
      <c r="V19" s="828"/>
      <c r="W19" s="828"/>
      <c r="X19" s="39"/>
      <c r="Y19" s="462"/>
      <c r="Z19" s="464">
        <v>8</v>
      </c>
      <c r="AA19" s="463"/>
      <c r="AB19" s="464">
        <v>24</v>
      </c>
    </row>
    <row r="20" spans="2:28" ht="6" customHeight="1" thickTop="1" thickBot="1" x14ac:dyDescent="0.35">
      <c r="B20" s="44"/>
      <c r="C20" s="45"/>
      <c r="D20" s="45"/>
      <c r="E20" s="45"/>
      <c r="F20" s="117"/>
      <c r="G20" s="117"/>
      <c r="H20" s="118"/>
      <c r="I20" s="118"/>
      <c r="J20" s="118"/>
      <c r="K20" s="118"/>
      <c r="L20" s="118"/>
      <c r="M20" s="118"/>
      <c r="N20" s="48"/>
      <c r="O20" s="48"/>
      <c r="P20" s="118"/>
      <c r="Q20" s="118"/>
      <c r="R20" s="118"/>
      <c r="S20" s="118"/>
      <c r="T20" s="118"/>
      <c r="U20" s="118"/>
      <c r="V20" s="118"/>
      <c r="W20" s="118"/>
      <c r="X20" s="49"/>
      <c r="Y20" s="53"/>
    </row>
    <row r="21" spans="2:28" ht="19.95" customHeight="1" thickTop="1" thickBot="1" x14ac:dyDescent="0.35">
      <c r="B21" s="36"/>
      <c r="C21" s="698" t="s">
        <v>20500</v>
      </c>
      <c r="D21" s="780"/>
      <c r="E21" s="757"/>
      <c r="F21" s="772"/>
      <c r="G21" s="773"/>
      <c r="H21" s="773"/>
      <c r="I21" s="774"/>
      <c r="J21" s="842"/>
      <c r="K21" s="828"/>
      <c r="L21" s="828"/>
      <c r="M21" s="828"/>
      <c r="N21" s="698" t="s">
        <v>20501</v>
      </c>
      <c r="O21" s="757"/>
      <c r="P21" s="754"/>
      <c r="Q21" s="755"/>
      <c r="R21" s="755"/>
      <c r="S21" s="756"/>
      <c r="T21" s="843"/>
      <c r="U21" s="761"/>
      <c r="V21" s="761"/>
      <c r="W21" s="761"/>
      <c r="X21" s="39"/>
      <c r="Y21" s="462"/>
      <c r="Z21" s="464">
        <v>9</v>
      </c>
      <c r="AA21" s="463"/>
      <c r="AB21" s="464">
        <v>25</v>
      </c>
    </row>
    <row r="22" spans="2:28" ht="6" customHeight="1" thickTop="1" thickBot="1" x14ac:dyDescent="0.35">
      <c r="B22" s="44"/>
      <c r="C22" s="45"/>
      <c r="D22" s="45"/>
      <c r="E22" s="45"/>
      <c r="F22" s="117"/>
      <c r="G22" s="117"/>
      <c r="H22" s="118"/>
      <c r="I22" s="118"/>
      <c r="J22" s="118"/>
      <c r="K22" s="118"/>
      <c r="L22" s="118"/>
      <c r="M22" s="118"/>
      <c r="N22" s="48"/>
      <c r="O22" s="45"/>
      <c r="P22" s="118"/>
      <c r="Q22" s="118"/>
      <c r="R22" s="118"/>
      <c r="S22" s="118"/>
      <c r="T22" s="118"/>
      <c r="U22" s="118"/>
      <c r="V22" s="118"/>
      <c r="W22" s="118"/>
      <c r="X22" s="49"/>
      <c r="Y22" s="53"/>
      <c r="Z22" s="4"/>
    </row>
    <row r="23" spans="2:28" ht="19.95" customHeight="1" thickTop="1" thickBot="1" x14ac:dyDescent="0.35">
      <c r="B23" s="36"/>
      <c r="C23" s="698" t="s">
        <v>20502</v>
      </c>
      <c r="D23" s="780"/>
      <c r="E23" s="757"/>
      <c r="F23" s="754"/>
      <c r="G23" s="755"/>
      <c r="H23" s="755"/>
      <c r="I23" s="756"/>
      <c r="J23" s="843"/>
      <c r="K23" s="761"/>
      <c r="L23" s="761"/>
      <c r="M23" s="761"/>
      <c r="N23" s="698" t="s">
        <v>20503</v>
      </c>
      <c r="O23" s="757"/>
      <c r="P23" s="754"/>
      <c r="Q23" s="755"/>
      <c r="R23" s="755"/>
      <c r="S23" s="756"/>
      <c r="T23" s="843"/>
      <c r="U23" s="761"/>
      <c r="V23" s="761"/>
      <c r="W23" s="761"/>
      <c r="X23" s="39"/>
      <c r="Y23" s="462"/>
      <c r="Z23" s="464">
        <v>10</v>
      </c>
      <c r="AA23" s="463"/>
      <c r="AB23" s="464">
        <v>26</v>
      </c>
    </row>
    <row r="24" spans="2:28" ht="6" customHeight="1" thickTop="1" thickBot="1" x14ac:dyDescent="0.35">
      <c r="B24" s="44"/>
      <c r="C24" s="45"/>
      <c r="D24" s="45"/>
      <c r="E24" s="45"/>
      <c r="F24" s="117"/>
      <c r="G24" s="117"/>
      <c r="H24" s="118"/>
      <c r="I24" s="118"/>
      <c r="J24" s="118"/>
      <c r="K24" s="118"/>
      <c r="L24" s="118"/>
      <c r="M24" s="118"/>
      <c r="N24" s="48"/>
      <c r="O24" s="45"/>
      <c r="P24" s="118"/>
      <c r="Q24" s="118"/>
      <c r="R24" s="118"/>
      <c r="S24" s="118"/>
      <c r="T24" s="118"/>
      <c r="U24" s="118"/>
      <c r="V24" s="118"/>
      <c r="W24" s="118"/>
      <c r="X24" s="49"/>
      <c r="Z24" s="4"/>
    </row>
    <row r="25" spans="2:28" ht="19.95" customHeight="1" thickTop="1" thickBot="1" x14ac:dyDescent="0.35">
      <c r="B25" s="36"/>
      <c r="C25" s="698" t="s">
        <v>20504</v>
      </c>
      <c r="D25" s="780"/>
      <c r="E25" s="757"/>
      <c r="F25" s="754"/>
      <c r="G25" s="755"/>
      <c r="H25" s="755"/>
      <c r="I25" s="756"/>
      <c r="J25" s="843"/>
      <c r="K25" s="761"/>
      <c r="L25" s="761"/>
      <c r="M25" s="761"/>
      <c r="N25" s="698" t="s">
        <v>20505</v>
      </c>
      <c r="O25" s="757"/>
      <c r="P25" s="754"/>
      <c r="Q25" s="755"/>
      <c r="R25" s="755"/>
      <c r="S25" s="756"/>
      <c r="T25" s="843"/>
      <c r="U25" s="761"/>
      <c r="V25" s="761"/>
      <c r="W25" s="761"/>
      <c r="X25" s="39"/>
      <c r="Y25" s="462"/>
      <c r="Z25" s="464">
        <v>11</v>
      </c>
      <c r="AA25" s="463"/>
      <c r="AB25" s="464">
        <v>27</v>
      </c>
    </row>
    <row r="26" spans="2:28" ht="6" customHeight="1" thickTop="1" thickBot="1" x14ac:dyDescent="0.35">
      <c r="B26" s="44"/>
      <c r="C26" s="45"/>
      <c r="D26" s="45"/>
      <c r="E26" s="45"/>
      <c r="F26" s="117"/>
      <c r="G26" s="117"/>
      <c r="H26" s="118"/>
      <c r="I26" s="118"/>
      <c r="J26" s="118"/>
      <c r="K26" s="118"/>
      <c r="L26" s="118"/>
      <c r="M26" s="118"/>
      <c r="N26" s="48"/>
      <c r="O26" s="45"/>
      <c r="P26" s="118"/>
      <c r="Q26" s="118"/>
      <c r="R26" s="118"/>
      <c r="S26" s="118"/>
      <c r="T26" s="118"/>
      <c r="U26" s="118"/>
      <c r="V26" s="118"/>
      <c r="W26" s="118"/>
      <c r="X26" s="49"/>
      <c r="Y26" s="53"/>
      <c r="Z26" s="4"/>
    </row>
    <row r="27" spans="2:28" ht="19.95" customHeight="1" thickTop="1" thickBot="1" x14ac:dyDescent="0.35">
      <c r="B27" s="44"/>
      <c r="C27" s="698" t="s">
        <v>20506</v>
      </c>
      <c r="D27" s="780"/>
      <c r="E27" s="757"/>
      <c r="F27" s="754"/>
      <c r="G27" s="755"/>
      <c r="H27" s="755"/>
      <c r="I27" s="756"/>
      <c r="J27" s="843"/>
      <c r="K27" s="761"/>
      <c r="L27" s="761"/>
      <c r="M27" s="761"/>
      <c r="N27" s="698" t="s">
        <v>20507</v>
      </c>
      <c r="O27" s="757"/>
      <c r="P27" s="754"/>
      <c r="Q27" s="755"/>
      <c r="R27" s="755"/>
      <c r="S27" s="756"/>
      <c r="T27" s="843"/>
      <c r="U27" s="761"/>
      <c r="V27" s="761"/>
      <c r="W27" s="761"/>
      <c r="X27" s="49"/>
      <c r="Y27" s="462"/>
      <c r="Z27" s="464">
        <v>12</v>
      </c>
      <c r="AA27" s="463"/>
      <c r="AB27" s="464">
        <v>28</v>
      </c>
    </row>
    <row r="28" spans="2:28" ht="6" customHeight="1" thickTop="1" thickBot="1" x14ac:dyDescent="0.35">
      <c r="B28" s="44"/>
      <c r="C28" s="45"/>
      <c r="D28" s="45"/>
      <c r="E28" s="45"/>
      <c r="F28" s="117"/>
      <c r="G28" s="117"/>
      <c r="H28" s="118"/>
      <c r="I28" s="118"/>
      <c r="J28" s="118"/>
      <c r="K28" s="118"/>
      <c r="L28" s="118"/>
      <c r="M28" s="118"/>
      <c r="N28" s="48"/>
      <c r="O28" s="45"/>
      <c r="P28" s="118"/>
      <c r="Q28" s="118"/>
      <c r="R28" s="118"/>
      <c r="S28" s="118"/>
      <c r="T28" s="118"/>
      <c r="U28" s="118"/>
      <c r="V28" s="118"/>
      <c r="W28" s="118"/>
      <c r="X28" s="49"/>
      <c r="Y28" s="53"/>
      <c r="Z28" s="4"/>
    </row>
    <row r="29" spans="2:28" ht="19.95" customHeight="1" thickTop="1" thickBot="1" x14ac:dyDescent="0.35">
      <c r="B29" s="36"/>
      <c r="C29" s="698" t="s">
        <v>20508</v>
      </c>
      <c r="D29" s="780"/>
      <c r="E29" s="757"/>
      <c r="F29" s="754"/>
      <c r="G29" s="755"/>
      <c r="H29" s="755"/>
      <c r="I29" s="756"/>
      <c r="J29" s="843"/>
      <c r="K29" s="761"/>
      <c r="L29" s="761"/>
      <c r="M29" s="761"/>
      <c r="N29" s="698" t="s">
        <v>20509</v>
      </c>
      <c r="O29" s="757"/>
      <c r="P29" s="754"/>
      <c r="Q29" s="755"/>
      <c r="R29" s="755"/>
      <c r="S29" s="756"/>
      <c r="T29" s="843"/>
      <c r="U29" s="761"/>
      <c r="V29" s="761"/>
      <c r="W29" s="761"/>
      <c r="X29" s="85"/>
      <c r="Y29" s="462"/>
      <c r="Z29" s="464">
        <v>13</v>
      </c>
      <c r="AA29" s="463"/>
      <c r="AB29" s="464">
        <v>29</v>
      </c>
    </row>
    <row r="30" spans="2:28" ht="6" customHeight="1" thickTop="1" x14ac:dyDescent="0.3">
      <c r="B30" s="36"/>
      <c r="C30" s="40"/>
      <c r="D30" s="40"/>
      <c r="E30" s="40"/>
      <c r="F30" s="46"/>
      <c r="G30" s="37"/>
      <c r="H30" s="45"/>
      <c r="I30" s="45"/>
      <c r="J30" s="41"/>
      <c r="K30" s="41"/>
      <c r="L30" s="41"/>
      <c r="M30" s="41"/>
      <c r="N30" s="41"/>
      <c r="O30" s="41"/>
      <c r="P30" s="41"/>
      <c r="Q30" s="41"/>
      <c r="R30" s="30"/>
      <c r="S30" s="30"/>
      <c r="T30" s="30"/>
      <c r="U30" s="30"/>
      <c r="V30" s="30"/>
      <c r="W30" s="30"/>
      <c r="X30" s="85"/>
      <c r="Y30" s="53"/>
      <c r="Z30" s="4"/>
    </row>
    <row r="31" spans="2:28" ht="19.95" customHeight="1" thickBot="1" x14ac:dyDescent="0.35">
      <c r="B31" s="36"/>
      <c r="C31" s="37"/>
      <c r="D31" s="37"/>
      <c r="E31" s="40"/>
      <c r="F31" s="46">
        <v>1</v>
      </c>
      <c r="G31" s="750" t="s">
        <v>651</v>
      </c>
      <c r="H31" s="750"/>
      <c r="I31" s="750"/>
      <c r="J31" s="750"/>
      <c r="K31" s="750"/>
      <c r="L31" s="750"/>
      <c r="M31" s="750"/>
      <c r="N31" s="750"/>
      <c r="O31" s="750"/>
      <c r="P31" s="750"/>
      <c r="Q31" s="750"/>
      <c r="R31" s="30"/>
      <c r="S31" s="660"/>
      <c r="T31" s="660"/>
      <c r="U31" s="660"/>
      <c r="V31" s="660"/>
      <c r="W31" s="660"/>
      <c r="X31" s="738"/>
      <c r="Y31" s="462"/>
      <c r="Z31" s="464">
        <v>14</v>
      </c>
      <c r="AA31" s="463"/>
      <c r="AB31" s="464">
        <v>30</v>
      </c>
    </row>
    <row r="32" spans="2:28" ht="6" customHeight="1" thickBot="1" x14ac:dyDescent="0.35">
      <c r="B32" s="36"/>
      <c r="C32" s="717" t="s">
        <v>60</v>
      </c>
      <c r="D32" s="717"/>
      <c r="E32" s="40"/>
      <c r="F32" s="46"/>
      <c r="G32" s="45"/>
      <c r="H32" s="45"/>
      <c r="I32" s="45"/>
      <c r="J32" s="41"/>
      <c r="K32" s="41"/>
      <c r="L32" s="41"/>
      <c r="M32" s="45"/>
      <c r="N32" s="41"/>
      <c r="O32" s="41"/>
      <c r="P32" s="41"/>
      <c r="Q32" s="41"/>
      <c r="R32" s="30"/>
      <c r="S32" s="660"/>
      <c r="T32" s="660"/>
      <c r="U32" s="660"/>
      <c r="V32" s="660"/>
      <c r="W32" s="660"/>
      <c r="X32" s="738"/>
      <c r="Y32" s="53"/>
    </row>
    <row r="33" spans="1:28" ht="19.95" customHeight="1" thickTop="1" thickBot="1" x14ac:dyDescent="0.35">
      <c r="B33" s="36"/>
      <c r="C33" s="717"/>
      <c r="D33" s="717"/>
      <c r="E33" s="40"/>
      <c r="F33" s="493" t="s">
        <v>648</v>
      </c>
      <c r="G33" s="751"/>
      <c r="H33" s="752"/>
      <c r="I33" s="752"/>
      <c r="J33" s="752"/>
      <c r="K33" s="753"/>
      <c r="L33" s="493" t="s">
        <v>646</v>
      </c>
      <c r="M33" s="751"/>
      <c r="N33" s="752"/>
      <c r="O33" s="752"/>
      <c r="P33" s="752"/>
      <c r="Q33" s="753"/>
      <c r="R33" s="30"/>
      <c r="S33" s="660"/>
      <c r="T33" s="660"/>
      <c r="U33" s="660"/>
      <c r="V33" s="660"/>
      <c r="W33" s="660"/>
      <c r="X33" s="738"/>
      <c r="Y33" s="462"/>
      <c r="Z33" s="464">
        <v>15</v>
      </c>
      <c r="AA33" s="463"/>
      <c r="AB33" s="464">
        <v>31</v>
      </c>
    </row>
    <row r="34" spans="1:28" ht="6" customHeight="1" thickTop="1" thickBot="1" x14ac:dyDescent="0.35">
      <c r="B34" s="36"/>
      <c r="C34" s="717"/>
      <c r="D34" s="717"/>
      <c r="E34" s="40"/>
      <c r="F34" s="46"/>
      <c r="G34" s="45"/>
      <c r="H34" s="45"/>
      <c r="I34" s="45"/>
      <c r="J34" s="41"/>
      <c r="K34" s="41"/>
      <c r="L34" s="41"/>
      <c r="M34" s="45"/>
      <c r="N34" s="41"/>
      <c r="O34" s="41"/>
      <c r="P34" s="41"/>
      <c r="Q34" s="41"/>
      <c r="R34" s="30"/>
      <c r="S34" s="660"/>
      <c r="T34" s="660"/>
      <c r="U34" s="660"/>
      <c r="V34" s="660"/>
      <c r="W34" s="660"/>
      <c r="X34" s="738"/>
      <c r="Y34" s="53"/>
    </row>
    <row r="35" spans="1:28" ht="19.95" customHeight="1" thickTop="1" thickBot="1" x14ac:dyDescent="0.35">
      <c r="B35" s="36"/>
      <c r="C35" s="717"/>
      <c r="D35" s="717"/>
      <c r="E35" s="40"/>
      <c r="F35" s="493" t="s">
        <v>649</v>
      </c>
      <c r="G35" s="751"/>
      <c r="H35" s="752"/>
      <c r="I35" s="752"/>
      <c r="J35" s="752"/>
      <c r="K35" s="753"/>
      <c r="L35" s="493" t="s">
        <v>647</v>
      </c>
      <c r="M35" s="751"/>
      <c r="N35" s="752"/>
      <c r="O35" s="752"/>
      <c r="P35" s="752"/>
      <c r="Q35" s="753"/>
      <c r="R35" s="30"/>
      <c r="S35" s="660"/>
      <c r="T35" s="660"/>
      <c r="U35" s="660"/>
      <c r="V35" s="660"/>
      <c r="W35" s="660"/>
      <c r="X35" s="738"/>
      <c r="Y35" s="462"/>
      <c r="Z35" s="464">
        <v>16</v>
      </c>
      <c r="AA35" s="463"/>
      <c r="AB35" s="464">
        <v>32</v>
      </c>
    </row>
    <row r="36" spans="1:28" ht="9.9" customHeight="1" thickTop="1" thickBot="1" x14ac:dyDescent="0.35">
      <c r="B36" s="168"/>
      <c r="C36" s="180" t="s">
        <v>20238</v>
      </c>
      <c r="D36" s="42"/>
      <c r="E36" s="42"/>
      <c r="F36" s="116">
        <v>4</v>
      </c>
      <c r="G36" s="42"/>
      <c r="H36" s="42"/>
      <c r="I36" s="42"/>
      <c r="J36" s="42"/>
      <c r="K36" s="42"/>
      <c r="L36" s="42"/>
      <c r="M36" s="42"/>
      <c r="N36" s="42"/>
      <c r="O36" s="42"/>
      <c r="P36" s="42"/>
      <c r="Q36" s="42"/>
      <c r="R36" s="86"/>
      <c r="S36" s="739"/>
      <c r="T36" s="739"/>
      <c r="U36" s="739"/>
      <c r="V36" s="739"/>
      <c r="W36" s="739"/>
      <c r="X36" s="740"/>
      <c r="Y36" s="53"/>
    </row>
    <row r="37" spans="1:28" ht="15.75" hidden="1" customHeight="1" thickTop="1" x14ac:dyDescent="0.3">
      <c r="G37" s="29">
        <v>401</v>
      </c>
      <c r="M37" s="164" t="b">
        <v>1</v>
      </c>
      <c r="N37" s="29" t="b">
        <f>Centrar_Tabla</f>
        <v>0</v>
      </c>
    </row>
    <row r="38" spans="1:28" ht="5.0999999999999996" customHeight="1" thickTop="1" x14ac:dyDescent="0.3">
      <c r="B38" s="5"/>
      <c r="C38" s="5"/>
      <c r="D38" s="5"/>
      <c r="E38" s="5"/>
      <c r="F38" s="5"/>
      <c r="G38" s="5"/>
    </row>
    <row r="39" spans="1:28" hidden="1" x14ac:dyDescent="0.3">
      <c r="A39" s="1"/>
    </row>
    <row r="40" spans="1:28" hidden="1" x14ac:dyDescent="0.3">
      <c r="A40" s="1"/>
    </row>
    <row r="41" spans="1:28" ht="15.6" hidden="1" x14ac:dyDescent="0.3">
      <c r="A41" s="96"/>
    </row>
    <row r="42" spans="1:28" hidden="1" x14ac:dyDescent="0.3">
      <c r="A42" s="1"/>
    </row>
    <row r="43" spans="1:28" hidden="1" x14ac:dyDescent="0.3">
      <c r="A43" s="1"/>
    </row>
    <row r="44" spans="1:28" hidden="1" x14ac:dyDescent="0.3">
      <c r="A44" s="1"/>
    </row>
    <row r="45" spans="1:28" hidden="1" x14ac:dyDescent="0.3">
      <c r="A45" s="1"/>
    </row>
    <row r="46" spans="1:28" hidden="1" x14ac:dyDescent="0.3">
      <c r="A46" s="1"/>
    </row>
    <row r="47" spans="1:28" hidden="1" x14ac:dyDescent="0.3"/>
    <row r="48" spans="1:28" hidden="1" x14ac:dyDescent="0.3"/>
    <row r="49" hidden="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row r="58" hidden="1" x14ac:dyDescent="0.3"/>
    <row r="59" hidden="1" x14ac:dyDescent="0.3"/>
    <row r="60" hidden="1" x14ac:dyDescent="0.3"/>
    <row r="61" hidden="1" x14ac:dyDescent="0.3"/>
    <row r="62" hidden="1" x14ac:dyDescent="0.3"/>
    <row r="63" hidden="1" x14ac:dyDescent="0.3"/>
    <row r="64" hidden="1" x14ac:dyDescent="0.3"/>
    <row r="65" spans="1:1" hidden="1" x14ac:dyDescent="0.3"/>
    <row r="66" spans="1:1" hidden="1" x14ac:dyDescent="0.3"/>
    <row r="67" spans="1:1" hidden="1" x14ac:dyDescent="0.3"/>
    <row r="68" spans="1:1" hidden="1" x14ac:dyDescent="0.3">
      <c r="A68" t="s">
        <v>19830</v>
      </c>
    </row>
    <row r="69" spans="1:1" hidden="1" x14ac:dyDescent="0.3"/>
    <row r="70" spans="1:1" hidden="1" x14ac:dyDescent="0.3"/>
    <row r="71" spans="1:1" hidden="1" x14ac:dyDescent="0.3"/>
    <row r="72" spans="1:1" hidden="1" x14ac:dyDescent="0.3"/>
    <row r="73" spans="1:1" hidden="1" x14ac:dyDescent="0.3"/>
    <row r="74" spans="1:1" hidden="1" x14ac:dyDescent="0.3"/>
    <row r="75" spans="1:1" hidden="1" x14ac:dyDescent="0.3"/>
    <row r="76" spans="1:1" hidden="1" x14ac:dyDescent="0.3"/>
    <row r="77" spans="1:1" hidden="1" x14ac:dyDescent="0.3"/>
    <row r="78" spans="1:1" hidden="1" x14ac:dyDescent="0.3"/>
    <row r="79" spans="1:1" hidden="1" x14ac:dyDescent="0.3"/>
    <row r="80" spans="1:1"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sheetData>
  <sheetProtection algorithmName="SHA-512" hashValue="/gd3Ii5TzEylalwB3erA0gKnLj4uGl6ebcnjMj37dsHRs1HhUVg83jDP2LfxGHQ5d0cznLljQhrV6x1AF5X6OQ==" saltValue="fsED+xZGbSZhI11gC6SeZQ==" spinCount="100000" sheet="1" objects="1" scenarios="1" selectLockedCells="1" autoFilter="0"/>
  <mergeCells count="71">
    <mergeCell ref="Q7:W7"/>
    <mergeCell ref="N7:P7"/>
    <mergeCell ref="T29:W29"/>
    <mergeCell ref="P19:S19"/>
    <mergeCell ref="P21:S21"/>
    <mergeCell ref="P23:S23"/>
    <mergeCell ref="P25:S25"/>
    <mergeCell ref="T21:W21"/>
    <mergeCell ref="T23:W23"/>
    <mergeCell ref="T25:W25"/>
    <mergeCell ref="T27:W27"/>
    <mergeCell ref="P29:S29"/>
    <mergeCell ref="T17:W17"/>
    <mergeCell ref="N21:O21"/>
    <mergeCell ref="F17:I17"/>
    <mergeCell ref="J17:M17"/>
    <mergeCell ref="P17:S17"/>
    <mergeCell ref="F19:I19"/>
    <mergeCell ref="T19:W19"/>
    <mergeCell ref="R5:W5"/>
    <mergeCell ref="H9:M9"/>
    <mergeCell ref="B1:K3"/>
    <mergeCell ref="H7:M7"/>
    <mergeCell ref="H11:W15"/>
    <mergeCell ref="B15:F15"/>
    <mergeCell ref="G14:G16"/>
    <mergeCell ref="I5:K5"/>
    <mergeCell ref="L2:M2"/>
    <mergeCell ref="V2:W2"/>
    <mergeCell ref="T2:U2"/>
    <mergeCell ref="R2:S2"/>
    <mergeCell ref="P2:Q2"/>
    <mergeCell ref="N2:O2"/>
    <mergeCell ref="N5:Q5"/>
    <mergeCell ref="M4:M6"/>
    <mergeCell ref="G35:K35"/>
    <mergeCell ref="M35:Q35"/>
    <mergeCell ref="C32:D35"/>
    <mergeCell ref="F23:I23"/>
    <mergeCell ref="P27:S27"/>
    <mergeCell ref="C27:E27"/>
    <mergeCell ref="G33:K33"/>
    <mergeCell ref="M33:Q33"/>
    <mergeCell ref="C23:E23"/>
    <mergeCell ref="S31:X36"/>
    <mergeCell ref="N23:O23"/>
    <mergeCell ref="N25:O25"/>
    <mergeCell ref="N27:O27"/>
    <mergeCell ref="J25:M25"/>
    <mergeCell ref="F21:I21"/>
    <mergeCell ref="F25:I25"/>
    <mergeCell ref="C29:E29"/>
    <mergeCell ref="G31:Q31"/>
    <mergeCell ref="N19:O19"/>
    <mergeCell ref="J19:M19"/>
    <mergeCell ref="J21:M21"/>
    <mergeCell ref="C19:E19"/>
    <mergeCell ref="C21:E21"/>
    <mergeCell ref="F27:I27"/>
    <mergeCell ref="F29:I29"/>
    <mergeCell ref="J27:M27"/>
    <mergeCell ref="J29:M29"/>
    <mergeCell ref="C25:E25"/>
    <mergeCell ref="N29:O29"/>
    <mergeCell ref="J23:M23"/>
    <mergeCell ref="B5:G5"/>
    <mergeCell ref="B7:G7"/>
    <mergeCell ref="B9:G9"/>
    <mergeCell ref="B11:G11"/>
    <mergeCell ref="B12:C14"/>
    <mergeCell ref="D13:G13"/>
  </mergeCells>
  <conditionalFormatting sqref="Y2">
    <cfRule type="expression" dxfId="285" priority="3">
      <formula>$Z$2="OK"</formula>
    </cfRule>
  </conditionalFormatting>
  <conditionalFormatting sqref="AB5:AB35">
    <cfRule type="expression" dxfId="284" priority="2">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Pista 1" prompt="Comentario que aparecerá si configuras MOODLE para que pueda dar pistas cuando se dejen más de un intento." sqref="G33 G35 M33 M35"/>
    <dataValidation allowBlank="1" showErrorMessage="1" sqref="P21 F19 F23:I23 F21 P29 F27 F29 P27 P19 P23 P25 F2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G2 - Pareja" prompt="Segundo elemento de la pareja" sqref="J23 T27 J21 T21 T25 J27 J29 J19 T19 T23 T29 J25"/>
  </dataValidations>
  <hyperlinks>
    <hyperlink ref="B1:K3" r:id="rId1" display="https://youtu.be/w-Q3MURLMc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373380</xdr:colOff>
                    <xdr:row>4</xdr:row>
                    <xdr:rowOff>7620</xdr:rowOff>
                  </from>
                  <to>
                    <xdr:col>8</xdr:col>
                    <xdr:colOff>60960</xdr:colOff>
                    <xdr:row>5</xdr:row>
                    <xdr:rowOff>22860</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60960</xdr:colOff>
                    <xdr:row>4</xdr:row>
                    <xdr:rowOff>7620</xdr:rowOff>
                  </from>
                  <to>
                    <xdr:col>8</xdr:col>
                    <xdr:colOff>152400</xdr:colOff>
                    <xdr:row>5</xdr:row>
                    <xdr:rowOff>22860</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365760</xdr:colOff>
                    <xdr:row>3</xdr:row>
                    <xdr:rowOff>68580</xdr:rowOff>
                  </from>
                  <to>
                    <xdr:col>12</xdr:col>
                    <xdr:colOff>60960</xdr:colOff>
                    <xdr:row>5</xdr:row>
                    <xdr:rowOff>7620</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76200</xdr:colOff>
                    <xdr:row>4</xdr:row>
                    <xdr:rowOff>0</xdr:rowOff>
                  </from>
                  <to>
                    <xdr:col>12</xdr:col>
                    <xdr:colOff>327660</xdr:colOff>
                    <xdr:row>4</xdr:row>
                    <xdr:rowOff>251460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tabColor rgb="FFE87B00"/>
    <pageSetUpPr autoPageBreaks="0" fitToPage="1"/>
  </sheetPr>
  <dimension ref="A1:AK7"/>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4" x14ac:dyDescent="0.3"/>
  <cols>
    <col min="1" max="1" width="9.6640625" customWidth="1"/>
    <col min="2" max="2" width="4.6640625" customWidth="1"/>
    <col min="3" max="3" width="4.109375" hidden="1" customWidth="1"/>
    <col min="4" max="5" width="4.109375" style="2" hidden="1" customWidth="1"/>
    <col min="6" max="6" width="10.5546875" style="2" customWidth="1"/>
    <col min="7" max="7" width="59.5546875" customWidth="1"/>
    <col min="8" max="13" width="12.5546875" customWidth="1"/>
    <col min="14" max="28" width="14.33203125" customWidth="1"/>
    <col min="29" max="31" width="12.33203125" customWidth="1"/>
    <col min="32" max="34" width="11.44140625" customWidth="1"/>
    <col min="35" max="35" width="11.44140625" hidden="1" customWidth="1"/>
    <col min="36" max="36" width="11.44140625" customWidth="1"/>
    <col min="37" max="37" width="0" hidden="1" customWidth="1"/>
    <col min="38" max="16384" width="11.44140625" hidden="1"/>
  </cols>
  <sheetData>
    <row r="1" spans="1:37" ht="39.9" customHeight="1" x14ac:dyDescent="0.3">
      <c r="A1" s="170" t="s">
        <v>20238</v>
      </c>
      <c r="B1" s="101"/>
      <c r="C1" s="102"/>
      <c r="D1" s="169"/>
      <c r="E1" s="169"/>
      <c r="F1" s="171" t="s">
        <v>20516</v>
      </c>
      <c r="G1" s="297" t="s">
        <v>20517</v>
      </c>
      <c r="H1" s="651">
        <f>COUNTA('Datos EM'!$G$6:$G$6)</f>
        <v>0</v>
      </c>
      <c r="I1" s="172" t="s">
        <v>365</v>
      </c>
    </row>
    <row r="2" spans="1:37" ht="49.5" customHeight="1" thickBot="1" x14ac:dyDescent="0.35">
      <c r="A2" s="185" t="s">
        <v>23</v>
      </c>
      <c r="B2" s="184" t="s">
        <v>77</v>
      </c>
      <c r="C2" s="186"/>
      <c r="D2" s="187"/>
      <c r="E2" s="187"/>
      <c r="F2" s="198" t="s">
        <v>195</v>
      </c>
      <c r="G2" s="195" t="s">
        <v>20525</v>
      </c>
      <c r="H2" s="254" t="s">
        <v>20526</v>
      </c>
      <c r="I2" s="254" t="s">
        <v>20527</v>
      </c>
      <c r="J2" s="255" t="s">
        <v>20528</v>
      </c>
      <c r="K2" s="255" t="s">
        <v>20529</v>
      </c>
      <c r="L2" s="256" t="s">
        <v>20530</v>
      </c>
      <c r="M2" s="256" t="s">
        <v>20531</v>
      </c>
      <c r="N2" s="257" t="s">
        <v>20532</v>
      </c>
      <c r="O2" s="257" t="s">
        <v>20533</v>
      </c>
      <c r="P2" s="258" t="s">
        <v>20534</v>
      </c>
      <c r="Q2" s="258" t="s">
        <v>20535</v>
      </c>
      <c r="R2" s="259" t="s">
        <v>20536</v>
      </c>
      <c r="S2" s="259" t="s">
        <v>20537</v>
      </c>
      <c r="T2" s="254" t="s">
        <v>20538</v>
      </c>
      <c r="U2" s="254" t="s">
        <v>20539</v>
      </c>
      <c r="V2" s="255" t="s">
        <v>20540</v>
      </c>
      <c r="W2" s="255" t="s">
        <v>20541</v>
      </c>
      <c r="X2" s="256" t="s">
        <v>20542</v>
      </c>
      <c r="Y2" s="256" t="s">
        <v>20543</v>
      </c>
      <c r="Z2" s="257" t="s">
        <v>20544</v>
      </c>
      <c r="AA2" s="257" t="s">
        <v>20545</v>
      </c>
      <c r="AB2" s="258" t="s">
        <v>20546</v>
      </c>
      <c r="AC2" s="258" t="s">
        <v>20547</v>
      </c>
      <c r="AD2" s="259" t="s">
        <v>20548</v>
      </c>
      <c r="AE2" s="259" t="s">
        <v>20549</v>
      </c>
      <c r="AF2" s="199" t="s">
        <v>1167</v>
      </c>
      <c r="AG2" s="200" t="s">
        <v>1168</v>
      </c>
      <c r="AH2" s="201" t="s">
        <v>1169</v>
      </c>
      <c r="AI2" s="202" t="s">
        <v>1170</v>
      </c>
      <c r="AJ2" s="203" t="s">
        <v>976</v>
      </c>
    </row>
    <row r="3" spans="1:37" s="248" customFormat="1" ht="12.6" hidden="1" thickTop="1" x14ac:dyDescent="0.3">
      <c r="A3" s="586"/>
      <c r="B3" s="586"/>
      <c r="C3" s="586"/>
      <c r="D3" s="586"/>
      <c r="E3" s="586"/>
      <c r="F3" s="586"/>
      <c r="G3" s="586"/>
      <c r="H3" s="586"/>
      <c r="I3" s="586"/>
      <c r="J3" s="586"/>
      <c r="K3" s="586"/>
      <c r="L3" s="586"/>
      <c r="M3" s="586"/>
      <c r="N3" s="586"/>
      <c r="O3" s="586"/>
      <c r="P3" s="586"/>
      <c r="Q3" s="586"/>
      <c r="R3" s="586"/>
      <c r="S3" s="586"/>
      <c r="T3" s="586"/>
      <c r="U3" s="586"/>
      <c r="V3" s="586"/>
      <c r="W3" s="586"/>
      <c r="X3" s="586"/>
      <c r="Y3" s="586"/>
      <c r="Z3" s="586"/>
      <c r="AA3" s="586"/>
      <c r="AB3" s="586"/>
      <c r="AC3" s="586"/>
      <c r="AD3" s="586"/>
      <c r="AE3" s="586"/>
      <c r="AF3" s="586"/>
      <c r="AG3" s="586"/>
      <c r="AH3" s="586"/>
      <c r="AI3" s="586"/>
      <c r="AJ3" s="586"/>
      <c r="AK3" s="248" t="str">
        <f ca="1">IFERROR(IF(INDIRECT("F"&amp;PREGUNTA_ACTUAL-(N_I_EM)+N_I_Tabla&amp;"C"&amp;COLUMN(),FALSE)="","",INDIRECT("F"&amp;PREGUNTA_ACTUAL-(N_I_EM)+N_I_Tabla&amp;"C"&amp;COLUMN(),FALSE)),"")</f>
        <v/>
      </c>
    </row>
    <row r="4" spans="1:37" s="248" customFormat="1" ht="12" hidden="1" x14ac:dyDescent="0.3">
      <c r="A4" s="60">
        <v>401</v>
      </c>
      <c r="B4" s="247">
        <f>N_I_Tabla</f>
        <v>6</v>
      </c>
      <c r="C4" s="246"/>
      <c r="D4" s="245"/>
      <c r="E4" s="245"/>
      <c r="F4" s="65"/>
      <c r="G4" s="240"/>
      <c r="H4" s="76"/>
      <c r="I4" s="76"/>
      <c r="J4" s="77"/>
      <c r="K4" s="77"/>
      <c r="L4" s="78"/>
      <c r="M4" s="78"/>
      <c r="N4" s="79"/>
      <c r="O4" s="79"/>
      <c r="P4" s="80"/>
      <c r="Q4" s="80"/>
      <c r="R4" s="81"/>
      <c r="S4" s="81"/>
      <c r="T4" s="76"/>
      <c r="U4" s="76"/>
      <c r="V4" s="77"/>
      <c r="W4" s="77"/>
      <c r="X4" s="78"/>
      <c r="Y4" s="78"/>
      <c r="Z4" s="79"/>
      <c r="AA4" s="79"/>
      <c r="AB4" s="80"/>
      <c r="AC4" s="80"/>
      <c r="AD4" s="81"/>
      <c r="AE4" s="81"/>
      <c r="AF4" s="72"/>
      <c r="AG4" s="73"/>
      <c r="AH4" s="74"/>
      <c r="AI4" s="75"/>
      <c r="AJ4" s="68"/>
    </row>
    <row r="5" spans="1:37" ht="9.9" customHeight="1" thickTop="1" x14ac:dyDescent="0.3">
      <c r="A5" s="431" t="s">
        <v>1244</v>
      </c>
      <c r="B5" s="430" t="s">
        <v>1299</v>
      </c>
      <c r="C5" s="436" t="s">
        <v>17657</v>
      </c>
      <c r="D5" s="436" t="s">
        <v>17658</v>
      </c>
      <c r="E5" s="436" t="s">
        <v>17659</v>
      </c>
      <c r="F5" s="431" t="s">
        <v>1355</v>
      </c>
      <c r="G5" s="432" t="s">
        <v>22</v>
      </c>
      <c r="H5" s="432" t="s">
        <v>1275</v>
      </c>
      <c r="I5" s="432" t="s">
        <v>1276</v>
      </c>
      <c r="J5" s="432" t="s">
        <v>1277</v>
      </c>
      <c r="K5" s="432" t="s">
        <v>1278</v>
      </c>
      <c r="L5" s="432" t="s">
        <v>1279</v>
      </c>
      <c r="M5" s="432" t="s">
        <v>1280</v>
      </c>
      <c r="N5" s="432" t="s">
        <v>1281</v>
      </c>
      <c r="O5" s="432" t="s">
        <v>1282</v>
      </c>
      <c r="P5" s="432" t="s">
        <v>1283</v>
      </c>
      <c r="Q5" s="432" t="s">
        <v>1284</v>
      </c>
      <c r="R5" s="432" t="s">
        <v>1285</v>
      </c>
      <c r="S5" s="432" t="s">
        <v>1286</v>
      </c>
      <c r="T5" s="432" t="s">
        <v>1287</v>
      </c>
      <c r="U5" s="432" t="s">
        <v>1288</v>
      </c>
      <c r="V5" s="432" t="s">
        <v>1289</v>
      </c>
      <c r="W5" s="432" t="s">
        <v>1290</v>
      </c>
      <c r="X5" s="432" t="s">
        <v>1291</v>
      </c>
      <c r="Y5" s="432" t="s">
        <v>1292</v>
      </c>
      <c r="Z5" s="432" t="s">
        <v>1293</v>
      </c>
      <c r="AA5" s="432" t="s">
        <v>1294</v>
      </c>
      <c r="AB5" s="432" t="s">
        <v>1295</v>
      </c>
      <c r="AC5" s="432" t="s">
        <v>1296</v>
      </c>
      <c r="AD5" s="432" t="s">
        <v>1297</v>
      </c>
      <c r="AE5" s="432" t="s">
        <v>1298</v>
      </c>
      <c r="AF5" s="431" t="s">
        <v>1167</v>
      </c>
      <c r="AG5" s="431" t="s">
        <v>1168</v>
      </c>
      <c r="AH5" s="431" t="s">
        <v>1169</v>
      </c>
      <c r="AI5" s="431" t="s">
        <v>1170</v>
      </c>
      <c r="AJ5" s="431" t="s">
        <v>976</v>
      </c>
      <c r="AK5" t="s">
        <v>1248</v>
      </c>
    </row>
    <row r="6" spans="1:37" x14ac:dyDescent="0.3">
      <c r="A6" s="494" t="str">
        <f>IFERROR(IF(Tabla_EM[[#This Row],[Enunciado]]="","",PREF_PREGUNTA&amp;IF(PREF_PREGUNTA="",""," - ")&amp;
IF(n_preg_ON_EM=TRUE,IF((N_I_EM+ROW()-N_I_Tabla)&gt;99,
IF((N_I_EM+ROW()-N_I_Tabla)&lt;100,"0",""),"")&amp;
IF((N_I_EM+ROW()-N_I_Tabla)&lt;10,"0","")&amp;(N_I_EM+ROW()-N_I_Tabla),""))&amp;
IF(Tabla_EM[[#This Row],[Descripcion]]&lt;&gt;""," "&amp;Tabla_EM[[#This Row],[Descripcion]],""),"")</f>
        <v/>
      </c>
      <c r="B6" s="495" t="str">
        <f>IFERROR(IF(COUNTA(Tabla_EM[[#This Row],[Pareja 01.1]:[Pareja 12.2]])=0,"",COUNTA(Tabla_EM[[#This Row],[Pareja 01.1]:[Pareja 12.2]])/2),"")</f>
        <v/>
      </c>
      <c r="C6" s="519"/>
      <c r="D6" s="520"/>
      <c r="E6" s="520"/>
      <c r="F6" s="496"/>
      <c r="G6" s="515"/>
      <c r="H6" s="513"/>
      <c r="I6" s="513"/>
      <c r="J6" s="498"/>
      <c r="K6" s="498"/>
      <c r="L6" s="499"/>
      <c r="M6" s="499"/>
      <c r="N6" s="514"/>
      <c r="O6" s="514"/>
      <c r="P6" s="500"/>
      <c r="Q6" s="500"/>
      <c r="R6" s="501"/>
      <c r="S6" s="501"/>
      <c r="T6" s="513"/>
      <c r="U6" s="513"/>
      <c r="V6" s="498"/>
      <c r="W6" s="498"/>
      <c r="X6" s="499"/>
      <c r="Y6" s="499"/>
      <c r="Z6" s="514"/>
      <c r="AA6" s="514"/>
      <c r="AB6" s="500"/>
      <c r="AC6" s="500"/>
      <c r="AD6" s="501"/>
      <c r="AE6" s="501"/>
      <c r="AF6" s="508"/>
      <c r="AG6" s="509"/>
      <c r="AH6" s="510"/>
      <c r="AI6" s="511"/>
      <c r="AJ6" s="504"/>
    </row>
    <row r="7" spans="1:37" x14ac:dyDescent="0.3">
      <c r="D7"/>
      <c r="E7"/>
      <c r="F7"/>
    </row>
  </sheetData>
  <sheetProtection algorithmName="SHA-512" hashValue="xdsYSYI+gxiQxmUWhKcEhQX+r6Mhh/Ym03TXt6tsSQDIW8vJZxyVZIJreu5uVfRR55Ximo/T9pK52SZKkQPrgg==" saltValue="s5ufSpZE1oH6DrnTWgF4Ww==" spinCount="100000" sheet="1" objects="1" scenarios="1" selectLockedCells="1" autoFilter="0"/>
  <conditionalFormatting sqref="AF2:AJ2 C2:G2 F4:G4 C6:G6 AF6:AJ6">
    <cfRule type="cellIs" dxfId="283" priority="1567" operator="equal">
      <formula>""</formula>
    </cfRule>
    <cfRule type="cellIs" dxfId="282" priority="1568" operator="equal">
      <formula>0</formula>
    </cfRule>
  </conditionalFormatting>
  <conditionalFormatting sqref="H2:Q2 H4:Q4 H6:Q6">
    <cfRule type="cellIs" dxfId="281" priority="1554" stopIfTrue="1" operator="equal">
      <formula>0</formula>
    </cfRule>
  </conditionalFormatting>
  <conditionalFormatting sqref="R4:S4 R2:AE2 R6:AE6">
    <cfRule type="cellIs" dxfId="280" priority="1558" operator="equal">
      <formula>0</formula>
    </cfRule>
  </conditionalFormatting>
  <conditionalFormatting sqref="Y4:AC4 T4:W4">
    <cfRule type="cellIs" dxfId="279" priority="1557" operator="equal">
      <formula>0</formula>
    </cfRule>
  </conditionalFormatting>
  <conditionalFormatting sqref="X4">
    <cfRule type="cellIs" dxfId="278" priority="1556" operator="equal">
      <formula>0</formula>
    </cfRule>
  </conditionalFormatting>
  <conditionalFormatting sqref="AD4:AE4">
    <cfRule type="cellIs" dxfId="277" priority="1555" operator="equal">
      <formula>0</formula>
    </cfRule>
  </conditionalFormatting>
  <conditionalFormatting sqref="AF4:AI4">
    <cfRule type="cellIs" dxfId="276" priority="645" operator="equal">
      <formula>""</formula>
    </cfRule>
    <cfRule type="cellIs" dxfId="275" priority="646" operator="equal">
      <formula>0</formula>
    </cfRule>
  </conditionalFormatting>
  <conditionalFormatting sqref="AJ4">
    <cfRule type="cellIs" dxfId="274" priority="313" operator="equal">
      <formula>""</formula>
    </cfRule>
    <cfRule type="cellIs" dxfId="273" priority="314" operator="equal">
      <formula>0</formula>
    </cfRule>
  </conditionalFormatting>
  <conditionalFormatting sqref="AF5:AJ5 C5:G5">
    <cfRule type="cellIs" dxfId="272" priority="24" operator="equal">
      <formula>""</formula>
    </cfRule>
    <cfRule type="cellIs" dxfId="271" priority="25" operator="equal">
      <formula>0</formula>
    </cfRule>
  </conditionalFormatting>
  <conditionalFormatting sqref="H5:Q5">
    <cfRule type="cellIs" dxfId="270" priority="22" stopIfTrue="1" operator="equal">
      <formula>0</formula>
    </cfRule>
  </conditionalFormatting>
  <conditionalFormatting sqref="R5:AE5">
    <cfRule type="cellIs" dxfId="269" priority="23" operator="equal">
      <formula>0</formula>
    </cfRule>
  </conditionalFormatting>
  <conditionalFormatting sqref="G6">
    <cfRule type="duplicateValues" dxfId="268" priority="5746"/>
  </conditionalFormatting>
  <dataValidations disablePrompts="1" count="1">
    <dataValidation type="whole" allowBlank="1" showInputMessage="1" showErrorMessage="1" errorTitle="Error" error="Debes introducir un número válido. _x000a_Rellena primero las respuestas._x000a__x000a_Pulsa ESC para continuar." sqref="D4:E4 C6">
      <formula1>1</formula1>
      <formula2>IF(C_SIMPLE="true",1,MIN(5,COUNTA(H4:M4)))</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AZ127"/>
  <sheetViews>
    <sheetView showGridLines="0" showRowColHeaders="0" zoomScale="134" zoomScaleNormal="134" workbookViewId="0">
      <pane xSplit="27" ySplit="37" topLeftCell="AB38" activePane="bottomRight" state="frozen"/>
      <selection pane="topRight" activeCell="AB1" sqref="AB1"/>
      <selection pane="bottomLeft" activeCell="A38" sqref="A38"/>
      <selection pane="bottomRight" activeCell="H9" sqref="H9:M9"/>
    </sheetView>
  </sheetViews>
  <sheetFormatPr baseColWidth="10" defaultColWidth="0" defaultRowHeight="14.4" zeroHeight="1" x14ac:dyDescent="0.3"/>
  <cols>
    <col min="1" max="1" width="2.77734375" customWidth="1"/>
    <col min="2" max="2" width="2.6640625" style="1" customWidth="1"/>
    <col min="3" max="23" width="5.6640625" style="1" customWidth="1"/>
    <col min="24" max="24" width="2.6640625" style="1" customWidth="1"/>
    <col min="25" max="25" width="10.6640625" style="1" hidden="1" customWidth="1"/>
    <col min="26" max="26" width="2.6640625" style="1" hidden="1" customWidth="1"/>
    <col min="27" max="27" width="10.6640625" style="1" hidden="1" customWidth="1"/>
    <col min="28" max="28" width="2.6640625" style="1" customWidth="1"/>
    <col min="29" max="29" width="5.6640625" hidden="1" customWidth="1"/>
    <col min="30" max="52" width="2.6640625" style="1" hidden="1" customWidth="1"/>
    <col min="53" max="16384" width="11.44140625" style="1" hidden="1"/>
  </cols>
  <sheetData>
    <row r="1" spans="1:31" ht="2.25" customHeight="1" thickTop="1" x14ac:dyDescent="0.3">
      <c r="B1" s="844" t="s">
        <v>20510</v>
      </c>
      <c r="C1" s="845"/>
      <c r="D1" s="845"/>
      <c r="E1" s="845"/>
      <c r="F1" s="845"/>
      <c r="G1" s="845"/>
      <c r="H1" s="845"/>
      <c r="I1" s="845"/>
      <c r="J1" s="845"/>
      <c r="K1" s="845"/>
      <c r="L1" s="83"/>
      <c r="M1" s="83"/>
      <c r="N1" s="83"/>
      <c r="O1" s="83"/>
      <c r="P1" s="83"/>
      <c r="Q1" s="83"/>
      <c r="R1" s="83"/>
      <c r="S1" s="83"/>
      <c r="T1" s="83"/>
      <c r="U1" s="83"/>
      <c r="V1" s="83"/>
      <c r="W1" s="83"/>
      <c r="X1" s="84"/>
      <c r="AB1" s="1">
        <f>COUNTA(Q7,H9,H11,F15,Q15,T15,F17,Q17,T17,F19,Q19,T19,F21,Q21,T21,F23,Q23,T23,F25,Q25,T25,F27,Q27,T27,F29,Q29,T29,G33,M33,G35,M35,W9)</f>
        <v>0</v>
      </c>
      <c r="AC1" t="str">
        <f>IFERROR(HLOOKUP(AC4,$AB$4:AB4,1,0),"OK")</f>
        <v>OK</v>
      </c>
      <c r="AD1"/>
      <c r="AE1" s="300"/>
    </row>
    <row r="2" spans="1:31" ht="30" customHeight="1" x14ac:dyDescent="0.3">
      <c r="A2" s="486" t="str">
        <f>IF($Z$2="OK","✔","❌")</f>
        <v>✔</v>
      </c>
      <c r="B2" s="846"/>
      <c r="C2" s="847"/>
      <c r="D2" s="847"/>
      <c r="E2" s="847"/>
      <c r="F2" s="847"/>
      <c r="G2" s="847"/>
      <c r="H2" s="847"/>
      <c r="I2" s="847"/>
      <c r="J2" s="847"/>
      <c r="K2" s="847"/>
      <c r="L2" s="814" t="s">
        <v>346</v>
      </c>
      <c r="M2" s="760"/>
      <c r="N2" s="818" t="s">
        <v>347</v>
      </c>
      <c r="O2" s="813"/>
      <c r="P2" s="811" t="s">
        <v>348</v>
      </c>
      <c r="Q2" s="813"/>
      <c r="R2" s="811" t="s">
        <v>349</v>
      </c>
      <c r="S2" s="813"/>
      <c r="T2" s="811" t="s">
        <v>350</v>
      </c>
      <c r="U2" s="813"/>
      <c r="V2" s="811" t="s">
        <v>19817</v>
      </c>
      <c r="W2" s="812"/>
      <c r="X2" s="103" t="s">
        <v>55</v>
      </c>
      <c r="Y2" s="167" t="s">
        <v>968</v>
      </c>
      <c r="Z2" s="464" t="s">
        <v>973</v>
      </c>
      <c r="AB2" s="490">
        <f>COUNTA(Y5:Y35)+COUNTA(AA5:AA35)</f>
        <v>0</v>
      </c>
      <c r="AC2">
        <f>COUNTA(AC5:AC36)</f>
        <v>1</v>
      </c>
      <c r="AD2"/>
      <c r="AE2" s="300"/>
    </row>
    <row r="3" spans="1:31" ht="2.25" customHeight="1" x14ac:dyDescent="0.3">
      <c r="B3" s="846"/>
      <c r="C3" s="847"/>
      <c r="D3" s="847"/>
      <c r="E3" s="847"/>
      <c r="F3" s="847"/>
      <c r="G3" s="847"/>
      <c r="H3" s="847"/>
      <c r="I3" s="847"/>
      <c r="J3" s="847"/>
      <c r="K3" s="847"/>
      <c r="L3" s="88"/>
      <c r="M3" s="89"/>
      <c r="N3" s="90"/>
      <c r="O3" s="91"/>
      <c r="P3" s="90"/>
      <c r="Q3" s="91"/>
      <c r="R3" s="90"/>
      <c r="S3" s="91"/>
      <c r="T3" s="90"/>
      <c r="U3" s="91"/>
      <c r="V3" s="90"/>
      <c r="W3" s="91"/>
      <c r="X3" s="92"/>
      <c r="AB3" s="99" t="s">
        <v>18053</v>
      </c>
      <c r="AC3">
        <f>COUNTA(AC39:AC79)</f>
        <v>0</v>
      </c>
      <c r="AD3"/>
      <c r="AE3" s="300"/>
    </row>
    <row r="4" spans="1:31" ht="6" customHeight="1" x14ac:dyDescent="0.3">
      <c r="B4" s="44"/>
      <c r="C4" s="46"/>
      <c r="D4" s="46"/>
      <c r="E4" s="46"/>
      <c r="F4" s="46"/>
      <c r="G4" s="46"/>
      <c r="H4" s="47"/>
      <c r="I4" s="48"/>
      <c r="J4" s="48"/>
      <c r="K4" s="48"/>
      <c r="L4" s="48"/>
      <c r="M4" s="840"/>
      <c r="N4" s="48"/>
      <c r="O4" s="48"/>
      <c r="P4" s="48"/>
      <c r="Q4" s="48"/>
      <c r="R4" s="48"/>
      <c r="S4" s="48"/>
      <c r="T4" s="47"/>
      <c r="U4" s="47"/>
      <c r="V4" s="47" t="str">
        <f>IF('Formulario RC'!$T23="","",'Formulario RC'!$T23)</f>
        <v/>
      </c>
      <c r="W4" s="47"/>
      <c r="X4" s="49"/>
      <c r="Y4" s="94"/>
      <c r="AB4" s="99" t="s">
        <v>18054</v>
      </c>
      <c r="AC4">
        <f>COUNTA(AD4:XFD4)*3+COLUMN()</f>
        <v>29</v>
      </c>
    </row>
    <row r="5" spans="1:31" ht="19.95" customHeight="1" x14ac:dyDescent="0.3">
      <c r="B5" s="769" t="s">
        <v>203</v>
      </c>
      <c r="C5" s="770"/>
      <c r="D5" s="770"/>
      <c r="E5" s="770"/>
      <c r="F5" s="770"/>
      <c r="G5" s="770"/>
      <c r="H5" s="176">
        <f>'Datos RC'!A4</f>
        <v>501</v>
      </c>
      <c r="I5" s="698" t="s">
        <v>415</v>
      </c>
      <c r="J5" s="698"/>
      <c r="K5" s="698"/>
      <c r="L5" s="3">
        <f>G37</f>
        <v>501</v>
      </c>
      <c r="M5" s="840"/>
      <c r="N5" s="775" t="str">
        <f>"N. "&amp;Z_ML_02_O&amp;"S: "&amp;AC5</f>
        <v>N. FÓRMULAS: 0</v>
      </c>
      <c r="O5" s="709"/>
      <c r="P5" s="709"/>
      <c r="Q5" s="776"/>
      <c r="R5" s="775" t="str">
        <f ca="1">Z_DG_15_O&amp;": "&amp;P_min_RC&amp;IF(P_max_RC=0,""," - "&amp;P_max_RC)</f>
        <v>Rango de preguntas almacenadas: 0</v>
      </c>
      <c r="S5" s="709"/>
      <c r="T5" s="709"/>
      <c r="U5" s="709"/>
      <c r="V5" s="709"/>
      <c r="W5" s="709"/>
      <c r="X5" s="39"/>
      <c r="Y5" s="462"/>
      <c r="Z5" s="464">
        <v>1</v>
      </c>
      <c r="AA5" s="463"/>
      <c r="AB5" s="464">
        <v>17</v>
      </c>
      <c r="AC5">
        <f>COUNTA(AD4:XFD4)</f>
        <v>0</v>
      </c>
    </row>
    <row r="6" spans="1:31" ht="6" customHeight="1" thickBot="1" x14ac:dyDescent="0.35">
      <c r="B6" s="31"/>
      <c r="C6" s="32"/>
      <c r="D6" s="32"/>
      <c r="E6" s="32"/>
      <c r="F6" s="32"/>
      <c r="G6" s="32"/>
      <c r="H6" s="33"/>
      <c r="I6" s="34"/>
      <c r="J6" s="34"/>
      <c r="K6" s="34"/>
      <c r="L6" s="34"/>
      <c r="M6" s="840"/>
      <c r="N6" s="34"/>
      <c r="O6" s="33"/>
      <c r="P6" s="34"/>
      <c r="Q6" s="34"/>
      <c r="R6" s="34"/>
      <c r="S6" s="30"/>
      <c r="T6" s="30"/>
      <c r="U6" s="30"/>
      <c r="V6" s="33"/>
      <c r="W6" s="33"/>
      <c r="X6" s="35"/>
      <c r="Y6" s="95"/>
    </row>
    <row r="7" spans="1:31" ht="19.95" customHeight="1" thickTop="1" thickBot="1" x14ac:dyDescent="0.35">
      <c r="B7" s="769" t="s">
        <v>23</v>
      </c>
      <c r="C7" s="770"/>
      <c r="D7" s="770"/>
      <c r="E7" s="770"/>
      <c r="F7" s="770"/>
      <c r="G7" s="770"/>
      <c r="H7" s="762" t="str" cm="1">
        <f t="array" aca="1" ref="H7" ca="1">IFERROR(INDIRECT("'Datos RC'!a"&amp;(L5-H5+N_I_Tabla)),"")</f>
        <v/>
      </c>
      <c r="I7" s="762"/>
      <c r="J7" s="762"/>
      <c r="K7" s="762"/>
      <c r="L7" s="762"/>
      <c r="M7" s="762"/>
      <c r="N7" s="698" t="s">
        <v>976</v>
      </c>
      <c r="O7" s="698"/>
      <c r="P7" s="698"/>
      <c r="Q7" s="777"/>
      <c r="R7" s="778"/>
      <c r="S7" s="778"/>
      <c r="T7" s="778"/>
      <c r="U7" s="778"/>
      <c r="V7" s="778"/>
      <c r="W7" s="779"/>
      <c r="X7" s="39"/>
      <c r="Y7" s="462"/>
      <c r="Z7" s="464">
        <v>2</v>
      </c>
      <c r="AA7" s="463"/>
      <c r="AB7" s="464">
        <v>18</v>
      </c>
    </row>
    <row r="8" spans="1:31" ht="6" customHeight="1" thickTop="1" x14ac:dyDescent="0.3">
      <c r="B8" s="31"/>
      <c r="C8" s="32"/>
      <c r="D8" s="32"/>
      <c r="E8" s="32"/>
      <c r="F8" s="32"/>
      <c r="G8" s="34"/>
      <c r="H8" s="34"/>
      <c r="I8" s="33"/>
      <c r="J8" s="33"/>
      <c r="K8" s="33"/>
      <c r="L8" s="33"/>
      <c r="M8" s="34"/>
      <c r="N8" s="34"/>
      <c r="O8" s="30"/>
      <c r="P8" s="30"/>
      <c r="Q8" s="34"/>
      <c r="R8" s="30"/>
      <c r="S8" s="30"/>
      <c r="T8" s="30"/>
      <c r="U8" s="30"/>
      <c r="V8" s="30"/>
      <c r="W8" s="33"/>
      <c r="X8" s="35"/>
      <c r="Y8" s="53"/>
    </row>
    <row r="9" spans="1:31" ht="19.95" customHeight="1" x14ac:dyDescent="0.3">
      <c r="B9" s="697" t="s">
        <v>195</v>
      </c>
      <c r="C9" s="698"/>
      <c r="D9" s="698"/>
      <c r="E9" s="698"/>
      <c r="F9" s="698"/>
      <c r="G9" s="698"/>
      <c r="H9" s="761"/>
      <c r="I9" s="761"/>
      <c r="J9" s="761"/>
      <c r="K9" s="761"/>
      <c r="L9" s="761"/>
      <c r="M9" s="761"/>
      <c r="N9" s="698" t="s">
        <v>1015</v>
      </c>
      <c r="O9" s="698"/>
      <c r="P9" s="698"/>
      <c r="Q9" s="698"/>
      <c r="R9" s="698"/>
      <c r="S9" s="698"/>
      <c r="T9" s="698"/>
      <c r="U9" s="698"/>
      <c r="V9" s="698"/>
      <c r="W9" s="295"/>
      <c r="X9" s="39"/>
      <c r="Y9" s="462"/>
      <c r="Z9" s="464">
        <v>3</v>
      </c>
      <c r="AA9" s="463"/>
      <c r="AB9" s="464">
        <v>19</v>
      </c>
    </row>
    <row r="10" spans="1:31" ht="6" customHeight="1" thickBot="1" x14ac:dyDescent="0.35">
      <c r="B10" s="31"/>
      <c r="C10" s="32"/>
      <c r="D10" s="32"/>
      <c r="E10" s="32"/>
      <c r="F10" s="32"/>
      <c r="G10" s="33"/>
      <c r="H10" s="33"/>
      <c r="I10" s="34"/>
      <c r="J10" s="34"/>
      <c r="K10" s="34"/>
      <c r="L10" s="34"/>
      <c r="M10" s="34"/>
      <c r="N10" s="34"/>
      <c r="O10" s="34"/>
      <c r="P10" s="34"/>
      <c r="Q10" s="34"/>
      <c r="R10" s="34"/>
      <c r="S10" s="34"/>
      <c r="T10" s="33"/>
      <c r="U10" s="33"/>
      <c r="V10" s="33"/>
      <c r="W10" s="33"/>
      <c r="X10" s="35"/>
      <c r="Y10" s="53"/>
    </row>
    <row r="11" spans="1:31" ht="19.95" customHeight="1" thickTop="1" x14ac:dyDescent="0.3">
      <c r="B11" s="697" t="s">
        <v>181</v>
      </c>
      <c r="C11" s="698"/>
      <c r="D11" s="698"/>
      <c r="E11" s="698"/>
      <c r="F11" s="698"/>
      <c r="G11" s="699"/>
      <c r="H11" s="741"/>
      <c r="I11" s="742"/>
      <c r="J11" s="742"/>
      <c r="K11" s="742"/>
      <c r="L11" s="742"/>
      <c r="M11" s="742"/>
      <c r="N11" s="742"/>
      <c r="O11" s="742"/>
      <c r="P11" s="742"/>
      <c r="Q11" s="742"/>
      <c r="R11" s="742"/>
      <c r="S11" s="742"/>
      <c r="T11" s="742"/>
      <c r="U11" s="742"/>
      <c r="V11" s="742"/>
      <c r="W11" s="743"/>
      <c r="X11" s="39"/>
      <c r="Y11" s="462"/>
      <c r="Z11" s="464">
        <v>4</v>
      </c>
      <c r="AA11" s="463"/>
      <c r="AB11" s="464">
        <v>20</v>
      </c>
    </row>
    <row r="12" spans="1:31" ht="6" customHeight="1" x14ac:dyDescent="0.3">
      <c r="B12" s="784"/>
      <c r="C12" s="785"/>
      <c r="D12" s="32"/>
      <c r="E12" s="46"/>
      <c r="F12" s="46"/>
      <c r="G12" s="47"/>
      <c r="H12" s="744"/>
      <c r="I12" s="745"/>
      <c r="J12" s="745"/>
      <c r="K12" s="745"/>
      <c r="L12" s="745"/>
      <c r="M12" s="745"/>
      <c r="N12" s="745"/>
      <c r="O12" s="745"/>
      <c r="P12" s="745"/>
      <c r="Q12" s="745"/>
      <c r="R12" s="745"/>
      <c r="S12" s="745"/>
      <c r="T12" s="745"/>
      <c r="U12" s="745"/>
      <c r="V12" s="745"/>
      <c r="W12" s="746"/>
      <c r="X12" s="35"/>
      <c r="Y12" s="53"/>
    </row>
    <row r="13" spans="1:31" ht="19.95" customHeight="1" thickBot="1" x14ac:dyDescent="0.35">
      <c r="B13" s="784"/>
      <c r="C13" s="785"/>
      <c r="D13" s="854" t="s">
        <v>19883</v>
      </c>
      <c r="E13" s="854"/>
      <c r="F13" s="854"/>
      <c r="G13" s="854"/>
      <c r="H13" s="747"/>
      <c r="I13" s="748"/>
      <c r="J13" s="748"/>
      <c r="K13" s="748"/>
      <c r="L13" s="748"/>
      <c r="M13" s="748"/>
      <c r="N13" s="748"/>
      <c r="O13" s="748"/>
      <c r="P13" s="748"/>
      <c r="Q13" s="748"/>
      <c r="R13" s="748"/>
      <c r="S13" s="748"/>
      <c r="T13" s="748"/>
      <c r="U13" s="748"/>
      <c r="V13" s="748"/>
      <c r="W13" s="749"/>
      <c r="X13" s="39"/>
      <c r="Y13" s="462"/>
      <c r="Z13" s="464">
        <v>5</v>
      </c>
      <c r="AA13" s="463"/>
      <c r="AB13" s="464">
        <v>21</v>
      </c>
    </row>
    <row r="14" spans="1:31" ht="6" customHeight="1" thickTop="1" thickBot="1" x14ac:dyDescent="0.35">
      <c r="B14" s="784"/>
      <c r="C14" s="785"/>
      <c r="D14" s="32"/>
      <c r="E14" s="46"/>
      <c r="F14" s="46"/>
      <c r="G14" s="47"/>
      <c r="H14" s="34"/>
      <c r="I14" s="34"/>
      <c r="J14" s="34"/>
      <c r="K14" s="34"/>
      <c r="L14" s="34"/>
      <c r="M14" s="34"/>
      <c r="N14" s="34"/>
      <c r="O14" s="34"/>
      <c r="P14" s="34"/>
      <c r="Q14" s="34"/>
      <c r="R14" s="34"/>
      <c r="S14" s="34"/>
      <c r="T14" s="34"/>
      <c r="U14" s="34"/>
      <c r="V14" s="33"/>
      <c r="W14" s="33"/>
      <c r="X14" s="35"/>
      <c r="Y14" s="53"/>
    </row>
    <row r="15" spans="1:31" ht="19.95" customHeight="1" thickTop="1" thickBot="1" x14ac:dyDescent="0.35">
      <c r="B15" s="697" t="s">
        <v>1301</v>
      </c>
      <c r="C15" s="698"/>
      <c r="D15" s="698"/>
      <c r="E15" s="698"/>
      <c r="F15" s="828"/>
      <c r="G15" s="828"/>
      <c r="H15" s="828"/>
      <c r="I15" s="828"/>
      <c r="J15" s="828"/>
      <c r="K15" s="828"/>
      <c r="L15" s="828"/>
      <c r="M15" s="828"/>
      <c r="N15" s="828"/>
      <c r="O15" s="698" t="s">
        <v>1302</v>
      </c>
      <c r="P15" s="698"/>
      <c r="Q15" s="293"/>
      <c r="R15" s="698" t="s">
        <v>371</v>
      </c>
      <c r="S15" s="699"/>
      <c r="T15" s="851"/>
      <c r="U15" s="852"/>
      <c r="V15" s="852"/>
      <c r="W15" s="853"/>
      <c r="X15" s="39"/>
      <c r="Y15" s="462"/>
      <c r="Z15" s="464">
        <v>6</v>
      </c>
      <c r="AA15" s="463"/>
      <c r="AB15" s="464">
        <v>22</v>
      </c>
    </row>
    <row r="16" spans="1:31" ht="6" customHeight="1" thickTop="1" thickBot="1" x14ac:dyDescent="0.35">
      <c r="B16" s="31"/>
      <c r="C16" s="32"/>
      <c r="D16" s="32"/>
      <c r="E16" s="113"/>
      <c r="F16" s="33"/>
      <c r="G16" s="33"/>
      <c r="H16" s="33"/>
      <c r="I16" s="33"/>
      <c r="J16" s="34"/>
      <c r="K16" s="34"/>
      <c r="L16" s="34"/>
      <c r="M16" s="34"/>
      <c r="N16" s="34"/>
      <c r="O16" s="34"/>
      <c r="P16" s="113"/>
      <c r="Q16" s="33"/>
      <c r="R16" s="34"/>
      <c r="S16" s="34"/>
      <c r="T16" s="51"/>
      <c r="U16" s="51"/>
      <c r="V16" s="51"/>
      <c r="W16" s="51"/>
      <c r="X16" s="35"/>
      <c r="Y16" s="53"/>
    </row>
    <row r="17" spans="2:28" ht="19.95" customHeight="1" thickTop="1" thickBot="1" x14ac:dyDescent="0.35">
      <c r="B17" s="697" t="s">
        <v>1304</v>
      </c>
      <c r="C17" s="780"/>
      <c r="D17" s="780"/>
      <c r="E17" s="780"/>
      <c r="F17" s="761"/>
      <c r="G17" s="761"/>
      <c r="H17" s="761"/>
      <c r="I17" s="761"/>
      <c r="J17" s="761"/>
      <c r="K17" s="761"/>
      <c r="L17" s="761"/>
      <c r="M17" s="761"/>
      <c r="N17" s="761"/>
      <c r="O17" s="698" t="s">
        <v>1305</v>
      </c>
      <c r="P17" s="698"/>
      <c r="Q17" s="294"/>
      <c r="R17" s="698" t="s">
        <v>371</v>
      </c>
      <c r="S17" s="699"/>
      <c r="T17" s="851"/>
      <c r="U17" s="852"/>
      <c r="V17" s="852"/>
      <c r="W17" s="853"/>
      <c r="X17" s="39"/>
      <c r="Y17" s="462"/>
      <c r="Z17" s="464">
        <v>7</v>
      </c>
      <c r="AA17" s="463"/>
      <c r="AB17" s="464">
        <v>23</v>
      </c>
    </row>
    <row r="18" spans="2:28" ht="6" customHeight="1" thickTop="1" thickBot="1" x14ac:dyDescent="0.35">
      <c r="B18" s="31"/>
      <c r="C18" s="32"/>
      <c r="D18" s="32"/>
      <c r="E18" s="113"/>
      <c r="F18" s="51"/>
      <c r="G18" s="51"/>
      <c r="H18" s="51"/>
      <c r="I18" s="51"/>
      <c r="J18" s="34"/>
      <c r="K18" s="34"/>
      <c r="L18" s="34"/>
      <c r="M18" s="34"/>
      <c r="N18" s="34"/>
      <c r="O18" s="34"/>
      <c r="P18" s="113"/>
      <c r="Q18" s="47"/>
      <c r="R18" s="34"/>
      <c r="S18" s="34"/>
      <c r="T18" s="51"/>
      <c r="U18" s="51"/>
      <c r="V18" s="51"/>
      <c r="W18" s="51"/>
      <c r="X18" s="35"/>
      <c r="Y18" s="53"/>
    </row>
    <row r="19" spans="2:28" ht="19.95" customHeight="1" thickTop="1" thickBot="1" x14ac:dyDescent="0.35">
      <c r="B19" s="697" t="s">
        <v>1307</v>
      </c>
      <c r="C19" s="780"/>
      <c r="D19" s="780"/>
      <c r="E19" s="780"/>
      <c r="F19" s="761"/>
      <c r="G19" s="761"/>
      <c r="H19" s="761"/>
      <c r="I19" s="761"/>
      <c r="J19" s="761"/>
      <c r="K19" s="761"/>
      <c r="L19" s="761"/>
      <c r="M19" s="761"/>
      <c r="N19" s="761"/>
      <c r="O19" s="698" t="s">
        <v>1308</v>
      </c>
      <c r="P19" s="698"/>
      <c r="Q19" s="294"/>
      <c r="R19" s="698" t="s">
        <v>371</v>
      </c>
      <c r="S19" s="699"/>
      <c r="T19" s="851"/>
      <c r="U19" s="852"/>
      <c r="V19" s="852"/>
      <c r="W19" s="853"/>
      <c r="X19" s="39"/>
      <c r="Y19" s="462"/>
      <c r="Z19" s="464">
        <v>8</v>
      </c>
      <c r="AA19" s="463"/>
      <c r="AB19" s="464">
        <v>24</v>
      </c>
    </row>
    <row r="20" spans="2:28" ht="6" customHeight="1" thickTop="1" thickBot="1" x14ac:dyDescent="0.35">
      <c r="B20" s="31"/>
      <c r="C20" s="32"/>
      <c r="D20" s="32"/>
      <c r="E20" s="113"/>
      <c r="F20" s="51"/>
      <c r="G20" s="51"/>
      <c r="H20" s="51"/>
      <c r="I20" s="51"/>
      <c r="J20" s="34"/>
      <c r="K20" s="34"/>
      <c r="L20" s="34"/>
      <c r="M20" s="34"/>
      <c r="N20" s="34"/>
      <c r="O20" s="34"/>
      <c r="P20" s="113"/>
      <c r="Q20" s="47"/>
      <c r="R20" s="34"/>
      <c r="S20" s="34"/>
      <c r="T20" s="51"/>
      <c r="U20" s="51"/>
      <c r="V20" s="51"/>
      <c r="W20" s="51"/>
      <c r="X20" s="35"/>
      <c r="Y20" s="53"/>
    </row>
    <row r="21" spans="2:28" ht="19.95" customHeight="1" thickTop="1" thickBot="1" x14ac:dyDescent="0.35">
      <c r="B21" s="697" t="s">
        <v>1310</v>
      </c>
      <c r="C21" s="780"/>
      <c r="D21" s="780"/>
      <c r="E21" s="780"/>
      <c r="F21" s="761"/>
      <c r="G21" s="761"/>
      <c r="H21" s="761"/>
      <c r="I21" s="761"/>
      <c r="J21" s="761"/>
      <c r="K21" s="761"/>
      <c r="L21" s="761"/>
      <c r="M21" s="761"/>
      <c r="N21" s="761"/>
      <c r="O21" s="698" t="s">
        <v>1311</v>
      </c>
      <c r="P21" s="698"/>
      <c r="Q21" s="294"/>
      <c r="R21" s="698" t="s">
        <v>371</v>
      </c>
      <c r="S21" s="699"/>
      <c r="T21" s="851"/>
      <c r="U21" s="852"/>
      <c r="V21" s="852"/>
      <c r="W21" s="853"/>
      <c r="X21" s="39"/>
      <c r="Y21" s="462"/>
      <c r="Z21" s="464">
        <v>9</v>
      </c>
      <c r="AA21" s="463"/>
      <c r="AB21" s="464">
        <v>25</v>
      </c>
    </row>
    <row r="22" spans="2:28" ht="6" customHeight="1" thickTop="1" thickBot="1" x14ac:dyDescent="0.35">
      <c r="B22" s="31"/>
      <c r="C22" s="32"/>
      <c r="D22" s="32"/>
      <c r="E22" s="113"/>
      <c r="F22" s="51"/>
      <c r="G22" s="51"/>
      <c r="H22" s="51"/>
      <c r="I22" s="51"/>
      <c r="J22" s="34"/>
      <c r="K22" s="34"/>
      <c r="L22" s="34"/>
      <c r="M22" s="34"/>
      <c r="N22" s="34"/>
      <c r="O22" s="34"/>
      <c r="P22" s="113"/>
      <c r="Q22" s="47"/>
      <c r="R22" s="34"/>
      <c r="S22" s="34"/>
      <c r="T22" s="51"/>
      <c r="U22" s="51"/>
      <c r="V22" s="51"/>
      <c r="W22" s="51"/>
      <c r="X22" s="35"/>
      <c r="Y22" s="53"/>
      <c r="Z22" s="4"/>
    </row>
    <row r="23" spans="2:28" ht="19.95" customHeight="1" thickTop="1" thickBot="1" x14ac:dyDescent="0.35">
      <c r="B23" s="697" t="s">
        <v>1313</v>
      </c>
      <c r="C23" s="780"/>
      <c r="D23" s="780"/>
      <c r="E23" s="780"/>
      <c r="F23" s="761"/>
      <c r="G23" s="761"/>
      <c r="H23" s="761"/>
      <c r="I23" s="761"/>
      <c r="J23" s="761"/>
      <c r="K23" s="761"/>
      <c r="L23" s="761"/>
      <c r="M23" s="761"/>
      <c r="N23" s="761"/>
      <c r="O23" s="698" t="s">
        <v>1314</v>
      </c>
      <c r="P23" s="698"/>
      <c r="Q23" s="294"/>
      <c r="R23" s="698" t="s">
        <v>371</v>
      </c>
      <c r="S23" s="699"/>
      <c r="T23" s="851"/>
      <c r="U23" s="852"/>
      <c r="V23" s="852"/>
      <c r="W23" s="853"/>
      <c r="X23" s="39"/>
      <c r="Y23" s="462"/>
      <c r="Z23" s="464">
        <v>10</v>
      </c>
      <c r="AA23" s="463"/>
      <c r="AB23" s="464">
        <v>26</v>
      </c>
    </row>
    <row r="24" spans="2:28" ht="6" customHeight="1" thickTop="1" thickBot="1" x14ac:dyDescent="0.35">
      <c r="B24" s="36"/>
      <c r="C24" s="32"/>
      <c r="D24" s="32"/>
      <c r="E24" s="113"/>
      <c r="F24" s="51"/>
      <c r="G24" s="51"/>
      <c r="H24" s="51"/>
      <c r="I24" s="51"/>
      <c r="J24" s="34"/>
      <c r="K24" s="34"/>
      <c r="L24" s="34"/>
      <c r="M24" s="34"/>
      <c r="N24" s="34"/>
      <c r="O24" s="34"/>
      <c r="P24" s="113"/>
      <c r="Q24" s="47"/>
      <c r="R24" s="34"/>
      <c r="S24" s="34"/>
      <c r="T24" s="51"/>
      <c r="U24" s="51"/>
      <c r="V24" s="51"/>
      <c r="W24" s="51"/>
      <c r="X24" s="39"/>
      <c r="Z24" s="4"/>
    </row>
    <row r="25" spans="2:28" ht="19.95" customHeight="1" thickTop="1" thickBot="1" x14ac:dyDescent="0.35">
      <c r="B25" s="697" t="s">
        <v>1316</v>
      </c>
      <c r="C25" s="780"/>
      <c r="D25" s="780"/>
      <c r="E25" s="780"/>
      <c r="F25" s="761"/>
      <c r="G25" s="761"/>
      <c r="H25" s="761"/>
      <c r="I25" s="761"/>
      <c r="J25" s="761"/>
      <c r="K25" s="761"/>
      <c r="L25" s="761"/>
      <c r="M25" s="761"/>
      <c r="N25" s="761"/>
      <c r="O25" s="698" t="s">
        <v>1317</v>
      </c>
      <c r="P25" s="698"/>
      <c r="Q25" s="294"/>
      <c r="R25" s="698" t="s">
        <v>371</v>
      </c>
      <c r="S25" s="699"/>
      <c r="T25" s="851"/>
      <c r="U25" s="852"/>
      <c r="V25" s="852"/>
      <c r="W25" s="853"/>
      <c r="X25" s="39"/>
      <c r="Y25" s="462"/>
      <c r="Z25" s="464">
        <v>11</v>
      </c>
      <c r="AA25" s="463"/>
      <c r="AB25" s="464">
        <v>27</v>
      </c>
    </row>
    <row r="26" spans="2:28" ht="6" customHeight="1" thickTop="1" thickBot="1" x14ac:dyDescent="0.35">
      <c r="B26" s="36"/>
      <c r="C26" s="37"/>
      <c r="D26" s="37"/>
      <c r="E26" s="113"/>
      <c r="F26" s="51"/>
      <c r="G26" s="51"/>
      <c r="H26" s="51"/>
      <c r="I26" s="51"/>
      <c r="J26" s="34"/>
      <c r="K26" s="34"/>
      <c r="L26" s="34"/>
      <c r="M26" s="34"/>
      <c r="N26" s="34"/>
      <c r="O26" s="34"/>
      <c r="P26" s="113"/>
      <c r="Q26" s="47"/>
      <c r="R26" s="34"/>
      <c r="S26" s="34"/>
      <c r="T26" s="51"/>
      <c r="U26" s="51"/>
      <c r="V26" s="51"/>
      <c r="W26" s="51"/>
      <c r="X26" s="39"/>
      <c r="Y26" s="53"/>
      <c r="Z26" s="4"/>
    </row>
    <row r="27" spans="2:28" ht="19.95" customHeight="1" thickTop="1" thickBot="1" x14ac:dyDescent="0.35">
      <c r="B27" s="697" t="s">
        <v>1319</v>
      </c>
      <c r="C27" s="780"/>
      <c r="D27" s="780"/>
      <c r="E27" s="780"/>
      <c r="F27" s="761"/>
      <c r="G27" s="761"/>
      <c r="H27" s="761"/>
      <c r="I27" s="761"/>
      <c r="J27" s="761"/>
      <c r="K27" s="761"/>
      <c r="L27" s="761"/>
      <c r="M27" s="761"/>
      <c r="N27" s="761"/>
      <c r="O27" s="698" t="s">
        <v>1320</v>
      </c>
      <c r="P27" s="698"/>
      <c r="Q27" s="294"/>
      <c r="R27" s="698" t="s">
        <v>371</v>
      </c>
      <c r="S27" s="699"/>
      <c r="T27" s="851"/>
      <c r="U27" s="852"/>
      <c r="V27" s="852"/>
      <c r="W27" s="853"/>
      <c r="X27" s="39"/>
      <c r="Y27" s="462"/>
      <c r="Z27" s="464">
        <v>12</v>
      </c>
      <c r="AA27" s="463"/>
      <c r="AB27" s="464">
        <v>28</v>
      </c>
    </row>
    <row r="28" spans="2:28" ht="6" customHeight="1" thickTop="1" thickBot="1" x14ac:dyDescent="0.35">
      <c r="B28" s="44"/>
      <c r="C28" s="40"/>
      <c r="D28" s="40"/>
      <c r="E28" s="112"/>
      <c r="F28" s="51"/>
      <c r="G28" s="51"/>
      <c r="H28" s="51"/>
      <c r="I28" s="51"/>
      <c r="J28" s="34"/>
      <c r="K28" s="34"/>
      <c r="L28" s="34"/>
      <c r="M28" s="34"/>
      <c r="N28" s="34"/>
      <c r="O28" s="34"/>
      <c r="P28" s="112"/>
      <c r="Q28" s="47"/>
      <c r="R28" s="34"/>
      <c r="S28" s="34"/>
      <c r="T28" s="51"/>
      <c r="U28" s="51"/>
      <c r="V28" s="51"/>
      <c r="W28" s="51"/>
      <c r="X28" s="49"/>
      <c r="Y28" s="53"/>
      <c r="Z28" s="4"/>
    </row>
    <row r="29" spans="2:28" ht="19.95" customHeight="1" thickTop="1" thickBot="1" x14ac:dyDescent="0.35">
      <c r="B29" s="697" t="s">
        <v>1322</v>
      </c>
      <c r="C29" s="780"/>
      <c r="D29" s="780"/>
      <c r="E29" s="780"/>
      <c r="F29" s="761"/>
      <c r="G29" s="761"/>
      <c r="H29" s="761"/>
      <c r="I29" s="761"/>
      <c r="J29" s="761"/>
      <c r="K29" s="761"/>
      <c r="L29" s="761"/>
      <c r="M29" s="761"/>
      <c r="N29" s="761"/>
      <c r="O29" s="698" t="s">
        <v>1323</v>
      </c>
      <c r="P29" s="698"/>
      <c r="Q29" s="294"/>
      <c r="R29" s="698" t="s">
        <v>371</v>
      </c>
      <c r="S29" s="699"/>
      <c r="T29" s="851"/>
      <c r="U29" s="852"/>
      <c r="V29" s="852"/>
      <c r="W29" s="853"/>
      <c r="X29" s="85"/>
      <c r="Y29" s="462"/>
      <c r="Z29" s="464">
        <v>13</v>
      </c>
      <c r="AA29" s="463"/>
      <c r="AB29" s="464">
        <v>29</v>
      </c>
    </row>
    <row r="30" spans="2:28" ht="6" customHeight="1" thickTop="1" x14ac:dyDescent="0.3">
      <c r="B30" s="36"/>
      <c r="C30" s="45"/>
      <c r="D30" s="45"/>
      <c r="E30" s="112"/>
      <c r="F30" s="45"/>
      <c r="G30" s="46"/>
      <c r="H30" s="47"/>
      <c r="I30" s="48"/>
      <c r="J30" s="48"/>
      <c r="K30" s="48"/>
      <c r="L30" s="48"/>
      <c r="M30" s="48"/>
      <c r="N30" s="48"/>
      <c r="O30" s="48"/>
      <c r="P30" s="112"/>
      <c r="Q30" s="48"/>
      <c r="R30" s="48"/>
      <c r="S30" s="48"/>
      <c r="T30" s="48"/>
      <c r="U30" s="48"/>
      <c r="V30" s="48"/>
      <c r="W30" s="48"/>
      <c r="X30" s="85"/>
      <c r="Y30" s="53"/>
      <c r="Z30" s="4"/>
    </row>
    <row r="31" spans="2:28" ht="19.95" customHeight="1" thickBot="1" x14ac:dyDescent="0.35">
      <c r="B31" s="36"/>
      <c r="C31" s="37"/>
      <c r="D31" s="37"/>
      <c r="E31" s="40"/>
      <c r="F31" s="46"/>
      <c r="G31" s="750" t="s">
        <v>651</v>
      </c>
      <c r="H31" s="750"/>
      <c r="I31" s="750"/>
      <c r="J31" s="750"/>
      <c r="K31" s="750"/>
      <c r="L31" s="750"/>
      <c r="M31" s="750"/>
      <c r="N31" s="750"/>
      <c r="O31" s="750"/>
      <c r="P31" s="750"/>
      <c r="Q31" s="750"/>
      <c r="R31" s="30"/>
      <c r="S31" s="660"/>
      <c r="T31" s="660"/>
      <c r="U31" s="660"/>
      <c r="V31" s="660"/>
      <c r="W31" s="660"/>
      <c r="X31" s="738"/>
      <c r="Y31" s="462"/>
      <c r="Z31" s="464">
        <v>14</v>
      </c>
      <c r="AA31" s="463"/>
      <c r="AB31" s="464">
        <v>30</v>
      </c>
    </row>
    <row r="32" spans="2:28" ht="6" customHeight="1" thickBot="1" x14ac:dyDescent="0.35">
      <c r="B32" s="36"/>
      <c r="C32" s="717" t="s">
        <v>60</v>
      </c>
      <c r="D32" s="717"/>
      <c r="E32" s="40"/>
      <c r="F32" s="46"/>
      <c r="G32" s="45"/>
      <c r="H32" s="45"/>
      <c r="I32" s="45"/>
      <c r="J32" s="41"/>
      <c r="K32" s="41"/>
      <c r="L32" s="41"/>
      <c r="M32" s="45"/>
      <c r="N32" s="41"/>
      <c r="O32" s="41"/>
      <c r="P32" s="41"/>
      <c r="Q32" s="41"/>
      <c r="R32" s="30"/>
      <c r="S32" s="660"/>
      <c r="T32" s="660"/>
      <c r="U32" s="660"/>
      <c r="V32" s="660"/>
      <c r="W32" s="660"/>
      <c r="X32" s="738"/>
      <c r="Y32" s="53"/>
    </row>
    <row r="33" spans="1:28" ht="19.95" customHeight="1" thickTop="1" thickBot="1" x14ac:dyDescent="0.35">
      <c r="B33" s="36"/>
      <c r="C33" s="717"/>
      <c r="D33" s="717"/>
      <c r="E33" s="40"/>
      <c r="F33" s="517" t="s">
        <v>648</v>
      </c>
      <c r="G33" s="751"/>
      <c r="H33" s="752"/>
      <c r="I33" s="752"/>
      <c r="J33" s="752"/>
      <c r="K33" s="753"/>
      <c r="L33" s="517" t="s">
        <v>646</v>
      </c>
      <c r="M33" s="751"/>
      <c r="N33" s="752"/>
      <c r="O33" s="752"/>
      <c r="P33" s="752"/>
      <c r="Q33" s="753"/>
      <c r="R33" s="30"/>
      <c r="S33" s="660"/>
      <c r="T33" s="660"/>
      <c r="U33" s="660"/>
      <c r="V33" s="660"/>
      <c r="W33" s="660"/>
      <c r="X33" s="738"/>
      <c r="Y33" s="462"/>
      <c r="Z33" s="464">
        <v>15</v>
      </c>
      <c r="AA33" s="463"/>
      <c r="AB33" s="464">
        <v>31</v>
      </c>
    </row>
    <row r="34" spans="1:28" ht="6" customHeight="1" thickTop="1" thickBot="1" x14ac:dyDescent="0.35">
      <c r="B34" s="36"/>
      <c r="C34" s="717"/>
      <c r="D34" s="717"/>
      <c r="E34" s="40"/>
      <c r="F34" s="46"/>
      <c r="G34" s="45"/>
      <c r="H34" s="45"/>
      <c r="I34" s="45"/>
      <c r="J34" s="41"/>
      <c r="K34" s="41"/>
      <c r="L34" s="41"/>
      <c r="M34" s="45"/>
      <c r="N34" s="41"/>
      <c r="O34" s="41"/>
      <c r="P34" s="41"/>
      <c r="Q34" s="41"/>
      <c r="R34" s="30"/>
      <c r="S34" s="660"/>
      <c r="T34" s="660"/>
      <c r="U34" s="660"/>
      <c r="V34" s="660"/>
      <c r="W34" s="660"/>
      <c r="X34" s="738"/>
      <c r="Y34" s="53"/>
    </row>
    <row r="35" spans="1:28" ht="19.95" customHeight="1" thickTop="1" thickBot="1" x14ac:dyDescent="0.35">
      <c r="B35" s="36"/>
      <c r="C35" s="717"/>
      <c r="D35" s="717"/>
      <c r="E35" s="40"/>
      <c r="F35" s="517" t="s">
        <v>649</v>
      </c>
      <c r="G35" s="751"/>
      <c r="H35" s="752"/>
      <c r="I35" s="752"/>
      <c r="J35" s="752"/>
      <c r="K35" s="753"/>
      <c r="L35" s="517" t="s">
        <v>647</v>
      </c>
      <c r="M35" s="751"/>
      <c r="N35" s="752"/>
      <c r="O35" s="752"/>
      <c r="P35" s="752"/>
      <c r="Q35" s="753"/>
      <c r="R35" s="30"/>
      <c r="S35" s="660"/>
      <c r="T35" s="660"/>
      <c r="U35" s="660"/>
      <c r="V35" s="660"/>
      <c r="W35" s="660"/>
      <c r="X35" s="738"/>
      <c r="Y35" s="462"/>
      <c r="Z35" s="464">
        <v>16</v>
      </c>
      <c r="AA35" s="463"/>
      <c r="AB35" s="464">
        <v>32</v>
      </c>
    </row>
    <row r="36" spans="1:28" ht="9.9" customHeight="1" thickTop="1" thickBot="1" x14ac:dyDescent="0.35">
      <c r="B36" s="168"/>
      <c r="C36" s="180" t="s">
        <v>20238</v>
      </c>
      <c r="D36" s="42"/>
      <c r="E36" s="42"/>
      <c r="F36" s="116">
        <v>4</v>
      </c>
      <c r="G36" s="42"/>
      <c r="H36" s="42"/>
      <c r="I36" s="42"/>
      <c r="J36" s="42"/>
      <c r="K36" s="42"/>
      <c r="L36" s="42"/>
      <c r="M36" s="42"/>
      <c r="N36" s="42"/>
      <c r="O36" s="42"/>
      <c r="P36" s="42"/>
      <c r="Q36" s="42"/>
      <c r="R36" s="86"/>
      <c r="S36" s="739"/>
      <c r="T36" s="739"/>
      <c r="U36" s="739"/>
      <c r="V36" s="739"/>
      <c r="W36" s="739"/>
      <c r="X36" s="740"/>
      <c r="Y36" s="53"/>
    </row>
    <row r="37" spans="1:28" ht="15.75" hidden="1" customHeight="1" thickTop="1" x14ac:dyDescent="0.3">
      <c r="G37" s="29">
        <v>501</v>
      </c>
      <c r="M37" s="163" t="b">
        <v>1</v>
      </c>
      <c r="N37" s="29" t="b">
        <f>Centrar_Tabla</f>
        <v>0</v>
      </c>
    </row>
    <row r="38" spans="1:28" ht="5.0999999999999996" customHeight="1" thickTop="1" x14ac:dyDescent="0.3">
      <c r="B38" s="5"/>
      <c r="C38" s="5"/>
      <c r="D38" s="5"/>
      <c r="E38" s="5"/>
      <c r="F38" s="5"/>
      <c r="G38" s="5"/>
    </row>
    <row r="39" spans="1:28" ht="15" hidden="1" customHeight="1" x14ac:dyDescent="0.3">
      <c r="A39" s="1"/>
    </row>
    <row r="40" spans="1:28" hidden="1" x14ac:dyDescent="0.3">
      <c r="A40" s="1"/>
    </row>
    <row r="41" spans="1:28" ht="15.6" hidden="1" x14ac:dyDescent="0.3">
      <c r="A41" s="96"/>
    </row>
    <row r="42" spans="1:28" hidden="1" x14ac:dyDescent="0.3">
      <c r="A42" s="1"/>
    </row>
    <row r="43" spans="1:28" hidden="1" x14ac:dyDescent="0.3">
      <c r="A43" s="1"/>
    </row>
    <row r="44" spans="1:28" hidden="1" x14ac:dyDescent="0.3">
      <c r="A44" s="1"/>
    </row>
    <row r="45" spans="1:28" hidden="1" x14ac:dyDescent="0.3">
      <c r="A45" s="1"/>
    </row>
    <row r="46" spans="1:28" hidden="1" x14ac:dyDescent="0.3">
      <c r="A46" s="1"/>
    </row>
    <row r="47" spans="1:28" hidden="1" x14ac:dyDescent="0.3"/>
    <row r="48" spans="1:28" hidden="1" x14ac:dyDescent="0.3"/>
    <row r="49" hidden="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row r="58" hidden="1" x14ac:dyDescent="0.3"/>
    <row r="59" hidden="1" x14ac:dyDescent="0.3"/>
    <row r="60" hidden="1" x14ac:dyDescent="0.3"/>
    <row r="61" hidden="1" x14ac:dyDescent="0.3"/>
    <row r="62" hidden="1" x14ac:dyDescent="0.3"/>
    <row r="63" hidden="1" x14ac:dyDescent="0.3"/>
    <row r="64" hidden="1" x14ac:dyDescent="0.3"/>
    <row r="65" spans="1:1" hidden="1" x14ac:dyDescent="0.3"/>
    <row r="66" spans="1:1" hidden="1" x14ac:dyDescent="0.3"/>
    <row r="67" spans="1:1" hidden="1" x14ac:dyDescent="0.3"/>
    <row r="68" spans="1:1" hidden="1" x14ac:dyDescent="0.3">
      <c r="A68" t="s">
        <v>19830</v>
      </c>
    </row>
    <row r="69" spans="1:1" hidden="1" x14ac:dyDescent="0.3"/>
    <row r="70" spans="1:1" hidden="1" x14ac:dyDescent="0.3"/>
    <row r="71" spans="1:1" hidden="1" x14ac:dyDescent="0.3"/>
    <row r="72" spans="1:1" hidden="1" x14ac:dyDescent="0.3"/>
    <row r="73" spans="1:1" hidden="1" x14ac:dyDescent="0.3"/>
    <row r="74" spans="1:1" hidden="1" x14ac:dyDescent="0.3"/>
    <row r="75" spans="1:1" hidden="1" x14ac:dyDescent="0.3"/>
    <row r="76" spans="1:1" hidden="1" x14ac:dyDescent="0.3"/>
    <row r="77" spans="1:1" hidden="1" x14ac:dyDescent="0.3"/>
    <row r="78" spans="1:1" hidden="1" x14ac:dyDescent="0.3"/>
    <row r="79" spans="1:1" hidden="1" x14ac:dyDescent="0.3"/>
    <row r="80" spans="1:1"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sheetData>
  <sheetProtection algorithmName="SHA-512" hashValue="OXT95NOlKxvUaof/bKINq3n/3y7ZGR7D5rnS6MkwR40q9K1I88Zy/WnipCdG56srwrV297H3n1R7mTvd8hv2KQ==" saltValue="lBVqB2hXq//p5IEa92xnCA==" spinCount="100000" sheet="1" objects="1" scenarios="1" selectLockedCells="1" autoFilter="0"/>
  <mergeCells count="70">
    <mergeCell ref="P2:Q2"/>
    <mergeCell ref="N2:O2"/>
    <mergeCell ref="S31:X36"/>
    <mergeCell ref="B12:C14"/>
    <mergeCell ref="M4:M6"/>
    <mergeCell ref="I5:K5"/>
    <mergeCell ref="G31:Q31"/>
    <mergeCell ref="B11:G11"/>
    <mergeCell ref="M33:Q33"/>
    <mergeCell ref="G35:K35"/>
    <mergeCell ref="M35:Q35"/>
    <mergeCell ref="O29:P29"/>
    <mergeCell ref="F15:N15"/>
    <mergeCell ref="C32:D35"/>
    <mergeCell ref="F21:N21"/>
    <mergeCell ref="F23:N23"/>
    <mergeCell ref="L2:M2"/>
    <mergeCell ref="B1:K3"/>
    <mergeCell ref="H11:W13"/>
    <mergeCell ref="D13:G13"/>
    <mergeCell ref="Q7:W7"/>
    <mergeCell ref="H7:M7"/>
    <mergeCell ref="R5:W5"/>
    <mergeCell ref="H9:M9"/>
    <mergeCell ref="B5:G5"/>
    <mergeCell ref="B7:G7"/>
    <mergeCell ref="B9:G9"/>
    <mergeCell ref="N7:P7"/>
    <mergeCell ref="N9:V9"/>
    <mergeCell ref="V2:W2"/>
    <mergeCell ref="T2:U2"/>
    <mergeCell ref="R2:S2"/>
    <mergeCell ref="T17:W17"/>
    <mergeCell ref="F19:N19"/>
    <mergeCell ref="O23:P23"/>
    <mergeCell ref="O25:P25"/>
    <mergeCell ref="O27:P27"/>
    <mergeCell ref="R19:S19"/>
    <mergeCell ref="T21:W21"/>
    <mergeCell ref="T19:W19"/>
    <mergeCell ref="N5:Q5"/>
    <mergeCell ref="R17:S17"/>
    <mergeCell ref="R15:S15"/>
    <mergeCell ref="G33:K33"/>
    <mergeCell ref="T29:W29"/>
    <mergeCell ref="F29:N29"/>
    <mergeCell ref="F17:N17"/>
    <mergeCell ref="T15:W15"/>
    <mergeCell ref="T25:W25"/>
    <mergeCell ref="F25:N25"/>
    <mergeCell ref="T27:W27"/>
    <mergeCell ref="F27:N27"/>
    <mergeCell ref="T23:W23"/>
    <mergeCell ref="O19:P19"/>
    <mergeCell ref="O21:P21"/>
    <mergeCell ref="R29:S29"/>
    <mergeCell ref="B27:E27"/>
    <mergeCell ref="B29:E29"/>
    <mergeCell ref="R21:S21"/>
    <mergeCell ref="B21:E21"/>
    <mergeCell ref="B15:E15"/>
    <mergeCell ref="B17:E17"/>
    <mergeCell ref="B19:E19"/>
    <mergeCell ref="B23:E23"/>
    <mergeCell ref="B25:E25"/>
    <mergeCell ref="O15:P15"/>
    <mergeCell ref="O17:P17"/>
    <mergeCell ref="R27:S27"/>
    <mergeCell ref="R25:S25"/>
    <mergeCell ref="R23:S23"/>
  </mergeCells>
  <conditionalFormatting sqref="W9">
    <cfRule type="cellIs" dxfId="229" priority="6" operator="equal">
      <formula>""</formula>
    </cfRule>
  </conditionalFormatting>
  <conditionalFormatting sqref="W9">
    <cfRule type="expression" dxfId="228" priority="7" stopIfTrue="1">
      <formula>$B$45&lt;&gt;$B$42</formula>
    </cfRule>
  </conditionalFormatting>
  <conditionalFormatting sqref="Y2">
    <cfRule type="expression" dxfId="227" priority="3">
      <formula>$Z$2="OK"</formula>
    </cfRule>
  </conditionalFormatting>
  <conditionalFormatting sqref="AB5:AB35">
    <cfRule type="expression" dxfId="226" priority="2">
      <formula>$Z$2="OK"</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Respuesta" prompt="Posible respuesta corta" sqref="F29:N29 F27:N27 F19 F15 F21:N21 F23:N23 F25:N25 F17"/>
    <dataValidation allowBlank="1" showErrorMessage="1" promptTitle="Retroalimentación" prompt="Lo que responde si se pone esta respuesta." sqref="T29:W29 T27:W27 T17 T19:W19 T21:W21 T23:W23 T25:W25 T15"/>
    <dataValidation type="list" showErrorMessage="1" errorTitle="Error_cuestionario" error="Debes escribir 0 o 1._x000a__x000a_Pulsa ESC para salir." promptTitle="Coincidencia" prompt="Si quieres que tengan que coincidir las MAYÚSCULAS pon 1." sqref="W9">
      <formula1>"0,1"</formula1>
    </dataValidation>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type="list" allowBlank="1" showInputMessage="1" showErrorMessage="1" sqref="Q15 Q17 Q19 Q21 Q23 Q25 Q27 Q29">
      <formula1>"100,90,80,75,70,60,50,40,30,25,20,10,5"</formula1>
    </dataValidation>
  </dataValidations>
  <hyperlinks>
    <hyperlink ref="B1:K3" r:id="rId1" display="https://youtu.be/PoXH2h6E_iQ"/>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373380</xdr:colOff>
                    <xdr:row>4</xdr:row>
                    <xdr:rowOff>0</xdr:rowOff>
                  </from>
                  <to>
                    <xdr:col>12</xdr:col>
                    <xdr:colOff>76200</xdr:colOff>
                    <xdr:row>5</xdr:row>
                    <xdr:rowOff>22860</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76200</xdr:colOff>
                    <xdr:row>4</xdr:row>
                    <xdr:rowOff>0</xdr:rowOff>
                  </from>
                  <to>
                    <xdr:col>12</xdr:col>
                    <xdr:colOff>312420</xdr:colOff>
                    <xdr:row>4</xdr:row>
                    <xdr:rowOff>243840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tabColor rgb="FFE87B00"/>
    <pageSetUpPr autoPageBreaks="0" fitToPage="1"/>
  </sheetPr>
  <dimension ref="A1:AK7"/>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4" x14ac:dyDescent="0.3"/>
  <cols>
    <col min="1" max="1" width="9.6640625" customWidth="1"/>
    <col min="2" max="2" width="4.6640625" customWidth="1"/>
    <col min="3" max="3" width="3.6640625" hidden="1" customWidth="1"/>
    <col min="4" max="4" width="3.6640625" style="2" hidden="1" customWidth="1"/>
    <col min="5" max="5" width="5.88671875" style="2" customWidth="1"/>
    <col min="6" max="6" width="10.33203125" style="2" customWidth="1"/>
    <col min="7" max="7" width="54.6640625" customWidth="1"/>
    <col min="8" max="8" width="13.5546875" customWidth="1"/>
    <col min="9" max="9" width="12.5546875" customWidth="1"/>
    <col min="10" max="10" width="13.88671875" customWidth="1"/>
    <col min="11" max="11" width="13.5546875" customWidth="1"/>
    <col min="12" max="12" width="12.5546875" customWidth="1"/>
    <col min="13" max="13" width="13.88671875" customWidth="1"/>
    <col min="14" max="21" width="14.33203125" customWidth="1"/>
    <col min="22" max="22" width="14.88671875" customWidth="1"/>
    <col min="23" max="28" width="14.33203125" customWidth="1"/>
    <col min="29" max="29" width="13.5546875" customWidth="1"/>
    <col min="30" max="30" width="11.88671875" customWidth="1"/>
    <col min="31" max="31" width="13.88671875" customWidth="1"/>
    <col min="32" max="36" width="11.44140625" customWidth="1"/>
    <col min="37" max="37" width="0" hidden="1" customWidth="1"/>
    <col min="38" max="16384" width="11.44140625" hidden="1"/>
  </cols>
  <sheetData>
    <row r="1" spans="1:37" ht="39.9" customHeight="1" x14ac:dyDescent="0.3">
      <c r="A1" s="170" t="s">
        <v>20238</v>
      </c>
      <c r="B1" s="101"/>
      <c r="C1" s="102"/>
      <c r="D1" s="169"/>
      <c r="E1" s="169"/>
      <c r="F1" s="171" t="s">
        <v>20516</v>
      </c>
      <c r="G1" s="297" t="s">
        <v>20517</v>
      </c>
      <c r="H1" s="173">
        <f>COUNTA(Tabla_RC[Columna1])</f>
        <v>0</v>
      </c>
      <c r="I1" s="172" t="s">
        <v>365</v>
      </c>
    </row>
    <row r="2" spans="1:37" ht="50.1" customHeight="1" thickBot="1" x14ac:dyDescent="0.35">
      <c r="A2" s="192" t="s">
        <v>23</v>
      </c>
      <c r="B2" s="190" t="s">
        <v>20551</v>
      </c>
      <c r="C2" s="193"/>
      <c r="D2" s="194"/>
      <c r="E2" s="204" t="s">
        <v>373</v>
      </c>
      <c r="F2" s="198" t="s">
        <v>195</v>
      </c>
      <c r="G2" s="195" t="s">
        <v>20550</v>
      </c>
      <c r="H2" s="205" t="s">
        <v>1301</v>
      </c>
      <c r="I2" s="206" t="s">
        <v>1302</v>
      </c>
      <c r="J2" s="206" t="s">
        <v>1303</v>
      </c>
      <c r="K2" s="207" t="s">
        <v>1304</v>
      </c>
      <c r="L2" s="208" t="s">
        <v>1305</v>
      </c>
      <c r="M2" s="208" t="s">
        <v>1306</v>
      </c>
      <c r="N2" s="275" t="s">
        <v>1307</v>
      </c>
      <c r="O2" s="276" t="s">
        <v>1308</v>
      </c>
      <c r="P2" s="276" t="s">
        <v>1309</v>
      </c>
      <c r="Q2" s="209" t="s">
        <v>1310</v>
      </c>
      <c r="R2" s="210" t="s">
        <v>1311</v>
      </c>
      <c r="S2" s="210" t="s">
        <v>1312</v>
      </c>
      <c r="T2" s="211" t="s">
        <v>1313</v>
      </c>
      <c r="U2" s="212" t="s">
        <v>1314</v>
      </c>
      <c r="V2" s="212" t="s">
        <v>20552</v>
      </c>
      <c r="W2" s="213" t="s">
        <v>1316</v>
      </c>
      <c r="X2" s="214" t="s">
        <v>1317</v>
      </c>
      <c r="Y2" s="214" t="s">
        <v>1318</v>
      </c>
      <c r="Z2" s="205" t="s">
        <v>1319</v>
      </c>
      <c r="AA2" s="206" t="s">
        <v>1320</v>
      </c>
      <c r="AB2" s="206" t="s">
        <v>1321</v>
      </c>
      <c r="AC2" s="207" t="s">
        <v>1322</v>
      </c>
      <c r="AD2" s="208" t="s">
        <v>1323</v>
      </c>
      <c r="AE2" s="208" t="s">
        <v>1324</v>
      </c>
      <c r="AF2" s="199" t="s">
        <v>1167</v>
      </c>
      <c r="AG2" s="200" t="s">
        <v>1168</v>
      </c>
      <c r="AH2" s="201" t="s">
        <v>1169</v>
      </c>
      <c r="AI2" s="202" t="s">
        <v>1170</v>
      </c>
      <c r="AJ2" s="203" t="s">
        <v>976</v>
      </c>
    </row>
    <row r="3" spans="1:37" s="248" customFormat="1" ht="12.6" hidden="1" thickTop="1" x14ac:dyDescent="0.3">
      <c r="A3" s="586"/>
      <c r="B3" s="586"/>
      <c r="C3" s="586"/>
      <c r="D3" s="586"/>
      <c r="E3" s="586"/>
      <c r="F3" s="586"/>
      <c r="G3" s="586"/>
      <c r="H3" s="586"/>
      <c r="I3" s="586"/>
      <c r="J3" s="586"/>
      <c r="K3" s="586"/>
      <c r="L3" s="586"/>
      <c r="M3" s="586"/>
      <c r="N3" s="586"/>
      <c r="O3" s="586"/>
      <c r="P3" s="586"/>
      <c r="Q3" s="586"/>
      <c r="R3" s="586"/>
      <c r="S3" s="586"/>
      <c r="T3" s="586"/>
      <c r="U3" s="586"/>
      <c r="V3" s="586"/>
      <c r="W3" s="586"/>
      <c r="X3" s="586"/>
      <c r="Y3" s="586"/>
      <c r="Z3" s="586"/>
      <c r="AA3" s="586"/>
      <c r="AB3" s="586"/>
      <c r="AC3" s="586"/>
      <c r="AD3" s="586"/>
      <c r="AE3" s="586"/>
      <c r="AF3" s="586"/>
      <c r="AG3" s="586"/>
      <c r="AH3" s="586"/>
      <c r="AI3" s="586"/>
      <c r="AJ3" s="586"/>
      <c r="AK3" s="248" t="str">
        <f ca="1">IFERROR(IF(INDIRECT("F"&amp;PREGUNTA_ACTUAL-(N_I_RC)+N_I_Tabla&amp;"C"&amp;COLUMN(),FALSE)="","",INDIRECT("F"&amp;PREGUNTA_ACTUAL-(N_I_RC)+N_I_Tabla&amp;"C"&amp;COLUMN(),FALSE)),"")</f>
        <v/>
      </c>
    </row>
    <row r="4" spans="1:37" s="248" customFormat="1" hidden="1" x14ac:dyDescent="0.3">
      <c r="A4" s="60">
        <v>501</v>
      </c>
      <c r="B4" s="247">
        <f>N_I_Tabla</f>
        <v>6</v>
      </c>
      <c r="C4" s="241"/>
      <c r="D4" s="245"/>
      <c r="E4" s="63"/>
      <c r="F4" s="65"/>
      <c r="G4" s="240"/>
      <c r="H4" s="235"/>
      <c r="I4" s="244"/>
      <c r="J4" s="244"/>
      <c r="K4" s="236"/>
      <c r="L4" s="250"/>
      <c r="M4" s="250"/>
      <c r="N4" s="236"/>
      <c r="O4" s="250"/>
      <c r="P4" s="250"/>
      <c r="Q4" s="237"/>
      <c r="R4" s="251"/>
      <c r="S4" s="251"/>
      <c r="T4" s="238"/>
      <c r="U4" s="252"/>
      <c r="V4" s="252"/>
      <c r="W4" s="239"/>
      <c r="X4" s="253"/>
      <c r="Y4" s="253"/>
      <c r="Z4" s="235"/>
      <c r="AA4" s="244"/>
      <c r="AB4" s="244"/>
      <c r="AC4" s="236"/>
      <c r="AD4" s="250"/>
      <c r="AE4" s="250"/>
      <c r="AF4" s="72"/>
      <c r="AG4" s="73"/>
      <c r="AH4" s="74"/>
      <c r="AI4" s="75"/>
      <c r="AJ4" s="68"/>
    </row>
    <row r="5" spans="1:37" ht="9.9" customHeight="1" thickTop="1" x14ac:dyDescent="0.3">
      <c r="A5" s="435" t="s">
        <v>1244</v>
      </c>
      <c r="B5" s="438" t="s">
        <v>1353</v>
      </c>
      <c r="C5" s="435" t="s">
        <v>17682</v>
      </c>
      <c r="D5" s="434" t="s">
        <v>17658</v>
      </c>
      <c r="E5" s="438" t="s">
        <v>1300</v>
      </c>
      <c r="F5" s="435" t="s">
        <v>1355</v>
      </c>
      <c r="G5" s="439" t="s">
        <v>1248</v>
      </c>
      <c r="H5" s="440" t="s">
        <v>1301</v>
      </c>
      <c r="I5" s="438" t="s">
        <v>1302</v>
      </c>
      <c r="J5" s="438" t="s">
        <v>1303</v>
      </c>
      <c r="K5" s="440" t="s">
        <v>1304</v>
      </c>
      <c r="L5" s="438" t="s">
        <v>1305</v>
      </c>
      <c r="M5" s="438" t="s">
        <v>1306</v>
      </c>
      <c r="N5" s="440" t="s">
        <v>1307</v>
      </c>
      <c r="O5" s="438" t="s">
        <v>1308</v>
      </c>
      <c r="P5" s="438" t="s">
        <v>1309</v>
      </c>
      <c r="Q5" s="440" t="s">
        <v>1310</v>
      </c>
      <c r="R5" s="438" t="s">
        <v>1311</v>
      </c>
      <c r="S5" s="438" t="s">
        <v>1312</v>
      </c>
      <c r="T5" s="440" t="s">
        <v>1313</v>
      </c>
      <c r="U5" s="438" t="s">
        <v>1314</v>
      </c>
      <c r="V5" s="438" t="s">
        <v>1315</v>
      </c>
      <c r="W5" s="440" t="s">
        <v>1316</v>
      </c>
      <c r="X5" s="438" t="s">
        <v>1317</v>
      </c>
      <c r="Y5" s="438" t="s">
        <v>1318</v>
      </c>
      <c r="Z5" s="440" t="s">
        <v>1319</v>
      </c>
      <c r="AA5" s="438" t="s">
        <v>1320</v>
      </c>
      <c r="AB5" s="438" t="s">
        <v>1321</v>
      </c>
      <c r="AC5" s="440" t="s">
        <v>1322</v>
      </c>
      <c r="AD5" s="438" t="s">
        <v>1323</v>
      </c>
      <c r="AE5" s="438" t="s">
        <v>1324</v>
      </c>
      <c r="AF5" s="435" t="s">
        <v>1167</v>
      </c>
      <c r="AG5" s="435" t="s">
        <v>1168</v>
      </c>
      <c r="AH5" s="435" t="s">
        <v>1169</v>
      </c>
      <c r="AI5" s="435" t="s">
        <v>1170</v>
      </c>
      <c r="AJ5" s="435" t="s">
        <v>976</v>
      </c>
    </row>
    <row r="6" spans="1:37" x14ac:dyDescent="0.3">
      <c r="A6" s="183" t="str">
        <f>IFERROR(IF(Tabla_RC[[#This Row],[Columna1]]="","",PREF_PREGUNTA&amp;IF(PREF_PREGUNTA="",""," - ")&amp;
IF(n_preg_ON_RC=TRUE,IF((N_I_RC+ROW()-N_I_Tabla)&gt;99,
IF((N_I_RC+ROW()-N_I_Tabla)&lt;100,"0",""),"")&amp;
IF((N_I_RC+ROW()-N_I_Tabla)&lt;10,"0","")&amp;(N_I_RC+ROW()-N_I_Tabla),""))&amp;
IF(Tabla_RC[[#This Row],[Descripcion]]&lt;&gt;""," "&amp;Tabla_RC[[#This Row],[Descripcion]],""),"")</f>
        <v/>
      </c>
      <c r="B6" s="121"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183"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571"/>
      <c r="E6" s="572"/>
      <c r="F6" s="65"/>
      <c r="G6" s="240"/>
      <c r="H6" s="76"/>
      <c r="I6" s="66"/>
      <c r="J6" s="66"/>
      <c r="K6" s="77"/>
      <c r="L6" s="67"/>
      <c r="M6" s="67"/>
      <c r="N6" s="78"/>
      <c r="O6" s="68"/>
      <c r="P6" s="68"/>
      <c r="Q6" s="79"/>
      <c r="R6" s="69"/>
      <c r="S6" s="69"/>
      <c r="T6" s="80"/>
      <c r="U6" s="70"/>
      <c r="V6" s="70"/>
      <c r="W6" s="81"/>
      <c r="X6" s="71"/>
      <c r="Y6" s="71"/>
      <c r="Z6" s="76"/>
      <c r="AA6" s="66"/>
      <c r="AB6" s="66"/>
      <c r="AC6" s="77"/>
      <c r="AD6" s="67"/>
      <c r="AE6" s="67"/>
      <c r="AF6" s="72"/>
      <c r="AG6" s="73"/>
      <c r="AH6" s="74"/>
      <c r="AI6" s="75"/>
      <c r="AJ6" s="573"/>
    </row>
    <row r="7" spans="1:37" x14ac:dyDescent="0.3">
      <c r="D7"/>
      <c r="E7"/>
      <c r="F7"/>
    </row>
  </sheetData>
  <sheetProtection algorithmName="SHA-512" hashValue="Xpad67/Ow3/4gfM6omOuuL3fuWNtPFBZu9BZ9wxjIHdIhLsDvW5LJdje7JgUlfs6kg5zfn1nyPqGVE1L6OPIkA==" saltValue="pGlBW8HPvyEpH2mdXNOqTg==" spinCount="100000" sheet="1" objects="1" scenarios="1" selectLockedCells="1" autoFilter="0"/>
  <conditionalFormatting sqref="C2:AE2 E4:AE4 C6:AE6">
    <cfRule type="cellIs" dxfId="225" priority="735" operator="equal">
      <formula>""</formula>
    </cfRule>
  </conditionalFormatting>
  <conditionalFormatting sqref="AF4:AI4 AF2:AJ2 AF6:AJ6">
    <cfRule type="cellIs" dxfId="224" priority="303" operator="equal">
      <formula>""</formula>
    </cfRule>
    <cfRule type="cellIs" dxfId="223" priority="304" operator="equal">
      <formula>0</formula>
    </cfRule>
  </conditionalFormatting>
  <conditionalFormatting sqref="AJ4">
    <cfRule type="cellIs" dxfId="222" priority="147" operator="equal">
      <formula>""</formula>
    </cfRule>
    <cfRule type="cellIs" dxfId="221" priority="148" operator="equal">
      <formula>0</formula>
    </cfRule>
  </conditionalFormatting>
  <conditionalFormatting sqref="C5:AE5">
    <cfRule type="cellIs" dxfId="220" priority="11" operator="equal">
      <formula>""</formula>
    </cfRule>
  </conditionalFormatting>
  <conditionalFormatting sqref="AF5:AJ5">
    <cfRule type="cellIs" dxfId="219" priority="8" operator="equal">
      <formula>""</formula>
    </cfRule>
    <cfRule type="cellIs" dxfId="218" priority="9" operator="equal">
      <formula>0</formula>
    </cfRule>
  </conditionalFormatting>
  <conditionalFormatting sqref="E2 E4:E5">
    <cfRule type="expression" dxfId="217" priority="1555" stopIfTrue="1">
      <formula>#REF!&lt;&gt;#REF!</formula>
    </cfRule>
  </conditionalFormatting>
  <conditionalFormatting sqref="G6">
    <cfRule type="duplicateValues" dxfId="216" priority="5747"/>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dataValidation type="whole" allowBlank="1" showInputMessage="1" showErrorMessage="1" errorTitle="Error" error="Debes introducir un número válido. _x000a_Rellena primero las respuestas._x000a__x000a_Pulsa ESC para continuar." sqref="C2">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ZA127"/>
  <sheetViews>
    <sheetView showGridLines="0" showRowColHeaders="0" zoomScale="134" zoomScaleNormal="134" workbookViewId="0">
      <pane xSplit="27" ySplit="37" topLeftCell="AB38" activePane="bottomRight" state="frozen"/>
      <selection pane="topRight" activeCell="AB1" sqref="AB1"/>
      <selection pane="bottomLeft" activeCell="A38" sqref="A38"/>
      <selection pane="bottomRight" activeCell="H9" sqref="H9:M9"/>
    </sheetView>
  </sheetViews>
  <sheetFormatPr baseColWidth="10" defaultColWidth="0" defaultRowHeight="14.4" zeroHeight="1" x14ac:dyDescent="0.3"/>
  <cols>
    <col min="1" max="1" width="2.77734375" customWidth="1"/>
    <col min="2" max="2" width="2.6640625" style="1" customWidth="1"/>
    <col min="3" max="23" width="5.6640625" style="1" customWidth="1"/>
    <col min="24" max="24" width="2.6640625" style="1" customWidth="1"/>
    <col min="25" max="25" width="10.6640625" style="1" hidden="1" customWidth="1"/>
    <col min="26" max="26" width="2.6640625" style="1" hidden="1" customWidth="1"/>
    <col min="27" max="27" width="10.6640625" style="1" hidden="1" customWidth="1"/>
    <col min="28" max="28" width="2.6640625" style="1" customWidth="1"/>
    <col min="29" max="29" width="5.6640625" hidden="1" customWidth="1"/>
    <col min="30" max="677" width="5.6640625" style="1" hidden="1" customWidth="1"/>
    <col min="678" max="16384" width="11.44140625" style="1" hidden="1"/>
  </cols>
  <sheetData>
    <row r="1" spans="1:30" ht="2.25" customHeight="1" thickTop="1" x14ac:dyDescent="0.3">
      <c r="B1" s="763" t="s">
        <v>20511</v>
      </c>
      <c r="C1" s="764"/>
      <c r="D1" s="764"/>
      <c r="E1" s="764"/>
      <c r="F1" s="764"/>
      <c r="G1" s="764"/>
      <c r="H1" s="764"/>
      <c r="I1" s="764"/>
      <c r="J1" s="764"/>
      <c r="K1" s="764"/>
      <c r="L1" s="83"/>
      <c r="M1" s="83"/>
      <c r="N1" s="83"/>
      <c r="O1" s="83"/>
      <c r="P1" s="83"/>
      <c r="Q1" s="83"/>
      <c r="R1" s="83"/>
      <c r="S1" s="83"/>
      <c r="T1" s="83"/>
      <c r="U1" s="83"/>
      <c r="V1" s="83"/>
      <c r="W1" s="83"/>
      <c r="X1" s="84"/>
      <c r="AB1" s="1">
        <f>COUNTA(Q7,H9,H11,F19,H19,P19,R19,F21,H21,P21,R21,F23,H23,P23,R23,F25,H25,P25,R25,F27,H27,P27,R27,F29,H29,P29,R29,G33,M33,G35,M35)</f>
        <v>0</v>
      </c>
      <c r="AC1" t="str">
        <f>IFERROR(HLOOKUP(AC4,$AB$4:AB4,1,0),"OK")</f>
        <v>OK</v>
      </c>
      <c r="AD1"/>
    </row>
    <row r="2" spans="1:30" ht="30" customHeight="1" x14ac:dyDescent="0.3">
      <c r="A2" s="486" t="str">
        <f>IF($Z$2="OK","✔","❌")</f>
        <v>✔</v>
      </c>
      <c r="B2" s="765"/>
      <c r="C2" s="766"/>
      <c r="D2" s="766"/>
      <c r="E2" s="766"/>
      <c r="F2" s="766"/>
      <c r="G2" s="766"/>
      <c r="H2" s="766"/>
      <c r="I2" s="766"/>
      <c r="J2" s="766"/>
      <c r="K2" s="766"/>
      <c r="L2" s="814" t="s">
        <v>346</v>
      </c>
      <c r="M2" s="760"/>
      <c r="N2" s="818" t="s">
        <v>347</v>
      </c>
      <c r="O2" s="813"/>
      <c r="P2" s="811" t="s">
        <v>348</v>
      </c>
      <c r="Q2" s="813"/>
      <c r="R2" s="811" t="s">
        <v>349</v>
      </c>
      <c r="S2" s="813"/>
      <c r="T2" s="811" t="s">
        <v>350</v>
      </c>
      <c r="U2" s="813"/>
      <c r="V2" s="811" t="s">
        <v>19817</v>
      </c>
      <c r="W2" s="812"/>
      <c r="X2" s="103" t="s">
        <v>55</v>
      </c>
      <c r="Y2" s="167" t="s">
        <v>968</v>
      </c>
      <c r="Z2" s="464" t="s">
        <v>973</v>
      </c>
      <c r="AB2" s="490">
        <f>COUNTA(Y5:Y35)+COUNTA(AA5:AA35)</f>
        <v>0</v>
      </c>
      <c r="AC2">
        <f>COUNTA(AC5:AC36)</f>
        <v>1</v>
      </c>
      <c r="AD2"/>
    </row>
    <row r="3" spans="1:30" ht="2.25" customHeight="1" x14ac:dyDescent="0.3">
      <c r="B3" s="765"/>
      <c r="C3" s="766"/>
      <c r="D3" s="766"/>
      <c r="E3" s="766"/>
      <c r="F3" s="766"/>
      <c r="G3" s="766"/>
      <c r="H3" s="766"/>
      <c r="I3" s="766"/>
      <c r="J3" s="766"/>
      <c r="K3" s="766"/>
      <c r="L3" s="88"/>
      <c r="M3" s="89"/>
      <c r="N3" s="90"/>
      <c r="O3" s="91"/>
      <c r="P3" s="90"/>
      <c r="Q3" s="91"/>
      <c r="R3" s="90"/>
      <c r="S3" s="91"/>
      <c r="T3" s="90"/>
      <c r="U3" s="91"/>
      <c r="V3" s="90"/>
      <c r="W3" s="91"/>
      <c r="X3" s="92"/>
      <c r="AB3" s="99" t="s">
        <v>18053</v>
      </c>
      <c r="AC3">
        <f>COUNTA(AC39:AC79)</f>
        <v>0</v>
      </c>
      <c r="AD3"/>
    </row>
    <row r="4" spans="1:30" ht="6" customHeight="1" x14ac:dyDescent="0.3">
      <c r="B4" s="44"/>
      <c r="C4" s="46"/>
      <c r="D4" s="46"/>
      <c r="E4" s="46"/>
      <c r="F4" s="46"/>
      <c r="G4" s="46"/>
      <c r="H4" s="47"/>
      <c r="I4" s="48"/>
      <c r="J4" s="48"/>
      <c r="K4" s="48"/>
      <c r="L4" s="48"/>
      <c r="M4" s="840"/>
      <c r="N4" s="48"/>
      <c r="O4" s="48"/>
      <c r="P4" s="48"/>
      <c r="Q4" s="48"/>
      <c r="R4" s="48"/>
      <c r="S4" s="48"/>
      <c r="T4" s="47"/>
      <c r="U4" s="47"/>
      <c r="V4" s="47"/>
      <c r="W4" s="47"/>
      <c r="X4" s="49"/>
      <c r="Y4" s="94"/>
      <c r="AB4" s="99" t="s">
        <v>18054</v>
      </c>
      <c r="AC4">
        <f>COUNTA(AD4:XFD4)*3+COLUMN()</f>
        <v>29</v>
      </c>
    </row>
    <row r="5" spans="1:30" ht="19.95" customHeight="1" x14ac:dyDescent="0.3">
      <c r="B5" s="769" t="s">
        <v>203</v>
      </c>
      <c r="C5" s="770"/>
      <c r="D5" s="770"/>
      <c r="E5" s="770"/>
      <c r="F5" s="770"/>
      <c r="G5" s="770"/>
      <c r="H5" s="176">
        <f>'Datos PP'!A4</f>
        <v>601</v>
      </c>
      <c r="I5" s="698" t="s">
        <v>415</v>
      </c>
      <c r="J5" s="698"/>
      <c r="K5" s="698"/>
      <c r="L5" s="3">
        <f>G37</f>
        <v>601</v>
      </c>
      <c r="M5" s="841"/>
      <c r="N5" s="775" t="str">
        <f>"N. "&amp;Z_ML_02_O&amp;"S: "&amp;AC5</f>
        <v>N. FÓRMULAS: 0</v>
      </c>
      <c r="O5" s="709"/>
      <c r="P5" s="709"/>
      <c r="Q5" s="776"/>
      <c r="R5" s="775" t="str">
        <f ca="1">Z_DG_15_O&amp;": "&amp;P_min_PP&amp;IF(P_max_PP=0,""," - "&amp;P_max_PP)</f>
        <v>Rango de preguntas almacenadas: 0</v>
      </c>
      <c r="S5" s="709"/>
      <c r="T5" s="709"/>
      <c r="U5" s="709"/>
      <c r="V5" s="709"/>
      <c r="W5" s="709"/>
      <c r="X5" s="39"/>
      <c r="Y5" s="462"/>
      <c r="Z5" s="464">
        <v>1</v>
      </c>
      <c r="AA5" s="463"/>
      <c r="AB5" s="464">
        <v>17</v>
      </c>
      <c r="AC5">
        <f>COUNTA(AD4:XFD4)</f>
        <v>0</v>
      </c>
    </row>
    <row r="6" spans="1:30" ht="6" customHeight="1" thickBot="1" x14ac:dyDescent="0.35">
      <c r="B6" s="31"/>
      <c r="C6" s="32"/>
      <c r="D6" s="32"/>
      <c r="E6" s="32"/>
      <c r="F6" s="32"/>
      <c r="G6" s="32"/>
      <c r="H6" s="33"/>
      <c r="I6" s="34"/>
      <c r="J6" s="34"/>
      <c r="K6" s="34"/>
      <c r="L6" s="34"/>
      <c r="M6" s="841"/>
      <c r="N6" s="34"/>
      <c r="O6" s="33"/>
      <c r="P6" s="34"/>
      <c r="Q6" s="34"/>
      <c r="R6" s="34"/>
      <c r="S6" s="30"/>
      <c r="T6" s="30"/>
      <c r="U6" s="30"/>
      <c r="V6" s="33"/>
      <c r="W6" s="33"/>
      <c r="X6" s="35"/>
      <c r="Y6" s="95"/>
    </row>
    <row r="7" spans="1:30" ht="19.95" customHeight="1" thickTop="1" thickBot="1" x14ac:dyDescent="0.35">
      <c r="B7" s="769" t="s">
        <v>23</v>
      </c>
      <c r="C7" s="770"/>
      <c r="D7" s="770"/>
      <c r="E7" s="770"/>
      <c r="F7" s="770"/>
      <c r="G7" s="770"/>
      <c r="H7" s="762" t="str" cm="1">
        <f t="array" aca="1" ref="H7" ca="1">IFERROR(INDIRECT("'Datos PP'!a"&amp;(L5-H5+N_I_Tabla)),"")</f>
        <v/>
      </c>
      <c r="I7" s="762"/>
      <c r="J7" s="762"/>
      <c r="K7" s="762"/>
      <c r="L7" s="762"/>
      <c r="M7" s="762"/>
      <c r="N7" s="698" t="s">
        <v>976</v>
      </c>
      <c r="O7" s="698"/>
      <c r="P7" s="699"/>
      <c r="Q7" s="777"/>
      <c r="R7" s="778"/>
      <c r="S7" s="778"/>
      <c r="T7" s="778"/>
      <c r="U7" s="778"/>
      <c r="V7" s="778"/>
      <c r="W7" s="779"/>
      <c r="X7" s="39"/>
      <c r="Y7" s="462"/>
      <c r="Z7" s="464">
        <v>2</v>
      </c>
      <c r="AA7" s="463"/>
      <c r="AB7" s="464">
        <v>18</v>
      </c>
    </row>
    <row r="8" spans="1:30" ht="6" customHeight="1" thickTop="1" x14ac:dyDescent="0.3">
      <c r="B8" s="31"/>
      <c r="C8" s="32"/>
      <c r="D8" s="32"/>
      <c r="E8" s="32"/>
      <c r="F8" s="32"/>
      <c r="G8" s="34"/>
      <c r="H8" s="34"/>
      <c r="I8" s="33"/>
      <c r="J8" s="33"/>
      <c r="K8" s="33"/>
      <c r="L8" s="33"/>
      <c r="M8" s="34"/>
      <c r="N8" s="34"/>
      <c r="O8" s="30"/>
      <c r="P8" s="30"/>
      <c r="Q8" s="34"/>
      <c r="R8" s="30"/>
      <c r="S8" s="30"/>
      <c r="T8" s="30"/>
      <c r="U8" s="30"/>
      <c r="V8" s="30"/>
      <c r="W8" s="37"/>
      <c r="X8" s="35"/>
      <c r="Y8" s="53"/>
    </row>
    <row r="9" spans="1:30" ht="19.95" customHeight="1" x14ac:dyDescent="0.3">
      <c r="B9" s="697" t="s">
        <v>195</v>
      </c>
      <c r="C9" s="698"/>
      <c r="D9" s="698"/>
      <c r="E9" s="698"/>
      <c r="F9" s="698"/>
      <c r="G9" s="698"/>
      <c r="H9" s="871"/>
      <c r="I9" s="871"/>
      <c r="J9" s="871"/>
      <c r="K9" s="871"/>
      <c r="L9" s="871"/>
      <c r="M9" s="871"/>
      <c r="N9" s="104"/>
      <c r="O9" s="104"/>
      <c r="P9" s="104"/>
      <c r="Q9" s="821" t="s">
        <v>19574</v>
      </c>
      <c r="R9" s="821"/>
      <c r="S9" s="821"/>
      <c r="T9" s="822"/>
      <c r="U9" s="822"/>
      <c r="V9" s="822"/>
      <c r="W9" s="37"/>
      <c r="X9" s="39"/>
      <c r="Y9" s="462"/>
      <c r="Z9" s="464">
        <v>3</v>
      </c>
      <c r="AA9" s="463"/>
      <c r="AB9" s="464">
        <v>19</v>
      </c>
    </row>
    <row r="10" spans="1:30" ht="6" customHeight="1" thickBot="1" x14ac:dyDescent="0.35">
      <c r="B10" s="31"/>
      <c r="C10" s="32"/>
      <c r="D10" s="32"/>
      <c r="E10" s="32"/>
      <c r="F10" s="32"/>
      <c r="G10" s="33"/>
      <c r="H10" s="33"/>
      <c r="I10" s="34"/>
      <c r="J10" s="34"/>
      <c r="K10" s="34"/>
      <c r="L10" s="34"/>
      <c r="M10" s="34"/>
      <c r="N10" s="34"/>
      <c r="O10" s="34"/>
      <c r="P10" s="34"/>
      <c r="Q10" s="34"/>
      <c r="R10" s="33"/>
      <c r="S10" s="33"/>
      <c r="T10" s="33"/>
      <c r="U10" s="33"/>
      <c r="V10" s="33"/>
      <c r="W10" s="33"/>
      <c r="X10" s="35"/>
      <c r="Y10" s="53"/>
    </row>
    <row r="11" spans="1:30" ht="19.95" customHeight="1" thickTop="1" x14ac:dyDescent="0.3">
      <c r="B11" s="697" t="s">
        <v>181</v>
      </c>
      <c r="C11" s="698"/>
      <c r="D11" s="698"/>
      <c r="E11" s="698"/>
      <c r="F11" s="698"/>
      <c r="G11" s="699"/>
      <c r="H11" s="855"/>
      <c r="I11" s="856"/>
      <c r="J11" s="856"/>
      <c r="K11" s="856"/>
      <c r="L11" s="856"/>
      <c r="M11" s="856"/>
      <c r="N11" s="856"/>
      <c r="O11" s="856"/>
      <c r="P11" s="856"/>
      <c r="Q11" s="856"/>
      <c r="R11" s="856"/>
      <c r="S11" s="856"/>
      <c r="T11" s="856"/>
      <c r="U11" s="856"/>
      <c r="V11" s="856"/>
      <c r="W11" s="857"/>
      <c r="X11" s="39"/>
      <c r="Y11" s="462"/>
      <c r="Z11" s="464">
        <v>4</v>
      </c>
      <c r="AA11" s="463"/>
      <c r="AB11" s="464">
        <v>20</v>
      </c>
    </row>
    <row r="12" spans="1:30" ht="6" customHeight="1" x14ac:dyDescent="0.3">
      <c r="B12" s="784"/>
      <c r="C12" s="785"/>
      <c r="D12" s="32"/>
      <c r="E12" s="46"/>
      <c r="F12" s="46"/>
      <c r="G12" s="47"/>
      <c r="H12" s="858"/>
      <c r="I12" s="859"/>
      <c r="J12" s="859"/>
      <c r="K12" s="859"/>
      <c r="L12" s="859"/>
      <c r="M12" s="859"/>
      <c r="N12" s="859"/>
      <c r="O12" s="859"/>
      <c r="P12" s="859"/>
      <c r="Q12" s="859"/>
      <c r="R12" s="859"/>
      <c r="S12" s="859"/>
      <c r="T12" s="859"/>
      <c r="U12" s="859"/>
      <c r="V12" s="859"/>
      <c r="W12" s="860"/>
      <c r="X12" s="35"/>
      <c r="Y12" s="53"/>
    </row>
    <row r="13" spans="1:30" ht="19.95" customHeight="1" x14ac:dyDescent="0.3">
      <c r="B13" s="784"/>
      <c r="C13" s="785"/>
      <c r="D13" s="681" t="s">
        <v>19883</v>
      </c>
      <c r="E13" s="681"/>
      <c r="F13" s="681"/>
      <c r="G13" s="681"/>
      <c r="H13" s="858"/>
      <c r="I13" s="859"/>
      <c r="J13" s="859"/>
      <c r="K13" s="859"/>
      <c r="L13" s="859"/>
      <c r="M13" s="859"/>
      <c r="N13" s="859"/>
      <c r="O13" s="859"/>
      <c r="P13" s="859"/>
      <c r="Q13" s="859"/>
      <c r="R13" s="859"/>
      <c r="S13" s="859"/>
      <c r="T13" s="859"/>
      <c r="U13" s="859"/>
      <c r="V13" s="859"/>
      <c r="W13" s="860"/>
      <c r="X13" s="39"/>
      <c r="Y13" s="462"/>
      <c r="Z13" s="464">
        <v>5</v>
      </c>
      <c r="AA13" s="463"/>
      <c r="AB13" s="464">
        <v>21</v>
      </c>
    </row>
    <row r="14" spans="1:30" ht="6" customHeight="1" x14ac:dyDescent="0.3">
      <c r="B14" s="784"/>
      <c r="C14" s="785"/>
      <c r="D14" s="32"/>
      <c r="E14" s="46"/>
      <c r="F14" s="46"/>
      <c r="G14" s="781"/>
      <c r="H14" s="858"/>
      <c r="I14" s="859"/>
      <c r="J14" s="859"/>
      <c r="K14" s="859"/>
      <c r="L14" s="859"/>
      <c r="M14" s="859"/>
      <c r="N14" s="859"/>
      <c r="O14" s="859"/>
      <c r="P14" s="859"/>
      <c r="Q14" s="859"/>
      <c r="R14" s="859"/>
      <c r="S14" s="859"/>
      <c r="T14" s="859"/>
      <c r="U14" s="859"/>
      <c r="V14" s="859"/>
      <c r="W14" s="860"/>
      <c r="X14" s="35"/>
      <c r="Y14" s="53"/>
    </row>
    <row r="15" spans="1:30" ht="19.95" customHeight="1" thickBot="1" x14ac:dyDescent="0.35">
      <c r="B15" s="782"/>
      <c r="C15" s="783"/>
      <c r="D15" s="783"/>
      <c r="E15" s="783"/>
      <c r="F15" s="783"/>
      <c r="G15" s="781"/>
      <c r="H15" s="861"/>
      <c r="I15" s="862"/>
      <c r="J15" s="862"/>
      <c r="K15" s="862"/>
      <c r="L15" s="862"/>
      <c r="M15" s="862"/>
      <c r="N15" s="862"/>
      <c r="O15" s="862"/>
      <c r="P15" s="862"/>
      <c r="Q15" s="862"/>
      <c r="R15" s="862"/>
      <c r="S15" s="862"/>
      <c r="T15" s="862"/>
      <c r="U15" s="862"/>
      <c r="V15" s="862"/>
      <c r="W15" s="863"/>
      <c r="X15" s="39"/>
      <c r="Y15" s="462"/>
      <c r="Z15" s="464">
        <v>6</v>
      </c>
      <c r="AA15" s="463"/>
      <c r="AB15" s="464">
        <v>22</v>
      </c>
    </row>
    <row r="16" spans="1:30" ht="6" customHeight="1" thickTop="1" x14ac:dyDescent="0.3">
      <c r="B16" s="31"/>
      <c r="C16" s="32"/>
      <c r="D16" s="32"/>
      <c r="E16" s="32"/>
      <c r="F16" s="32"/>
      <c r="G16" s="781"/>
      <c r="H16" s="32"/>
      <c r="I16" s="32"/>
      <c r="J16" s="32"/>
      <c r="K16" s="32"/>
      <c r="L16" s="32"/>
      <c r="M16" s="32"/>
      <c r="N16" s="32"/>
      <c r="O16" s="32"/>
      <c r="P16" s="32"/>
      <c r="Q16" s="32"/>
      <c r="R16" s="32"/>
      <c r="S16" s="32"/>
      <c r="T16" s="32"/>
      <c r="U16" s="32"/>
      <c r="V16" s="32"/>
      <c r="W16" s="32"/>
      <c r="X16" s="35"/>
      <c r="Y16" s="53"/>
    </row>
    <row r="17" spans="2:28" ht="19.95" customHeight="1" x14ac:dyDescent="0.3">
      <c r="B17" s="36"/>
      <c r="C17" s="37"/>
      <c r="D17" s="37"/>
      <c r="E17" s="46"/>
      <c r="F17" s="873" t="s">
        <v>20512</v>
      </c>
      <c r="G17" s="873"/>
      <c r="H17" s="872" t="s">
        <v>20513</v>
      </c>
      <c r="I17" s="872"/>
      <c r="J17" s="872"/>
      <c r="K17" s="872"/>
      <c r="L17" s="872"/>
      <c r="M17" s="872"/>
      <c r="N17" s="52"/>
      <c r="O17" s="52"/>
      <c r="P17" s="873" t="s">
        <v>20512</v>
      </c>
      <c r="Q17" s="873"/>
      <c r="R17" s="872" t="s">
        <v>20513</v>
      </c>
      <c r="S17" s="872"/>
      <c r="T17" s="872"/>
      <c r="U17" s="872"/>
      <c r="V17" s="872"/>
      <c r="W17" s="872"/>
      <c r="X17" s="39"/>
      <c r="Y17" s="462"/>
      <c r="Z17" s="464">
        <v>7</v>
      </c>
      <c r="AA17" s="463"/>
      <c r="AB17" s="464">
        <v>23</v>
      </c>
    </row>
    <row r="18" spans="2:28" ht="6" customHeight="1" x14ac:dyDescent="0.3">
      <c r="B18" s="44"/>
      <c r="C18" s="46"/>
      <c r="D18" s="46"/>
      <c r="E18" s="113"/>
      <c r="F18" s="47"/>
      <c r="G18" s="48"/>
      <c r="H18" s="48"/>
      <c r="I18" s="48"/>
      <c r="J18" s="48"/>
      <c r="K18" s="48"/>
      <c r="L18" s="48"/>
      <c r="M18" s="48"/>
      <c r="N18" s="48"/>
      <c r="O18" s="113"/>
      <c r="P18" s="48"/>
      <c r="Q18" s="48"/>
      <c r="R18" s="47"/>
      <c r="S18" s="47"/>
      <c r="T18" s="47"/>
      <c r="U18" s="47"/>
      <c r="V18" s="47"/>
      <c r="W18" s="47"/>
      <c r="X18" s="49"/>
      <c r="Y18" s="53"/>
    </row>
    <row r="19" spans="2:28" ht="19.95" customHeight="1" x14ac:dyDescent="0.3">
      <c r="B19" s="36"/>
      <c r="C19" s="698" t="s">
        <v>1326</v>
      </c>
      <c r="D19" s="698"/>
      <c r="E19" s="698"/>
      <c r="F19" s="866"/>
      <c r="G19" s="867"/>
      <c r="H19" s="868"/>
      <c r="I19" s="869"/>
      <c r="J19" s="869"/>
      <c r="K19" s="869"/>
      <c r="L19" s="869"/>
      <c r="M19" s="869"/>
      <c r="N19" s="698" t="s">
        <v>1328</v>
      </c>
      <c r="O19" s="780"/>
      <c r="P19" s="866"/>
      <c r="Q19" s="867"/>
      <c r="R19" s="868"/>
      <c r="S19" s="869"/>
      <c r="T19" s="869"/>
      <c r="U19" s="869"/>
      <c r="V19" s="869"/>
      <c r="W19" s="869"/>
      <c r="X19" s="39"/>
      <c r="Y19" s="462"/>
      <c r="Z19" s="464">
        <v>8</v>
      </c>
      <c r="AA19" s="463"/>
      <c r="AB19" s="464">
        <v>24</v>
      </c>
    </row>
    <row r="20" spans="2:28" ht="6" customHeight="1" x14ac:dyDescent="0.3">
      <c r="B20" s="44"/>
      <c r="C20" s="46"/>
      <c r="D20" s="46"/>
      <c r="E20" s="113"/>
      <c r="F20" s="130"/>
      <c r="G20" s="48"/>
      <c r="H20" s="130"/>
      <c r="I20" s="130"/>
      <c r="J20" s="87"/>
      <c r="K20" s="130"/>
      <c r="L20" s="130"/>
      <c r="M20" s="130"/>
      <c r="N20" s="48"/>
      <c r="O20" s="113"/>
      <c r="P20" s="130"/>
      <c r="Q20" s="48"/>
      <c r="R20" s="130"/>
      <c r="S20" s="130"/>
      <c r="T20" s="87"/>
      <c r="U20" s="130"/>
      <c r="V20" s="130"/>
      <c r="W20" s="130"/>
      <c r="X20" s="49"/>
      <c r="Y20" s="53"/>
    </row>
    <row r="21" spans="2:28" ht="19.95" customHeight="1" x14ac:dyDescent="0.3">
      <c r="B21" s="36"/>
      <c r="C21" s="698" t="s">
        <v>1330</v>
      </c>
      <c r="D21" s="698"/>
      <c r="E21" s="698"/>
      <c r="F21" s="864"/>
      <c r="G21" s="865"/>
      <c r="H21" s="870"/>
      <c r="I21" s="871"/>
      <c r="J21" s="871"/>
      <c r="K21" s="871"/>
      <c r="L21" s="871"/>
      <c r="M21" s="871"/>
      <c r="N21" s="698" t="s">
        <v>1332</v>
      </c>
      <c r="O21" s="780"/>
      <c r="P21" s="864"/>
      <c r="Q21" s="865"/>
      <c r="R21" s="870"/>
      <c r="S21" s="871"/>
      <c r="T21" s="871"/>
      <c r="U21" s="871"/>
      <c r="V21" s="871"/>
      <c r="W21" s="871"/>
      <c r="X21" s="39"/>
      <c r="Y21" s="462"/>
      <c r="Z21" s="464">
        <v>9</v>
      </c>
      <c r="AA21" s="463"/>
      <c r="AB21" s="464">
        <v>25</v>
      </c>
    </row>
    <row r="22" spans="2:28" ht="6" customHeight="1" x14ac:dyDescent="0.3">
      <c r="B22" s="44"/>
      <c r="C22" s="46"/>
      <c r="D22" s="46"/>
      <c r="E22" s="113"/>
      <c r="F22" s="130"/>
      <c r="G22" s="48"/>
      <c r="H22" s="130"/>
      <c r="I22" s="130"/>
      <c r="J22" s="87"/>
      <c r="K22" s="130"/>
      <c r="L22" s="130"/>
      <c r="M22" s="130"/>
      <c r="N22" s="48"/>
      <c r="O22" s="113"/>
      <c r="P22" s="130"/>
      <c r="Q22" s="48"/>
      <c r="R22" s="130"/>
      <c r="S22" s="130"/>
      <c r="T22" s="87"/>
      <c r="U22" s="130"/>
      <c r="V22" s="130"/>
      <c r="W22" s="130"/>
      <c r="X22" s="49"/>
      <c r="Y22" s="53"/>
      <c r="Z22" s="4"/>
    </row>
    <row r="23" spans="2:28" ht="19.95" customHeight="1" x14ac:dyDescent="0.3">
      <c r="B23" s="36"/>
      <c r="C23" s="698" t="s">
        <v>1334</v>
      </c>
      <c r="D23" s="698"/>
      <c r="E23" s="698"/>
      <c r="F23" s="864"/>
      <c r="G23" s="865"/>
      <c r="H23" s="870"/>
      <c r="I23" s="871"/>
      <c r="J23" s="871"/>
      <c r="K23" s="871"/>
      <c r="L23" s="871"/>
      <c r="M23" s="871"/>
      <c r="N23" s="698" t="s">
        <v>1336</v>
      </c>
      <c r="O23" s="780"/>
      <c r="P23" s="864"/>
      <c r="Q23" s="865"/>
      <c r="R23" s="870"/>
      <c r="S23" s="871"/>
      <c r="T23" s="871"/>
      <c r="U23" s="871"/>
      <c r="V23" s="871"/>
      <c r="W23" s="871"/>
      <c r="X23" s="39"/>
      <c r="Y23" s="462"/>
      <c r="Z23" s="464">
        <v>10</v>
      </c>
      <c r="AA23" s="463"/>
      <c r="AB23" s="464">
        <v>26</v>
      </c>
    </row>
    <row r="24" spans="2:28" ht="6" customHeight="1" x14ac:dyDescent="0.3">
      <c r="B24" s="44"/>
      <c r="C24" s="46"/>
      <c r="D24" s="46"/>
      <c r="E24" s="113"/>
      <c r="F24" s="130"/>
      <c r="G24" s="48"/>
      <c r="H24" s="130"/>
      <c r="I24" s="130"/>
      <c r="J24" s="87"/>
      <c r="K24" s="130"/>
      <c r="L24" s="130"/>
      <c r="M24" s="130"/>
      <c r="N24" s="48"/>
      <c r="O24" s="113"/>
      <c r="P24" s="130"/>
      <c r="Q24" s="48"/>
      <c r="R24" s="130"/>
      <c r="S24" s="130"/>
      <c r="T24" s="87"/>
      <c r="U24" s="130"/>
      <c r="V24" s="130"/>
      <c r="W24" s="130"/>
      <c r="X24" s="49"/>
      <c r="Z24" s="4"/>
    </row>
    <row r="25" spans="2:28" ht="19.95" customHeight="1" x14ac:dyDescent="0.3">
      <c r="B25" s="36"/>
      <c r="C25" s="698" t="s">
        <v>1338</v>
      </c>
      <c r="D25" s="698"/>
      <c r="E25" s="698"/>
      <c r="F25" s="864"/>
      <c r="G25" s="865"/>
      <c r="H25" s="870"/>
      <c r="I25" s="871"/>
      <c r="J25" s="871"/>
      <c r="K25" s="871"/>
      <c r="L25" s="871"/>
      <c r="M25" s="871"/>
      <c r="N25" s="698" t="s">
        <v>1340</v>
      </c>
      <c r="O25" s="780"/>
      <c r="P25" s="864"/>
      <c r="Q25" s="865"/>
      <c r="R25" s="870"/>
      <c r="S25" s="871"/>
      <c r="T25" s="871"/>
      <c r="U25" s="871"/>
      <c r="V25" s="871"/>
      <c r="W25" s="871"/>
      <c r="X25" s="39"/>
      <c r="Y25" s="462"/>
      <c r="Z25" s="464">
        <v>11</v>
      </c>
      <c r="AA25" s="463"/>
      <c r="AB25" s="464">
        <v>27</v>
      </c>
    </row>
    <row r="26" spans="2:28" ht="6" customHeight="1" x14ac:dyDescent="0.3">
      <c r="B26" s="44"/>
      <c r="C26" s="46"/>
      <c r="D26" s="46"/>
      <c r="E26" s="113"/>
      <c r="F26" s="130"/>
      <c r="G26" s="48"/>
      <c r="H26" s="130"/>
      <c r="I26" s="130"/>
      <c r="J26" s="87"/>
      <c r="K26" s="130"/>
      <c r="L26" s="130"/>
      <c r="M26" s="130"/>
      <c r="N26" s="48"/>
      <c r="O26" s="113"/>
      <c r="P26" s="130"/>
      <c r="Q26" s="48"/>
      <c r="R26" s="130"/>
      <c r="S26" s="130"/>
      <c r="T26" s="87"/>
      <c r="U26" s="130"/>
      <c r="V26" s="130"/>
      <c r="W26" s="130"/>
      <c r="X26" s="49"/>
      <c r="Y26" s="53"/>
      <c r="Z26" s="4"/>
    </row>
    <row r="27" spans="2:28" ht="19.95" customHeight="1" x14ac:dyDescent="0.3">
      <c r="B27" s="36"/>
      <c r="C27" s="698" t="s">
        <v>1342</v>
      </c>
      <c r="D27" s="698"/>
      <c r="E27" s="698"/>
      <c r="F27" s="864"/>
      <c r="G27" s="865"/>
      <c r="H27" s="870"/>
      <c r="I27" s="871"/>
      <c r="J27" s="871"/>
      <c r="K27" s="871"/>
      <c r="L27" s="871"/>
      <c r="M27" s="871"/>
      <c r="N27" s="698" t="s">
        <v>1344</v>
      </c>
      <c r="O27" s="780"/>
      <c r="P27" s="864"/>
      <c r="Q27" s="865"/>
      <c r="R27" s="870"/>
      <c r="S27" s="871"/>
      <c r="T27" s="871"/>
      <c r="U27" s="871"/>
      <c r="V27" s="871"/>
      <c r="W27" s="871"/>
      <c r="X27" s="39"/>
      <c r="Y27" s="462"/>
      <c r="Z27" s="464">
        <v>12</v>
      </c>
      <c r="AA27" s="463"/>
      <c r="AB27" s="464">
        <v>28</v>
      </c>
    </row>
    <row r="28" spans="2:28" ht="6" customHeight="1" x14ac:dyDescent="0.3">
      <c r="B28" s="44"/>
      <c r="C28" s="46"/>
      <c r="D28" s="46"/>
      <c r="E28" s="113"/>
      <c r="F28" s="130"/>
      <c r="G28" s="48"/>
      <c r="H28" s="130"/>
      <c r="I28" s="130"/>
      <c r="J28" s="87"/>
      <c r="K28" s="130"/>
      <c r="L28" s="130"/>
      <c r="M28" s="130"/>
      <c r="N28" s="48"/>
      <c r="O28" s="113"/>
      <c r="P28" s="130"/>
      <c r="Q28" s="48"/>
      <c r="R28" s="130"/>
      <c r="S28" s="130"/>
      <c r="T28" s="87"/>
      <c r="U28" s="130"/>
      <c r="V28" s="130"/>
      <c r="W28" s="130"/>
      <c r="X28" s="49"/>
      <c r="Y28" s="53"/>
      <c r="Z28" s="4"/>
    </row>
    <row r="29" spans="2:28" ht="19.95" customHeight="1" x14ac:dyDescent="0.3">
      <c r="B29" s="36"/>
      <c r="C29" s="698" t="s">
        <v>1346</v>
      </c>
      <c r="D29" s="698"/>
      <c r="E29" s="698"/>
      <c r="F29" s="864"/>
      <c r="G29" s="865"/>
      <c r="H29" s="870"/>
      <c r="I29" s="871"/>
      <c r="J29" s="871"/>
      <c r="K29" s="871"/>
      <c r="L29" s="871"/>
      <c r="M29" s="871"/>
      <c r="N29" s="698" t="s">
        <v>1348</v>
      </c>
      <c r="O29" s="780"/>
      <c r="P29" s="864"/>
      <c r="Q29" s="865"/>
      <c r="R29" s="870"/>
      <c r="S29" s="871"/>
      <c r="T29" s="871"/>
      <c r="U29" s="871"/>
      <c r="V29" s="871"/>
      <c r="W29" s="871"/>
      <c r="X29" s="39"/>
      <c r="Y29" s="462"/>
      <c r="Z29" s="464">
        <v>13</v>
      </c>
      <c r="AA29" s="463"/>
      <c r="AB29" s="464">
        <v>29</v>
      </c>
    </row>
    <row r="30" spans="2:28" ht="6" customHeight="1" x14ac:dyDescent="0.3">
      <c r="B30" s="44"/>
      <c r="C30" s="46"/>
      <c r="D30" s="46"/>
      <c r="E30" s="113"/>
      <c r="F30" s="130">
        <v>1</v>
      </c>
      <c r="G30" s="48"/>
      <c r="H30" s="130"/>
      <c r="I30" s="130"/>
      <c r="J30" s="87"/>
      <c r="K30" s="130"/>
      <c r="L30" s="130"/>
      <c r="M30" s="130"/>
      <c r="N30" s="48"/>
      <c r="O30" s="113"/>
      <c r="P30" s="130"/>
      <c r="Q30" s="48"/>
      <c r="R30" s="130"/>
      <c r="S30" s="130"/>
      <c r="T30" s="87"/>
      <c r="U30" s="130"/>
      <c r="V30" s="130"/>
      <c r="W30" s="130"/>
      <c r="X30" s="49"/>
      <c r="Y30" s="53"/>
      <c r="Z30" s="4"/>
    </row>
    <row r="31" spans="2:28" ht="19.95" customHeight="1" thickBot="1" x14ac:dyDescent="0.35">
      <c r="B31" s="36"/>
      <c r="C31" s="37"/>
      <c r="D31" s="37"/>
      <c r="E31" s="40"/>
      <c r="F31" s="46"/>
      <c r="G31" s="750" t="s">
        <v>651</v>
      </c>
      <c r="H31" s="750"/>
      <c r="I31" s="750"/>
      <c r="J31" s="750"/>
      <c r="K31" s="750"/>
      <c r="L31" s="750"/>
      <c r="M31" s="750"/>
      <c r="N31" s="750"/>
      <c r="O31" s="750"/>
      <c r="P31" s="750"/>
      <c r="Q31" s="750"/>
      <c r="R31" s="30"/>
      <c r="S31" s="660"/>
      <c r="T31" s="660"/>
      <c r="U31" s="660"/>
      <c r="V31" s="660"/>
      <c r="W31" s="660"/>
      <c r="X31" s="738"/>
      <c r="Y31" s="462"/>
      <c r="Z31" s="464">
        <v>14</v>
      </c>
      <c r="AA31" s="463"/>
      <c r="AB31" s="464">
        <v>30</v>
      </c>
    </row>
    <row r="32" spans="2:28" ht="6" customHeight="1" thickBot="1" x14ac:dyDescent="0.35">
      <c r="B32" s="36"/>
      <c r="C32" s="717" t="s">
        <v>60</v>
      </c>
      <c r="D32" s="717"/>
      <c r="E32" s="40"/>
      <c r="F32" s="46"/>
      <c r="G32" s="45"/>
      <c r="H32" s="45"/>
      <c r="I32" s="45"/>
      <c r="J32" s="41"/>
      <c r="K32" s="41"/>
      <c r="L32" s="41"/>
      <c r="M32" s="45"/>
      <c r="N32" s="41"/>
      <c r="O32" s="41"/>
      <c r="P32" s="41"/>
      <c r="Q32" s="41"/>
      <c r="R32" s="30"/>
      <c r="S32" s="660"/>
      <c r="T32" s="660"/>
      <c r="U32" s="660"/>
      <c r="V32" s="660"/>
      <c r="W32" s="660"/>
      <c r="X32" s="738"/>
      <c r="Y32" s="53"/>
    </row>
    <row r="33" spans="1:28" ht="19.95" customHeight="1" thickTop="1" thickBot="1" x14ac:dyDescent="0.35">
      <c r="B33" s="36"/>
      <c r="C33" s="717"/>
      <c r="D33" s="717"/>
      <c r="E33" s="40"/>
      <c r="F33" s="493" t="s">
        <v>648</v>
      </c>
      <c r="G33" s="751"/>
      <c r="H33" s="752"/>
      <c r="I33" s="752"/>
      <c r="J33" s="752"/>
      <c r="K33" s="753"/>
      <c r="L33" s="493" t="s">
        <v>646</v>
      </c>
      <c r="M33" s="751"/>
      <c r="N33" s="752"/>
      <c r="O33" s="752"/>
      <c r="P33" s="752"/>
      <c r="Q33" s="753"/>
      <c r="R33" s="30"/>
      <c r="S33" s="660"/>
      <c r="T33" s="660"/>
      <c r="U33" s="660"/>
      <c r="V33" s="660"/>
      <c r="W33" s="660"/>
      <c r="X33" s="738"/>
      <c r="Y33" s="462"/>
      <c r="Z33" s="464">
        <v>15</v>
      </c>
      <c r="AA33" s="463"/>
      <c r="AB33" s="464">
        <v>31</v>
      </c>
    </row>
    <row r="34" spans="1:28" ht="6" customHeight="1" thickTop="1" thickBot="1" x14ac:dyDescent="0.35">
      <c r="B34" s="36"/>
      <c r="C34" s="717"/>
      <c r="D34" s="717"/>
      <c r="E34" s="40"/>
      <c r="F34" s="46"/>
      <c r="G34" s="45"/>
      <c r="H34" s="45"/>
      <c r="I34" s="45"/>
      <c r="J34" s="41"/>
      <c r="K34" s="41"/>
      <c r="L34" s="41"/>
      <c r="M34" s="45"/>
      <c r="N34" s="41"/>
      <c r="O34" s="41"/>
      <c r="P34" s="41"/>
      <c r="Q34" s="41"/>
      <c r="R34" s="30"/>
      <c r="S34" s="660"/>
      <c r="T34" s="660"/>
      <c r="U34" s="660"/>
      <c r="V34" s="660"/>
      <c r="W34" s="660"/>
      <c r="X34" s="738"/>
      <c r="Y34" s="53"/>
    </row>
    <row r="35" spans="1:28" ht="19.95" customHeight="1" thickTop="1" thickBot="1" x14ac:dyDescent="0.35">
      <c r="B35" s="36"/>
      <c r="C35" s="717"/>
      <c r="D35" s="717"/>
      <c r="E35" s="40"/>
      <c r="F35" s="493" t="s">
        <v>649</v>
      </c>
      <c r="G35" s="751"/>
      <c r="H35" s="752"/>
      <c r="I35" s="752"/>
      <c r="J35" s="752"/>
      <c r="K35" s="753"/>
      <c r="L35" s="493" t="s">
        <v>647</v>
      </c>
      <c r="M35" s="751"/>
      <c r="N35" s="752"/>
      <c r="O35" s="752"/>
      <c r="P35" s="752"/>
      <c r="Q35" s="753"/>
      <c r="R35" s="30"/>
      <c r="S35" s="660"/>
      <c r="T35" s="660"/>
      <c r="U35" s="660"/>
      <c r="V35" s="660"/>
      <c r="W35" s="660"/>
      <c r="X35" s="738"/>
      <c r="Y35" s="462"/>
      <c r="Z35" s="464">
        <v>16</v>
      </c>
      <c r="AA35" s="463"/>
      <c r="AB35" s="464">
        <v>32</v>
      </c>
    </row>
    <row r="36" spans="1:28" ht="9.9" customHeight="1" thickTop="1" thickBot="1" x14ac:dyDescent="0.35">
      <c r="B36" s="168"/>
      <c r="C36" s="180" t="s">
        <v>20238</v>
      </c>
      <c r="D36" s="42"/>
      <c r="E36" s="42"/>
      <c r="F36" s="116">
        <v>4</v>
      </c>
      <c r="G36" s="42"/>
      <c r="H36" s="42"/>
      <c r="I36" s="42"/>
      <c r="J36" s="42"/>
      <c r="K36" s="42"/>
      <c r="L36" s="42"/>
      <c r="M36" s="42"/>
      <c r="N36" s="42"/>
      <c r="O36" s="42"/>
      <c r="P36" s="42"/>
      <c r="Q36" s="42"/>
      <c r="R36" s="86"/>
      <c r="S36" s="739"/>
      <c r="T36" s="739"/>
      <c r="U36" s="739"/>
      <c r="V36" s="739"/>
      <c r="W36" s="739"/>
      <c r="X36" s="740"/>
      <c r="Y36" s="53"/>
    </row>
    <row r="37" spans="1:28" ht="15.75" hidden="1" customHeight="1" thickTop="1" x14ac:dyDescent="0.3">
      <c r="G37" s="29">
        <v>601</v>
      </c>
      <c r="M37" s="163" t="b">
        <v>1</v>
      </c>
      <c r="N37" s="163" t="b">
        <f>Centrar_Tabla</f>
        <v>0</v>
      </c>
      <c r="O37" s="163" t="b">
        <v>0</v>
      </c>
    </row>
    <row r="38" spans="1:28" ht="5.0999999999999996" customHeight="1" thickTop="1" x14ac:dyDescent="0.3">
      <c r="B38" s="5"/>
      <c r="C38" s="5"/>
      <c r="D38" s="5"/>
      <c r="E38" s="5"/>
      <c r="F38" s="5"/>
      <c r="G38" s="5"/>
    </row>
    <row r="39" spans="1:28" hidden="1" x14ac:dyDescent="0.3">
      <c r="A39" s="1"/>
    </row>
    <row r="40" spans="1:28" hidden="1" x14ac:dyDescent="0.3">
      <c r="A40" s="1"/>
    </row>
    <row r="41" spans="1:28" ht="15.6" hidden="1" x14ac:dyDescent="0.3">
      <c r="A41" s="96"/>
    </row>
    <row r="42" spans="1:28" hidden="1" x14ac:dyDescent="0.3">
      <c r="A42" s="1"/>
    </row>
    <row r="43" spans="1:28" hidden="1" x14ac:dyDescent="0.3">
      <c r="A43" s="1"/>
    </row>
    <row r="44" spans="1:28" hidden="1" x14ac:dyDescent="0.3">
      <c r="A44" s="1"/>
    </row>
    <row r="45" spans="1:28" hidden="1" x14ac:dyDescent="0.3">
      <c r="A45" s="1"/>
    </row>
    <row r="46" spans="1:28" hidden="1" x14ac:dyDescent="0.3">
      <c r="A46" s="1"/>
    </row>
    <row r="47" spans="1:28" hidden="1" x14ac:dyDescent="0.3"/>
    <row r="48" spans="1:28" hidden="1" x14ac:dyDescent="0.3"/>
    <row r="49" hidden="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row r="58" hidden="1" x14ac:dyDescent="0.3"/>
    <row r="59" hidden="1" x14ac:dyDescent="0.3"/>
    <row r="60" hidden="1" x14ac:dyDescent="0.3"/>
    <row r="61" hidden="1" x14ac:dyDescent="0.3"/>
    <row r="62" hidden="1" x14ac:dyDescent="0.3"/>
    <row r="63" hidden="1" x14ac:dyDescent="0.3"/>
    <row r="64" hidden="1" x14ac:dyDescent="0.3"/>
    <row r="65" spans="1:1" hidden="1" x14ac:dyDescent="0.3"/>
    <row r="66" spans="1:1" hidden="1" x14ac:dyDescent="0.3"/>
    <row r="67" spans="1:1" hidden="1" x14ac:dyDescent="0.3"/>
    <row r="68" spans="1:1" hidden="1" x14ac:dyDescent="0.3">
      <c r="A68" t="s">
        <v>19830</v>
      </c>
    </row>
    <row r="69" spans="1:1" hidden="1" x14ac:dyDescent="0.3"/>
    <row r="70" spans="1:1" hidden="1" x14ac:dyDescent="0.3"/>
    <row r="71" spans="1:1" hidden="1" x14ac:dyDescent="0.3"/>
    <row r="72" spans="1:1" hidden="1" x14ac:dyDescent="0.3"/>
    <row r="73" spans="1:1" hidden="1" x14ac:dyDescent="0.3"/>
    <row r="74" spans="1:1" hidden="1" x14ac:dyDescent="0.3"/>
    <row r="75" spans="1:1" hidden="1" x14ac:dyDescent="0.3"/>
    <row r="76" spans="1:1" hidden="1" x14ac:dyDescent="0.3"/>
    <row r="77" spans="1:1" hidden="1" x14ac:dyDescent="0.3"/>
    <row r="78" spans="1:1" hidden="1" x14ac:dyDescent="0.3"/>
    <row r="79" spans="1:1" hidden="1" x14ac:dyDescent="0.3"/>
    <row r="80" spans="1:1"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spans="18:18" hidden="1" x14ac:dyDescent="0.3"/>
    <row r="114" spans="18:18" hidden="1" x14ac:dyDescent="0.3"/>
    <row r="115" spans="18:18" hidden="1" x14ac:dyDescent="0.3"/>
    <row r="116" spans="18:18" hidden="1" x14ac:dyDescent="0.3"/>
    <row r="117" spans="18:18" hidden="1" x14ac:dyDescent="0.3"/>
    <row r="118" spans="18:18" hidden="1" x14ac:dyDescent="0.3"/>
    <row r="119" spans="18:18" hidden="1" x14ac:dyDescent="0.3"/>
    <row r="120" spans="18:18" hidden="1" x14ac:dyDescent="0.3"/>
    <row r="121" spans="18:18" hidden="1" x14ac:dyDescent="0.3"/>
    <row r="122" spans="18:18" hidden="1" x14ac:dyDescent="0.3"/>
    <row r="123" spans="18:18" hidden="1" x14ac:dyDescent="0.3"/>
    <row r="124" spans="18:18" hidden="1" x14ac:dyDescent="0.3"/>
    <row r="125" spans="18:18" hidden="1" x14ac:dyDescent="0.3"/>
    <row r="126" spans="18:18" hidden="1" x14ac:dyDescent="0.3"/>
    <row r="127" spans="18:18" hidden="1" x14ac:dyDescent="0.3">
      <c r="R127" s="97" t="str">
        <f>IFERROR(IF(VLOOKUP($L$5,'Datos PP'!$A$5:$AI$5,R126)="","",VLOOKUP($L$5,'Datos PP'!$A$5:$AI$5,R126,0)),"")</f>
        <v/>
      </c>
    </row>
  </sheetData>
  <sheetProtection algorithmName="SHA-512" hashValue="ZMke7mVDZ5vlAjkQZ+Hcy/EAxav/WDBPA2v4EVDs48Ur/0/lTJgzS4OjKXewC7+1J/95p2AVAykzWgXhWZqDNw==" saltValue="pIK1G8VZRWp7RicgIi5skw==" spinCount="100000" sheet="1" objects="1" scenarios="1" selectLockedCells="1" autoFilter="0"/>
  <mergeCells count="72">
    <mergeCell ref="L2:M2"/>
    <mergeCell ref="V2:W2"/>
    <mergeCell ref="T2:U2"/>
    <mergeCell ref="R2:S2"/>
    <mergeCell ref="P2:Q2"/>
    <mergeCell ref="N2:O2"/>
    <mergeCell ref="B1:K3"/>
    <mergeCell ref="H9:M9"/>
    <mergeCell ref="D13:G13"/>
    <mergeCell ref="N5:Q5"/>
    <mergeCell ref="Q7:W7"/>
    <mergeCell ref="B12:C14"/>
    <mergeCell ref="M4:M6"/>
    <mergeCell ref="B5:G5"/>
    <mergeCell ref="B7:G7"/>
    <mergeCell ref="B9:G9"/>
    <mergeCell ref="B11:G11"/>
    <mergeCell ref="I5:K5"/>
    <mergeCell ref="G14:G16"/>
    <mergeCell ref="H7:M7"/>
    <mergeCell ref="R5:W5"/>
    <mergeCell ref="Q9:V9"/>
    <mergeCell ref="R19:W19"/>
    <mergeCell ref="R17:W17"/>
    <mergeCell ref="F19:G19"/>
    <mergeCell ref="F17:G17"/>
    <mergeCell ref="F21:G21"/>
    <mergeCell ref="P17:Q17"/>
    <mergeCell ref="H17:M17"/>
    <mergeCell ref="C29:E29"/>
    <mergeCell ref="F27:G27"/>
    <mergeCell ref="P27:Q27"/>
    <mergeCell ref="H27:M27"/>
    <mergeCell ref="G31:Q31"/>
    <mergeCell ref="N27:O27"/>
    <mergeCell ref="N29:O29"/>
    <mergeCell ref="H29:M29"/>
    <mergeCell ref="F29:G29"/>
    <mergeCell ref="C23:E23"/>
    <mergeCell ref="C25:E25"/>
    <mergeCell ref="C27:E27"/>
    <mergeCell ref="N25:O25"/>
    <mergeCell ref="F25:G25"/>
    <mergeCell ref="F23:G23"/>
    <mergeCell ref="N23:O23"/>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C32:D35"/>
    <mergeCell ref="G33:K33"/>
    <mergeCell ref="M33:Q33"/>
    <mergeCell ref="G35:K35"/>
    <mergeCell ref="M35:Q35"/>
    <mergeCell ref="B15:F15"/>
    <mergeCell ref="N7:P7"/>
    <mergeCell ref="N19:O19"/>
    <mergeCell ref="N21:O21"/>
    <mergeCell ref="C21:E21"/>
    <mergeCell ref="C19:E19"/>
  </mergeCells>
  <conditionalFormatting sqref="Y2">
    <cfRule type="expression" dxfId="177" priority="3">
      <formula>$Z$2="OK"</formula>
    </cfRule>
  </conditionalFormatting>
  <conditionalFormatting sqref="AB5:AB35">
    <cfRule type="expression" dxfId="176" priority="2">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Enunciado de la pregunta" prompt="Escribe el enunciado de la pregunta. Entre [[  ]] Debes escribir el número de la palabra correspondiente a ese hueco." sqref="H11"/>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Palabra" prompt="Palabra perdida que se listará en el grupo asignado" sqref="H29 R23 H21 R19 R25 R27 H19 H23 R21 H25 H27 R29"/>
    <dataValidation type="whole" allowBlank="1" showErrorMessage="1" promptTitle="Grupo Palabra" prompt="Nº del grupo para esta palabra" sqref="F19 P19 P21 P23 P25 P27 F29 F27 F25 F23 F21 P29">
      <formula1>1</formula1>
      <formula2>12</formula2>
    </dataValidation>
  </dataValidations>
  <hyperlinks>
    <hyperlink ref="B1:K3" r:id="rId1" display="https://youtu.be/GdHnUatxYR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335280</xdr:colOff>
                    <xdr:row>3</xdr:row>
                    <xdr:rowOff>68580</xdr:rowOff>
                  </from>
                  <to>
                    <xdr:col>8</xdr:col>
                    <xdr:colOff>22860</xdr:colOff>
                    <xdr:row>5</xdr:row>
                    <xdr:rowOff>7620</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22860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388620</xdr:colOff>
                    <xdr:row>3</xdr:row>
                    <xdr:rowOff>76200</xdr:rowOff>
                  </from>
                  <to>
                    <xdr:col>12</xdr:col>
                    <xdr:colOff>83820</xdr:colOff>
                    <xdr:row>5</xdr:row>
                    <xdr:rowOff>22860</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83820</xdr:colOff>
                    <xdr:row>3</xdr:row>
                    <xdr:rowOff>76200</xdr:rowOff>
                  </from>
                  <to>
                    <xdr:col>12</xdr:col>
                    <xdr:colOff>327660</xdr:colOff>
                    <xdr:row>4</xdr:row>
                    <xdr:rowOff>243840</xdr:rowOff>
                  </to>
                </anchor>
              </controlPr>
            </control>
          </mc:Choice>
        </mc:AlternateContent>
        <mc:AlternateContent xmlns:mc="http://schemas.openxmlformats.org/markup-compatibility/2006">
          <mc:Choice Requires="x14">
            <control shapeId="28729" r:id="rId10" name="Box PREGUNTAS">
              <controlPr defaultSize="0" autoFill="0" autoLine="0" autoPict="0">
                <anchor moveWithCells="1">
                  <from>
                    <xdr:col>22</xdr:col>
                    <xdr:colOff>83820</xdr:colOff>
                    <xdr:row>8</xdr:row>
                    <xdr:rowOff>30480</xdr:rowOff>
                  </from>
                  <to>
                    <xdr:col>22</xdr:col>
                    <xdr:colOff>327660</xdr:colOff>
                    <xdr:row>8</xdr:row>
                    <xdr:rowOff>220980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tabColor rgb="FFE87B00"/>
    <pageSetUpPr autoPageBreaks="0" fitToPage="1"/>
  </sheetPr>
  <dimension ref="A1:AK7"/>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4" x14ac:dyDescent="0.3"/>
  <cols>
    <col min="1" max="1" width="9.6640625" customWidth="1"/>
    <col min="2" max="2" width="4.88671875" customWidth="1"/>
    <col min="3" max="3" width="3.6640625" hidden="1" customWidth="1"/>
    <col min="4" max="5" width="3.6640625" style="2" hidden="1" customWidth="1"/>
    <col min="6" max="6" width="10.5546875" style="2" customWidth="1"/>
    <col min="7" max="7" width="62.109375" customWidth="1"/>
    <col min="8" max="8" width="11.6640625" customWidth="1"/>
    <col min="9" max="9" width="15.6640625" customWidth="1"/>
    <col min="10" max="10" width="11.88671875" customWidth="1"/>
    <col min="11" max="11" width="15.6640625" customWidth="1"/>
    <col min="12" max="12" width="11.88671875" customWidth="1"/>
    <col min="13" max="13" width="15.6640625" customWidth="1"/>
    <col min="14" max="14" width="11.88671875" customWidth="1"/>
    <col min="15" max="15" width="15.6640625" customWidth="1"/>
    <col min="16" max="16" width="11.88671875" customWidth="1"/>
    <col min="17" max="17" width="15.6640625" customWidth="1"/>
    <col min="18" max="18" width="11.88671875" customWidth="1"/>
    <col min="19" max="19" width="15.6640625" customWidth="1"/>
    <col min="20" max="20" width="11.88671875" customWidth="1"/>
    <col min="21" max="21" width="15.6640625" customWidth="1"/>
    <col min="22" max="22" width="11.88671875" customWidth="1"/>
    <col min="23" max="23" width="15.6640625" customWidth="1"/>
    <col min="24" max="24" width="11.88671875" customWidth="1"/>
    <col min="25" max="25" width="15.6640625" customWidth="1"/>
    <col min="26" max="26" width="11.88671875" customWidth="1"/>
    <col min="27" max="27" width="15.6640625" customWidth="1"/>
    <col min="28" max="28" width="11.88671875" customWidth="1"/>
    <col min="29" max="29" width="15.6640625" customWidth="1"/>
    <col min="30" max="30" width="11.88671875" customWidth="1"/>
    <col min="31" max="31" width="15.6640625" customWidth="1"/>
    <col min="32" max="36" width="11.44140625" customWidth="1"/>
    <col min="37" max="37" width="0" hidden="1" customWidth="1"/>
    <col min="38" max="16384" width="11.44140625" hidden="1"/>
  </cols>
  <sheetData>
    <row r="1" spans="1:37" ht="39.9" customHeight="1" x14ac:dyDescent="0.3">
      <c r="A1" s="170" t="s">
        <v>20238</v>
      </c>
      <c r="B1" s="101"/>
      <c r="C1" s="102"/>
      <c r="D1" s="169"/>
      <c r="E1" s="169"/>
      <c r="F1" s="171" t="s">
        <v>20516</v>
      </c>
      <c r="G1" s="297" t="s">
        <v>20517</v>
      </c>
      <c r="H1" s="173">
        <f>COUNTA(Tabla_PP[Enunciado])</f>
        <v>0</v>
      </c>
      <c r="I1" s="172" t="s">
        <v>365</v>
      </c>
    </row>
    <row r="2" spans="1:37" ht="50.1" customHeight="1" thickBot="1" x14ac:dyDescent="0.35">
      <c r="A2" s="192" t="s">
        <v>23</v>
      </c>
      <c r="B2" s="190" t="s">
        <v>20554</v>
      </c>
      <c r="C2" s="188"/>
      <c r="D2" s="189"/>
      <c r="E2" s="189"/>
      <c r="F2" s="198" t="s">
        <v>195</v>
      </c>
      <c r="G2" s="195" t="s">
        <v>20553</v>
      </c>
      <c r="H2" s="205" t="s">
        <v>20555</v>
      </c>
      <c r="I2" s="205" t="s">
        <v>1326</v>
      </c>
      <c r="J2" s="207" t="s">
        <v>20556</v>
      </c>
      <c r="K2" s="207" t="s">
        <v>1328</v>
      </c>
      <c r="L2" s="205" t="s">
        <v>20557</v>
      </c>
      <c r="M2" s="205" t="s">
        <v>1330</v>
      </c>
      <c r="N2" s="207" t="s">
        <v>20558</v>
      </c>
      <c r="O2" s="207" t="s">
        <v>1332</v>
      </c>
      <c r="P2" s="205" t="s">
        <v>20559</v>
      </c>
      <c r="Q2" s="205" t="s">
        <v>1334</v>
      </c>
      <c r="R2" s="207" t="s">
        <v>20560</v>
      </c>
      <c r="S2" s="207" t="s">
        <v>1336</v>
      </c>
      <c r="T2" s="205" t="s">
        <v>20561</v>
      </c>
      <c r="U2" s="205" t="s">
        <v>1338</v>
      </c>
      <c r="V2" s="207" t="s">
        <v>20562</v>
      </c>
      <c r="W2" s="207" t="s">
        <v>1340</v>
      </c>
      <c r="X2" s="205" t="s">
        <v>20563</v>
      </c>
      <c r="Y2" s="205" t="s">
        <v>1342</v>
      </c>
      <c r="Z2" s="207" t="s">
        <v>20564</v>
      </c>
      <c r="AA2" s="207" t="s">
        <v>1344</v>
      </c>
      <c r="AB2" s="205" t="s">
        <v>20565</v>
      </c>
      <c r="AC2" s="205" t="s">
        <v>1346</v>
      </c>
      <c r="AD2" s="207" t="s">
        <v>20566</v>
      </c>
      <c r="AE2" s="207" t="s">
        <v>1348</v>
      </c>
      <c r="AF2" s="199" t="s">
        <v>1167</v>
      </c>
      <c r="AG2" s="200" t="s">
        <v>1168</v>
      </c>
      <c r="AH2" s="201" t="s">
        <v>1169</v>
      </c>
      <c r="AI2" s="202" t="s">
        <v>1170</v>
      </c>
      <c r="AJ2" s="203" t="s">
        <v>976</v>
      </c>
    </row>
    <row r="3" spans="1:37" s="248" customFormat="1" ht="12.6" hidden="1" thickTop="1" x14ac:dyDescent="0.3">
      <c r="A3" s="586"/>
      <c r="B3" s="586"/>
      <c r="C3" s="586"/>
      <c r="D3" s="586"/>
      <c r="E3" s="586"/>
      <c r="F3" s="586"/>
      <c r="G3" s="586"/>
      <c r="H3" s="586"/>
      <c r="I3" s="586"/>
      <c r="J3" s="586"/>
      <c r="K3" s="586"/>
      <c r="L3" s="586"/>
      <c r="M3" s="586"/>
      <c r="N3" s="586"/>
      <c r="O3" s="586"/>
      <c r="P3" s="586"/>
      <c r="Q3" s="586"/>
      <c r="R3" s="586"/>
      <c r="S3" s="586"/>
      <c r="T3" s="586"/>
      <c r="U3" s="586"/>
      <c r="V3" s="586"/>
      <c r="W3" s="586"/>
      <c r="X3" s="586"/>
      <c r="Y3" s="586"/>
      <c r="Z3" s="586"/>
      <c r="AA3" s="586"/>
      <c r="AB3" s="586"/>
      <c r="AC3" s="586"/>
      <c r="AD3" s="586"/>
      <c r="AE3" s="586"/>
      <c r="AF3" s="586"/>
      <c r="AG3" s="586"/>
      <c r="AH3" s="586"/>
      <c r="AI3" s="586"/>
      <c r="AJ3" s="586"/>
      <c r="AK3" s="248" t="str">
        <f ca="1">IFERROR(IF(INDIRECT("F"&amp;PREGUNTA_ACTUAL-(N_I_PP)+N_I_Tabla&amp;"C"&amp;COLUMN(),FALSE)="","",INDIRECT("F"&amp;PREGUNTA_ACTUAL-(N_I_PP)+N_I_Tabla&amp;"C"&amp;COLUMN(),FALSE)),"")</f>
        <v/>
      </c>
    </row>
    <row r="4" spans="1:37" s="248" customFormat="1" ht="12" hidden="1" x14ac:dyDescent="0.3">
      <c r="A4" s="60">
        <v>601</v>
      </c>
      <c r="B4" s="247">
        <f>N_I_Tabla</f>
        <v>6</v>
      </c>
      <c r="C4" s="243"/>
      <c r="D4" s="245"/>
      <c r="E4" s="64"/>
      <c r="F4" s="65"/>
      <c r="G4" s="240"/>
      <c r="H4" s="66"/>
      <c r="I4" s="76"/>
      <c r="J4" s="67"/>
      <c r="K4" s="77"/>
      <c r="L4" s="66"/>
      <c r="M4" s="76"/>
      <c r="N4" s="67"/>
      <c r="O4" s="77"/>
      <c r="P4" s="66"/>
      <c r="Q4" s="76"/>
      <c r="R4" s="67"/>
      <c r="S4" s="77"/>
      <c r="T4" s="66"/>
      <c r="U4" s="76"/>
      <c r="V4" s="67"/>
      <c r="W4" s="77"/>
      <c r="X4" s="66"/>
      <c r="Y4" s="76"/>
      <c r="Z4" s="67"/>
      <c r="AA4" s="77"/>
      <c r="AB4" s="66"/>
      <c r="AC4" s="76"/>
      <c r="AD4" s="67"/>
      <c r="AE4" s="77"/>
      <c r="AF4" s="72"/>
      <c r="AG4" s="73"/>
      <c r="AH4" s="74"/>
      <c r="AI4" s="75"/>
      <c r="AJ4" s="68"/>
    </row>
    <row r="5" spans="1:37" s="28" customFormat="1" ht="9.9" customHeight="1" thickTop="1" x14ac:dyDescent="0.3">
      <c r="A5" s="431" t="s">
        <v>1244</v>
      </c>
      <c r="B5" s="437" t="s">
        <v>1299</v>
      </c>
      <c r="C5" s="430" t="s">
        <v>17657</v>
      </c>
      <c r="D5" s="430" t="s">
        <v>17658</v>
      </c>
      <c r="E5" s="430" t="s">
        <v>17659</v>
      </c>
      <c r="F5" s="431" t="s">
        <v>1355</v>
      </c>
      <c r="G5" s="432" t="s">
        <v>22</v>
      </c>
      <c r="H5" s="441" t="s">
        <v>1325</v>
      </c>
      <c r="I5" s="442" t="s">
        <v>1326</v>
      </c>
      <c r="J5" s="441" t="s">
        <v>1327</v>
      </c>
      <c r="K5" s="442" t="s">
        <v>1328</v>
      </c>
      <c r="L5" s="441" t="s">
        <v>1329</v>
      </c>
      <c r="M5" s="442" t="s">
        <v>1330</v>
      </c>
      <c r="N5" s="441" t="s">
        <v>1331</v>
      </c>
      <c r="O5" s="442" t="s">
        <v>1332</v>
      </c>
      <c r="P5" s="441" t="s">
        <v>1333</v>
      </c>
      <c r="Q5" s="442" t="s">
        <v>1334</v>
      </c>
      <c r="R5" s="441" t="s">
        <v>1335</v>
      </c>
      <c r="S5" s="442" t="s">
        <v>1336</v>
      </c>
      <c r="T5" s="441" t="s">
        <v>1337</v>
      </c>
      <c r="U5" s="442" t="s">
        <v>1338</v>
      </c>
      <c r="V5" s="441" t="s">
        <v>1339</v>
      </c>
      <c r="W5" s="442" t="s">
        <v>1340</v>
      </c>
      <c r="X5" s="441" t="s">
        <v>1341</v>
      </c>
      <c r="Y5" s="442" t="s">
        <v>1342</v>
      </c>
      <c r="Z5" s="441" t="s">
        <v>1343</v>
      </c>
      <c r="AA5" s="442" t="s">
        <v>1344</v>
      </c>
      <c r="AB5" s="441" t="s">
        <v>1345</v>
      </c>
      <c r="AC5" s="442" t="s">
        <v>1346</v>
      </c>
      <c r="AD5" s="441" t="s">
        <v>1347</v>
      </c>
      <c r="AE5" s="442" t="s">
        <v>1348</v>
      </c>
      <c r="AF5" s="431" t="s">
        <v>1167</v>
      </c>
      <c r="AG5" s="431" t="s">
        <v>1168</v>
      </c>
      <c r="AH5" s="431" t="s">
        <v>1169</v>
      </c>
      <c r="AI5" s="431" t="s">
        <v>1170</v>
      </c>
      <c r="AJ5" s="431" t="s">
        <v>976</v>
      </c>
    </row>
    <row r="6" spans="1:37" x14ac:dyDescent="0.3">
      <c r="A6" s="183" t="str">
        <f>IFERROR(IF(Tabla_PP[[#This Row],[Enunciado]]="","",PREF_PREGUNTA&amp;IF(PREF_PREGUNTA="",""," - ")&amp;
IF(n_preg_ON_PP=TRUE,IF((N_I_PP+ROW()-N_I_Tabla)&gt;99,
IF((N_I_PP+ROW()-N_I_Tabla)&lt;100,"0",""),"")&amp;
IF((N_I_PP+ROW()-N_I_Tabla)&lt;10,"0","")&amp;(N_I_PP+ROW()-N_I_Tabla),""))&amp;
IF(Tabla_PP[[#This Row],[Descripcion]]&lt;&gt;""," "&amp;Tabla_PP[[#This Row],[Descripcion]],""),"")</f>
        <v/>
      </c>
      <c r="B6" s="575" t="str">
        <f>IFERROR(IF(COUNTA(Tabla_PP[[#This Row],[Palabra  01]:[Palabra  12]])=0,"",COUNTA(Tabla_PP[[#This Row],[Palabra  01]:[Palabra  12]]))/2,"")</f>
        <v/>
      </c>
      <c r="C6" s="576"/>
      <c r="D6" s="571"/>
      <c r="E6" s="571"/>
      <c r="F6" s="577"/>
      <c r="G6" s="578"/>
      <c r="H6" s="579"/>
      <c r="I6" s="579"/>
      <c r="J6" s="580"/>
      <c r="K6" s="580"/>
      <c r="L6" s="579"/>
      <c r="M6" s="579"/>
      <c r="N6" s="580"/>
      <c r="O6" s="580"/>
      <c r="P6" s="579"/>
      <c r="Q6" s="579"/>
      <c r="R6" s="580"/>
      <c r="S6" s="580"/>
      <c r="T6" s="579"/>
      <c r="U6" s="579"/>
      <c r="V6" s="580"/>
      <c r="W6" s="580"/>
      <c r="X6" s="579"/>
      <c r="Y6" s="579"/>
      <c r="Z6" s="580"/>
      <c r="AA6" s="580"/>
      <c r="AB6" s="579"/>
      <c r="AC6" s="579"/>
      <c r="AD6" s="580"/>
      <c r="AE6" s="580"/>
      <c r="AF6" s="581"/>
      <c r="AG6" s="582"/>
      <c r="AH6" s="583"/>
      <c r="AI6" s="584"/>
      <c r="AJ6" s="585"/>
    </row>
    <row r="7" spans="1:37" x14ac:dyDescent="0.3">
      <c r="D7"/>
      <c r="E7"/>
      <c r="F7"/>
    </row>
  </sheetData>
  <sheetProtection algorithmName="SHA-512" hashValue="DYxx2etVK5A0pKutNVbv2nqMwG7GtDyHvqLhA32LrNMjL9NLrnlmgptyibEEjoGxqgJotGqRABDGdfwjYYxS9w==" saltValue="0QpPnXfprXiI2Bn8gm3z7w==" spinCount="100000" sheet="1" objects="1" scenarios="1" selectLockedCells="1" autoFilter="0"/>
  <conditionalFormatting sqref="E4:AE4 C2:AE2 C6:AE6">
    <cfRule type="cellIs" dxfId="175" priority="715" stopIfTrue="1" operator="equal">
      <formula>""</formula>
    </cfRule>
    <cfRule type="cellIs" dxfId="174" priority="716" operator="equal">
      <formula>0</formula>
    </cfRule>
  </conditionalFormatting>
  <conditionalFormatting sqref="AF4:AI4 AF2:AJ2 AF6:AJ6">
    <cfRule type="cellIs" dxfId="173" priority="333" operator="equal">
      <formula>""</formula>
    </cfRule>
    <cfRule type="cellIs" dxfId="172" priority="334" operator="equal">
      <formula>0</formula>
    </cfRule>
  </conditionalFormatting>
  <conditionalFormatting sqref="AJ4">
    <cfRule type="cellIs" dxfId="171" priority="149" operator="equal">
      <formula>""</formula>
    </cfRule>
    <cfRule type="cellIs" dxfId="170" priority="150" operator="equal">
      <formula>0</formula>
    </cfRule>
  </conditionalFormatting>
  <conditionalFormatting sqref="C5:AE5">
    <cfRule type="cellIs" dxfId="169" priority="4" stopIfTrue="1" operator="equal">
      <formula>""</formula>
    </cfRule>
    <cfRule type="cellIs" dxfId="168" priority="5" operator="equal">
      <formula>0</formula>
    </cfRule>
  </conditionalFormatting>
  <conditionalFormatting sqref="AF5:AJ5">
    <cfRule type="cellIs" dxfId="167" priority="2" operator="equal">
      <formula>""</formula>
    </cfRule>
    <cfRule type="cellIs" dxfId="166" priority="3" operator="equal">
      <formula>0</formula>
    </cfRule>
  </conditionalFormatting>
  <conditionalFormatting sqref="G6">
    <cfRule type="duplicateValues" dxfId="165" priority="5748"/>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7">
    <tabColor rgb="FF005877"/>
    <pageSetUpPr fitToPage="1"/>
  </sheetPr>
  <dimension ref="A1:AZ127"/>
  <sheetViews>
    <sheetView showGridLines="0" showRowColHeaders="0" zoomScale="134" zoomScaleNormal="134" workbookViewId="0">
      <pane xSplit="27" ySplit="53" topLeftCell="AB54" activePane="bottomRight" state="frozen"/>
      <selection pane="topRight" activeCell="AB1" sqref="AB1"/>
      <selection pane="bottomLeft" activeCell="A54" sqref="A54"/>
      <selection pane="bottomRight" activeCell="H9" sqref="H9:M9"/>
    </sheetView>
  </sheetViews>
  <sheetFormatPr baseColWidth="10" defaultColWidth="0" defaultRowHeight="14.4" zeroHeight="1" x14ac:dyDescent="0.3"/>
  <cols>
    <col min="1" max="1" width="2.77734375" customWidth="1"/>
    <col min="2" max="2" width="2.21875" style="1" customWidth="1"/>
    <col min="3" max="23" width="5.6640625" style="1" customWidth="1"/>
    <col min="24" max="24" width="2.6640625" style="1" customWidth="1"/>
    <col min="25" max="25" width="10.6640625" style="1" hidden="1" customWidth="1"/>
    <col min="26" max="26" width="2.6640625" style="1" hidden="1" customWidth="1"/>
    <col min="27" max="27" width="10.6640625" style="1" hidden="1" customWidth="1"/>
    <col min="28" max="28" width="2.6640625" style="1" customWidth="1"/>
    <col min="29" max="29" width="2.6640625" hidden="1" customWidth="1"/>
    <col min="30" max="52" width="2.6640625" style="1" hidden="1" customWidth="1"/>
    <col min="53" max="16384" width="11.44140625" style="1" hidden="1"/>
  </cols>
  <sheetData>
    <row r="1" spans="1:36" ht="1.2" customHeight="1" thickTop="1" x14ac:dyDescent="0.3">
      <c r="B1" s="763" t="s">
        <v>20514</v>
      </c>
      <c r="C1" s="764"/>
      <c r="D1" s="764"/>
      <c r="E1" s="764"/>
      <c r="F1" s="764"/>
      <c r="G1" s="764"/>
      <c r="H1" s="764"/>
      <c r="I1" s="764"/>
      <c r="J1" s="764"/>
      <c r="K1" s="764"/>
      <c r="L1" s="83"/>
      <c r="M1" s="83"/>
      <c r="N1" s="83"/>
      <c r="O1" s="83"/>
      <c r="P1" s="83"/>
      <c r="Q1" s="83"/>
      <c r="R1" s="83"/>
      <c r="S1" s="83"/>
      <c r="T1" s="83"/>
      <c r="U1" s="83"/>
      <c r="V1" s="83"/>
      <c r="W1" s="83"/>
      <c r="X1" s="84"/>
      <c r="AB1" s="1">
        <f>COUNTA(Q7,H9,H11,H17,H19,U19,H21,Q21,H23,H27)</f>
        <v>0</v>
      </c>
      <c r="AC1" t="str">
        <f>IFERROR(HLOOKUP(AC4,$AB$4:AB4,1,0),"OK")</f>
        <v>OK</v>
      </c>
      <c r="AD1"/>
      <c r="AG1" s="300"/>
      <c r="AJ1" s="300"/>
    </row>
    <row r="2" spans="1:36" ht="30" customHeight="1" x14ac:dyDescent="0.3">
      <c r="A2" s="486" t="str">
        <f>IF($Z$2="OK","✔","❌")</f>
        <v>✔</v>
      </c>
      <c r="B2" s="765"/>
      <c r="C2" s="766"/>
      <c r="D2" s="766"/>
      <c r="E2" s="766"/>
      <c r="F2" s="766"/>
      <c r="G2" s="766"/>
      <c r="H2" s="766"/>
      <c r="I2" s="766"/>
      <c r="J2" s="766"/>
      <c r="K2" s="766"/>
      <c r="L2" s="760" t="s">
        <v>346</v>
      </c>
      <c r="M2" s="771"/>
      <c r="N2" s="818" t="s">
        <v>347</v>
      </c>
      <c r="O2" s="813"/>
      <c r="P2" s="811" t="s">
        <v>348</v>
      </c>
      <c r="Q2" s="813"/>
      <c r="R2" s="811" t="s">
        <v>349</v>
      </c>
      <c r="S2" s="813"/>
      <c r="T2" s="811" t="s">
        <v>350</v>
      </c>
      <c r="U2" s="813"/>
      <c r="V2" s="811" t="s">
        <v>19817</v>
      </c>
      <c r="W2" s="812"/>
      <c r="X2" s="103" t="s">
        <v>55</v>
      </c>
      <c r="Y2" s="167" t="s">
        <v>968</v>
      </c>
      <c r="Z2" s="464" t="s">
        <v>973</v>
      </c>
      <c r="AB2" s="490">
        <f>COUNTA(Y5:Y35)+COUNTA(AA5:AA35)</f>
        <v>0</v>
      </c>
      <c r="AC2">
        <f>COUNTA(AC5:AC36)</f>
        <v>1</v>
      </c>
      <c r="AD2"/>
      <c r="AG2" s="300"/>
      <c r="AJ2" s="300"/>
    </row>
    <row r="3" spans="1:36" ht="1.2" customHeight="1" x14ac:dyDescent="0.3">
      <c r="B3" s="765"/>
      <c r="C3" s="766"/>
      <c r="D3" s="766"/>
      <c r="E3" s="766"/>
      <c r="F3" s="766"/>
      <c r="G3" s="766"/>
      <c r="H3" s="766"/>
      <c r="I3" s="766"/>
      <c r="J3" s="766"/>
      <c r="K3" s="766"/>
      <c r="L3" s="88"/>
      <c r="M3" s="89"/>
      <c r="N3" s="90"/>
      <c r="O3" s="91"/>
      <c r="P3" s="90"/>
      <c r="Q3" s="91"/>
      <c r="R3" s="90"/>
      <c r="S3" s="91"/>
      <c r="T3" s="90"/>
      <c r="U3" s="91"/>
      <c r="V3" s="90"/>
      <c r="W3" s="91"/>
      <c r="X3" s="92"/>
      <c r="AB3" s="99" t="s">
        <v>18053</v>
      </c>
      <c r="AC3">
        <f>COUNTA(AC39:AC79)</f>
        <v>0</v>
      </c>
      <c r="AD3"/>
      <c r="AG3" s="300"/>
      <c r="AJ3" s="300"/>
    </row>
    <row r="4" spans="1:36" ht="6" customHeight="1" x14ac:dyDescent="0.3">
      <c r="B4" s="44"/>
      <c r="C4" s="46"/>
      <c r="D4" s="46"/>
      <c r="E4" s="46"/>
      <c r="F4" s="46"/>
      <c r="G4" s="46"/>
      <c r="H4" s="47"/>
      <c r="I4" s="48"/>
      <c r="J4" s="48"/>
      <c r="K4" s="48"/>
      <c r="L4" s="48"/>
      <c r="M4" s="840"/>
      <c r="N4" s="48"/>
      <c r="O4" s="48"/>
      <c r="P4" s="48"/>
      <c r="Q4" s="48"/>
      <c r="R4" s="48"/>
      <c r="S4" s="48"/>
      <c r="T4" s="47"/>
      <c r="U4" s="47"/>
      <c r="V4" s="47"/>
      <c r="W4" s="47"/>
      <c r="X4" s="49"/>
      <c r="Y4" s="94"/>
      <c r="AB4" s="99" t="s">
        <v>18054</v>
      </c>
      <c r="AC4">
        <f>COUNTA(AD4:XFD4)*3+COLUMN()</f>
        <v>29</v>
      </c>
    </row>
    <row r="5" spans="1:36" ht="19.95" customHeight="1" x14ac:dyDescent="0.3">
      <c r="B5" s="769" t="s">
        <v>203</v>
      </c>
      <c r="C5" s="770"/>
      <c r="D5" s="770"/>
      <c r="E5" s="770"/>
      <c r="F5" s="770"/>
      <c r="G5" s="770"/>
      <c r="H5" s="176">
        <f>'Datos EN'!A4</f>
        <v>701</v>
      </c>
      <c r="I5" s="698" t="s">
        <v>415</v>
      </c>
      <c r="J5" s="698"/>
      <c r="K5" s="698"/>
      <c r="L5" s="3">
        <v>701</v>
      </c>
      <c r="M5" s="841"/>
      <c r="N5" s="775" t="str">
        <f>"N. "&amp;Z_ML_02_O&amp;"S: "&amp;AC5</f>
        <v>N. FÓRMULAS: 0</v>
      </c>
      <c r="O5" s="709"/>
      <c r="P5" s="709"/>
      <c r="Q5" s="776"/>
      <c r="R5" s="775" t="str">
        <f ca="1">Z_DG_15_O&amp;": "&amp;P_min_EN&amp;IF(P_max_EN=0,""," - "&amp;P_max_EN)</f>
        <v>Rango de preguntas almacenadas: 0</v>
      </c>
      <c r="S5" s="709"/>
      <c r="T5" s="709"/>
      <c r="U5" s="709"/>
      <c r="V5" s="709"/>
      <c r="W5" s="709"/>
      <c r="X5" s="39"/>
      <c r="Y5" s="462"/>
      <c r="Z5" s="464">
        <v>1</v>
      </c>
      <c r="AA5" s="463"/>
      <c r="AB5" s="464">
        <v>17</v>
      </c>
      <c r="AC5">
        <f>COUNTA(AD4:XFD4)</f>
        <v>0</v>
      </c>
    </row>
    <row r="6" spans="1:36" ht="6" customHeight="1" thickBot="1" x14ac:dyDescent="0.35">
      <c r="B6" s="31"/>
      <c r="C6" s="32"/>
      <c r="D6" s="32"/>
      <c r="E6" s="32"/>
      <c r="F6" s="32"/>
      <c r="G6" s="32"/>
      <c r="H6" s="33"/>
      <c r="I6" s="34"/>
      <c r="J6" s="34"/>
      <c r="K6" s="34"/>
      <c r="L6" s="34"/>
      <c r="M6" s="841"/>
      <c r="N6" s="34"/>
      <c r="O6" s="33"/>
      <c r="P6" s="38"/>
      <c r="Q6" s="518"/>
      <c r="R6" s="34"/>
      <c r="S6" s="30"/>
      <c r="T6" s="30"/>
      <c r="U6" s="30"/>
      <c r="V6" s="33"/>
      <c r="W6" s="33"/>
      <c r="X6" s="35"/>
      <c r="Y6" s="95"/>
    </row>
    <row r="7" spans="1:36" ht="19.95" customHeight="1" thickTop="1" thickBot="1" x14ac:dyDescent="0.35">
      <c r="B7" s="769" t="s">
        <v>23</v>
      </c>
      <c r="C7" s="770"/>
      <c r="D7" s="770"/>
      <c r="E7" s="770"/>
      <c r="F7" s="770"/>
      <c r="G7" s="770"/>
      <c r="H7" s="762" t="str" cm="1">
        <f t="array" aca="1" ref="H7" ca="1">IFERROR(INDIRECT("'Datos EN'!a"&amp;(L5-H5+N_I_Tabla)),"")</f>
        <v/>
      </c>
      <c r="I7" s="762"/>
      <c r="J7" s="762"/>
      <c r="K7" s="762"/>
      <c r="L7" s="762"/>
      <c r="M7" s="762"/>
      <c r="N7" s="698" t="s">
        <v>976</v>
      </c>
      <c r="O7" s="780"/>
      <c r="P7" s="780"/>
      <c r="Q7" s="777"/>
      <c r="R7" s="778"/>
      <c r="S7" s="778"/>
      <c r="T7" s="778"/>
      <c r="U7" s="778"/>
      <c r="V7" s="778"/>
      <c r="W7" s="779"/>
      <c r="X7" s="39"/>
      <c r="Y7" s="462"/>
      <c r="Z7" s="464">
        <v>2</v>
      </c>
      <c r="AA7" s="463"/>
      <c r="AB7" s="464">
        <v>18</v>
      </c>
    </row>
    <row r="8" spans="1:36" ht="6" customHeight="1" thickTop="1" x14ac:dyDescent="0.3">
      <c r="B8" s="31"/>
      <c r="C8" s="32"/>
      <c r="D8" s="32"/>
      <c r="E8" s="32"/>
      <c r="F8" s="32"/>
      <c r="G8" s="34"/>
      <c r="H8" s="34"/>
      <c r="I8" s="33"/>
      <c r="J8" s="33"/>
      <c r="K8" s="33"/>
      <c r="L8" s="33"/>
      <c r="M8" s="34"/>
      <c r="N8" s="34"/>
      <c r="O8" s="30"/>
      <c r="P8" s="38"/>
      <c r="Q8" s="34"/>
      <c r="R8" s="30"/>
      <c r="S8" s="30"/>
      <c r="T8" s="30"/>
      <c r="U8" s="30"/>
      <c r="V8" s="839"/>
      <c r="W8" s="839"/>
      <c r="X8" s="35"/>
      <c r="Y8" s="53"/>
    </row>
    <row r="9" spans="1:36" ht="19.95" customHeight="1" x14ac:dyDescent="0.3">
      <c r="B9" s="697" t="s">
        <v>195</v>
      </c>
      <c r="C9" s="698"/>
      <c r="D9" s="698"/>
      <c r="E9" s="698"/>
      <c r="F9" s="698"/>
      <c r="G9" s="698"/>
      <c r="H9" s="761"/>
      <c r="I9" s="761"/>
      <c r="J9" s="761"/>
      <c r="K9" s="761"/>
      <c r="L9" s="761"/>
      <c r="M9" s="761"/>
      <c r="N9" s="30"/>
      <c r="O9" s="43"/>
      <c r="P9" s="38"/>
      <c r="Q9" s="38"/>
      <c r="R9" s="30"/>
      <c r="S9" s="30"/>
      <c r="T9" s="30"/>
      <c r="U9" s="30"/>
      <c r="V9" s="838"/>
      <c r="W9" s="838"/>
      <c r="X9" s="39"/>
      <c r="Y9" s="462"/>
      <c r="Z9" s="464">
        <v>3</v>
      </c>
      <c r="AA9" s="463"/>
      <c r="AB9" s="464">
        <v>19</v>
      </c>
    </row>
    <row r="10" spans="1:36" ht="6" customHeight="1" thickBot="1" x14ac:dyDescent="0.35">
      <c r="B10" s="31"/>
      <c r="C10" s="32"/>
      <c r="D10" s="32"/>
      <c r="E10" s="32"/>
      <c r="F10" s="32"/>
      <c r="G10" s="33"/>
      <c r="H10" s="47"/>
      <c r="I10" s="34"/>
      <c r="J10" s="34"/>
      <c r="K10" s="34"/>
      <c r="L10" s="34"/>
      <c r="M10" s="34"/>
      <c r="N10" s="34"/>
      <c r="O10" s="34"/>
      <c r="P10" s="34"/>
      <c r="Q10" s="34"/>
      <c r="R10" s="34"/>
      <c r="S10" s="34"/>
      <c r="T10" s="33"/>
      <c r="U10" s="33"/>
      <c r="V10" s="33"/>
      <c r="W10" s="33"/>
      <c r="X10" s="35"/>
      <c r="Y10" s="53"/>
    </row>
    <row r="11" spans="1:36" ht="19.95" customHeight="1" thickTop="1" x14ac:dyDescent="0.3">
      <c r="B11" s="697" t="s">
        <v>181</v>
      </c>
      <c r="C11" s="698"/>
      <c r="D11" s="698"/>
      <c r="E11" s="698"/>
      <c r="F11" s="698"/>
      <c r="G11" s="699"/>
      <c r="H11" s="741"/>
      <c r="I11" s="742"/>
      <c r="J11" s="742"/>
      <c r="K11" s="742"/>
      <c r="L11" s="742"/>
      <c r="M11" s="742"/>
      <c r="N11" s="742"/>
      <c r="O11" s="742"/>
      <c r="P11" s="742"/>
      <c r="Q11" s="742"/>
      <c r="R11" s="742"/>
      <c r="S11" s="742"/>
      <c r="T11" s="742"/>
      <c r="U11" s="742"/>
      <c r="V11" s="742"/>
      <c r="W11" s="743"/>
      <c r="X11" s="39"/>
      <c r="Y11" s="462"/>
      <c r="Z11" s="464">
        <v>4</v>
      </c>
      <c r="AA11" s="463"/>
      <c r="AB11" s="464">
        <v>20</v>
      </c>
    </row>
    <row r="12" spans="1:36" ht="6" customHeight="1" x14ac:dyDescent="0.3">
      <c r="B12" s="784"/>
      <c r="C12" s="785"/>
      <c r="D12" s="32"/>
      <c r="E12" s="46"/>
      <c r="F12" s="46"/>
      <c r="G12" s="47"/>
      <c r="H12" s="744"/>
      <c r="I12" s="745"/>
      <c r="J12" s="745"/>
      <c r="K12" s="745"/>
      <c r="L12" s="745"/>
      <c r="M12" s="745"/>
      <c r="N12" s="745"/>
      <c r="O12" s="745"/>
      <c r="P12" s="745"/>
      <c r="Q12" s="745"/>
      <c r="R12" s="745"/>
      <c r="S12" s="745"/>
      <c r="T12" s="745"/>
      <c r="U12" s="745"/>
      <c r="V12" s="745"/>
      <c r="W12" s="746"/>
      <c r="X12" s="35"/>
      <c r="Y12" s="53"/>
    </row>
    <row r="13" spans="1:36" ht="19.95" customHeight="1" x14ac:dyDescent="0.3">
      <c r="B13" s="784"/>
      <c r="C13" s="785"/>
      <c r="D13" s="681" t="s">
        <v>19883</v>
      </c>
      <c r="E13" s="681"/>
      <c r="F13" s="681"/>
      <c r="G13" s="681"/>
      <c r="H13" s="744"/>
      <c r="I13" s="745"/>
      <c r="J13" s="745"/>
      <c r="K13" s="745"/>
      <c r="L13" s="745"/>
      <c r="M13" s="745"/>
      <c r="N13" s="745"/>
      <c r="O13" s="745"/>
      <c r="P13" s="745"/>
      <c r="Q13" s="745"/>
      <c r="R13" s="745"/>
      <c r="S13" s="745"/>
      <c r="T13" s="745"/>
      <c r="U13" s="745"/>
      <c r="V13" s="745"/>
      <c r="W13" s="746"/>
      <c r="X13" s="39"/>
      <c r="Y13" s="462"/>
      <c r="Z13" s="464">
        <v>5</v>
      </c>
      <c r="AA13" s="463"/>
      <c r="AB13" s="464">
        <v>21</v>
      </c>
    </row>
    <row r="14" spans="1:36" ht="6" customHeight="1" x14ac:dyDescent="0.3">
      <c r="B14" s="784"/>
      <c r="C14" s="785"/>
      <c r="D14" s="32"/>
      <c r="E14" s="46"/>
      <c r="F14" s="46"/>
      <c r="G14" s="781"/>
      <c r="H14" s="744"/>
      <c r="I14" s="745"/>
      <c r="J14" s="745"/>
      <c r="K14" s="745"/>
      <c r="L14" s="745"/>
      <c r="M14" s="745"/>
      <c r="N14" s="745"/>
      <c r="O14" s="745"/>
      <c r="P14" s="745"/>
      <c r="Q14" s="745"/>
      <c r="R14" s="745"/>
      <c r="S14" s="745"/>
      <c r="T14" s="745"/>
      <c r="U14" s="745"/>
      <c r="V14" s="745"/>
      <c r="W14" s="746"/>
      <c r="X14" s="35"/>
      <c r="Y14" s="53"/>
    </row>
    <row r="15" spans="1:36" ht="19.95" customHeight="1" thickBot="1" x14ac:dyDescent="0.35">
      <c r="B15" s="697"/>
      <c r="C15" s="698"/>
      <c r="D15" s="698"/>
      <c r="E15" s="698"/>
      <c r="F15" s="698"/>
      <c r="G15" s="781"/>
      <c r="H15" s="747"/>
      <c r="I15" s="748"/>
      <c r="J15" s="748"/>
      <c r="K15" s="748"/>
      <c r="L15" s="748"/>
      <c r="M15" s="748"/>
      <c r="N15" s="748"/>
      <c r="O15" s="748"/>
      <c r="P15" s="748"/>
      <c r="Q15" s="748"/>
      <c r="R15" s="748"/>
      <c r="S15" s="748"/>
      <c r="T15" s="748"/>
      <c r="U15" s="748"/>
      <c r="V15" s="748"/>
      <c r="W15" s="749"/>
      <c r="X15" s="39"/>
      <c r="Y15" s="462"/>
      <c r="Z15" s="464">
        <v>6</v>
      </c>
      <c r="AA15" s="463"/>
      <c r="AB15" s="464">
        <v>22</v>
      </c>
    </row>
    <row r="16" spans="1:36" ht="6" customHeight="1" thickTop="1" x14ac:dyDescent="0.3">
      <c r="B16" s="31"/>
      <c r="C16" s="32"/>
      <c r="D16" s="32"/>
      <c r="E16" s="32"/>
      <c r="F16" s="32"/>
      <c r="G16" s="781"/>
      <c r="H16" s="33"/>
      <c r="I16" s="34"/>
      <c r="J16" s="34"/>
      <c r="K16" s="34"/>
      <c r="L16" s="34"/>
      <c r="M16" s="34"/>
      <c r="N16" s="34"/>
      <c r="O16" s="34"/>
      <c r="P16" s="34"/>
      <c r="Q16" s="34"/>
      <c r="R16" s="34"/>
      <c r="S16" s="34"/>
      <c r="T16" s="33"/>
      <c r="U16" s="33"/>
      <c r="V16" s="33"/>
      <c r="W16" s="33"/>
      <c r="X16" s="35"/>
      <c r="Y16" s="53"/>
    </row>
    <row r="17" spans="2:28" ht="19.95" customHeight="1" x14ac:dyDescent="0.3">
      <c r="B17" s="697" t="s">
        <v>810</v>
      </c>
      <c r="C17" s="780"/>
      <c r="D17" s="780"/>
      <c r="E17" s="780"/>
      <c r="F17" s="780"/>
      <c r="G17" s="780"/>
      <c r="H17" s="869"/>
      <c r="I17" s="869"/>
      <c r="J17" s="869"/>
      <c r="K17" s="869"/>
      <c r="L17" s="869"/>
      <c r="M17" s="869"/>
      <c r="N17" s="869"/>
      <c r="O17" s="869"/>
      <c r="P17" s="457"/>
      <c r="Q17" s="457"/>
      <c r="R17" s="457"/>
      <c r="S17" s="457"/>
      <c r="T17" s="457"/>
      <c r="U17" s="457"/>
      <c r="V17" s="457"/>
      <c r="W17" s="457"/>
      <c r="X17" s="39"/>
      <c r="Y17" s="462"/>
      <c r="Z17" s="464">
        <v>7</v>
      </c>
      <c r="AA17" s="463"/>
      <c r="AB17" s="464">
        <v>23</v>
      </c>
    </row>
    <row r="18" spans="2:28" ht="6" customHeight="1" x14ac:dyDescent="0.3">
      <c r="B18" s="31"/>
      <c r="C18" s="32"/>
      <c r="D18" s="32"/>
      <c r="E18" s="32"/>
      <c r="F18" s="32"/>
      <c r="G18" s="32"/>
      <c r="H18" s="33"/>
      <c r="I18" s="34"/>
      <c r="J18" s="34"/>
      <c r="K18" s="34"/>
      <c r="L18" s="34"/>
      <c r="M18" s="34"/>
      <c r="N18" s="34"/>
      <c r="O18" s="34"/>
      <c r="P18" s="34"/>
      <c r="Q18" s="34"/>
      <c r="R18" s="34"/>
      <c r="S18" s="34"/>
      <c r="T18" s="33"/>
      <c r="U18" s="33"/>
      <c r="V18" s="33"/>
      <c r="W18" s="33"/>
      <c r="X18" s="35"/>
      <c r="Y18" s="53"/>
    </row>
    <row r="19" spans="2:28" ht="19.95" customHeight="1" x14ac:dyDescent="0.3">
      <c r="B19" s="697" t="s">
        <v>813</v>
      </c>
      <c r="C19" s="780"/>
      <c r="D19" s="780"/>
      <c r="E19" s="780"/>
      <c r="F19" s="780"/>
      <c r="G19" s="780"/>
      <c r="H19" s="886"/>
      <c r="I19" s="886"/>
      <c r="J19" s="886"/>
      <c r="K19" s="886"/>
      <c r="L19" s="886"/>
      <c r="M19" s="886"/>
      <c r="N19" s="886"/>
      <c r="O19" s="886"/>
      <c r="P19" s="698" t="s">
        <v>814</v>
      </c>
      <c r="Q19" s="780"/>
      <c r="R19" s="780"/>
      <c r="S19" s="780"/>
      <c r="T19" s="780"/>
      <c r="U19" s="295"/>
      <c r="V19" s="887" t="s">
        <v>815</v>
      </c>
      <c r="W19" s="888"/>
      <c r="X19" s="39"/>
      <c r="Y19" s="462"/>
      <c r="Z19" s="464">
        <v>8</v>
      </c>
      <c r="AA19" s="463"/>
      <c r="AB19" s="464">
        <v>24</v>
      </c>
    </row>
    <row r="20" spans="2:28" ht="6" customHeight="1" x14ac:dyDescent="0.3">
      <c r="B20" s="31"/>
      <c r="C20" s="32"/>
      <c r="D20" s="32"/>
      <c r="E20" s="32"/>
      <c r="F20" s="32"/>
      <c r="G20" s="32"/>
      <c r="H20" s="33"/>
      <c r="I20" s="34"/>
      <c r="J20" s="34"/>
      <c r="K20" s="34"/>
      <c r="L20" s="34"/>
      <c r="M20" s="34"/>
      <c r="N20" s="34"/>
      <c r="O20" s="34"/>
      <c r="P20" s="34"/>
      <c r="Q20" s="34"/>
      <c r="R20" s="34"/>
      <c r="S20" s="34"/>
      <c r="T20" s="33"/>
      <c r="U20" s="33"/>
      <c r="V20" s="33"/>
      <c r="W20" s="33"/>
      <c r="X20" s="35"/>
      <c r="Y20" s="53"/>
    </row>
    <row r="21" spans="2:28" ht="19.95" customHeight="1" x14ac:dyDescent="0.3">
      <c r="B21" s="697" t="s">
        <v>816</v>
      </c>
      <c r="C21" s="780"/>
      <c r="D21" s="780"/>
      <c r="E21" s="780"/>
      <c r="F21" s="780"/>
      <c r="G21" s="780"/>
      <c r="H21" s="889"/>
      <c r="I21" s="889"/>
      <c r="J21" s="698" t="s">
        <v>818</v>
      </c>
      <c r="K21" s="780"/>
      <c r="L21" s="780"/>
      <c r="M21" s="780"/>
      <c r="N21" s="780"/>
      <c r="O21" s="780"/>
      <c r="P21" s="780"/>
      <c r="Q21" s="886"/>
      <c r="R21" s="886"/>
      <c r="S21" s="886"/>
      <c r="T21" s="886"/>
      <c r="U21" s="886"/>
      <c r="V21" s="886"/>
      <c r="W21" s="886"/>
      <c r="X21" s="39"/>
      <c r="Y21" s="462"/>
      <c r="Z21" s="464">
        <v>9</v>
      </c>
      <c r="AA21" s="463"/>
      <c r="AB21" s="464">
        <v>25</v>
      </c>
    </row>
    <row r="22" spans="2:28" ht="6" customHeight="1" thickBot="1" x14ac:dyDescent="0.35">
      <c r="B22" s="31"/>
      <c r="C22" s="32"/>
      <c r="D22" s="32"/>
      <c r="E22" s="32"/>
      <c r="F22" s="32"/>
      <c r="G22" s="32"/>
      <c r="H22" s="33"/>
      <c r="I22" s="34"/>
      <c r="J22" s="34"/>
      <c r="K22" s="34"/>
      <c r="L22" s="34"/>
      <c r="M22" s="34"/>
      <c r="N22" s="34"/>
      <c r="O22" s="34"/>
      <c r="P22" s="34"/>
      <c r="Q22" s="34"/>
      <c r="R22" s="34"/>
      <c r="S22" s="34"/>
      <c r="T22" s="37"/>
      <c r="U22" s="37"/>
      <c r="V22" s="37"/>
      <c r="W22" s="37"/>
      <c r="X22" s="35"/>
      <c r="Y22" s="53"/>
      <c r="Z22" s="4"/>
    </row>
    <row r="23" spans="2:28" ht="19.95" customHeight="1" thickTop="1" x14ac:dyDescent="0.3">
      <c r="B23" s="782" t="s">
        <v>823</v>
      </c>
      <c r="C23" s="884"/>
      <c r="D23" s="884"/>
      <c r="E23" s="884"/>
      <c r="F23" s="884"/>
      <c r="G23" s="885"/>
      <c r="H23" s="874"/>
      <c r="I23" s="875"/>
      <c r="J23" s="875"/>
      <c r="K23" s="875"/>
      <c r="L23" s="875"/>
      <c r="M23" s="875"/>
      <c r="N23" s="875"/>
      <c r="O23" s="875"/>
      <c r="P23" s="875"/>
      <c r="Q23" s="875"/>
      <c r="R23" s="875"/>
      <c r="S23" s="875"/>
      <c r="T23" s="875"/>
      <c r="U23" s="875"/>
      <c r="V23" s="875"/>
      <c r="W23" s="876"/>
      <c r="X23" s="39"/>
      <c r="Y23" s="462"/>
      <c r="Z23" s="464">
        <v>10</v>
      </c>
      <c r="AA23" s="463"/>
      <c r="AB23" s="464">
        <v>26</v>
      </c>
    </row>
    <row r="24" spans="2:28" ht="6" customHeight="1" x14ac:dyDescent="0.3">
      <c r="B24" s="36"/>
      <c r="C24" s="37"/>
      <c r="D24" s="37"/>
      <c r="E24" s="37"/>
      <c r="F24" s="37"/>
      <c r="G24" s="37"/>
      <c r="H24" s="877"/>
      <c r="I24" s="878"/>
      <c r="J24" s="878"/>
      <c r="K24" s="878"/>
      <c r="L24" s="878"/>
      <c r="M24" s="878"/>
      <c r="N24" s="878"/>
      <c r="O24" s="878"/>
      <c r="P24" s="878"/>
      <c r="Q24" s="878"/>
      <c r="R24" s="878"/>
      <c r="S24" s="878"/>
      <c r="T24" s="878"/>
      <c r="U24" s="878"/>
      <c r="V24" s="878"/>
      <c r="W24" s="879"/>
      <c r="X24" s="39"/>
      <c r="Z24" s="4"/>
    </row>
    <row r="25" spans="2:28" ht="19.95" customHeight="1" thickBot="1" x14ac:dyDescent="0.35">
      <c r="B25" s="36"/>
      <c r="C25" s="37"/>
      <c r="D25" s="37"/>
      <c r="E25" s="37"/>
      <c r="F25" s="37"/>
      <c r="G25" s="37"/>
      <c r="H25" s="880"/>
      <c r="I25" s="881"/>
      <c r="J25" s="881"/>
      <c r="K25" s="881"/>
      <c r="L25" s="881"/>
      <c r="M25" s="881"/>
      <c r="N25" s="881"/>
      <c r="O25" s="881"/>
      <c r="P25" s="881"/>
      <c r="Q25" s="881"/>
      <c r="R25" s="881"/>
      <c r="S25" s="881"/>
      <c r="T25" s="881"/>
      <c r="U25" s="881"/>
      <c r="V25" s="881"/>
      <c r="W25" s="882"/>
      <c r="X25" s="39"/>
      <c r="Y25" s="462"/>
      <c r="Z25" s="464">
        <v>11</v>
      </c>
      <c r="AA25" s="463"/>
      <c r="AB25" s="464">
        <v>27</v>
      </c>
    </row>
    <row r="26" spans="2:28" ht="6" customHeight="1" thickTop="1" thickBot="1" x14ac:dyDescent="0.35">
      <c r="B26" s="36"/>
      <c r="C26" s="40"/>
      <c r="D26" s="40"/>
      <c r="E26" s="40"/>
      <c r="F26" s="40"/>
      <c r="G26" s="37"/>
      <c r="H26" s="33"/>
      <c r="I26" s="33"/>
      <c r="J26" s="33"/>
      <c r="K26" s="33"/>
      <c r="L26" s="38"/>
      <c r="M26" s="38"/>
      <c r="N26" s="38"/>
      <c r="O26" s="38"/>
      <c r="P26" s="38"/>
      <c r="Q26" s="38"/>
      <c r="R26" s="38"/>
      <c r="S26" s="38"/>
      <c r="T26" s="38"/>
      <c r="U26" s="38"/>
      <c r="V26" s="38"/>
      <c r="W26" s="38"/>
      <c r="X26" s="39"/>
      <c r="Y26" s="53"/>
      <c r="Z26" s="4"/>
    </row>
    <row r="27" spans="2:28" ht="19.95" customHeight="1" thickTop="1" x14ac:dyDescent="0.3">
      <c r="B27" s="782" t="s">
        <v>824</v>
      </c>
      <c r="C27" s="884"/>
      <c r="D27" s="884"/>
      <c r="E27" s="884"/>
      <c r="F27" s="884"/>
      <c r="G27" s="885"/>
      <c r="H27" s="874"/>
      <c r="I27" s="875"/>
      <c r="J27" s="875"/>
      <c r="K27" s="875"/>
      <c r="L27" s="875"/>
      <c r="M27" s="875"/>
      <c r="N27" s="875"/>
      <c r="O27" s="875"/>
      <c r="P27" s="875"/>
      <c r="Q27" s="875"/>
      <c r="R27" s="875"/>
      <c r="S27" s="875"/>
      <c r="T27" s="875"/>
      <c r="U27" s="875"/>
      <c r="V27" s="875"/>
      <c r="W27" s="876"/>
      <c r="X27" s="39"/>
      <c r="Y27" s="462"/>
      <c r="Z27" s="464">
        <v>12</v>
      </c>
      <c r="AA27" s="463"/>
      <c r="AB27" s="464">
        <v>28</v>
      </c>
    </row>
    <row r="28" spans="2:28" ht="6" customHeight="1" x14ac:dyDescent="0.3">
      <c r="B28" s="36"/>
      <c r="C28" s="40"/>
      <c r="D28" s="40"/>
      <c r="E28" s="40"/>
      <c r="F28" s="40"/>
      <c r="G28" s="37"/>
      <c r="H28" s="877"/>
      <c r="I28" s="878"/>
      <c r="J28" s="878"/>
      <c r="K28" s="878"/>
      <c r="L28" s="878"/>
      <c r="M28" s="878"/>
      <c r="N28" s="878"/>
      <c r="O28" s="878"/>
      <c r="P28" s="878"/>
      <c r="Q28" s="878"/>
      <c r="R28" s="878"/>
      <c r="S28" s="878"/>
      <c r="T28" s="878"/>
      <c r="U28" s="878"/>
      <c r="V28" s="878"/>
      <c r="W28" s="879"/>
      <c r="X28" s="39"/>
      <c r="Y28" s="53"/>
      <c r="Z28" s="4"/>
    </row>
    <row r="29" spans="2:28" ht="19.95" customHeight="1" thickBot="1" x14ac:dyDescent="0.35">
      <c r="B29" s="36"/>
      <c r="C29" s="37"/>
      <c r="D29" s="37"/>
      <c r="E29" s="40"/>
      <c r="F29" s="104"/>
      <c r="G29" s="45"/>
      <c r="H29" s="880"/>
      <c r="I29" s="881"/>
      <c r="J29" s="881"/>
      <c r="K29" s="881"/>
      <c r="L29" s="881"/>
      <c r="M29" s="881"/>
      <c r="N29" s="881"/>
      <c r="O29" s="881"/>
      <c r="P29" s="881"/>
      <c r="Q29" s="881"/>
      <c r="R29" s="881"/>
      <c r="S29" s="881"/>
      <c r="T29" s="881"/>
      <c r="U29" s="881"/>
      <c r="V29" s="881"/>
      <c r="W29" s="882"/>
      <c r="X29" s="85"/>
      <c r="Y29" s="462"/>
      <c r="Z29" s="464">
        <v>13</v>
      </c>
      <c r="AA29" s="463"/>
      <c r="AB29" s="464">
        <v>29</v>
      </c>
    </row>
    <row r="30" spans="2:28" ht="6" customHeight="1" thickTop="1" x14ac:dyDescent="0.3">
      <c r="B30" s="36"/>
      <c r="C30" s="40"/>
      <c r="D30" s="40"/>
      <c r="E30" s="40"/>
      <c r="F30" s="46"/>
      <c r="G30" s="37"/>
      <c r="H30" s="45"/>
      <c r="I30" s="45"/>
      <c r="J30" s="41"/>
      <c r="K30" s="41"/>
      <c r="L30" s="41"/>
      <c r="M30" s="41"/>
      <c r="N30" s="41"/>
      <c r="O30" s="41"/>
      <c r="P30" s="41"/>
      <c r="Q30" s="41"/>
      <c r="R30" s="30"/>
      <c r="S30" s="30"/>
      <c r="T30" s="30"/>
      <c r="U30" s="30"/>
      <c r="V30" s="30"/>
      <c r="W30" s="30"/>
      <c r="X30" s="85"/>
      <c r="Y30" s="53"/>
      <c r="Z30" s="4"/>
    </row>
    <row r="31" spans="2:28" ht="19.95" customHeight="1" x14ac:dyDescent="0.3">
      <c r="B31" s="36"/>
      <c r="C31" s="458"/>
      <c r="D31" s="458"/>
      <c r="E31" s="458"/>
      <c r="F31" s="458"/>
      <c r="G31" s="458"/>
      <c r="H31" s="883"/>
      <c r="I31" s="883"/>
      <c r="J31" s="883"/>
      <c r="K31" s="883"/>
      <c r="L31" s="883"/>
      <c r="M31" s="883"/>
      <c r="N31" s="883"/>
      <c r="O31" s="883"/>
      <c r="P31" s="130"/>
      <c r="Q31" s="130"/>
      <c r="R31" s="30"/>
      <c r="S31" s="660"/>
      <c r="T31" s="660"/>
      <c r="U31" s="660"/>
      <c r="V31" s="660"/>
      <c r="W31" s="660"/>
      <c r="X31" s="738"/>
      <c r="Y31" s="462"/>
      <c r="Z31" s="464">
        <v>14</v>
      </c>
      <c r="AA31" s="463"/>
      <c r="AB31" s="464">
        <v>30</v>
      </c>
    </row>
    <row r="32" spans="2:28" ht="6" customHeight="1" x14ac:dyDescent="0.3">
      <c r="B32" s="36"/>
      <c r="C32" s="717" t="s">
        <v>60</v>
      </c>
      <c r="D32" s="717"/>
      <c r="E32" s="45"/>
      <c r="F32" s="46"/>
      <c r="G32" s="45"/>
      <c r="H32" s="45"/>
      <c r="I32" s="45"/>
      <c r="J32" s="130"/>
      <c r="K32" s="130"/>
      <c r="L32" s="130"/>
      <c r="M32" s="45"/>
      <c r="N32" s="130"/>
      <c r="O32" s="130"/>
      <c r="P32" s="130"/>
      <c r="Q32" s="130"/>
      <c r="R32" s="30"/>
      <c r="S32" s="660"/>
      <c r="T32" s="660"/>
      <c r="U32" s="660"/>
      <c r="V32" s="660"/>
      <c r="W32" s="660"/>
      <c r="X32" s="738"/>
      <c r="Y32" s="53"/>
    </row>
    <row r="33" spans="1:28" ht="19.95" customHeight="1" x14ac:dyDescent="0.3">
      <c r="B33" s="36"/>
      <c r="C33" s="717"/>
      <c r="D33" s="717"/>
      <c r="E33" s="45"/>
      <c r="F33" s="131"/>
      <c r="G33" s="45"/>
      <c r="H33" s="821"/>
      <c r="I33" s="821"/>
      <c r="J33" s="130"/>
      <c r="K33" s="130"/>
      <c r="L33" s="821"/>
      <c r="M33" s="821"/>
      <c r="N33" s="130"/>
      <c r="O33" s="130"/>
      <c r="P33" s="130"/>
      <c r="Q33" s="130"/>
      <c r="R33" s="30"/>
      <c r="S33" s="660"/>
      <c r="T33" s="660"/>
      <c r="U33" s="660"/>
      <c r="V33" s="660"/>
      <c r="W33" s="660"/>
      <c r="X33" s="738"/>
      <c r="Y33" s="462"/>
      <c r="Z33" s="464">
        <v>15</v>
      </c>
      <c r="AA33" s="463"/>
      <c r="AB33" s="464">
        <v>31</v>
      </c>
    </row>
    <row r="34" spans="1:28" ht="6" customHeight="1" x14ac:dyDescent="0.3">
      <c r="B34" s="36"/>
      <c r="C34" s="717"/>
      <c r="D34" s="717"/>
      <c r="E34" s="45"/>
      <c r="F34" s="46"/>
      <c r="G34" s="45"/>
      <c r="H34" s="45"/>
      <c r="I34" s="45"/>
      <c r="J34" s="130"/>
      <c r="K34" s="130"/>
      <c r="L34" s="130"/>
      <c r="M34" s="45"/>
      <c r="N34" s="130"/>
      <c r="O34" s="130"/>
      <c r="P34" s="130"/>
      <c r="Q34" s="130"/>
      <c r="R34" s="30"/>
      <c r="S34" s="660"/>
      <c r="T34" s="660"/>
      <c r="U34" s="660"/>
      <c r="V34" s="660"/>
      <c r="W34" s="660"/>
      <c r="X34" s="738"/>
      <c r="Y34" s="53"/>
    </row>
    <row r="35" spans="1:28" ht="19.95" customHeight="1" x14ac:dyDescent="0.3">
      <c r="B35" s="36"/>
      <c r="C35" s="717"/>
      <c r="D35" s="717"/>
      <c r="E35" s="45"/>
      <c r="F35" s="131"/>
      <c r="G35" s="45"/>
      <c r="H35" s="45"/>
      <c r="I35" s="45"/>
      <c r="J35" s="130"/>
      <c r="K35" s="130"/>
      <c r="L35" s="130"/>
      <c r="M35" s="45"/>
      <c r="N35" s="130"/>
      <c r="O35" s="130"/>
      <c r="P35" s="130"/>
      <c r="Q35" s="130"/>
      <c r="R35" s="30"/>
      <c r="S35" s="660"/>
      <c r="T35" s="660"/>
      <c r="U35" s="660"/>
      <c r="V35" s="660"/>
      <c r="W35" s="660"/>
      <c r="X35" s="738"/>
      <c r="Y35" s="462"/>
      <c r="Z35" s="464">
        <v>16</v>
      </c>
      <c r="AA35" s="463"/>
      <c r="AB35" s="464">
        <v>32</v>
      </c>
    </row>
    <row r="36" spans="1:28" ht="10.050000000000001" customHeight="1" thickBot="1" x14ac:dyDescent="0.35">
      <c r="B36" s="168"/>
      <c r="C36" s="180" t="s">
        <v>20238</v>
      </c>
      <c r="D36" s="42"/>
      <c r="E36" s="42"/>
      <c r="F36" s="116"/>
      <c r="G36" s="42"/>
      <c r="H36" s="42"/>
      <c r="I36" s="42"/>
      <c r="J36" s="42"/>
      <c r="K36" s="42"/>
      <c r="L36" s="42"/>
      <c r="M36" s="42"/>
      <c r="N36" s="42"/>
      <c r="O36" s="42"/>
      <c r="P36" s="42"/>
      <c r="Q36" s="42"/>
      <c r="R36" s="86"/>
      <c r="S36" s="739"/>
      <c r="T36" s="739"/>
      <c r="U36" s="739"/>
      <c r="V36" s="739"/>
      <c r="W36" s="739"/>
      <c r="X36" s="740"/>
      <c r="Y36" s="53"/>
    </row>
    <row r="37" spans="1:28" ht="8.1" hidden="1" customHeight="1" thickTop="1" x14ac:dyDescent="0.3">
      <c r="A37" s="1"/>
      <c r="G37" s="29">
        <v>701</v>
      </c>
      <c r="M37" s="163" t="b">
        <v>1</v>
      </c>
      <c r="N37" s="29" t="b">
        <f>Centrar_Tabla</f>
        <v>0</v>
      </c>
    </row>
    <row r="38" spans="1:28" ht="7.65" hidden="1" customHeight="1" x14ac:dyDescent="0.3">
      <c r="A38" s="1"/>
      <c r="B38" s="147" t="s">
        <v>117</v>
      </c>
      <c r="C38" s="5"/>
      <c r="D38" s="5"/>
      <c r="E38" s="5"/>
      <c r="F38" s="148" t="s">
        <v>810</v>
      </c>
      <c r="G38" s="137" t="s">
        <v>125</v>
      </c>
      <c r="H38" s="132" t="s">
        <v>821</v>
      </c>
      <c r="I38" s="132"/>
      <c r="J38" s="151" t="s">
        <v>910</v>
      </c>
      <c r="K38" s="132"/>
      <c r="L38" s="132"/>
      <c r="M38" s="132"/>
      <c r="N38" s="132"/>
      <c r="O38" s="133"/>
      <c r="P38" s="1">
        <v>5</v>
      </c>
      <c r="R38" s="149" t="s">
        <v>119</v>
      </c>
      <c r="S38" s="1" t="s">
        <v>814</v>
      </c>
    </row>
    <row r="39" spans="1:28" ht="7.65" hidden="1" customHeight="1" x14ac:dyDescent="0.3">
      <c r="A39" s="1"/>
      <c r="G39" s="138" t="s">
        <v>126</v>
      </c>
      <c r="H39" s="1" t="s">
        <v>825</v>
      </c>
      <c r="J39" s="152" t="s">
        <v>911</v>
      </c>
      <c r="O39" s="134"/>
      <c r="P39" s="1">
        <v>10</v>
      </c>
      <c r="R39" s="149" t="s">
        <v>120</v>
      </c>
      <c r="S39" s="1" t="s">
        <v>815</v>
      </c>
    </row>
    <row r="40" spans="1:28" ht="7.65" hidden="1" customHeight="1" x14ac:dyDescent="0.3">
      <c r="A40" s="1"/>
      <c r="G40" s="138" t="s">
        <v>127</v>
      </c>
      <c r="H40" s="1" t="s">
        <v>826</v>
      </c>
      <c r="J40" s="152" t="s">
        <v>912</v>
      </c>
      <c r="O40" s="134"/>
      <c r="P40" s="1">
        <v>15</v>
      </c>
      <c r="R40" s="149" t="s">
        <v>123</v>
      </c>
      <c r="S40" s="1" t="s">
        <v>823</v>
      </c>
    </row>
    <row r="41" spans="1:28" ht="8.1" hidden="1" customHeight="1" x14ac:dyDescent="0.3">
      <c r="A41" s="96"/>
      <c r="G41" s="138" t="s">
        <v>128</v>
      </c>
      <c r="H41" s="1" t="s">
        <v>827</v>
      </c>
      <c r="J41" s="152" t="s">
        <v>913</v>
      </c>
      <c r="O41" s="134"/>
      <c r="P41" s="1">
        <v>20</v>
      </c>
      <c r="R41" s="149" t="s">
        <v>124</v>
      </c>
      <c r="S41" s="1" t="s">
        <v>824</v>
      </c>
    </row>
    <row r="42" spans="1:28" ht="7.65" hidden="1" customHeight="1" x14ac:dyDescent="0.3">
      <c r="A42" s="1"/>
      <c r="G42" s="138" t="s">
        <v>129</v>
      </c>
      <c r="H42" s="1" t="s">
        <v>820</v>
      </c>
      <c r="J42" s="152" t="s">
        <v>914</v>
      </c>
      <c r="O42" s="134"/>
      <c r="P42" s="1">
        <v>25</v>
      </c>
    </row>
    <row r="43" spans="1:28" ht="7.65" hidden="1" customHeight="1" x14ac:dyDescent="0.3">
      <c r="A43" s="1"/>
      <c r="B43" s="149" t="s">
        <v>118</v>
      </c>
      <c r="F43" s="148" t="s">
        <v>813</v>
      </c>
      <c r="G43" s="137" t="s">
        <v>130</v>
      </c>
      <c r="H43" s="132" t="s">
        <v>811</v>
      </c>
      <c r="I43" s="132"/>
      <c r="J43" s="151">
        <v>1</v>
      </c>
      <c r="K43" s="132"/>
      <c r="L43" s="132"/>
      <c r="M43" s="132"/>
      <c r="N43" s="132"/>
      <c r="O43" s="133"/>
      <c r="P43" s="1">
        <v>30</v>
      </c>
    </row>
    <row r="44" spans="1:28" ht="7.65" hidden="1" customHeight="1" x14ac:dyDescent="0.3">
      <c r="A44" s="1"/>
      <c r="G44" s="139" t="s">
        <v>131</v>
      </c>
      <c r="H44" s="135" t="s">
        <v>812</v>
      </c>
      <c r="I44" s="135"/>
      <c r="J44" s="153">
        <v>0</v>
      </c>
      <c r="K44" s="135"/>
      <c r="L44" s="135"/>
      <c r="M44" s="135"/>
      <c r="N44" s="135"/>
      <c r="O44" s="136"/>
      <c r="P44" s="1">
        <v>35</v>
      </c>
    </row>
    <row r="45" spans="1:28" ht="7.65" hidden="1" customHeight="1" x14ac:dyDescent="0.3">
      <c r="A45" s="1"/>
      <c r="B45" s="149" t="s">
        <v>121</v>
      </c>
      <c r="F45" s="148" t="s">
        <v>816</v>
      </c>
      <c r="G45" s="142">
        <v>16</v>
      </c>
      <c r="H45" s="141" t="s">
        <v>828</v>
      </c>
      <c r="I45" s="132"/>
      <c r="J45" s="151">
        <v>0</v>
      </c>
      <c r="K45" s="132"/>
      <c r="L45" s="132"/>
      <c r="M45" s="132"/>
      <c r="N45" s="132"/>
      <c r="O45" s="133"/>
      <c r="P45" s="1">
        <v>40</v>
      </c>
    </row>
    <row r="46" spans="1:28" ht="7.65" hidden="1" customHeight="1" x14ac:dyDescent="0.3">
      <c r="A46" s="1"/>
      <c r="B46" s="149"/>
      <c r="F46" s="148"/>
      <c r="G46" s="143"/>
      <c r="H46" s="140">
        <v>1</v>
      </c>
      <c r="J46" s="152">
        <v>1</v>
      </c>
      <c r="O46" s="134"/>
    </row>
    <row r="47" spans="1:28" ht="7.65" hidden="1" customHeight="1" x14ac:dyDescent="0.3">
      <c r="F47" s="144"/>
      <c r="G47" s="143"/>
      <c r="H47" s="140">
        <v>2</v>
      </c>
      <c r="J47" s="152">
        <v>2</v>
      </c>
      <c r="O47" s="134"/>
    </row>
    <row r="48" spans="1:28" ht="7.65" hidden="1" customHeight="1" x14ac:dyDescent="0.3">
      <c r="F48" s="144"/>
      <c r="G48" s="143"/>
      <c r="H48" s="140">
        <v>3</v>
      </c>
      <c r="J48" s="152">
        <v>3</v>
      </c>
      <c r="O48" s="134"/>
    </row>
    <row r="49" spans="2:15" ht="7.65" hidden="1" customHeight="1" x14ac:dyDescent="0.3">
      <c r="F49" s="144"/>
      <c r="G49" s="138">
        <v>17</v>
      </c>
      <c r="H49" s="1" t="s">
        <v>817</v>
      </c>
      <c r="J49" s="152">
        <v>-1</v>
      </c>
      <c r="O49" s="134"/>
    </row>
    <row r="50" spans="2:15" ht="7.65" hidden="1" customHeight="1" x14ac:dyDescent="0.3">
      <c r="B50" s="149" t="s">
        <v>122</v>
      </c>
      <c r="F50" s="148" t="s">
        <v>818</v>
      </c>
      <c r="G50" s="137">
        <v>18</v>
      </c>
      <c r="H50" s="132" t="s">
        <v>819</v>
      </c>
      <c r="I50" s="132"/>
      <c r="J50" s="151">
        <v>0</v>
      </c>
      <c r="K50" s="132"/>
      <c r="L50" s="132"/>
      <c r="M50" s="132"/>
      <c r="N50" s="132"/>
      <c r="O50" s="133"/>
    </row>
    <row r="51" spans="2:15" ht="7.65" hidden="1" customHeight="1" x14ac:dyDescent="0.3">
      <c r="G51" s="143"/>
      <c r="H51" s="140">
        <v>1</v>
      </c>
      <c r="J51" s="152">
        <v>1</v>
      </c>
      <c r="O51" s="134"/>
    </row>
    <row r="52" spans="2:15" ht="7.65" hidden="1" customHeight="1" x14ac:dyDescent="0.3">
      <c r="G52" s="143"/>
      <c r="H52" s="140">
        <v>2</v>
      </c>
      <c r="J52" s="152">
        <v>2</v>
      </c>
      <c r="O52" s="134"/>
    </row>
    <row r="53" spans="2:15" ht="7.65" hidden="1" customHeight="1" x14ac:dyDescent="0.3">
      <c r="G53" s="146"/>
      <c r="H53" s="145">
        <v>3</v>
      </c>
      <c r="I53" s="135"/>
      <c r="J53" s="153">
        <v>3</v>
      </c>
      <c r="K53" s="135"/>
      <c r="L53" s="135"/>
      <c r="M53" s="135"/>
      <c r="N53" s="135"/>
      <c r="O53" s="136"/>
    </row>
    <row r="54" spans="2:15" ht="2.7" customHeight="1" thickTop="1" x14ac:dyDescent="0.3"/>
    <row r="55" spans="2:15" hidden="1" x14ac:dyDescent="0.3"/>
    <row r="56" spans="2:15" hidden="1" x14ac:dyDescent="0.3"/>
    <row r="57" spans="2:15" hidden="1" x14ac:dyDescent="0.3"/>
    <row r="58" spans="2:15" hidden="1" x14ac:dyDescent="0.3"/>
    <row r="59" spans="2:15" hidden="1" x14ac:dyDescent="0.3"/>
    <row r="60" spans="2:15" hidden="1" x14ac:dyDescent="0.3"/>
    <row r="61" spans="2:15" hidden="1" x14ac:dyDescent="0.3"/>
    <row r="62" spans="2:15" hidden="1" x14ac:dyDescent="0.3"/>
    <row r="63" spans="2:15" hidden="1" x14ac:dyDescent="0.3"/>
    <row r="64" spans="2:15" hidden="1" x14ac:dyDescent="0.3"/>
    <row r="65" spans="1:1" hidden="1" x14ac:dyDescent="0.3"/>
    <row r="66" spans="1:1" hidden="1" x14ac:dyDescent="0.3"/>
    <row r="67" spans="1:1" hidden="1" x14ac:dyDescent="0.3"/>
    <row r="68" spans="1:1" hidden="1" x14ac:dyDescent="0.3">
      <c r="A68" t="s">
        <v>19830</v>
      </c>
    </row>
    <row r="69" spans="1:1" hidden="1" x14ac:dyDescent="0.3"/>
    <row r="70" spans="1:1" hidden="1" x14ac:dyDescent="0.3"/>
    <row r="71" spans="1:1" hidden="1" x14ac:dyDescent="0.3"/>
    <row r="72" spans="1:1" hidden="1" x14ac:dyDescent="0.3"/>
    <row r="73" spans="1:1" hidden="1" x14ac:dyDescent="0.3"/>
    <row r="74" spans="1:1" hidden="1" x14ac:dyDescent="0.3"/>
    <row r="75" spans="1:1" hidden="1" x14ac:dyDescent="0.3"/>
    <row r="76" spans="1:1" hidden="1" x14ac:dyDescent="0.3"/>
    <row r="77" spans="1:1" hidden="1" x14ac:dyDescent="0.3"/>
    <row r="78" spans="1:1" hidden="1" x14ac:dyDescent="0.3"/>
    <row r="79" spans="1:1" hidden="1" x14ac:dyDescent="0.3"/>
    <row r="80" spans="1:1"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sheetData>
  <sheetProtection algorithmName="SHA-512" hashValue="/yazLb3xhO0BaeFDBf9Ob5xje5RqkNsqzNSZuV7ichp8ZIePkYmi+enyRnklLR9vEIM+GPfryfBdtWm25OnPnQ==" saltValue="XpO/rcU0ifWTChMi2KhV4A==" spinCount="100000" sheet="1" objects="1" scenarios="1" selectLockedCells="1" autoFilter="0"/>
  <mergeCells count="45">
    <mergeCell ref="R2:S2"/>
    <mergeCell ref="T2:U2"/>
    <mergeCell ref="V2:W2"/>
    <mergeCell ref="Q21:W21"/>
    <mergeCell ref="V19:W19"/>
    <mergeCell ref="P2:Q2"/>
    <mergeCell ref="R5:W5"/>
    <mergeCell ref="V8:W8"/>
    <mergeCell ref="V9:W9"/>
    <mergeCell ref="Q7:W7"/>
    <mergeCell ref="H11:W15"/>
    <mergeCell ref="H21:I21"/>
    <mergeCell ref="H17:O17"/>
    <mergeCell ref="H19:O19"/>
    <mergeCell ref="J21:P21"/>
    <mergeCell ref="P19:T19"/>
    <mergeCell ref="B1:K3"/>
    <mergeCell ref="L2:M2"/>
    <mergeCell ref="N2:O2"/>
    <mergeCell ref="D13:G13"/>
    <mergeCell ref="B12:C14"/>
    <mergeCell ref="G14:G16"/>
    <mergeCell ref="H7:M7"/>
    <mergeCell ref="H9:M9"/>
    <mergeCell ref="M4:M6"/>
    <mergeCell ref="N7:P7"/>
    <mergeCell ref="N5:Q5"/>
    <mergeCell ref="B5:G5"/>
    <mergeCell ref="B9:G9"/>
    <mergeCell ref="B11:G11"/>
    <mergeCell ref="B7:G7"/>
    <mergeCell ref="I5:K5"/>
    <mergeCell ref="B15:F15"/>
    <mergeCell ref="S31:X36"/>
    <mergeCell ref="C32:D35"/>
    <mergeCell ref="H23:W25"/>
    <mergeCell ref="H31:O31"/>
    <mergeCell ref="L33:M33"/>
    <mergeCell ref="H33:I33"/>
    <mergeCell ref="H27:W29"/>
    <mergeCell ref="B23:G23"/>
    <mergeCell ref="B27:G27"/>
    <mergeCell ref="B17:G17"/>
    <mergeCell ref="B19:G19"/>
    <mergeCell ref="B21:G21"/>
  </mergeCells>
  <conditionalFormatting sqref="Q21 J21">
    <cfRule type="expression" dxfId="126" priority="22">
      <formula>$H$21="NO"</formula>
    </cfRule>
  </conditionalFormatting>
  <conditionalFormatting sqref="H19 B19 U19:V19 P19">
    <cfRule type="expression" dxfId="125" priority="21">
      <formula>$H$17=$H$42</formula>
    </cfRule>
  </conditionalFormatting>
  <conditionalFormatting sqref="H21:I21 Q21">
    <cfRule type="expression" dxfId="124" priority="20">
      <formula>$H$17="Sin texto"</formula>
    </cfRule>
  </conditionalFormatting>
  <conditionalFormatting sqref="H21:I21">
    <cfRule type="expression" dxfId="123" priority="19" stopIfTrue="1">
      <formula>AND($H$21=$H$45,$H$17=$H$42)</formula>
    </cfRule>
  </conditionalFormatting>
  <conditionalFormatting sqref="Q21">
    <cfRule type="expression" dxfId="122" priority="18" stopIfTrue="1">
      <formula>OR(AND($H$17=$H$42,$Q$21=$H$50),IF($H$50&lt;&gt;$Q$21,$Q$21&gt;$H$21))</formula>
    </cfRule>
  </conditionalFormatting>
  <conditionalFormatting sqref="D22:W22 H23:W23 B23 D24:W26 D28:W30 H27:W27 B27">
    <cfRule type="expression" dxfId="121" priority="17">
      <formula>$H$17=$H$42</formula>
    </cfRule>
  </conditionalFormatting>
  <conditionalFormatting sqref="Y2">
    <cfRule type="expression" dxfId="120" priority="12">
      <formula>$Z$2="OK"</formula>
    </cfRule>
  </conditionalFormatting>
  <conditionalFormatting sqref="P17">
    <cfRule type="expression" dxfId="119" priority="11">
      <formula>$H$17="Sin texto"</formula>
    </cfRule>
  </conditionalFormatting>
  <conditionalFormatting sqref="C31">
    <cfRule type="expression" dxfId="118" priority="10">
      <formula>$H$17="Sin texto"</formula>
    </cfRule>
  </conditionalFormatting>
  <conditionalFormatting sqref="Q17:W17">
    <cfRule type="expression" dxfId="117" priority="7">
      <formula>$H$17="Sin texto"</formula>
    </cfRule>
  </conditionalFormatting>
  <conditionalFormatting sqref="H31 H33 L33">
    <cfRule type="expression" dxfId="116" priority="4">
      <formula>$H$17="Sin texto"</formula>
    </cfRule>
  </conditionalFormatting>
  <conditionalFormatting sqref="AB5:AB35">
    <cfRule type="expression" dxfId="115" priority="2">
      <formula>$Z$2="OK"</formula>
    </cfRule>
  </conditionalFormatting>
  <dataValidations count="11">
    <dataValidation allowBlank="1" showErrorMessage="1" promptTitle="Retroalimentación" prompt="Escribe el comentario que quieres que aparezca para la respuesta incorrecta." sqref="H27"/>
    <dataValidation allowBlank="1" showErrorMessage="1" promptTitle="Retroalimentación" prompt="Escribe el comentario que quieres que aparezca para la respuesta correcta" sqref="H23"/>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list" allowBlank="1" showErrorMessage="1" promptTitle="Respuestas" prompt="Escribe VERDADERO o FALSO" sqref="H17">
      <formula1>$H$38:$H$42</formula1>
    </dataValidation>
    <dataValidation type="list" showInputMessage="1" showErrorMessage="1" sqref="U19">
      <formula1>IF(FR_EN=$H$42,$H$37,$P$38:$P$45)</formula1>
    </dataValidation>
    <dataValidation type="list" showInputMessage="1" showErrorMessage="1" sqref="H21:I21">
      <formula1>IF(FR_EN=$H$42,$H$46:$H$49,$H$45:$H$49)</formula1>
    </dataValidation>
    <dataValidation type="list" showInputMessage="1" showErrorMessage="1" sqref="H19:O19">
      <formula1>IF(FR_EN=$H$42,$H$37,$H$43:$H$44)</formula1>
    </dataValidation>
    <dataValidation type="list" showInputMessage="1" showErrorMessage="1" sqref="Q21:W21">
      <formula1>IF(PA_EN=$H$45,$H$37,IF(FR_EN=$H$42,$H$51:$H$53,$H$50:$H$53))</formula1>
    </dataValidation>
  </dataValidation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1"/>
  <headerFooter>
    <oddHeader>&amp;L&amp;G&amp;C&amp;"-,Negrita"&amp;12Elaborado por
MILAGROS HUERTA GÓMEZ DE MERODIO
(Universidad de Cádiz)&amp;R&amp;A</oddHeader>
    <oddFooter>&amp;C&amp;F&amp;RPg. &amp;P/&amp;N</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2769" r:id="rId5"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32770" r:id="rId6"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32771" r:id="rId7" name="Contador 1">
              <controlPr defaultSize="0" autoPict="0" macro="[0]!Ver_Datos_Preguntas" altText="Para consultar los datos de cada pregunta.">
                <anchor moveWithCells="1" sizeWithCells="1">
                  <from>
                    <xdr:col>11</xdr:col>
                    <xdr:colOff>388620</xdr:colOff>
                    <xdr:row>4</xdr:row>
                    <xdr:rowOff>0</xdr:rowOff>
                  </from>
                  <to>
                    <xdr:col>12</xdr:col>
                    <xdr:colOff>83820</xdr:colOff>
                    <xdr:row>5</xdr:row>
                    <xdr:rowOff>22860</xdr:rowOff>
                  </to>
                </anchor>
              </controlPr>
            </control>
          </mc:Choice>
        </mc:AlternateContent>
        <mc:AlternateContent xmlns:mc="http://schemas.openxmlformats.org/markup-compatibility/2006">
          <mc:Choice Requires="x14">
            <control shapeId="32772" r:id="rId8" name="Box PREGUNTAS">
              <controlPr defaultSize="0" autoFill="0" autoLine="0" autoPict="0">
                <anchor moveWithCells="1">
                  <from>
                    <xdr:col>12</xdr:col>
                    <xdr:colOff>83820</xdr:colOff>
                    <xdr:row>4</xdr:row>
                    <xdr:rowOff>15240</xdr:rowOff>
                  </from>
                  <to>
                    <xdr:col>12</xdr:col>
                    <xdr:colOff>327660</xdr:colOff>
                    <xdr:row>5</xdr:row>
                    <xdr:rowOff>22860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tabColor rgb="FFE87B00"/>
    <pageSetUpPr autoPageBreaks="0" fitToPage="1"/>
  </sheetPr>
  <dimension ref="A1:AM7"/>
  <sheetViews>
    <sheetView showGridLines="0" showRowColHeaders="0" zoomScale="140" zoomScaleNormal="140" workbookViewId="0">
      <pane xSplit="7" ySplit="5" topLeftCell="M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4" x14ac:dyDescent="0.3"/>
  <cols>
    <col min="1" max="1" width="9.6640625" customWidth="1"/>
    <col min="2" max="3" width="3.6640625" hidden="1" customWidth="1"/>
    <col min="4" max="5" width="3.6640625" style="2" hidden="1" customWidth="1"/>
    <col min="6" max="6" width="11.33203125" style="2" customWidth="1"/>
    <col min="7" max="7" width="64.5546875" customWidth="1"/>
    <col min="8" max="13" width="12.5546875" customWidth="1"/>
    <col min="14" max="14" width="30.6640625" customWidth="1"/>
    <col min="15" max="31" width="14.33203125" hidden="1" customWidth="1"/>
    <col min="32" max="35" width="11.5546875" hidden="1" customWidth="1"/>
    <col min="36" max="36" width="11.44140625" customWidth="1"/>
    <col min="37" max="39" width="0" hidden="1" customWidth="1"/>
    <col min="40" max="16384" width="11.44140625" hidden="1"/>
  </cols>
  <sheetData>
    <row r="1" spans="1:37" ht="39.9" customHeight="1" x14ac:dyDescent="0.3">
      <c r="A1" s="170" t="s">
        <v>20238</v>
      </c>
      <c r="B1" s="101"/>
      <c r="C1" s="102"/>
      <c r="D1" s="169"/>
      <c r="E1" s="169"/>
      <c r="F1" s="171" t="s">
        <v>20516</v>
      </c>
      <c r="G1" s="297" t="s">
        <v>20517</v>
      </c>
      <c r="H1" s="173">
        <f>COUNTA(Tabla_EN[Columna1])</f>
        <v>0</v>
      </c>
      <c r="I1" s="172" t="s">
        <v>365</v>
      </c>
    </row>
    <row r="2" spans="1:37" ht="50.1" customHeight="1" thickBot="1" x14ac:dyDescent="0.35">
      <c r="A2" s="192" t="s">
        <v>23</v>
      </c>
      <c r="B2" s="184" t="s">
        <v>1354</v>
      </c>
      <c r="C2" s="271"/>
      <c r="D2" s="272"/>
      <c r="E2" s="272"/>
      <c r="F2" s="198" t="s">
        <v>195</v>
      </c>
      <c r="G2" s="195" t="s">
        <v>20567</v>
      </c>
      <c r="H2" s="254" t="s">
        <v>810</v>
      </c>
      <c r="I2" s="255" t="s">
        <v>813</v>
      </c>
      <c r="J2" s="256" t="s">
        <v>814</v>
      </c>
      <c r="K2" s="257" t="s">
        <v>816</v>
      </c>
      <c r="L2" s="258" t="s">
        <v>818</v>
      </c>
      <c r="M2" s="259" t="s">
        <v>823</v>
      </c>
      <c r="N2" s="254" t="s">
        <v>824</v>
      </c>
      <c r="O2" s="459"/>
      <c r="P2" s="257"/>
      <c r="Q2" s="257"/>
      <c r="R2" s="258"/>
      <c r="S2" s="259"/>
      <c r="T2" s="259"/>
      <c r="U2" s="259"/>
      <c r="V2" s="259"/>
      <c r="W2" s="259"/>
      <c r="X2" s="259"/>
      <c r="Y2" s="259"/>
      <c r="Z2" s="259"/>
      <c r="AA2" s="259"/>
      <c r="AB2" s="259"/>
      <c r="AC2" s="259"/>
      <c r="AD2" s="259"/>
      <c r="AE2" s="259"/>
      <c r="AF2" s="277"/>
      <c r="AG2" s="278"/>
      <c r="AH2" s="279"/>
      <c r="AI2" s="280"/>
      <c r="AJ2" s="256" t="s">
        <v>976</v>
      </c>
    </row>
    <row r="3" spans="1:37" s="248" customFormat="1" ht="12.6" hidden="1" thickTop="1" x14ac:dyDescent="0.3">
      <c r="A3" s="586"/>
      <c r="B3" s="586"/>
      <c r="C3" s="586"/>
      <c r="D3" s="586"/>
      <c r="E3" s="586"/>
      <c r="F3" s="586"/>
      <c r="G3" s="586"/>
      <c r="H3" s="586"/>
      <c r="I3" s="586"/>
      <c r="J3" s="586"/>
      <c r="K3" s="586"/>
      <c r="L3" s="586"/>
      <c r="M3" s="586"/>
      <c r="N3" s="586"/>
      <c r="O3" s="586"/>
      <c r="P3" s="586"/>
      <c r="Q3" s="586"/>
      <c r="R3" s="586"/>
      <c r="S3" s="586"/>
      <c r="T3" s="586"/>
      <c r="U3" s="586"/>
      <c r="V3" s="586"/>
      <c r="W3" s="586"/>
      <c r="X3" s="586"/>
      <c r="Y3" s="586"/>
      <c r="Z3" s="586"/>
      <c r="AA3" s="586"/>
      <c r="AB3" s="586"/>
      <c r="AC3" s="586"/>
      <c r="AD3" s="586"/>
      <c r="AE3" s="586"/>
      <c r="AF3" s="586"/>
      <c r="AG3" s="586"/>
      <c r="AH3" s="586"/>
      <c r="AI3" s="586"/>
      <c r="AJ3" s="586"/>
      <c r="AK3" s="248" t="str">
        <f ca="1">IFERROR(IF(INDIRECT("F"&amp;PREGUNTA_ACTUAL-(N_I_EN)+N_I_Tabla&amp;"C"&amp;COLUMN(),FALSE)="","",INDIRECT("F"&amp;PREGUNTA_ACTUAL-(N_I_EN)+N_I_Tabla&amp;"C"&amp;COLUMN(),FALSE)),"")</f>
        <v/>
      </c>
    </row>
    <row r="4" spans="1:37" s="248" customFormat="1" ht="12" hidden="1" x14ac:dyDescent="0.3">
      <c r="A4" s="60">
        <v>701</v>
      </c>
      <c r="B4" s="247">
        <f>N_I_Tabla</f>
        <v>6</v>
      </c>
      <c r="C4" s="246"/>
      <c r="D4" s="245"/>
      <c r="E4" s="64"/>
      <c r="F4" s="65"/>
      <c r="G4" s="62"/>
      <c r="H4" s="66"/>
      <c r="I4" s="67"/>
      <c r="J4" s="68"/>
      <c r="K4" s="69"/>
      <c r="L4" s="70"/>
      <c r="M4" s="71"/>
      <c r="N4" s="66"/>
      <c r="O4" s="67"/>
      <c r="P4" s="69"/>
      <c r="Q4" s="69"/>
      <c r="R4" s="70"/>
      <c r="S4" s="71"/>
      <c r="T4" s="71"/>
      <c r="U4" s="71"/>
      <c r="V4" s="71"/>
      <c r="W4" s="71"/>
      <c r="X4" s="71"/>
      <c r="Y4" s="71"/>
      <c r="Z4" s="71"/>
      <c r="AA4" s="71"/>
      <c r="AB4" s="71"/>
      <c r="AC4" s="71"/>
      <c r="AD4" s="71"/>
      <c r="AE4" s="71"/>
      <c r="AF4" s="72"/>
      <c r="AG4" s="73"/>
      <c r="AH4" s="74"/>
      <c r="AI4" s="75"/>
      <c r="AJ4" s="68"/>
    </row>
    <row r="5" spans="1:37" ht="9.9" customHeight="1" thickTop="1" x14ac:dyDescent="0.3">
      <c r="A5" s="431" t="s">
        <v>1244</v>
      </c>
      <c r="B5" s="435" t="s">
        <v>17660</v>
      </c>
      <c r="C5" s="435" t="s">
        <v>17682</v>
      </c>
      <c r="D5" s="443" t="s">
        <v>17658</v>
      </c>
      <c r="E5" s="443" t="s">
        <v>17659</v>
      </c>
      <c r="F5" s="435" t="s">
        <v>1355</v>
      </c>
      <c r="G5" s="432" t="s">
        <v>1248</v>
      </c>
      <c r="H5" s="435" t="s">
        <v>17683</v>
      </c>
      <c r="I5" s="435" t="s">
        <v>17684</v>
      </c>
      <c r="J5" s="435" t="s">
        <v>17685</v>
      </c>
      <c r="K5" s="435" t="s">
        <v>17686</v>
      </c>
      <c r="L5" s="435" t="s">
        <v>17687</v>
      </c>
      <c r="M5" s="435" t="s">
        <v>17688</v>
      </c>
      <c r="N5" s="435" t="s">
        <v>17689</v>
      </c>
      <c r="O5" s="435" t="s">
        <v>453</v>
      </c>
      <c r="P5" s="435" t="s">
        <v>648</v>
      </c>
      <c r="Q5" s="435" t="s">
        <v>646</v>
      </c>
      <c r="R5" s="435" t="s">
        <v>649</v>
      </c>
      <c r="S5" s="435" t="s">
        <v>647</v>
      </c>
      <c r="T5" s="435" t="s">
        <v>1231</v>
      </c>
      <c r="U5" s="435" t="s">
        <v>1349</v>
      </c>
      <c r="V5" s="435" t="s">
        <v>1350</v>
      </c>
      <c r="W5" s="435" t="s">
        <v>1351</v>
      </c>
      <c r="X5" s="435" t="s">
        <v>1352</v>
      </c>
      <c r="Y5" s="435" t="s">
        <v>126</v>
      </c>
      <c r="Z5" s="435" t="s">
        <v>127</v>
      </c>
      <c r="AA5" s="435" t="s">
        <v>128</v>
      </c>
      <c r="AB5" s="435" t="s">
        <v>129</v>
      </c>
      <c r="AC5" s="435" t="s">
        <v>130</v>
      </c>
      <c r="AD5" s="435" t="s">
        <v>131</v>
      </c>
      <c r="AE5" s="435" t="s">
        <v>132</v>
      </c>
      <c r="AF5" s="435" t="s">
        <v>1167</v>
      </c>
      <c r="AG5" s="435" t="s">
        <v>1168</v>
      </c>
      <c r="AH5" s="435" t="s">
        <v>1169</v>
      </c>
      <c r="AI5" s="435" t="s">
        <v>1170</v>
      </c>
      <c r="AJ5" s="435" t="s">
        <v>976</v>
      </c>
    </row>
    <row r="6" spans="1:37" x14ac:dyDescent="0.3">
      <c r="A6" s="183" t="str">
        <f>IFERROR(IF(Tabla_EN[[#This Row],[Columna1]]="","",PREF_PREGUNTA&amp;IF(PREF_PREGUNTA="",""," - ")&amp;
IF(n_preg_ON_EN=TRUE,IF((N_I_EN+ROW()-N_I_Tabla)&gt;99,
IF((N_I_EN+ROW()-N_I_Tabla)&lt;100,"0",""),"")&amp;
IF((N_I_EN+ROW()-N_I_Tabla)&lt;10,"0","")&amp;(N_I_EN+ROW()-N_I_Tabla),""))&amp;
IF(Tabla_EN[[#This Row],[Descripcion]]&lt;&gt;""," "&amp;Tabla_EN[[#This Row],[Descripcion]],""),"")</f>
        <v/>
      </c>
      <c r="B6" s="385"/>
      <c r="C6" s="386" t="str">
        <f>Tabla_EN[[#This Row],[FORM RESP]]&amp;" "&amp;Tabla_EN[[#This Row],[TEXTO]]&amp;" "&amp;Tabla_EN[[#This Row],[CAJA]]&amp;" "&amp;Tabla_EN[[#This Row],[ARCHIVOS]]&amp;" "&amp;Tabla_EN[[#This Row],[ADJUNTOS]]&amp;" "&amp;Tabla_EN[[#This Row],[PLANTILLA]]&amp;" "&amp;Tabla_EN[[#This Row],[INFO]]&amp;" "&amp;Tabla_EN[[#This Row],[Imagen]]</f>
        <v xml:space="preserve">       </v>
      </c>
      <c r="D6" s="64"/>
      <c r="E6" s="64"/>
      <c r="F6" s="387"/>
      <c r="G6" s="240"/>
      <c r="H6" s="388"/>
      <c r="I6" s="67"/>
      <c r="J6" s="78"/>
      <c r="K6" s="389"/>
      <c r="L6" s="390"/>
      <c r="M6" s="391"/>
      <c r="N6" s="388"/>
      <c r="O6" s="67"/>
      <c r="P6" s="69"/>
      <c r="Q6" s="69"/>
      <c r="R6" s="70"/>
      <c r="S6" s="71"/>
      <c r="T6" s="71"/>
      <c r="U6" s="71"/>
      <c r="V6" s="71"/>
      <c r="W6" s="71"/>
      <c r="X6" s="71"/>
      <c r="Y6" s="71"/>
      <c r="Z6" s="71"/>
      <c r="AA6" s="71"/>
      <c r="AB6" s="71"/>
      <c r="AC6" s="71"/>
      <c r="AD6" s="71"/>
      <c r="AE6" s="71"/>
      <c r="AF6" s="72"/>
      <c r="AG6" s="73"/>
      <c r="AH6" s="74"/>
      <c r="AI6" s="75"/>
      <c r="AJ6" s="68"/>
    </row>
    <row r="7" spans="1:37" x14ac:dyDescent="0.3">
      <c r="D7"/>
      <c r="E7"/>
      <c r="F7"/>
    </row>
  </sheetData>
  <sheetProtection algorithmName="SHA-512" hashValue="FRCaADU6aWIiuW57oEDKsTkqvIOg1UUkIbsjSfxb71w50R3bghv2mjl1Tx185NycJzreTjZsWCdEVdtMAJ6B3A==" saltValue="jLmSXHRVebFg22y8U//fAw==" spinCount="100000" sheet="1" objects="1" scenarios="1" selectLockedCells="1" autoFilter="0"/>
  <conditionalFormatting sqref="F4:O4 F2:AJ2 Q4:AI4 D6:AJ6">
    <cfRule type="cellIs" dxfId="114" priority="236" operator="equal">
      <formula>""</formula>
    </cfRule>
    <cfRule type="cellIs" dxfId="113" priority="237" operator="equal">
      <formula>0</formula>
    </cfRule>
  </conditionalFormatting>
  <conditionalFormatting sqref="AJ4">
    <cfRule type="cellIs" dxfId="112" priority="159" operator="equal">
      <formula>""</formula>
    </cfRule>
    <cfRule type="cellIs" dxfId="111" priority="160" operator="equal">
      <formula>0</formula>
    </cfRule>
  </conditionalFormatting>
  <conditionalFormatting sqref="B5:E5">
    <cfRule type="cellIs" dxfId="110" priority="12" operator="equal">
      <formula>""</formula>
    </cfRule>
    <cfRule type="cellIs" dxfId="109" priority="13" operator="equal">
      <formula>0</formula>
    </cfRule>
  </conditionalFormatting>
  <conditionalFormatting sqref="F5:O5 Q5:AI5">
    <cfRule type="cellIs" dxfId="108" priority="10" operator="equal">
      <formula>""</formula>
    </cfRule>
    <cfRule type="cellIs" dxfId="107" priority="11" operator="equal">
      <formula>0</formula>
    </cfRule>
  </conditionalFormatting>
  <conditionalFormatting sqref="AJ5">
    <cfRule type="cellIs" dxfId="106" priority="8" operator="equal">
      <formula>""</formula>
    </cfRule>
    <cfRule type="cellIs" dxfId="105" priority="9" operator="equal">
      <formula>0</formula>
    </cfRule>
  </conditionalFormatting>
  <conditionalFormatting sqref="E4">
    <cfRule type="cellIs" dxfId="104" priority="6" stopIfTrue="1" operator="equal">
      <formula>""</formula>
    </cfRule>
    <cfRule type="cellIs" dxfId="103" priority="7" operator="equal">
      <formula>0</formula>
    </cfRule>
  </conditionalFormatting>
  <conditionalFormatting sqref="P4">
    <cfRule type="cellIs" dxfId="102" priority="3" operator="equal">
      <formula>""</formula>
    </cfRule>
    <cfRule type="cellIs" dxfId="101" priority="4" operator="equal">
      <formula>0</formula>
    </cfRule>
  </conditionalFormatting>
  <conditionalFormatting sqref="P5">
    <cfRule type="cellIs" dxfId="100" priority="1" operator="equal">
      <formula>""</formula>
    </cfRule>
    <cfRule type="cellIs" dxfId="99" priority="2" operator="equal">
      <formula>0</formula>
    </cfRule>
  </conditionalFormatting>
  <conditionalFormatting sqref="G6">
    <cfRule type="duplicateValues" dxfId="98" priority="5749"/>
  </conditionalFormatting>
  <dataValidations count="1">
    <dataValidation allowBlank="1" showInputMessage="1" showErrorMessage="1" errorTitle="Error" error="Debes introducir un número válido. _x000a_Rellena primero las respuestas._x000a__x000a_Pulsa ESC para continuar." sqref="C6"/>
  </dataValidations>
  <pageMargins left="0.70866141732283472" right="0.70866141732283472" top="0.74803149606299213" bottom="0.74803149606299213" header="0.31496062992125984" footer="0.31496062992125984"/>
  <pageSetup paperSize="9" scale="6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8">
    <tabColor rgb="FF005877"/>
    <pageSetUpPr fitToPage="1"/>
  </sheetPr>
  <dimension ref="A1:ZA201"/>
  <sheetViews>
    <sheetView showGridLines="0" showRowColHeaders="0" zoomScale="134" zoomScaleNormal="134" workbookViewId="0">
      <pane xSplit="27" ySplit="45" topLeftCell="AB46" activePane="bottomRight" state="frozen"/>
      <selection pane="topRight" activeCell="AB1" sqref="AB1"/>
      <selection pane="bottomLeft" activeCell="A46" sqref="A46"/>
      <selection pane="bottomRight" activeCell="H9" sqref="H9:M9"/>
    </sheetView>
  </sheetViews>
  <sheetFormatPr baseColWidth="10" defaultColWidth="0" defaultRowHeight="14.4" zeroHeight="1" x14ac:dyDescent="0.3"/>
  <cols>
    <col min="1" max="1" width="2.77734375" customWidth="1"/>
    <col min="2" max="2" width="2.6640625" style="1" customWidth="1"/>
    <col min="3" max="23" width="5.6640625" style="1" customWidth="1"/>
    <col min="24" max="24" width="2.6640625" style="1" customWidth="1"/>
    <col min="25" max="25" width="10.6640625" style="1" hidden="1" customWidth="1"/>
    <col min="26" max="26" width="2.6640625" style="1" hidden="1" customWidth="1"/>
    <col min="27" max="27" width="10.6640625" style="1" hidden="1" customWidth="1"/>
    <col min="28" max="28" width="2.6640625" style="1" customWidth="1"/>
    <col min="29" max="677" width="2.6640625" style="1" hidden="1" customWidth="1"/>
    <col min="678" max="16384" width="11.44140625" style="1" hidden="1"/>
  </cols>
  <sheetData>
    <row r="1" spans="1:42" ht="2.25" customHeight="1" thickTop="1" x14ac:dyDescent="0.3">
      <c r="B1" s="763" t="s">
        <v>20515</v>
      </c>
      <c r="C1" s="764"/>
      <c r="D1" s="764"/>
      <c r="E1" s="764"/>
      <c r="F1" s="764"/>
      <c r="G1" s="764"/>
      <c r="H1" s="764"/>
      <c r="I1" s="764"/>
      <c r="J1" s="764"/>
      <c r="K1" s="764"/>
      <c r="L1" s="83"/>
      <c r="M1" s="83"/>
      <c r="N1" s="83"/>
      <c r="O1" s="83"/>
      <c r="P1" s="83"/>
      <c r="Q1" s="83"/>
      <c r="R1" s="83"/>
      <c r="S1" s="83"/>
      <c r="T1" s="83"/>
      <c r="U1" s="83"/>
      <c r="V1" s="83"/>
      <c r="W1" s="83"/>
      <c r="X1" s="84"/>
      <c r="AB1" s="1">
        <f>COUNTA(Q7,H9,Q9,H11,G33,M33,G35,M35)</f>
        <v>0</v>
      </c>
      <c r="AC1" t="str">
        <f>IFERROR(HLOOKUP(AC4,$AB$4:AB4,1,0),"OK")</f>
        <v>OK</v>
      </c>
      <c r="AD1"/>
      <c r="AG1" t="str">
        <f>IFERROR(HLOOKUP(AG4,$AB$4:AF4,1,0),"OK")</f>
        <v>OK</v>
      </c>
      <c r="AJ1"/>
      <c r="AM1"/>
      <c r="AP1"/>
    </row>
    <row r="2" spans="1:42" ht="30" customHeight="1" x14ac:dyDescent="0.3">
      <c r="A2" s="486" t="str">
        <f>IF($Z$2="OK","✔","❌")</f>
        <v>✔</v>
      </c>
      <c r="B2" s="765"/>
      <c r="C2" s="766"/>
      <c r="D2" s="766"/>
      <c r="E2" s="766"/>
      <c r="F2" s="766"/>
      <c r="G2" s="766"/>
      <c r="H2" s="766"/>
      <c r="I2" s="766"/>
      <c r="J2" s="766"/>
      <c r="K2" s="766"/>
      <c r="L2" s="760" t="s">
        <v>346</v>
      </c>
      <c r="M2" s="771"/>
      <c r="N2" s="818" t="s">
        <v>347</v>
      </c>
      <c r="O2" s="813"/>
      <c r="P2" s="811" t="s">
        <v>348</v>
      </c>
      <c r="Q2" s="813"/>
      <c r="R2" s="811" t="s">
        <v>349</v>
      </c>
      <c r="S2" s="813"/>
      <c r="T2" s="811" t="s">
        <v>350</v>
      </c>
      <c r="U2" s="813"/>
      <c r="V2" s="811" t="s">
        <v>19817</v>
      </c>
      <c r="W2" s="812"/>
      <c r="X2" s="103" t="s">
        <v>55</v>
      </c>
      <c r="Y2" s="167" t="s">
        <v>968</v>
      </c>
      <c r="Z2" s="464" t="s">
        <v>973</v>
      </c>
      <c r="AB2" s="490">
        <f>COUNTA(Y5:Y35)+COUNTA(AA5:AA35)</f>
        <v>0</v>
      </c>
      <c r="AC2">
        <f>COUNTA(AC5:AC36)</f>
        <v>1</v>
      </c>
      <c r="AD2"/>
      <c r="AG2">
        <f>COUNTA(AG5:AG36)</f>
        <v>0</v>
      </c>
      <c r="AJ2"/>
      <c r="AM2"/>
      <c r="AP2"/>
    </row>
    <row r="3" spans="1:42" ht="2.25" customHeight="1" x14ac:dyDescent="0.3">
      <c r="B3" s="765"/>
      <c r="C3" s="766"/>
      <c r="D3" s="766"/>
      <c r="E3" s="766"/>
      <c r="F3" s="766"/>
      <c r="G3" s="766"/>
      <c r="H3" s="766"/>
      <c r="I3" s="766"/>
      <c r="J3" s="766"/>
      <c r="K3" s="766"/>
      <c r="L3" s="88"/>
      <c r="M3" s="89"/>
      <c r="N3" s="90"/>
      <c r="O3" s="91"/>
      <c r="P3" s="90"/>
      <c r="Q3" s="91"/>
      <c r="R3" s="90"/>
      <c r="S3" s="91"/>
      <c r="T3" s="90"/>
      <c r="U3" s="91"/>
      <c r="V3" s="90"/>
      <c r="W3" s="91"/>
      <c r="X3" s="92"/>
      <c r="AB3" s="99" t="s">
        <v>18053</v>
      </c>
      <c r="AC3">
        <f>COUNTA(AC39:AC79)</f>
        <v>0</v>
      </c>
      <c r="AD3"/>
      <c r="AG3">
        <f>COUNTA(AG39:AG79)</f>
        <v>0</v>
      </c>
      <c r="AJ3"/>
      <c r="AM3"/>
      <c r="AP3"/>
    </row>
    <row r="4" spans="1:42" ht="6" customHeight="1" x14ac:dyDescent="0.3">
      <c r="B4" s="44"/>
      <c r="C4" s="46"/>
      <c r="D4" s="46"/>
      <c r="E4" s="46"/>
      <c r="F4" s="46"/>
      <c r="G4" s="46"/>
      <c r="H4" s="47"/>
      <c r="I4" s="48"/>
      <c r="J4" s="48"/>
      <c r="K4" s="48"/>
      <c r="L4" s="48"/>
      <c r="M4" s="840"/>
      <c r="N4" s="34"/>
      <c r="O4" s="34"/>
      <c r="P4" s="34"/>
      <c r="Q4" s="34"/>
      <c r="R4" s="48"/>
      <c r="S4" s="48"/>
      <c r="T4" s="47"/>
      <c r="U4" s="47"/>
      <c r="V4" s="47"/>
      <c r="W4" s="47"/>
      <c r="X4" s="49"/>
      <c r="Y4" s="94"/>
      <c r="AB4" s="99" t="s">
        <v>18054</v>
      </c>
      <c r="AC4">
        <f>COUNTA(AD4:XFD4)*3+COLUMN()</f>
        <v>29</v>
      </c>
      <c r="AD4"/>
    </row>
    <row r="5" spans="1:42" ht="19.95" customHeight="1" x14ac:dyDescent="0.3">
      <c r="B5" s="769" t="s">
        <v>203</v>
      </c>
      <c r="C5" s="770"/>
      <c r="D5" s="770"/>
      <c r="E5" s="770"/>
      <c r="F5" s="770"/>
      <c r="G5" s="770"/>
      <c r="H5" s="176">
        <f>'Datos CL'!A4</f>
        <v>801</v>
      </c>
      <c r="I5" s="698" t="s">
        <v>415</v>
      </c>
      <c r="J5" s="698"/>
      <c r="K5" s="698"/>
      <c r="L5" s="3">
        <f>G37</f>
        <v>801</v>
      </c>
      <c r="M5" s="841"/>
      <c r="N5" s="775" t="str">
        <f>"N. "&amp;Z_ML_02_O&amp;"S: "&amp;AC5</f>
        <v>N. FÓRMULAS: 0</v>
      </c>
      <c r="O5" s="709"/>
      <c r="P5" s="709"/>
      <c r="Q5" s="776"/>
      <c r="R5" s="709" t="str">
        <f ca="1">Z_DG_15_O&amp;": "&amp;P_min_CL&amp;IF(P_max_CL=0,""," - "&amp;P_max_CL)</f>
        <v>Rango de preguntas almacenadas: 0</v>
      </c>
      <c r="S5" s="709"/>
      <c r="T5" s="709"/>
      <c r="U5" s="709"/>
      <c r="V5" s="709"/>
      <c r="W5" s="709"/>
      <c r="X5" s="39"/>
      <c r="Y5" s="462"/>
      <c r="Z5" s="464">
        <v>1</v>
      </c>
      <c r="AA5" s="463"/>
      <c r="AB5" s="464">
        <v>17</v>
      </c>
      <c r="AC5">
        <f>COUNTA(AD4:XFD4)</f>
        <v>0</v>
      </c>
      <c r="AD5"/>
    </row>
    <row r="6" spans="1:42" ht="6" customHeight="1" thickBot="1" x14ac:dyDescent="0.35">
      <c r="B6" s="31"/>
      <c r="C6" s="32"/>
      <c r="D6" s="32"/>
      <c r="E6" s="32"/>
      <c r="F6" s="32"/>
      <c r="G6" s="32"/>
      <c r="H6" s="33"/>
      <c r="I6" s="34"/>
      <c r="J6" s="34"/>
      <c r="K6" s="34"/>
      <c r="L6" s="34"/>
      <c r="M6" s="841"/>
      <c r="N6" s="34"/>
      <c r="O6" s="34"/>
      <c r="P6" s="34"/>
      <c r="Q6" s="34"/>
      <c r="R6" s="34"/>
      <c r="S6" s="30"/>
      <c r="T6" s="30"/>
      <c r="U6" s="30"/>
      <c r="V6" s="33"/>
      <c r="W6" s="33"/>
      <c r="X6" s="35"/>
      <c r="Y6" s="95"/>
      <c r="AC6"/>
      <c r="AD6"/>
    </row>
    <row r="7" spans="1:42" ht="19.95" customHeight="1" thickTop="1" thickBot="1" x14ac:dyDescent="0.35">
      <c r="B7" s="769" t="s">
        <v>23</v>
      </c>
      <c r="C7" s="770"/>
      <c r="D7" s="770"/>
      <c r="E7" s="770"/>
      <c r="F7" s="770"/>
      <c r="G7" s="770"/>
      <c r="H7" s="762" t="str" cm="1">
        <f t="array" aca="1" ref="H7" ca="1">IFERROR(INDIRECT("'Datos CL'!a"&amp;(L5-H5+N_I_Tabla)),"")</f>
        <v/>
      </c>
      <c r="I7" s="762"/>
      <c r="J7" s="762"/>
      <c r="K7" s="762"/>
      <c r="L7" s="762"/>
      <c r="M7" s="762"/>
      <c r="N7" s="698" t="s">
        <v>976</v>
      </c>
      <c r="O7" s="698"/>
      <c r="P7" s="698"/>
      <c r="Q7" s="777"/>
      <c r="R7" s="778"/>
      <c r="S7" s="778"/>
      <c r="T7" s="778"/>
      <c r="U7" s="778"/>
      <c r="V7" s="778"/>
      <c r="W7" s="779"/>
      <c r="X7" s="39"/>
      <c r="Y7" s="462"/>
      <c r="Z7" s="464">
        <v>2</v>
      </c>
      <c r="AA7" s="463"/>
      <c r="AB7" s="464">
        <v>18</v>
      </c>
      <c r="AC7"/>
      <c r="AD7"/>
    </row>
    <row r="8" spans="1:42" ht="6" customHeight="1" thickTop="1" x14ac:dyDescent="0.3">
      <c r="B8" s="31"/>
      <c r="C8" s="32"/>
      <c r="D8" s="32"/>
      <c r="E8" s="32"/>
      <c r="F8" s="32"/>
      <c r="G8" s="34"/>
      <c r="H8" s="34"/>
      <c r="I8" s="33"/>
      <c r="J8" s="33"/>
      <c r="K8" s="33"/>
      <c r="L8" s="33"/>
      <c r="M8" s="34"/>
      <c r="N8" s="34"/>
      <c r="O8" s="33"/>
      <c r="P8" s="38"/>
      <c r="Q8" s="34"/>
      <c r="R8" s="30"/>
      <c r="S8" s="30"/>
      <c r="T8" s="30"/>
      <c r="U8" s="30"/>
      <c r="V8" s="451"/>
      <c r="W8" s="451"/>
      <c r="X8" s="35"/>
      <c r="Y8" s="53"/>
      <c r="AC8"/>
      <c r="AD8"/>
    </row>
    <row r="9" spans="1:42" ht="19.95" customHeight="1" x14ac:dyDescent="0.3">
      <c r="B9" s="697" t="s">
        <v>195</v>
      </c>
      <c r="C9" s="698"/>
      <c r="D9" s="698"/>
      <c r="E9" s="698"/>
      <c r="F9" s="698"/>
      <c r="G9" s="698"/>
      <c r="H9" s="892"/>
      <c r="I9" s="892"/>
      <c r="J9" s="892"/>
      <c r="K9" s="892"/>
      <c r="L9" s="892"/>
      <c r="M9" s="892"/>
      <c r="N9" s="698" t="s">
        <v>955</v>
      </c>
      <c r="O9" s="698"/>
      <c r="P9" s="698"/>
      <c r="Q9" s="298"/>
      <c r="R9" s="821" t="s">
        <v>19884</v>
      </c>
      <c r="S9" s="821"/>
      <c r="T9" s="821"/>
      <c r="U9" s="821"/>
      <c r="V9" s="821"/>
      <c r="W9" s="298"/>
      <c r="X9" s="39"/>
      <c r="Y9" s="462"/>
      <c r="Z9" s="464">
        <v>3</v>
      </c>
      <c r="AA9" s="463"/>
      <c r="AB9" s="464">
        <v>19</v>
      </c>
      <c r="AC9"/>
      <c r="AD9"/>
    </row>
    <row r="10" spans="1:42" ht="6" customHeight="1" thickBot="1" x14ac:dyDescent="0.35">
      <c r="B10" s="31"/>
      <c r="C10" s="32"/>
      <c r="D10" s="32"/>
      <c r="E10" s="32"/>
      <c r="F10" s="32"/>
      <c r="G10" s="33"/>
      <c r="H10" s="33"/>
      <c r="I10" s="34"/>
      <c r="J10" s="34"/>
      <c r="K10" s="34"/>
      <c r="L10" s="34"/>
      <c r="M10" s="34"/>
      <c r="N10" s="34"/>
      <c r="O10" s="34"/>
      <c r="P10" s="34"/>
      <c r="Q10" s="34"/>
      <c r="R10" s="34"/>
      <c r="S10" s="34"/>
      <c r="T10" s="33"/>
      <c r="U10" s="33"/>
      <c r="V10" s="33"/>
      <c r="W10" s="33"/>
      <c r="X10" s="35"/>
      <c r="Y10" s="53"/>
      <c r="AC10"/>
      <c r="AD10"/>
    </row>
    <row r="11" spans="1:42" ht="19.95" customHeight="1" thickTop="1" x14ac:dyDescent="0.3">
      <c r="B11" s="697" t="s">
        <v>181</v>
      </c>
      <c r="C11" s="698"/>
      <c r="D11" s="698"/>
      <c r="E11" s="698"/>
      <c r="F11" s="698"/>
      <c r="G11" s="698"/>
      <c r="H11" s="896"/>
      <c r="I11" s="897"/>
      <c r="J11" s="897"/>
      <c r="K11" s="897"/>
      <c r="L11" s="897"/>
      <c r="M11" s="897"/>
      <c r="N11" s="897"/>
      <c r="O11" s="897"/>
      <c r="P11" s="897"/>
      <c r="Q11" s="897"/>
      <c r="R11" s="897"/>
      <c r="S11" s="897"/>
      <c r="T11" s="897"/>
      <c r="U11" s="897"/>
      <c r="V11" s="897"/>
      <c r="W11" s="898"/>
      <c r="X11" s="39"/>
      <c r="Y11" s="462"/>
      <c r="Z11" s="464">
        <v>4</v>
      </c>
      <c r="AA11" s="463"/>
      <c r="AB11" s="464">
        <v>20</v>
      </c>
      <c r="AC11"/>
      <c r="AD11"/>
    </row>
    <row r="12" spans="1:42" ht="6" customHeight="1" x14ac:dyDescent="0.3">
      <c r="B12" s="784"/>
      <c r="C12" s="785"/>
      <c r="D12" s="32"/>
      <c r="E12" s="46"/>
      <c r="F12" s="46"/>
      <c r="G12" s="47"/>
      <c r="H12" s="899"/>
      <c r="I12" s="900"/>
      <c r="J12" s="900"/>
      <c r="K12" s="900"/>
      <c r="L12" s="900"/>
      <c r="M12" s="900"/>
      <c r="N12" s="900"/>
      <c r="O12" s="900"/>
      <c r="P12" s="900"/>
      <c r="Q12" s="900"/>
      <c r="R12" s="900"/>
      <c r="S12" s="900"/>
      <c r="T12" s="900"/>
      <c r="U12" s="900"/>
      <c r="V12" s="900"/>
      <c r="W12" s="901"/>
      <c r="X12" s="35"/>
      <c r="Y12" s="53"/>
      <c r="AC12"/>
      <c r="AD12"/>
    </row>
    <row r="13" spans="1:42" ht="19.95" customHeight="1" x14ac:dyDescent="0.3">
      <c r="B13" s="784"/>
      <c r="C13" s="785"/>
      <c r="D13" s="681" t="s">
        <v>19883</v>
      </c>
      <c r="E13" s="681"/>
      <c r="F13" s="681"/>
      <c r="G13" s="681"/>
      <c r="H13" s="899"/>
      <c r="I13" s="900"/>
      <c r="J13" s="900"/>
      <c r="K13" s="900"/>
      <c r="L13" s="900"/>
      <c r="M13" s="900"/>
      <c r="N13" s="900"/>
      <c r="O13" s="900"/>
      <c r="P13" s="900"/>
      <c r="Q13" s="900"/>
      <c r="R13" s="900"/>
      <c r="S13" s="900"/>
      <c r="T13" s="900"/>
      <c r="U13" s="900"/>
      <c r="V13" s="900"/>
      <c r="W13" s="901"/>
      <c r="X13" s="39"/>
      <c r="Y13" s="462"/>
      <c r="Z13" s="464">
        <v>5</v>
      </c>
      <c r="AA13" s="463"/>
      <c r="AB13" s="464">
        <v>21</v>
      </c>
      <c r="AC13"/>
      <c r="AD13"/>
    </row>
    <row r="14" spans="1:42" ht="6" customHeight="1" x14ac:dyDescent="0.3">
      <c r="B14" s="784"/>
      <c r="C14" s="785"/>
      <c r="D14" s="890" t="str">
        <f>IFERROR(IF(SEARCH("{*:*}",Enun_CL,1)&gt;0,MID(Tipo_8,1,SEARCH("/",Tipo_8,1)-2),),MID(Tipo_8,SEARCH("/",Tipo_8,1)+2,LEN(Tipo_8)))</f>
        <v>Descripción</v>
      </c>
      <c r="E14" s="890"/>
      <c r="F14" s="890"/>
      <c r="G14" s="891"/>
      <c r="H14" s="899"/>
      <c r="I14" s="900"/>
      <c r="J14" s="900"/>
      <c r="K14" s="900"/>
      <c r="L14" s="900"/>
      <c r="M14" s="900"/>
      <c r="N14" s="900"/>
      <c r="O14" s="900"/>
      <c r="P14" s="900"/>
      <c r="Q14" s="900"/>
      <c r="R14" s="900"/>
      <c r="S14" s="900"/>
      <c r="T14" s="900"/>
      <c r="U14" s="900"/>
      <c r="V14" s="900"/>
      <c r="W14" s="901"/>
      <c r="X14" s="35"/>
      <c r="Y14" s="53"/>
      <c r="AC14"/>
      <c r="AD14"/>
    </row>
    <row r="15" spans="1:42" ht="19.95" customHeight="1" x14ac:dyDescent="0.3">
      <c r="B15" s="449"/>
      <c r="C15" s="450"/>
      <c r="D15" s="890"/>
      <c r="E15" s="890"/>
      <c r="F15" s="890"/>
      <c r="G15" s="891"/>
      <c r="H15" s="899"/>
      <c r="I15" s="900"/>
      <c r="J15" s="900"/>
      <c r="K15" s="900"/>
      <c r="L15" s="900"/>
      <c r="M15" s="900"/>
      <c r="N15" s="900"/>
      <c r="O15" s="900"/>
      <c r="P15" s="900"/>
      <c r="Q15" s="900"/>
      <c r="R15" s="900"/>
      <c r="S15" s="900"/>
      <c r="T15" s="900"/>
      <c r="U15" s="900"/>
      <c r="V15" s="900"/>
      <c r="W15" s="901"/>
      <c r="X15" s="39"/>
      <c r="Y15" s="462"/>
      <c r="Z15" s="464">
        <v>6</v>
      </c>
      <c r="AA15" s="463"/>
      <c r="AB15" s="464">
        <v>22</v>
      </c>
      <c r="AC15"/>
      <c r="AD15"/>
    </row>
    <row r="16" spans="1:42" ht="6" customHeight="1" x14ac:dyDescent="0.3">
      <c r="B16" s="31"/>
      <c r="C16" s="32"/>
      <c r="D16" s="890"/>
      <c r="E16" s="890"/>
      <c r="F16" s="890"/>
      <c r="G16" s="891"/>
      <c r="H16" s="899"/>
      <c r="I16" s="900"/>
      <c r="J16" s="900"/>
      <c r="K16" s="900"/>
      <c r="L16" s="900"/>
      <c r="M16" s="900"/>
      <c r="N16" s="900"/>
      <c r="O16" s="900"/>
      <c r="P16" s="900"/>
      <c r="Q16" s="900"/>
      <c r="R16" s="900"/>
      <c r="S16" s="900"/>
      <c r="T16" s="900"/>
      <c r="U16" s="900"/>
      <c r="V16" s="900"/>
      <c r="W16" s="901"/>
      <c r="X16" s="35"/>
      <c r="Y16" s="53"/>
      <c r="AC16"/>
      <c r="AD16"/>
    </row>
    <row r="17" spans="2:30" ht="19.95" customHeight="1" x14ac:dyDescent="0.3">
      <c r="B17" s="36"/>
      <c r="C17" s="768" t="s">
        <v>19162</v>
      </c>
      <c r="D17" s="768"/>
      <c r="E17" s="768"/>
      <c r="F17" s="768"/>
      <c r="G17" s="768"/>
      <c r="H17" s="899"/>
      <c r="I17" s="900"/>
      <c r="J17" s="900"/>
      <c r="K17" s="900"/>
      <c r="L17" s="900"/>
      <c r="M17" s="900"/>
      <c r="N17" s="900"/>
      <c r="O17" s="900"/>
      <c r="P17" s="900"/>
      <c r="Q17" s="900"/>
      <c r="R17" s="900"/>
      <c r="S17" s="900"/>
      <c r="T17" s="900"/>
      <c r="U17" s="900"/>
      <c r="V17" s="900"/>
      <c r="W17" s="901"/>
      <c r="X17" s="39"/>
      <c r="Y17" s="462"/>
      <c r="Z17" s="464">
        <v>7</v>
      </c>
      <c r="AA17" s="463"/>
      <c r="AB17" s="464">
        <v>23</v>
      </c>
      <c r="AC17"/>
      <c r="AD17"/>
    </row>
    <row r="18" spans="2:30" ht="6" customHeight="1" x14ac:dyDescent="0.3">
      <c r="B18" s="31"/>
      <c r="C18" s="32"/>
      <c r="D18" s="32"/>
      <c r="E18" s="32"/>
      <c r="F18" s="32"/>
      <c r="G18" s="32"/>
      <c r="H18" s="899"/>
      <c r="I18" s="900"/>
      <c r="J18" s="900"/>
      <c r="K18" s="900"/>
      <c r="L18" s="900"/>
      <c r="M18" s="900"/>
      <c r="N18" s="900"/>
      <c r="O18" s="900"/>
      <c r="P18" s="900"/>
      <c r="Q18" s="900"/>
      <c r="R18" s="900"/>
      <c r="S18" s="900"/>
      <c r="T18" s="900"/>
      <c r="U18" s="900"/>
      <c r="V18" s="900"/>
      <c r="W18" s="901"/>
      <c r="X18" s="35"/>
      <c r="Y18" s="53"/>
      <c r="AC18"/>
      <c r="AD18"/>
    </row>
    <row r="19" spans="2:30" ht="19.95" customHeight="1" x14ac:dyDescent="0.3">
      <c r="B19" s="36"/>
      <c r="C19" s="893" t="str">
        <f>IFERROR(IF(SEARCH("{*:MC*}",Enun_CL,1)&gt;0,E19,),IFERROR(IF(SEARCH("{*:MULTI*}",Enun_CL,1)&gt;0,E19,),IFERROR(IF(SEARCH("{*:MR*}",Enun_CL,1)&gt;0,E19,),"")))</f>
        <v/>
      </c>
      <c r="D19" s="894"/>
      <c r="E19" s="895" t="s">
        <v>923</v>
      </c>
      <c r="F19" s="895"/>
      <c r="G19" s="37"/>
      <c r="H19" s="899"/>
      <c r="I19" s="900"/>
      <c r="J19" s="900"/>
      <c r="K19" s="900"/>
      <c r="L19" s="900"/>
      <c r="M19" s="900"/>
      <c r="N19" s="900"/>
      <c r="O19" s="900"/>
      <c r="P19" s="900"/>
      <c r="Q19" s="900"/>
      <c r="R19" s="900"/>
      <c r="S19" s="900"/>
      <c r="T19" s="900"/>
      <c r="U19" s="900"/>
      <c r="V19" s="900"/>
      <c r="W19" s="901"/>
      <c r="X19" s="39"/>
      <c r="Y19" s="462"/>
      <c r="Z19" s="464">
        <v>8</v>
      </c>
      <c r="AA19" s="463"/>
      <c r="AB19" s="464">
        <v>24</v>
      </c>
      <c r="AC19"/>
      <c r="AD19"/>
    </row>
    <row r="20" spans="2:30" ht="6" customHeight="1" x14ac:dyDescent="0.3">
      <c r="B20" s="31"/>
      <c r="C20" s="894"/>
      <c r="D20" s="894"/>
      <c r="E20" s="895"/>
      <c r="F20" s="895"/>
      <c r="G20" s="32"/>
      <c r="H20" s="899"/>
      <c r="I20" s="900"/>
      <c r="J20" s="900"/>
      <c r="K20" s="900"/>
      <c r="L20" s="900"/>
      <c r="M20" s="900"/>
      <c r="N20" s="900"/>
      <c r="O20" s="900"/>
      <c r="P20" s="900"/>
      <c r="Q20" s="900"/>
      <c r="R20" s="900"/>
      <c r="S20" s="900"/>
      <c r="T20" s="900"/>
      <c r="U20" s="900"/>
      <c r="V20" s="900"/>
      <c r="W20" s="901"/>
      <c r="X20" s="35"/>
      <c r="Y20" s="53"/>
      <c r="AC20"/>
      <c r="AD20"/>
    </row>
    <row r="21" spans="2:30" ht="19.95" customHeight="1" x14ac:dyDescent="0.3">
      <c r="B21" s="36"/>
      <c r="C21" s="894"/>
      <c r="D21" s="894"/>
      <c r="E21" s="895"/>
      <c r="F21" s="895"/>
      <c r="G21" s="37"/>
      <c r="H21" s="899"/>
      <c r="I21" s="900"/>
      <c r="J21" s="900"/>
      <c r="K21" s="900"/>
      <c r="L21" s="900"/>
      <c r="M21" s="900"/>
      <c r="N21" s="900"/>
      <c r="O21" s="900"/>
      <c r="P21" s="900"/>
      <c r="Q21" s="900"/>
      <c r="R21" s="900"/>
      <c r="S21" s="900"/>
      <c r="T21" s="900"/>
      <c r="U21" s="900"/>
      <c r="V21" s="900"/>
      <c r="W21" s="901"/>
      <c r="X21" s="39"/>
      <c r="Y21" s="462"/>
      <c r="Z21" s="464">
        <v>9</v>
      </c>
      <c r="AA21" s="463"/>
      <c r="AB21" s="464">
        <v>25</v>
      </c>
      <c r="AC21"/>
      <c r="AD21"/>
    </row>
    <row r="22" spans="2:30" ht="6" customHeight="1" x14ac:dyDescent="0.3">
      <c r="B22" s="31"/>
      <c r="C22" s="32"/>
      <c r="D22" s="32"/>
      <c r="E22" s="32"/>
      <c r="F22" s="32"/>
      <c r="G22" s="32"/>
      <c r="H22" s="899"/>
      <c r="I22" s="900"/>
      <c r="J22" s="900"/>
      <c r="K22" s="900"/>
      <c r="L22" s="900"/>
      <c r="M22" s="900"/>
      <c r="N22" s="900"/>
      <c r="O22" s="900"/>
      <c r="P22" s="900"/>
      <c r="Q22" s="900"/>
      <c r="R22" s="900"/>
      <c r="S22" s="900"/>
      <c r="T22" s="900"/>
      <c r="U22" s="900"/>
      <c r="V22" s="900"/>
      <c r="W22" s="901"/>
      <c r="X22" s="35"/>
      <c r="Y22" s="53"/>
      <c r="Z22" s="4"/>
      <c r="AC22"/>
      <c r="AD22"/>
    </row>
    <row r="23" spans="2:30" ht="19.95" customHeight="1" x14ac:dyDescent="0.3">
      <c r="B23" s="36"/>
      <c r="C23" s="893" t="str">
        <f>IFERROR(IF(SEARCH("{*:SA*}",Enun_CL,1)&gt;0,E23,),IFERROR(IF(SEARCH("{*:MW*}",Enun_CL,1)&gt;0,E23,),IFERROR(IF(SEARCH("{*:SHORTANSWER*}",Enun_CL,1)&gt;0,E23,),"")))</f>
        <v/>
      </c>
      <c r="D23" s="894"/>
      <c r="E23" s="895" t="s">
        <v>924</v>
      </c>
      <c r="F23" s="895"/>
      <c r="G23" s="37"/>
      <c r="H23" s="899"/>
      <c r="I23" s="900"/>
      <c r="J23" s="900"/>
      <c r="K23" s="900"/>
      <c r="L23" s="900"/>
      <c r="M23" s="900"/>
      <c r="N23" s="900"/>
      <c r="O23" s="900"/>
      <c r="P23" s="900"/>
      <c r="Q23" s="900"/>
      <c r="R23" s="900"/>
      <c r="S23" s="900"/>
      <c r="T23" s="900"/>
      <c r="U23" s="900"/>
      <c r="V23" s="900"/>
      <c r="W23" s="901"/>
      <c r="X23" s="39"/>
      <c r="Y23" s="462"/>
      <c r="Z23" s="464">
        <v>10</v>
      </c>
      <c r="AA23" s="463"/>
      <c r="AB23" s="464">
        <v>26</v>
      </c>
      <c r="AC23"/>
      <c r="AD23"/>
    </row>
    <row r="24" spans="2:30" ht="6" customHeight="1" x14ac:dyDescent="0.3">
      <c r="B24" s="36"/>
      <c r="C24" s="894"/>
      <c r="D24" s="894"/>
      <c r="E24" s="895"/>
      <c r="F24" s="895"/>
      <c r="G24" s="37"/>
      <c r="H24" s="899"/>
      <c r="I24" s="900"/>
      <c r="J24" s="900"/>
      <c r="K24" s="900"/>
      <c r="L24" s="900"/>
      <c r="M24" s="900"/>
      <c r="N24" s="900"/>
      <c r="O24" s="900"/>
      <c r="P24" s="900"/>
      <c r="Q24" s="900"/>
      <c r="R24" s="900"/>
      <c r="S24" s="900"/>
      <c r="T24" s="900"/>
      <c r="U24" s="900"/>
      <c r="V24" s="900"/>
      <c r="W24" s="901"/>
      <c r="X24" s="39"/>
      <c r="Z24" s="4"/>
      <c r="AC24"/>
      <c r="AD24"/>
    </row>
    <row r="25" spans="2:30" ht="19.95" customHeight="1" x14ac:dyDescent="0.3">
      <c r="B25" s="36"/>
      <c r="C25" s="894"/>
      <c r="D25" s="894"/>
      <c r="E25" s="895"/>
      <c r="F25" s="895"/>
      <c r="G25" s="37"/>
      <c r="H25" s="899"/>
      <c r="I25" s="900"/>
      <c r="J25" s="900"/>
      <c r="K25" s="900"/>
      <c r="L25" s="900"/>
      <c r="M25" s="900"/>
      <c r="N25" s="900"/>
      <c r="O25" s="900"/>
      <c r="P25" s="900"/>
      <c r="Q25" s="900"/>
      <c r="R25" s="900"/>
      <c r="S25" s="900"/>
      <c r="T25" s="900"/>
      <c r="U25" s="900"/>
      <c r="V25" s="900"/>
      <c r="W25" s="901"/>
      <c r="X25" s="39"/>
      <c r="Y25" s="462"/>
      <c r="Z25" s="464">
        <v>11</v>
      </c>
      <c r="AA25" s="463"/>
      <c r="AB25" s="464">
        <v>27</v>
      </c>
      <c r="AC25"/>
      <c r="AD25"/>
    </row>
    <row r="26" spans="2:30" ht="6" customHeight="1" x14ac:dyDescent="0.3">
      <c r="B26" s="36"/>
      <c r="C26" s="40"/>
      <c r="D26" s="40"/>
      <c r="E26" s="40"/>
      <c r="F26" s="40"/>
      <c r="G26" s="37"/>
      <c r="H26" s="899"/>
      <c r="I26" s="900"/>
      <c r="J26" s="900"/>
      <c r="K26" s="900"/>
      <c r="L26" s="900"/>
      <c r="M26" s="900"/>
      <c r="N26" s="900"/>
      <c r="O26" s="900"/>
      <c r="P26" s="900"/>
      <c r="Q26" s="900"/>
      <c r="R26" s="900"/>
      <c r="S26" s="900"/>
      <c r="T26" s="900"/>
      <c r="U26" s="900"/>
      <c r="V26" s="900"/>
      <c r="W26" s="901"/>
      <c r="X26" s="39"/>
      <c r="Y26" s="53"/>
      <c r="Z26" s="4"/>
      <c r="AC26"/>
      <c r="AD26"/>
    </row>
    <row r="27" spans="2:30" ht="19.95" customHeight="1" x14ac:dyDescent="0.3">
      <c r="B27" s="36"/>
      <c r="C27" s="893" t="str">
        <f>IFERROR(IF(SEARCH("{*:NM*}",Enun_CL,1)&gt;0,E27,),IFERROR(IF(SEARCH("{*:NUMERICAL*}",Enun_CL,1)&gt;0,E27,),""))</f>
        <v/>
      </c>
      <c r="D27" s="894"/>
      <c r="E27" s="895" t="s">
        <v>925</v>
      </c>
      <c r="F27" s="895"/>
      <c r="G27" s="37"/>
      <c r="H27" s="899"/>
      <c r="I27" s="900"/>
      <c r="J27" s="900"/>
      <c r="K27" s="900"/>
      <c r="L27" s="900"/>
      <c r="M27" s="900"/>
      <c r="N27" s="900"/>
      <c r="O27" s="900"/>
      <c r="P27" s="900"/>
      <c r="Q27" s="900"/>
      <c r="R27" s="900"/>
      <c r="S27" s="900"/>
      <c r="T27" s="900"/>
      <c r="U27" s="900"/>
      <c r="V27" s="900"/>
      <c r="W27" s="901"/>
      <c r="X27" s="39"/>
      <c r="Y27" s="462"/>
      <c r="Z27" s="464">
        <v>12</v>
      </c>
      <c r="AA27" s="463"/>
      <c r="AB27" s="464">
        <v>28</v>
      </c>
      <c r="AC27"/>
      <c r="AD27"/>
    </row>
    <row r="28" spans="2:30" ht="6" customHeight="1" x14ac:dyDescent="0.3">
      <c r="B28" s="36"/>
      <c r="C28" s="894"/>
      <c r="D28" s="894"/>
      <c r="E28" s="895"/>
      <c r="F28" s="895"/>
      <c r="G28" s="37"/>
      <c r="H28" s="899"/>
      <c r="I28" s="900"/>
      <c r="J28" s="900"/>
      <c r="K28" s="900"/>
      <c r="L28" s="900"/>
      <c r="M28" s="900"/>
      <c r="N28" s="900"/>
      <c r="O28" s="900"/>
      <c r="P28" s="900"/>
      <c r="Q28" s="900"/>
      <c r="R28" s="900"/>
      <c r="S28" s="900"/>
      <c r="T28" s="900"/>
      <c r="U28" s="900"/>
      <c r="V28" s="900"/>
      <c r="W28" s="901"/>
      <c r="X28" s="39"/>
      <c r="Y28" s="53"/>
      <c r="Z28" s="4"/>
      <c r="AC28"/>
      <c r="AD28"/>
    </row>
    <row r="29" spans="2:30" ht="19.95" customHeight="1" thickBot="1" x14ac:dyDescent="0.35">
      <c r="B29" s="36"/>
      <c r="C29" s="894"/>
      <c r="D29" s="894"/>
      <c r="E29" s="895"/>
      <c r="F29" s="895"/>
      <c r="G29" s="45"/>
      <c r="H29" s="902"/>
      <c r="I29" s="903"/>
      <c r="J29" s="903"/>
      <c r="K29" s="903"/>
      <c r="L29" s="903"/>
      <c r="M29" s="903"/>
      <c r="N29" s="903"/>
      <c r="O29" s="903"/>
      <c r="P29" s="903"/>
      <c r="Q29" s="903"/>
      <c r="R29" s="903"/>
      <c r="S29" s="903"/>
      <c r="T29" s="903"/>
      <c r="U29" s="903"/>
      <c r="V29" s="903"/>
      <c r="W29" s="904"/>
      <c r="X29" s="85"/>
      <c r="Y29" s="462"/>
      <c r="Z29" s="464">
        <v>13</v>
      </c>
      <c r="AA29" s="463"/>
      <c r="AB29" s="464">
        <v>29</v>
      </c>
      <c r="AC29"/>
      <c r="AD29"/>
    </row>
    <row r="30" spans="2:30" ht="6" customHeight="1" thickTop="1" x14ac:dyDescent="0.3">
      <c r="B30" s="36"/>
      <c r="C30" s="40"/>
      <c r="D30" s="40"/>
      <c r="E30" s="40"/>
      <c r="F30" s="46">
        <v>1</v>
      </c>
      <c r="G30" s="37"/>
      <c r="H30" s="45"/>
      <c r="I30" s="45"/>
      <c r="J30" s="41"/>
      <c r="K30" s="41"/>
      <c r="L30" s="41"/>
      <c r="M30" s="41"/>
      <c r="N30" s="41"/>
      <c r="O30" s="41"/>
      <c r="P30" s="41"/>
      <c r="Q30" s="41"/>
      <c r="R30" s="30"/>
      <c r="S30" s="30"/>
      <c r="T30" s="30"/>
      <c r="U30" s="30"/>
      <c r="V30" s="30"/>
      <c r="W30" s="30"/>
      <c r="X30" s="85"/>
      <c r="Y30" s="53"/>
      <c r="Z30" s="4"/>
      <c r="AC30"/>
      <c r="AD30"/>
    </row>
    <row r="31" spans="2:30" ht="19.95" customHeight="1" thickBot="1" x14ac:dyDescent="0.35">
      <c r="B31" s="36"/>
      <c r="C31" s="37"/>
      <c r="D31" s="37"/>
      <c r="E31" s="40"/>
      <c r="F31" s="46">
        <v>1</v>
      </c>
      <c r="G31" s="750" t="s">
        <v>651</v>
      </c>
      <c r="H31" s="750"/>
      <c r="I31" s="750"/>
      <c r="J31" s="750"/>
      <c r="K31" s="750"/>
      <c r="L31" s="750"/>
      <c r="M31" s="750"/>
      <c r="N31" s="750"/>
      <c r="O31" s="750"/>
      <c r="P31" s="750"/>
      <c r="Q31" s="750"/>
      <c r="R31" s="30"/>
      <c r="S31" s="660"/>
      <c r="T31" s="660"/>
      <c r="U31" s="660"/>
      <c r="V31" s="660"/>
      <c r="W31" s="660"/>
      <c r="X31" s="738"/>
      <c r="Y31" s="462"/>
      <c r="Z31" s="464">
        <v>14</v>
      </c>
      <c r="AA31" s="463"/>
      <c r="AB31" s="464">
        <v>30</v>
      </c>
      <c r="AC31"/>
      <c r="AD31"/>
    </row>
    <row r="32" spans="2:30" ht="6" customHeight="1" thickBot="1" x14ac:dyDescent="0.35">
      <c r="B32" s="36"/>
      <c r="C32" s="717" t="s">
        <v>60</v>
      </c>
      <c r="D32" s="717"/>
      <c r="E32" s="40"/>
      <c r="F32" s="46"/>
      <c r="G32" s="45"/>
      <c r="H32" s="45"/>
      <c r="I32" s="45"/>
      <c r="J32" s="41"/>
      <c r="K32" s="41"/>
      <c r="L32" s="41"/>
      <c r="M32" s="45"/>
      <c r="N32" s="41"/>
      <c r="O32" s="41"/>
      <c r="P32" s="41"/>
      <c r="Q32" s="41"/>
      <c r="R32" s="30"/>
      <c r="S32" s="660"/>
      <c r="T32" s="660"/>
      <c r="U32" s="660"/>
      <c r="V32" s="660"/>
      <c r="W32" s="660"/>
      <c r="X32" s="738"/>
      <c r="Y32" s="53"/>
      <c r="AC32"/>
      <c r="AD32"/>
    </row>
    <row r="33" spans="1:30" ht="19.95" customHeight="1" thickTop="1" thickBot="1" x14ac:dyDescent="0.35">
      <c r="B33" s="36"/>
      <c r="C33" s="717"/>
      <c r="D33" s="717"/>
      <c r="E33" s="40"/>
      <c r="F33" s="493" t="s">
        <v>648</v>
      </c>
      <c r="G33" s="754"/>
      <c r="H33" s="755"/>
      <c r="I33" s="755"/>
      <c r="J33" s="755"/>
      <c r="K33" s="756"/>
      <c r="L33" s="493" t="s">
        <v>646</v>
      </c>
      <c r="M33" s="754"/>
      <c r="N33" s="755"/>
      <c r="O33" s="755"/>
      <c r="P33" s="755"/>
      <c r="Q33" s="756"/>
      <c r="R33" s="30"/>
      <c r="S33" s="660"/>
      <c r="T33" s="660"/>
      <c r="U33" s="660"/>
      <c r="V33" s="660"/>
      <c r="W33" s="660"/>
      <c r="X33" s="738"/>
      <c r="Y33" s="462"/>
      <c r="Z33" s="464">
        <v>15</v>
      </c>
      <c r="AA33" s="463"/>
      <c r="AB33" s="464">
        <v>31</v>
      </c>
      <c r="AC33"/>
      <c r="AD33"/>
    </row>
    <row r="34" spans="1:30" ht="6" customHeight="1" thickTop="1" thickBot="1" x14ac:dyDescent="0.35">
      <c r="B34" s="36"/>
      <c r="C34" s="717"/>
      <c r="D34" s="717"/>
      <c r="E34" s="40"/>
      <c r="F34" s="46"/>
      <c r="G34" s="45"/>
      <c r="H34" s="45"/>
      <c r="I34" s="45"/>
      <c r="J34" s="41"/>
      <c r="K34" s="41"/>
      <c r="L34" s="41"/>
      <c r="M34" s="45"/>
      <c r="N34" s="41"/>
      <c r="O34" s="41"/>
      <c r="P34" s="41"/>
      <c r="Q34" s="41"/>
      <c r="R34" s="30"/>
      <c r="S34" s="660"/>
      <c r="T34" s="660"/>
      <c r="U34" s="660"/>
      <c r="V34" s="660"/>
      <c r="W34" s="660"/>
      <c r="X34" s="738"/>
      <c r="Y34" s="53"/>
      <c r="AC34"/>
      <c r="AD34"/>
    </row>
    <row r="35" spans="1:30" ht="19.95" customHeight="1" thickTop="1" thickBot="1" x14ac:dyDescent="0.35">
      <c r="B35" s="36"/>
      <c r="C35" s="717"/>
      <c r="D35" s="717"/>
      <c r="E35" s="40"/>
      <c r="F35" s="493" t="s">
        <v>649</v>
      </c>
      <c r="G35" s="795"/>
      <c r="H35" s="796"/>
      <c r="I35" s="796"/>
      <c r="J35" s="796"/>
      <c r="K35" s="797"/>
      <c r="L35" s="493" t="s">
        <v>647</v>
      </c>
      <c r="M35" s="795"/>
      <c r="N35" s="796"/>
      <c r="O35" s="796"/>
      <c r="P35" s="796"/>
      <c r="Q35" s="797"/>
      <c r="R35" s="30"/>
      <c r="S35" s="660"/>
      <c r="T35" s="660"/>
      <c r="U35" s="660"/>
      <c r="V35" s="660"/>
      <c r="W35" s="660"/>
      <c r="X35" s="738"/>
      <c r="Y35" s="462"/>
      <c r="Z35" s="464">
        <v>16</v>
      </c>
      <c r="AA35" s="463"/>
      <c r="AB35" s="464">
        <v>32</v>
      </c>
      <c r="AC35"/>
      <c r="AD35"/>
    </row>
    <row r="36" spans="1:30" ht="9.9" customHeight="1" thickTop="1" thickBot="1" x14ac:dyDescent="0.35">
      <c r="B36" s="168"/>
      <c r="C36" s="180" t="s">
        <v>20238</v>
      </c>
      <c r="D36" s="42"/>
      <c r="E36" s="42"/>
      <c r="F36" s="116">
        <v>4</v>
      </c>
      <c r="G36" s="42"/>
      <c r="H36" s="42"/>
      <c r="I36" s="42"/>
      <c r="J36" s="42"/>
      <c r="K36" s="42"/>
      <c r="L36" s="42"/>
      <c r="M36" s="42"/>
      <c r="N36" s="42"/>
      <c r="O36" s="42"/>
      <c r="P36" s="42"/>
      <c r="Q36" s="42"/>
      <c r="R36" s="86"/>
      <c r="S36" s="739"/>
      <c r="T36" s="739"/>
      <c r="U36" s="739"/>
      <c r="V36" s="739"/>
      <c r="W36" s="739"/>
      <c r="X36" s="740"/>
      <c r="Y36" s="53"/>
      <c r="AC36"/>
      <c r="AD36"/>
    </row>
    <row r="37" spans="1:30" ht="15.75" hidden="1" customHeight="1" thickTop="1" x14ac:dyDescent="0.3">
      <c r="A37" s="1"/>
      <c r="G37" s="29">
        <v>801</v>
      </c>
      <c r="M37" s="163" t="b">
        <v>1</v>
      </c>
      <c r="N37" s="163" t="b">
        <f>Centrar_Tabla</f>
        <v>0</v>
      </c>
      <c r="AC37"/>
      <c r="AD37"/>
    </row>
    <row r="38" spans="1:30" ht="5.0999999999999996" hidden="1" customHeight="1" x14ac:dyDescent="0.3">
      <c r="A38" s="1"/>
      <c r="B38" s="5"/>
      <c r="C38" s="5"/>
      <c r="D38" s="5"/>
      <c r="E38" s="5"/>
      <c r="F38" s="5"/>
      <c r="G38" s="5"/>
      <c r="AC38"/>
      <c r="AD38"/>
    </row>
    <row r="39" spans="1:30" hidden="1" x14ac:dyDescent="0.3">
      <c r="A39" s="1"/>
      <c r="AC39"/>
      <c r="AD39"/>
    </row>
    <row r="40" spans="1:30" hidden="1" x14ac:dyDescent="0.3">
      <c r="A40" s="1"/>
      <c r="G40" s="393"/>
      <c r="AC40"/>
      <c r="AD40"/>
    </row>
    <row r="41" spans="1:30" ht="15.6" hidden="1" x14ac:dyDescent="0.3">
      <c r="A41" s="96"/>
      <c r="AC41"/>
      <c r="AD41"/>
    </row>
    <row r="42" spans="1:30" hidden="1" x14ac:dyDescent="0.3">
      <c r="A42" s="1"/>
      <c r="AC42"/>
      <c r="AD42"/>
    </row>
    <row r="43" spans="1:30" hidden="1" x14ac:dyDescent="0.3">
      <c r="A43" s="1"/>
      <c r="AC43"/>
      <c r="AD43"/>
    </row>
    <row r="44" spans="1:30" hidden="1" x14ac:dyDescent="0.3">
      <c r="A44" s="1"/>
      <c r="AC44"/>
      <c r="AD44"/>
    </row>
    <row r="45" spans="1:30" ht="15.75" hidden="1" customHeight="1" x14ac:dyDescent="0.3">
      <c r="A45" s="1"/>
      <c r="AC45"/>
      <c r="AD45"/>
    </row>
    <row r="46" spans="1:30" ht="5.0999999999999996" customHeight="1" thickTop="1" x14ac:dyDescent="0.3">
      <c r="A46" s="1"/>
      <c r="AC46"/>
      <c r="AD46"/>
    </row>
    <row r="47" spans="1:30" hidden="1" x14ac:dyDescent="0.3"/>
    <row r="48" spans="1:30" hidden="1" x14ac:dyDescent="0.3"/>
    <row r="49" hidden="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row r="58" hidden="1" x14ac:dyDescent="0.3"/>
    <row r="59" hidden="1" x14ac:dyDescent="0.3"/>
    <row r="60" hidden="1" x14ac:dyDescent="0.3"/>
    <row r="61" hidden="1" x14ac:dyDescent="0.3"/>
    <row r="62" hidden="1" x14ac:dyDescent="0.3"/>
    <row r="63" hidden="1" x14ac:dyDescent="0.3"/>
    <row r="64" hidden="1" x14ac:dyDescent="0.3"/>
    <row r="65" spans="1:1" hidden="1" x14ac:dyDescent="0.3"/>
    <row r="66" spans="1:1" hidden="1" x14ac:dyDescent="0.3"/>
    <row r="67" spans="1:1" hidden="1" x14ac:dyDescent="0.3"/>
    <row r="68" spans="1:1" hidden="1" x14ac:dyDescent="0.3">
      <c r="A68" t="s">
        <v>19830</v>
      </c>
    </row>
    <row r="69" spans="1:1" hidden="1" x14ac:dyDescent="0.3"/>
    <row r="70" spans="1:1" hidden="1" x14ac:dyDescent="0.3"/>
    <row r="71" spans="1:1" hidden="1" x14ac:dyDescent="0.3"/>
    <row r="72" spans="1:1" hidden="1" x14ac:dyDescent="0.3"/>
    <row r="73" spans="1:1" hidden="1" x14ac:dyDescent="0.3"/>
    <row r="74" spans="1:1" hidden="1" x14ac:dyDescent="0.3"/>
    <row r="75" spans="1:1" hidden="1" x14ac:dyDescent="0.3"/>
    <row r="76" spans="1:1" hidden="1" x14ac:dyDescent="0.3"/>
    <row r="77" spans="1:1" hidden="1" x14ac:dyDescent="0.3"/>
    <row r="78" spans="1:1" hidden="1" x14ac:dyDescent="0.3"/>
    <row r="79" spans="1:1" hidden="1" x14ac:dyDescent="0.3"/>
    <row r="80" spans="1:1"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hidden="1" x14ac:dyDescent="0.3"/>
    <row r="146" hidden="1" x14ac:dyDescent="0.3"/>
    <row r="147" hidden="1" x14ac:dyDescent="0.3"/>
    <row r="148" hidden="1" x14ac:dyDescent="0.3"/>
    <row r="149" hidden="1" x14ac:dyDescent="0.3"/>
    <row r="150" hidden="1" x14ac:dyDescent="0.3"/>
    <row r="151" hidden="1" x14ac:dyDescent="0.3"/>
    <row r="152" hidden="1" x14ac:dyDescent="0.3"/>
    <row r="153" hidden="1" x14ac:dyDescent="0.3"/>
    <row r="154" hidden="1" x14ac:dyDescent="0.3"/>
    <row r="155" hidden="1" x14ac:dyDescent="0.3"/>
    <row r="156" hidden="1" x14ac:dyDescent="0.3"/>
    <row r="157" hidden="1" x14ac:dyDescent="0.3"/>
    <row r="158" hidden="1" x14ac:dyDescent="0.3"/>
    <row r="159" hidden="1" x14ac:dyDescent="0.3"/>
    <row r="160"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hidden="1" x14ac:dyDescent="0.3"/>
    <row r="178" hidden="1" x14ac:dyDescent="0.3"/>
    <row r="179" hidden="1" x14ac:dyDescent="0.3"/>
    <row r="180" hidden="1" x14ac:dyDescent="0.3"/>
    <row r="181" hidden="1" x14ac:dyDescent="0.3"/>
    <row r="182" hidden="1" x14ac:dyDescent="0.3"/>
    <row r="183" hidden="1" x14ac:dyDescent="0.3"/>
    <row r="184" hidden="1" x14ac:dyDescent="0.3"/>
    <row r="185" hidden="1" x14ac:dyDescent="0.3"/>
    <row r="186" hidden="1" x14ac:dyDescent="0.3"/>
    <row r="187" hidden="1" x14ac:dyDescent="0.3"/>
    <row r="188" hidden="1" x14ac:dyDescent="0.3"/>
    <row r="189" hidden="1" x14ac:dyDescent="0.3"/>
    <row r="190" hidden="1" x14ac:dyDescent="0.3"/>
    <row r="191" hidden="1" x14ac:dyDescent="0.3"/>
    <row r="192" hidden="1" x14ac:dyDescent="0.3"/>
    <row r="193" spans="3:3" hidden="1" x14ac:dyDescent="0.3"/>
    <row r="194" spans="3:3" hidden="1" x14ac:dyDescent="0.3"/>
    <row r="195" spans="3:3" hidden="1" x14ac:dyDescent="0.3"/>
    <row r="196" spans="3:3" hidden="1" x14ac:dyDescent="0.3"/>
    <row r="197" spans="3:3" hidden="1" x14ac:dyDescent="0.3"/>
    <row r="198" spans="3:3" hidden="1" x14ac:dyDescent="0.3"/>
    <row r="199" spans="3:3" hidden="1" x14ac:dyDescent="0.3"/>
    <row r="200" spans="3:3" hidden="1" x14ac:dyDescent="0.3"/>
    <row r="201" spans="3:3" hidden="1" x14ac:dyDescent="0.3">
      <c r="C201" s="454" t="s">
        <v>19742</v>
      </c>
    </row>
  </sheetData>
  <sheetProtection algorithmName="SHA-512" hashValue="vgmDGbRqVORogAcDlWBbCXGxwtbUQXlaROceDlLZwmh2Ihra6Ctd+WlRzAVaDVdINhE8X52tIh+SwYpZQ7aeEQ==" saltValue="/C00SWU0d2cJOMTwf/lzgQ==" spinCount="100000" sheet="1" objects="1" scenarios="1" selectLockedCells="1" autoFilter="0"/>
  <dataConsolidate/>
  <mergeCells count="39">
    <mergeCell ref="C19:D21"/>
    <mergeCell ref="R2:S2"/>
    <mergeCell ref="T2:U2"/>
    <mergeCell ref="V2:W2"/>
    <mergeCell ref="G31:Q31"/>
    <mergeCell ref="S31:X36"/>
    <mergeCell ref="G33:K33"/>
    <mergeCell ref="M33:Q33"/>
    <mergeCell ref="G35:K35"/>
    <mergeCell ref="M35:Q35"/>
    <mergeCell ref="H11:W29"/>
    <mergeCell ref="C17:G17"/>
    <mergeCell ref="D13:G13"/>
    <mergeCell ref="R9:V9"/>
    <mergeCell ref="B1:K3"/>
    <mergeCell ref="L2:M2"/>
    <mergeCell ref="N2:O2"/>
    <mergeCell ref="C32:D35"/>
    <mergeCell ref="H9:M9"/>
    <mergeCell ref="N9:P9"/>
    <mergeCell ref="P2:Q2"/>
    <mergeCell ref="N7:P7"/>
    <mergeCell ref="B5:G5"/>
    <mergeCell ref="B7:G7"/>
    <mergeCell ref="B9:G9"/>
    <mergeCell ref="C23:D25"/>
    <mergeCell ref="C27:D29"/>
    <mergeCell ref="E27:F29"/>
    <mergeCell ref="E23:F25"/>
    <mergeCell ref="E19:F21"/>
    <mergeCell ref="B11:G11"/>
    <mergeCell ref="B12:C14"/>
    <mergeCell ref="D14:G16"/>
    <mergeCell ref="R5:W5"/>
    <mergeCell ref="H7:M7"/>
    <mergeCell ref="Q7:W7"/>
    <mergeCell ref="M4:M6"/>
    <mergeCell ref="I5:K5"/>
    <mergeCell ref="N5:Q5"/>
  </mergeCells>
  <conditionalFormatting sqref="Y2">
    <cfRule type="expression" dxfId="59" priority="3">
      <formula>$Z$2="OK"</formula>
    </cfRule>
    <cfRule type="expression" dxfId="58" priority="4">
      <formula>$Z$2="OK"</formula>
    </cfRule>
  </conditionalFormatting>
  <conditionalFormatting sqref="AB5:AB35">
    <cfRule type="expression" dxfId="57" priority="2">
      <formula>$Z$2="OK"</formula>
    </cfRule>
  </conditionalFormatting>
  <dataValidations count="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whole" allowBlank="1" showInputMessage="1" showErrorMessage="1" error="[1 - 50]" sqref="Q9">
      <formula1>1</formula1>
      <formula2>50</formula2>
    </dataValidation>
    <dataValidation type="whole" allowBlank="1" showInputMessage="1" showErrorMessage="1" error="[50 - 500]" sqref="W9">
      <formula1>10</formula1>
      <formula2>500</formula2>
    </dataValidation>
  </dataValidation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1"/>
  <headerFooter>
    <oddHeader>&amp;L&amp;G&amp;C&amp;"-,Negrita"&amp;12Elaborado por
MILAGROS HUERTA GÓMEZ DE MERODIO
(Universidad de Cádiz)&amp;R&amp;A</oddHeader>
    <oddFooter>&amp;C&amp;F&amp;RPg. &amp;P/&amp;N</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5537" r:id="rId5"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65538" r:id="rId6"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65542" r:id="rId7" name="Contador 1">
              <controlPr defaultSize="0" autoPict="0" macro="[0]!Ver_Datos_Preguntas" altText="Para consultar los datos de cada pregunta.">
                <anchor moveWithCells="1" sizeWithCells="1">
                  <from>
                    <xdr:col>11</xdr:col>
                    <xdr:colOff>388620</xdr:colOff>
                    <xdr:row>4</xdr:row>
                    <xdr:rowOff>0</xdr:rowOff>
                  </from>
                  <to>
                    <xdr:col>12</xdr:col>
                    <xdr:colOff>83820</xdr:colOff>
                    <xdr:row>5</xdr:row>
                    <xdr:rowOff>22860</xdr:rowOff>
                  </to>
                </anchor>
              </controlPr>
            </control>
          </mc:Choice>
        </mc:AlternateContent>
        <mc:AlternateContent xmlns:mc="http://schemas.openxmlformats.org/markup-compatibility/2006">
          <mc:Choice Requires="x14">
            <control shapeId="65543" r:id="rId8" name="Box PREGUNTAS">
              <controlPr defaultSize="0" autoFill="0" autoLine="0" autoPict="0">
                <anchor moveWithCells="1">
                  <from>
                    <xdr:col>12</xdr:col>
                    <xdr:colOff>83820</xdr:colOff>
                    <xdr:row>4</xdr:row>
                    <xdr:rowOff>15240</xdr:rowOff>
                  </from>
                  <to>
                    <xdr:col>12</xdr:col>
                    <xdr:colOff>327660</xdr:colOff>
                    <xdr:row>5</xdr:row>
                    <xdr:rowOff>7620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tabColor rgb="FFE87B00"/>
    <pageSetUpPr autoPageBreaks="0" fitToPage="1"/>
  </sheetPr>
  <dimension ref="A1:AM8"/>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4" x14ac:dyDescent="0.3"/>
  <cols>
    <col min="1" max="1" width="9.88671875" customWidth="1"/>
    <col min="2" max="3" width="3.6640625" hidden="1" customWidth="1"/>
    <col min="4" max="5" width="3.6640625" style="2" hidden="1" customWidth="1"/>
    <col min="6" max="6" width="9.88671875" style="2" customWidth="1"/>
    <col min="7" max="7" width="82" customWidth="1"/>
    <col min="8" max="9" width="9.88671875" customWidth="1"/>
    <col min="10" max="31" width="5.6640625" hidden="1" customWidth="1"/>
    <col min="32" max="36" width="11.44140625" customWidth="1"/>
    <col min="37" max="39" width="0" hidden="1" customWidth="1"/>
    <col min="40" max="16384" width="11.44140625" hidden="1"/>
  </cols>
  <sheetData>
    <row r="1" spans="1:37" ht="39.9" customHeight="1" x14ac:dyDescent="0.3">
      <c r="A1" s="170" t="s">
        <v>20238</v>
      </c>
      <c r="B1" s="101"/>
      <c r="C1" s="102"/>
      <c r="D1" s="169"/>
      <c r="E1" s="169"/>
      <c r="F1" s="171" t="s">
        <v>20516</v>
      </c>
      <c r="G1" s="297" t="s">
        <v>20517</v>
      </c>
      <c r="H1" s="456">
        <f>COUNTA(Tabla_CL[Columna1])</f>
        <v>0</v>
      </c>
      <c r="I1" s="455" t="s">
        <v>365</v>
      </c>
      <c r="AF1" s="172"/>
    </row>
    <row r="2" spans="1:37" ht="48" x14ac:dyDescent="0.3">
      <c r="A2" s="191" t="s">
        <v>23</v>
      </c>
      <c r="B2" s="121"/>
      <c r="C2" s="60"/>
      <c r="D2" s="61"/>
      <c r="E2" s="61"/>
      <c r="F2" s="220" t="s">
        <v>195</v>
      </c>
      <c r="G2" s="221" t="s">
        <v>20568</v>
      </c>
      <c r="H2" s="222" t="s">
        <v>955</v>
      </c>
      <c r="I2" s="452" t="s">
        <v>19884</v>
      </c>
      <c r="J2" s="223"/>
      <c r="K2" s="224"/>
      <c r="L2" s="225"/>
      <c r="M2" s="226"/>
      <c r="N2" s="227"/>
      <c r="O2" s="228"/>
      <c r="P2" s="229"/>
      <c r="Q2" s="224"/>
      <c r="R2" s="225"/>
      <c r="S2" s="226"/>
      <c r="T2" s="226"/>
      <c r="U2" s="226"/>
      <c r="V2" s="226"/>
      <c r="W2" s="226"/>
      <c r="X2" s="226"/>
      <c r="Y2" s="226"/>
      <c r="Z2" s="226"/>
      <c r="AA2" s="226"/>
      <c r="AB2" s="226"/>
      <c r="AC2" s="226"/>
      <c r="AD2" s="226"/>
      <c r="AE2" s="226"/>
      <c r="AF2" s="230" t="s">
        <v>1167</v>
      </c>
      <c r="AG2" s="231" t="s">
        <v>1168</v>
      </c>
      <c r="AH2" s="232" t="s">
        <v>1169</v>
      </c>
      <c r="AI2" s="233" t="s">
        <v>1170</v>
      </c>
      <c r="AJ2" s="229" t="s">
        <v>976</v>
      </c>
    </row>
    <row r="3" spans="1:37" s="248" customFormat="1" ht="12" hidden="1" x14ac:dyDescent="0.3">
      <c r="A3" s="586"/>
      <c r="B3" s="586"/>
      <c r="C3" s="586"/>
      <c r="D3" s="586"/>
      <c r="E3" s="586"/>
      <c r="F3" s="586"/>
      <c r="G3" s="586"/>
      <c r="H3" s="586"/>
      <c r="I3" s="586"/>
      <c r="J3" s="586"/>
      <c r="K3" s="586"/>
      <c r="L3" s="586"/>
      <c r="M3" s="586"/>
      <c r="N3" s="586"/>
      <c r="O3" s="586"/>
      <c r="P3" s="586"/>
      <c r="Q3" s="586"/>
      <c r="R3" s="586"/>
      <c r="S3" s="586"/>
      <c r="T3" s="586"/>
      <c r="U3" s="586"/>
      <c r="V3" s="586"/>
      <c r="W3" s="586"/>
      <c r="X3" s="586"/>
      <c r="Y3" s="586"/>
      <c r="Z3" s="586"/>
      <c r="AA3" s="586"/>
      <c r="AB3" s="586"/>
      <c r="AC3" s="586"/>
      <c r="AD3" s="586"/>
      <c r="AE3" s="586"/>
      <c r="AF3" s="586"/>
      <c r="AG3" s="586"/>
      <c r="AH3" s="586"/>
      <c r="AI3" s="586"/>
      <c r="AJ3" s="586"/>
      <c r="AK3" s="248" t="str">
        <f ca="1">IFERROR(IF(INDIRECT("F"&amp;PREGUNTA_ACTUAL-(N_I_CL)+N_I_Tabla&amp;"C"&amp;COLUMN(),FALSE)="","",INDIRECT("F"&amp;PREGUNTA_ACTUAL-(N_I_CL)+N_I_Tabla&amp;"C"&amp;COLUMN(),FALSE)),"")</f>
        <v/>
      </c>
    </row>
    <row r="4" spans="1:37" s="248" customFormat="1" ht="15" hidden="1" customHeight="1" x14ac:dyDescent="0.3">
      <c r="A4" s="60">
        <v>801</v>
      </c>
      <c r="B4" s="247">
        <f>N_I_Tabla</f>
        <v>6</v>
      </c>
      <c r="C4" s="246"/>
      <c r="D4" s="245"/>
      <c r="E4" s="64"/>
      <c r="F4" s="65"/>
      <c r="G4" s="155"/>
      <c r="H4" s="166"/>
      <c r="I4" s="453"/>
      <c r="J4" s="156"/>
      <c r="K4" s="69"/>
      <c r="L4" s="70"/>
      <c r="M4" s="71"/>
      <c r="N4" s="66"/>
      <c r="O4" s="67"/>
      <c r="P4" s="68"/>
      <c r="Q4" s="69"/>
      <c r="R4" s="70"/>
      <c r="S4" s="71"/>
      <c r="T4" s="71"/>
      <c r="U4" s="71"/>
      <c r="V4" s="71"/>
      <c r="W4" s="71"/>
      <c r="X4" s="71"/>
      <c r="Y4" s="71"/>
      <c r="Z4" s="71"/>
      <c r="AA4" s="71"/>
      <c r="AB4" s="71"/>
      <c r="AC4" s="71"/>
      <c r="AD4" s="71"/>
      <c r="AE4" s="71"/>
      <c r="AF4" s="72"/>
      <c r="AG4" s="73"/>
      <c r="AH4" s="74"/>
      <c r="AI4" s="75"/>
      <c r="AJ4" s="68"/>
    </row>
    <row r="5" spans="1:37" ht="9.9" customHeight="1" x14ac:dyDescent="0.3">
      <c r="A5" s="431" t="s">
        <v>1244</v>
      </c>
      <c r="B5" s="443" t="s">
        <v>17660</v>
      </c>
      <c r="C5" s="443" t="s">
        <v>17657</v>
      </c>
      <c r="D5" s="443" t="s">
        <v>17658</v>
      </c>
      <c r="E5" s="443" t="s">
        <v>17659</v>
      </c>
      <c r="F5" s="435" t="s">
        <v>1355</v>
      </c>
      <c r="G5" s="444" t="s">
        <v>1248</v>
      </c>
      <c r="H5" s="433" t="s">
        <v>955</v>
      </c>
      <c r="I5" s="433" t="s">
        <v>19727</v>
      </c>
      <c r="J5" s="444" t="s">
        <v>17661</v>
      </c>
      <c r="K5" s="435" t="s">
        <v>17662</v>
      </c>
      <c r="L5" s="435" t="s">
        <v>17663</v>
      </c>
      <c r="M5" s="435" t="s">
        <v>17664</v>
      </c>
      <c r="N5" s="435" t="s">
        <v>17665</v>
      </c>
      <c r="O5" s="435" t="s">
        <v>17666</v>
      </c>
      <c r="P5" s="435" t="s">
        <v>17667</v>
      </c>
      <c r="Q5" s="435" t="s">
        <v>17668</v>
      </c>
      <c r="R5" s="435" t="s">
        <v>17669</v>
      </c>
      <c r="S5" s="435" t="s">
        <v>17670</v>
      </c>
      <c r="T5" s="435" t="s">
        <v>17671</v>
      </c>
      <c r="U5" s="435" t="s">
        <v>17672</v>
      </c>
      <c r="V5" s="435" t="s">
        <v>17673</v>
      </c>
      <c r="W5" s="435" t="s">
        <v>17674</v>
      </c>
      <c r="X5" s="435" t="s">
        <v>17675</v>
      </c>
      <c r="Y5" s="435" t="s">
        <v>17676</v>
      </c>
      <c r="Z5" s="435" t="s">
        <v>17677</v>
      </c>
      <c r="AA5" s="435" t="s">
        <v>17678</v>
      </c>
      <c r="AB5" s="435" t="s">
        <v>17679</v>
      </c>
      <c r="AC5" s="435" t="s">
        <v>17680</v>
      </c>
      <c r="AD5" s="435" t="s">
        <v>19665</v>
      </c>
      <c r="AE5" s="435" t="s">
        <v>17681</v>
      </c>
      <c r="AF5" s="435" t="s">
        <v>1167</v>
      </c>
      <c r="AG5" s="435" t="s">
        <v>1168</v>
      </c>
      <c r="AH5" s="435" t="s">
        <v>1169</v>
      </c>
      <c r="AI5" s="435" t="s">
        <v>1170</v>
      </c>
      <c r="AJ5" s="435" t="s">
        <v>976</v>
      </c>
    </row>
    <row r="6" spans="1:37" x14ac:dyDescent="0.3">
      <c r="A6" s="615" t="str">
        <f>IFERROR(IF(Tabla_CL[[#This Row],[Columna1]]="","",PREF_PREGUNTA&amp;IF(PREF_PREGUNTA="",""," - ")&amp;
IF(n_preg_ON_CL=TRUE,IF((N_I_EN+ROW()-N_I_Tabla)&gt;99,
IF((N_I_CL+ROW()-N_I_Tabla)&lt;100,"0",""),"")&amp;
IF((N_I_CL+ROW()-N_I_Tabla)&lt;10,"0","")&amp;(N_I_CL+ROW()-N_I_Tabla),""))&amp;
IF(Tabla_CL[[#This Row],[Descripcion]]&lt;&gt;""," "&amp;Tabla_CL[[#This Row],[Descripcion]],""),"")</f>
        <v/>
      </c>
      <c r="B6" s="616"/>
      <c r="C6" s="617"/>
      <c r="D6" s="618"/>
      <c r="E6" s="618"/>
      <c r="F6" s="589"/>
      <c r="G6" s="639"/>
      <c r="H6" s="640"/>
      <c r="I6" s="641"/>
      <c r="J6" s="642"/>
      <c r="K6" s="594"/>
      <c r="L6" s="595"/>
      <c r="M6" s="596"/>
      <c r="N6" s="591"/>
      <c r="O6" s="592"/>
      <c r="P6" s="593"/>
      <c r="Q6" s="594"/>
      <c r="R6" s="595"/>
      <c r="S6" s="596"/>
      <c r="T6" s="596"/>
      <c r="U6" s="596"/>
      <c r="V6" s="596"/>
      <c r="W6" s="596"/>
      <c r="X6" s="596"/>
      <c r="Y6" s="596"/>
      <c r="Z6" s="596"/>
      <c r="AA6" s="596"/>
      <c r="AB6" s="596"/>
      <c r="AC6" s="596"/>
      <c r="AD6" s="596"/>
      <c r="AE6" s="596"/>
      <c r="AF6" s="597"/>
      <c r="AG6" s="598"/>
      <c r="AH6" s="599"/>
      <c r="AI6" s="600"/>
      <c r="AJ6" s="593"/>
    </row>
    <row r="7" spans="1:37" x14ac:dyDescent="0.3">
      <c r="D7"/>
      <c r="E7"/>
      <c r="F7"/>
    </row>
    <row r="8" spans="1:37" x14ac:dyDescent="0.3">
      <c r="D8"/>
      <c r="E8"/>
      <c r="F8"/>
    </row>
  </sheetData>
  <sheetProtection algorithmName="SHA-512" hashValue="0B4hPE36up3UpyFyKuob72jr2Hh4pJ7qYH86r6IkZWB63Fw6gA3R/D0AUPBW1tk/rvrHnEYfhBEbeoEv+dR61A==" saltValue="kP2al/GkzFrA0R8J5NkHcw==" spinCount="100000" sheet="1" objects="1" scenarios="1" selectLockedCells="1" autoFilter="0"/>
  <conditionalFormatting sqref="K4:AI4 K2:AJ2 F4:G4 B2:G2 K6:AJ6 B6:G6">
    <cfRule type="cellIs" dxfId="56" priority="359" operator="equal">
      <formula>0</formula>
    </cfRule>
  </conditionalFormatting>
  <conditionalFormatting sqref="H4 H2 H6:I6">
    <cfRule type="cellIs" dxfId="55" priority="292" operator="equal">
      <formula>""</formula>
    </cfRule>
  </conditionalFormatting>
  <conditionalFormatting sqref="H5">
    <cfRule type="cellIs" dxfId="54" priority="11" operator="equal">
      <formula>""</formula>
    </cfRule>
  </conditionalFormatting>
  <conditionalFormatting sqref="K4:AI4 K2:AJ2 F4:G4 B2:G2 K6:AJ6 B6:I6">
    <cfRule type="cellIs" dxfId="53" priority="358" operator="equal">
      <formula>""</formula>
    </cfRule>
  </conditionalFormatting>
  <conditionalFormatting sqref="I4 I2">
    <cfRule type="cellIs" dxfId="52" priority="2" operator="equal">
      <formula>""</formula>
    </cfRule>
  </conditionalFormatting>
  <conditionalFormatting sqref="I5">
    <cfRule type="cellIs" dxfId="51" priority="1" operator="equal">
      <formula>""</formula>
    </cfRule>
  </conditionalFormatting>
  <conditionalFormatting sqref="G6">
    <cfRule type="duplicateValues" dxfId="50" priority="5750"/>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65"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G66"/>
  <sheetViews>
    <sheetView showGridLines="0" showRowColHeaders="0" zoomScale="110" zoomScaleNormal="110" workbookViewId="0">
      <pane ySplit="2" topLeftCell="A3" activePane="bottomLeft" state="frozen"/>
      <selection activeCell="A15" sqref="A15"/>
      <selection pane="bottomLeft" activeCell="A19" sqref="A19"/>
    </sheetView>
  </sheetViews>
  <sheetFormatPr baseColWidth="10" defaultColWidth="0" defaultRowHeight="14.4" zeroHeight="1" x14ac:dyDescent="0.3"/>
  <cols>
    <col min="1" max="1" width="90.6640625" style="619" customWidth="1"/>
    <col min="2" max="2" width="15.6640625" style="6" hidden="1" customWidth="1"/>
    <col min="3" max="3" width="15.6640625" style="619" hidden="1" customWidth="1"/>
    <col min="4" max="4" width="16.33203125" style="619" hidden="1" customWidth="1"/>
    <col min="5" max="6" width="10.88671875" style="619" hidden="1" customWidth="1"/>
    <col min="7" max="7" width="2.6640625" style="619" customWidth="1"/>
    <col min="8" max="16384" width="10.88671875" style="619" hidden="1"/>
  </cols>
  <sheetData>
    <row r="1" spans="1:3" x14ac:dyDescent="0.3">
      <c r="B1" s="613"/>
    </row>
    <row r="2" spans="1:3" x14ac:dyDescent="0.3">
      <c r="A2" s="620"/>
      <c r="B2" s="18"/>
    </row>
    <row r="3" spans="1:3" x14ac:dyDescent="0.3"/>
    <row r="4" spans="1:3" x14ac:dyDescent="0.3">
      <c r="B4" s="8"/>
    </row>
    <row r="5" spans="1:3" x14ac:dyDescent="0.3"/>
    <row r="6" spans="1:3" x14ac:dyDescent="0.3"/>
    <row r="7" spans="1:3" x14ac:dyDescent="0.3">
      <c r="C7" s="621"/>
    </row>
    <row r="8" spans="1:3" x14ac:dyDescent="0.3"/>
    <row r="9" spans="1:3" x14ac:dyDescent="0.3">
      <c r="B9" s="9"/>
    </row>
    <row r="10" spans="1:3" x14ac:dyDescent="0.3"/>
    <row r="11" spans="1:3" x14ac:dyDescent="0.3"/>
    <row r="12" spans="1:3" x14ac:dyDescent="0.3">
      <c r="B12" s="10"/>
    </row>
    <row r="13" spans="1:3" x14ac:dyDescent="0.3">
      <c r="B13" s="11"/>
    </row>
    <row r="14" spans="1:3" x14ac:dyDescent="0.3">
      <c r="B14" s="8"/>
    </row>
    <row r="15" spans="1:3" x14ac:dyDescent="0.3"/>
    <row r="16" spans="1:3" x14ac:dyDescent="0.3">
      <c r="B16" s="8"/>
    </row>
    <row r="17" spans="1:6" x14ac:dyDescent="0.3">
      <c r="B17" s="8"/>
    </row>
    <row r="18" spans="1:6" x14ac:dyDescent="0.3"/>
    <row r="19" spans="1:6" x14ac:dyDescent="0.3"/>
    <row r="20" spans="1:6" x14ac:dyDescent="0.3">
      <c r="B20" s="8"/>
    </row>
    <row r="21" spans="1:6" x14ac:dyDescent="0.3"/>
    <row r="22" spans="1:6" x14ac:dyDescent="0.3"/>
    <row r="23" spans="1:6" x14ac:dyDescent="0.3">
      <c r="B23" s="8"/>
    </row>
    <row r="24" spans="1:6" x14ac:dyDescent="0.3"/>
    <row r="25" spans="1:6" x14ac:dyDescent="0.3">
      <c r="C25" s="620"/>
    </row>
    <row r="26" spans="1:6" x14ac:dyDescent="0.3">
      <c r="B26" s="8"/>
    </row>
    <row r="27" spans="1:6" x14ac:dyDescent="0.3">
      <c r="B27" s="12"/>
      <c r="D27" s="613"/>
      <c r="E27" s="613"/>
      <c r="F27" s="613"/>
    </row>
    <row r="28" spans="1:6" x14ac:dyDescent="0.3">
      <c r="A28" s="622"/>
      <c r="B28" s="15"/>
      <c r="C28" s="15"/>
      <c r="D28" s="623"/>
      <c r="E28" s="624"/>
    </row>
    <row r="29" spans="1:6" x14ac:dyDescent="0.3">
      <c r="A29" s="625"/>
      <c r="B29" s="13"/>
      <c r="C29" s="620"/>
    </row>
    <row r="30" spans="1:6" x14ac:dyDescent="0.3">
      <c r="B30" s="8"/>
      <c r="C30" s="620"/>
      <c r="D30" s="623"/>
      <c r="E30" s="624"/>
    </row>
    <row r="31" spans="1:6" x14ac:dyDescent="0.3">
      <c r="C31" s="620"/>
    </row>
    <row r="32" spans="1:6" x14ac:dyDescent="0.3">
      <c r="B32" s="7"/>
    </row>
    <row r="33" spans="1:5" x14ac:dyDescent="0.3">
      <c r="B33" s="12"/>
    </row>
    <row r="34" spans="1:5" x14ac:dyDescent="0.3">
      <c r="B34" s="15"/>
      <c r="C34" s="15"/>
    </row>
    <row r="35" spans="1:5" x14ac:dyDescent="0.3">
      <c r="A35" s="625"/>
      <c r="B35" s="13"/>
    </row>
    <row r="36" spans="1:5" x14ac:dyDescent="0.3">
      <c r="B36" s="8"/>
      <c r="C36" s="620"/>
      <c r="D36" s="623"/>
      <c r="E36" s="624"/>
    </row>
    <row r="37" spans="1:5" x14ac:dyDescent="0.3"/>
    <row r="38" spans="1:5" x14ac:dyDescent="0.3">
      <c r="B38" s="7"/>
    </row>
    <row r="39" spans="1:5" x14ac:dyDescent="0.3">
      <c r="B39" s="12"/>
    </row>
    <row r="40" spans="1:5" x14ac:dyDescent="0.3">
      <c r="B40" s="9"/>
      <c r="C40" s="9"/>
    </row>
    <row r="41" spans="1:5" x14ac:dyDescent="0.3">
      <c r="A41" s="626"/>
      <c r="B41" s="13"/>
    </row>
    <row r="42" spans="1:5" x14ac:dyDescent="0.3">
      <c r="B42" s="8"/>
      <c r="C42" s="620"/>
      <c r="D42" s="623"/>
      <c r="E42" s="624"/>
    </row>
    <row r="43" spans="1:5" x14ac:dyDescent="0.3"/>
    <row r="44" spans="1:5" x14ac:dyDescent="0.3">
      <c r="B44" s="7"/>
    </row>
    <row r="45" spans="1:5" x14ac:dyDescent="0.3">
      <c r="B45" s="12"/>
    </row>
    <row r="46" spans="1:5" x14ac:dyDescent="0.3">
      <c r="B46" s="9"/>
      <c r="C46" s="9"/>
    </row>
    <row r="47" spans="1:5" x14ac:dyDescent="0.3">
      <c r="A47" s="626"/>
      <c r="B47" s="13"/>
    </row>
    <row r="48" spans="1:5" x14ac:dyDescent="0.3">
      <c r="B48" s="8"/>
      <c r="C48" s="620"/>
      <c r="D48" s="623"/>
      <c r="E48" s="624"/>
    </row>
    <row r="49" spans="1:5" x14ac:dyDescent="0.3"/>
    <row r="50" spans="1:5" x14ac:dyDescent="0.3">
      <c r="B50" s="7"/>
    </row>
    <row r="51" spans="1:5" x14ac:dyDescent="0.3">
      <c r="B51" s="12"/>
    </row>
    <row r="52" spans="1:5" x14ac:dyDescent="0.3">
      <c r="B52" s="9"/>
      <c r="C52" s="9"/>
    </row>
    <row r="53" spans="1:5" x14ac:dyDescent="0.3">
      <c r="A53" s="626"/>
      <c r="B53" s="13"/>
    </row>
    <row r="54" spans="1:5" x14ac:dyDescent="0.3">
      <c r="B54" s="8"/>
      <c r="C54" s="620"/>
      <c r="D54" s="623"/>
      <c r="E54" s="624"/>
    </row>
    <row r="55" spans="1:5" x14ac:dyDescent="0.3"/>
    <row r="56" spans="1:5" x14ac:dyDescent="0.3">
      <c r="B56" s="7"/>
    </row>
    <row r="57" spans="1:5" x14ac:dyDescent="0.3">
      <c r="B57" s="12"/>
    </row>
    <row r="58" spans="1:5" x14ac:dyDescent="0.3">
      <c r="B58" s="9"/>
      <c r="C58" s="9"/>
    </row>
    <row r="59" spans="1:5" x14ac:dyDescent="0.3">
      <c r="A59" s="626"/>
      <c r="B59" s="13"/>
    </row>
    <row r="60" spans="1:5" x14ac:dyDescent="0.3">
      <c r="B60" s="8"/>
      <c r="C60" s="620"/>
      <c r="D60" s="623"/>
      <c r="E60" s="624"/>
    </row>
    <row r="61" spans="1:5" x14ac:dyDescent="0.3"/>
    <row r="62" spans="1:5" x14ac:dyDescent="0.3">
      <c r="B62" s="7"/>
    </row>
    <row r="63" spans="1:5" x14ac:dyDescent="0.3">
      <c r="B63" s="12"/>
    </row>
    <row r="64" spans="1:5" x14ac:dyDescent="0.3"/>
    <row r="65" x14ac:dyDescent="0.3"/>
    <row r="66" x14ac:dyDescent="0.3"/>
  </sheetData>
  <sheetProtection selectLockedCells="1" autoFilter="0"/>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32"/>
  <dimension ref="A1:H66"/>
  <sheetViews>
    <sheetView showGridLines="0" showRowColHeaders="0" zoomScale="110" zoomScaleNormal="110" workbookViewId="0">
      <pane ySplit="2" topLeftCell="A9" activePane="bottomLeft" state="frozen"/>
      <selection activeCell="A15" sqref="A15"/>
      <selection pane="bottomLeft"/>
    </sheetView>
  </sheetViews>
  <sheetFormatPr baseColWidth="10" defaultColWidth="0" defaultRowHeight="14.4" zeroHeight="1" x14ac:dyDescent="0.3"/>
  <cols>
    <col min="1" max="1" width="90.6640625" style="619" customWidth="1"/>
    <col min="2" max="2" width="22" style="6" hidden="1" customWidth="1"/>
    <col min="3" max="3" width="13.6640625" style="619" hidden="1" customWidth="1"/>
    <col min="4" max="4" width="16.33203125" style="619" hidden="1" customWidth="1"/>
    <col min="5" max="6" width="10.88671875" style="619" hidden="1" customWidth="1"/>
    <col min="7" max="7" width="40.6640625" style="619" hidden="1" customWidth="1"/>
    <col min="8" max="8" width="2.6640625" style="619" customWidth="1"/>
    <col min="9" max="16384" width="10.88671875" style="619" hidden="1"/>
  </cols>
  <sheetData>
    <row r="1" spans="1:7" x14ac:dyDescent="0.3">
      <c r="B1" s="613"/>
    </row>
    <row r="2" spans="1:7" x14ac:dyDescent="0.3">
      <c r="A2" s="620"/>
      <c r="B2" s="18"/>
    </row>
    <row r="3" spans="1:7" x14ac:dyDescent="0.3"/>
    <row r="4" spans="1:7" x14ac:dyDescent="0.3">
      <c r="B4" s="429"/>
      <c r="G4" s="425"/>
    </row>
    <row r="5" spans="1:7" x14ac:dyDescent="0.3">
      <c r="B5" s="562"/>
      <c r="G5" s="627"/>
    </row>
    <row r="6" spans="1:7" x14ac:dyDescent="0.3">
      <c r="B6" s="562"/>
      <c r="G6" s="627"/>
    </row>
    <row r="7" spans="1:7" x14ac:dyDescent="0.3">
      <c r="B7" s="13"/>
      <c r="G7" s="627"/>
    </row>
    <row r="8" spans="1:7" x14ac:dyDescent="0.3"/>
    <row r="9" spans="1:7" x14ac:dyDescent="0.3">
      <c r="B9" s="9"/>
      <c r="G9" s="627"/>
    </row>
    <row r="10" spans="1:7" x14ac:dyDescent="0.3">
      <c r="G10" s="627"/>
    </row>
    <row r="11" spans="1:7" x14ac:dyDescent="0.3">
      <c r="G11" s="626"/>
    </row>
    <row r="12" spans="1:7" x14ac:dyDescent="0.3">
      <c r="B12" s="10"/>
      <c r="G12" s="627"/>
    </row>
    <row r="13" spans="1:7" x14ac:dyDescent="0.3">
      <c r="B13" s="11"/>
      <c r="G13" s="627"/>
    </row>
    <row r="14" spans="1:7" x14ac:dyDescent="0.3">
      <c r="B14" s="8"/>
      <c r="G14" s="627"/>
    </row>
    <row r="15" spans="1:7" x14ac:dyDescent="0.3">
      <c r="G15" s="627"/>
    </row>
    <row r="16" spans="1:7" x14ac:dyDescent="0.3">
      <c r="B16" s="8"/>
      <c r="G16" s="627"/>
    </row>
    <row r="17" spans="1:7" x14ac:dyDescent="0.3">
      <c r="B17" s="8"/>
      <c r="G17" s="627"/>
    </row>
    <row r="18" spans="1:7" x14ac:dyDescent="0.3">
      <c r="G18" s="627"/>
    </row>
    <row r="19" spans="1:7" x14ac:dyDescent="0.3">
      <c r="B19" s="562"/>
      <c r="G19" s="627"/>
    </row>
    <row r="20" spans="1:7" x14ac:dyDescent="0.3">
      <c r="B20" s="8"/>
      <c r="G20" s="627"/>
    </row>
    <row r="21" spans="1:7" x14ac:dyDescent="0.3">
      <c r="G21" s="627"/>
    </row>
    <row r="22" spans="1:7" x14ac:dyDescent="0.3">
      <c r="G22" s="627"/>
    </row>
    <row r="23" spans="1:7" x14ac:dyDescent="0.3">
      <c r="B23" s="8"/>
      <c r="G23" s="627"/>
    </row>
    <row r="24" spans="1:7" x14ac:dyDescent="0.3">
      <c r="B24" s="562"/>
    </row>
    <row r="25" spans="1:7" x14ac:dyDescent="0.3"/>
    <row r="26" spans="1:7" x14ac:dyDescent="0.3">
      <c r="B26" s="8"/>
    </row>
    <row r="27" spans="1:7" x14ac:dyDescent="0.3">
      <c r="B27" s="12"/>
      <c r="D27" s="613"/>
      <c r="E27" s="613"/>
      <c r="F27" s="613"/>
      <c r="G27" s="397"/>
    </row>
    <row r="28" spans="1:7" x14ac:dyDescent="0.3">
      <c r="A28" s="622"/>
      <c r="B28" s="15"/>
      <c r="C28" s="15"/>
      <c r="D28" s="623"/>
      <c r="E28" s="624"/>
    </row>
    <row r="29" spans="1:7" x14ac:dyDescent="0.3">
      <c r="A29" s="625"/>
      <c r="B29" s="13"/>
      <c r="C29" s="620"/>
    </row>
    <row r="30" spans="1:7" x14ac:dyDescent="0.3">
      <c r="B30" s="8"/>
      <c r="C30" s="620"/>
      <c r="D30" s="623"/>
      <c r="E30" s="624"/>
    </row>
    <row r="31" spans="1:7" x14ac:dyDescent="0.3">
      <c r="C31" s="620"/>
    </row>
    <row r="32" spans="1:7" x14ac:dyDescent="0.3">
      <c r="B32" s="7"/>
    </row>
    <row r="33" spans="1:5" x14ac:dyDescent="0.3">
      <c r="B33" s="12"/>
    </row>
    <row r="34" spans="1:5" x14ac:dyDescent="0.3">
      <c r="B34" s="15"/>
      <c r="C34" s="15"/>
    </row>
    <row r="35" spans="1:5" x14ac:dyDescent="0.3">
      <c r="A35" s="625"/>
      <c r="B35" s="13"/>
    </row>
    <row r="36" spans="1:5" x14ac:dyDescent="0.3">
      <c r="B36" s="8"/>
      <c r="C36" s="620"/>
      <c r="D36" s="623"/>
      <c r="E36" s="624"/>
    </row>
    <row r="37" spans="1:5" x14ac:dyDescent="0.3"/>
    <row r="38" spans="1:5" x14ac:dyDescent="0.3">
      <c r="B38" s="7"/>
    </row>
    <row r="39" spans="1:5" x14ac:dyDescent="0.3"/>
    <row r="40" spans="1:5" x14ac:dyDescent="0.3">
      <c r="B40" s="16"/>
      <c r="C40" s="9"/>
    </row>
    <row r="41" spans="1:5" x14ac:dyDescent="0.3">
      <c r="A41" s="626"/>
      <c r="B41" s="13"/>
    </row>
    <row r="42" spans="1:5" x14ac:dyDescent="0.3">
      <c r="B42" s="8"/>
      <c r="C42" s="620"/>
      <c r="D42" s="623"/>
      <c r="E42" s="624"/>
    </row>
    <row r="43" spans="1:5" x14ac:dyDescent="0.3"/>
    <row r="44" spans="1:5" x14ac:dyDescent="0.3">
      <c r="B44" s="8"/>
    </row>
    <row r="45" spans="1:5" x14ac:dyDescent="0.3"/>
    <row r="46" spans="1:5" x14ac:dyDescent="0.3">
      <c r="B46" s="16"/>
      <c r="C46" s="9"/>
    </row>
    <row r="47" spans="1:5" x14ac:dyDescent="0.3">
      <c r="A47" s="626"/>
      <c r="B47" s="13"/>
    </row>
    <row r="48" spans="1:5" x14ac:dyDescent="0.3">
      <c r="B48" s="8"/>
      <c r="C48" s="620"/>
      <c r="D48" s="623"/>
      <c r="E48" s="624"/>
    </row>
    <row r="49" spans="1:5" x14ac:dyDescent="0.3"/>
    <row r="50" spans="1:5" x14ac:dyDescent="0.3">
      <c r="B50" s="8"/>
    </row>
    <row r="51" spans="1:5" x14ac:dyDescent="0.3"/>
    <row r="52" spans="1:5" x14ac:dyDescent="0.3">
      <c r="B52" s="16"/>
      <c r="C52" s="9"/>
    </row>
    <row r="53" spans="1:5" x14ac:dyDescent="0.3">
      <c r="A53" s="626"/>
      <c r="B53" s="13"/>
    </row>
    <row r="54" spans="1:5" x14ac:dyDescent="0.3">
      <c r="B54" s="8"/>
      <c r="C54" s="620"/>
      <c r="D54" s="623"/>
      <c r="E54" s="624"/>
    </row>
    <row r="55" spans="1:5" x14ac:dyDescent="0.3"/>
    <row r="56" spans="1:5" x14ac:dyDescent="0.3">
      <c r="B56" s="8"/>
    </row>
    <row r="57" spans="1:5" x14ac:dyDescent="0.3"/>
    <row r="58" spans="1:5" x14ac:dyDescent="0.3">
      <c r="B58" s="16"/>
      <c r="C58" s="9"/>
    </row>
    <row r="59" spans="1:5" x14ac:dyDescent="0.3">
      <c r="A59" s="626"/>
      <c r="B59" s="13"/>
    </row>
    <row r="60" spans="1:5" x14ac:dyDescent="0.3">
      <c r="B60" s="8"/>
      <c r="C60" s="620"/>
      <c r="D60" s="623"/>
      <c r="E60" s="624"/>
    </row>
    <row r="61" spans="1:5" x14ac:dyDescent="0.3"/>
    <row r="62" spans="1:5" x14ac:dyDescent="0.3">
      <c r="B62" s="8"/>
    </row>
    <row r="63" spans="1:5" x14ac:dyDescent="0.3"/>
    <row r="64" spans="1:5" x14ac:dyDescent="0.3">
      <c r="B64" s="14"/>
    </row>
    <row r="65" x14ac:dyDescent="0.3"/>
    <row r="66" x14ac:dyDescent="0.3"/>
  </sheetData>
  <sheetProtection selectLockedCells="1" autoFilter="0"/>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M28"/>
  <sheetViews>
    <sheetView showGridLines="0" showRowColHeaders="0" zoomScale="110" zoomScaleNormal="110" workbookViewId="0">
      <pane ySplit="2" topLeftCell="A3" activePane="bottomLeft" state="frozen"/>
      <selection activeCell="A12" sqref="A12"/>
      <selection pane="bottomLeft"/>
    </sheetView>
  </sheetViews>
  <sheetFormatPr baseColWidth="10" defaultColWidth="0" defaultRowHeight="14.4" zeroHeight="1" x14ac:dyDescent="0.3"/>
  <cols>
    <col min="1" max="1" width="90.6640625" style="619" customWidth="1"/>
    <col min="2" max="2" width="2.77734375" style="6" bestFit="1" customWidth="1"/>
    <col min="3" max="9" width="11.44140625" style="619" hidden="1" customWidth="1"/>
    <col min="10" max="13" width="2.6640625" style="619" hidden="1" customWidth="1"/>
    <col min="14" max="16384" width="11.44140625" style="619" hidden="1"/>
  </cols>
  <sheetData>
    <row r="1" spans="1:2" x14ac:dyDescent="0.3">
      <c r="B1" s="8"/>
    </row>
    <row r="2" spans="1:2" x14ac:dyDescent="0.3">
      <c r="A2" s="620"/>
      <c r="B2" s="7"/>
    </row>
    <row r="3" spans="1:2" x14ac:dyDescent="0.3">
      <c r="B3" s="619"/>
    </row>
    <row r="4" spans="1:2" x14ac:dyDescent="0.3">
      <c r="B4" s="8"/>
    </row>
    <row r="5" spans="1:2" x14ac:dyDescent="0.3"/>
    <row r="6" spans="1:2" x14ac:dyDescent="0.3"/>
    <row r="7" spans="1:2" x14ac:dyDescent="0.3">
      <c r="B7" s="13"/>
    </row>
    <row r="8" spans="1:2" x14ac:dyDescent="0.3"/>
    <row r="9" spans="1:2" x14ac:dyDescent="0.3"/>
    <row r="10" spans="1:2" x14ac:dyDescent="0.3">
      <c r="B10" s="8"/>
    </row>
    <row r="11" spans="1:2" x14ac:dyDescent="0.3"/>
    <row r="12" spans="1:2" x14ac:dyDescent="0.3">
      <c r="B12" s="10"/>
    </row>
    <row r="13" spans="1:2" x14ac:dyDescent="0.3">
      <c r="B13" s="10"/>
    </row>
    <row r="14" spans="1:2" x14ac:dyDescent="0.3">
      <c r="B14" s="8"/>
    </row>
    <row r="15" spans="1:2" x14ac:dyDescent="0.3"/>
    <row r="16" spans="1:2" x14ac:dyDescent="0.3">
      <c r="A16" s="625"/>
      <c r="B16" s="12"/>
    </row>
    <row r="17" spans="1:2" x14ac:dyDescent="0.3"/>
    <row r="18" spans="1:2" x14ac:dyDescent="0.3">
      <c r="B18" s="8"/>
    </row>
    <row r="19" spans="1:2" x14ac:dyDescent="0.3">
      <c r="B19" s="7"/>
    </row>
    <row r="20" spans="1:2" x14ac:dyDescent="0.3">
      <c r="B20" s="7"/>
    </row>
    <row r="21" spans="1:2" x14ac:dyDescent="0.3"/>
    <row r="22" spans="1:2" x14ac:dyDescent="0.3">
      <c r="A22" s="625"/>
      <c r="B22" s="12"/>
    </row>
    <row r="23" spans="1:2" x14ac:dyDescent="0.3"/>
    <row r="24" spans="1:2" x14ac:dyDescent="0.3"/>
    <row r="25" spans="1:2" x14ac:dyDescent="0.3">
      <c r="B25" s="7"/>
    </row>
    <row r="26" spans="1:2" x14ac:dyDescent="0.3"/>
    <row r="27" spans="1:2" x14ac:dyDescent="0.3"/>
    <row r="28" spans="1:2" x14ac:dyDescent="0.3">
      <c r="B28" s="14"/>
    </row>
  </sheetData>
  <sheetProtection selectLockedCells="1" autoFilter="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E100"/>
  <sheetViews>
    <sheetView showGridLines="0" showRowColHeaders="0" zoomScale="110" zoomScaleNormal="110" workbookViewId="0">
      <pane ySplit="2" topLeftCell="A3" activePane="bottomLeft" state="frozen"/>
      <selection activeCell="A12" sqref="A12"/>
      <selection pane="bottomLeft" activeCell="A86" sqref="A86"/>
    </sheetView>
  </sheetViews>
  <sheetFormatPr baseColWidth="10" defaultColWidth="0" defaultRowHeight="14.4" zeroHeight="1" x14ac:dyDescent="0.3"/>
  <cols>
    <col min="1" max="1" width="90.6640625" style="619" customWidth="1"/>
    <col min="2" max="2" width="15.6640625" style="619" hidden="1" customWidth="1"/>
    <col min="3" max="3" width="2.6640625" style="619" customWidth="1"/>
    <col min="4" max="5" width="0" style="619" hidden="1" customWidth="1"/>
    <col min="6" max="16384" width="11.44140625" style="619" hidden="1"/>
  </cols>
  <sheetData>
    <row r="1" spans="1:2" x14ac:dyDescent="0.3">
      <c r="A1" s="621"/>
      <c r="B1" s="23"/>
    </row>
    <row r="2" spans="1:2" x14ac:dyDescent="0.3">
      <c r="A2" s="620"/>
      <c r="B2" s="620"/>
    </row>
    <row r="3" spans="1:2" x14ac:dyDescent="0.3"/>
    <row r="4" spans="1:2" x14ac:dyDescent="0.3"/>
    <row r="5" spans="1:2" x14ac:dyDescent="0.3"/>
    <row r="6" spans="1:2" x14ac:dyDescent="0.3"/>
    <row r="7" spans="1:2" x14ac:dyDescent="0.3">
      <c r="B7" s="13"/>
    </row>
    <row r="8" spans="1:2" x14ac:dyDescent="0.3">
      <c r="B8" s="6"/>
    </row>
    <row r="9" spans="1:2" x14ac:dyDescent="0.3"/>
    <row r="10" spans="1:2" x14ac:dyDescent="0.3"/>
    <row r="11" spans="1:2" x14ac:dyDescent="0.3"/>
    <row r="12" spans="1:2" x14ac:dyDescent="0.3"/>
    <row r="13" spans="1:2" x14ac:dyDescent="0.3"/>
    <row r="14" spans="1:2" x14ac:dyDescent="0.3"/>
    <row r="15" spans="1:2" x14ac:dyDescent="0.3"/>
    <row r="16" spans="1:2" x14ac:dyDescent="0.3"/>
    <row r="17" spans="1:2" x14ac:dyDescent="0.3"/>
    <row r="18" spans="1:2" x14ac:dyDescent="0.3"/>
    <row r="19" spans="1:2" x14ac:dyDescent="0.3"/>
    <row r="20" spans="1:2" x14ac:dyDescent="0.3"/>
    <row r="21" spans="1:2" x14ac:dyDescent="0.3"/>
    <row r="22" spans="1:2" x14ac:dyDescent="0.3"/>
    <row r="23" spans="1:2" x14ac:dyDescent="0.3"/>
    <row r="24" spans="1:2" x14ac:dyDescent="0.3"/>
    <row r="25" spans="1:2" x14ac:dyDescent="0.3"/>
    <row r="26" spans="1:2" x14ac:dyDescent="0.3">
      <c r="A26" s="627"/>
    </row>
    <row r="27" spans="1:2" x14ac:dyDescent="0.3">
      <c r="A27" s="628"/>
      <c r="B27" s="629"/>
    </row>
    <row r="28" spans="1:2" x14ac:dyDescent="0.3">
      <c r="B28" s="22"/>
    </row>
    <row r="29" spans="1:2" x14ac:dyDescent="0.3">
      <c r="B29" s="22"/>
    </row>
    <row r="30" spans="1:2" x14ac:dyDescent="0.3">
      <c r="B30" s="22"/>
    </row>
    <row r="31" spans="1:2" x14ac:dyDescent="0.3">
      <c r="B31" s="22"/>
    </row>
    <row r="32" spans="1:2" x14ac:dyDescent="0.3">
      <c r="B32" s="22"/>
    </row>
    <row r="33" spans="1:2" x14ac:dyDescent="0.3">
      <c r="A33" s="628"/>
      <c r="B33" s="19"/>
    </row>
    <row r="34" spans="1:2" x14ac:dyDescent="0.3">
      <c r="B34" s="22"/>
    </row>
    <row r="35" spans="1:2" x14ac:dyDescent="0.3">
      <c r="B35" s="22"/>
    </row>
    <row r="36" spans="1:2" x14ac:dyDescent="0.3">
      <c r="B36" s="22"/>
    </row>
    <row r="37" spans="1:2" x14ac:dyDescent="0.3">
      <c r="B37" s="22"/>
    </row>
    <row r="38" spans="1:2" x14ac:dyDescent="0.3">
      <c r="B38" s="22"/>
    </row>
    <row r="39" spans="1:2" x14ac:dyDescent="0.3">
      <c r="A39" s="626"/>
      <c r="B39" s="19"/>
    </row>
    <row r="40" spans="1:2" x14ac:dyDescent="0.3">
      <c r="B40" s="22"/>
    </row>
    <row r="41" spans="1:2" x14ac:dyDescent="0.3">
      <c r="B41" s="22"/>
    </row>
    <row r="42" spans="1:2" x14ac:dyDescent="0.3">
      <c r="B42" s="22"/>
    </row>
    <row r="43" spans="1:2" x14ac:dyDescent="0.3">
      <c r="B43" s="22"/>
    </row>
    <row r="44" spans="1:2" x14ac:dyDescent="0.3">
      <c r="B44" s="22"/>
    </row>
    <row r="45" spans="1:2" x14ac:dyDescent="0.3">
      <c r="A45" s="626"/>
      <c r="B45" s="19"/>
    </row>
    <row r="46" spans="1:2" x14ac:dyDescent="0.3">
      <c r="B46" s="22"/>
    </row>
    <row r="47" spans="1:2" x14ac:dyDescent="0.3">
      <c r="B47" s="22"/>
    </row>
    <row r="48" spans="1:2" x14ac:dyDescent="0.3">
      <c r="B48" s="22"/>
    </row>
    <row r="49" spans="1:2" x14ac:dyDescent="0.3">
      <c r="B49" s="22"/>
    </row>
    <row r="50" spans="1:2" x14ac:dyDescent="0.3">
      <c r="B50" s="22"/>
    </row>
    <row r="51" spans="1:2" x14ac:dyDescent="0.3">
      <c r="A51" s="626"/>
      <c r="B51" s="19"/>
    </row>
    <row r="52" spans="1:2" x14ac:dyDescent="0.3">
      <c r="B52" s="22"/>
    </row>
    <row r="53" spans="1:2" x14ac:dyDescent="0.3">
      <c r="B53" s="22"/>
    </row>
    <row r="54" spans="1:2" x14ac:dyDescent="0.3">
      <c r="B54" s="22"/>
    </row>
    <row r="55" spans="1:2" x14ac:dyDescent="0.3">
      <c r="B55" s="22"/>
    </row>
    <row r="56" spans="1:2" x14ac:dyDescent="0.3">
      <c r="B56" s="22"/>
    </row>
    <row r="57" spans="1:2" x14ac:dyDescent="0.3">
      <c r="A57" s="626"/>
      <c r="B57" s="19"/>
    </row>
    <row r="58" spans="1:2" x14ac:dyDescent="0.3">
      <c r="B58" s="22"/>
    </row>
    <row r="59" spans="1:2" x14ac:dyDescent="0.3">
      <c r="B59" s="22"/>
    </row>
    <row r="60" spans="1:2" x14ac:dyDescent="0.3">
      <c r="B60" s="22"/>
    </row>
    <row r="61" spans="1:2" x14ac:dyDescent="0.3">
      <c r="B61" s="22"/>
    </row>
    <row r="62" spans="1:2" x14ac:dyDescent="0.3">
      <c r="B62" s="22"/>
    </row>
    <row r="63" spans="1:2" x14ac:dyDescent="0.3">
      <c r="A63" s="626"/>
      <c r="B63" s="19"/>
    </row>
    <row r="64" spans="1:2" x14ac:dyDescent="0.3">
      <c r="B64" s="22"/>
    </row>
    <row r="65" spans="1:2" x14ac:dyDescent="0.3">
      <c r="B65" s="22"/>
    </row>
    <row r="66" spans="1:2" x14ac:dyDescent="0.3">
      <c r="B66" s="22"/>
    </row>
    <row r="67" spans="1:2" x14ac:dyDescent="0.3">
      <c r="B67" s="22"/>
    </row>
    <row r="68" spans="1:2" x14ac:dyDescent="0.3">
      <c r="B68" s="22"/>
    </row>
    <row r="69" spans="1:2" x14ac:dyDescent="0.3">
      <c r="A69" s="626"/>
      <c r="B69" s="19"/>
    </row>
    <row r="70" spans="1:2" x14ac:dyDescent="0.3">
      <c r="B70" s="22"/>
    </row>
    <row r="71" spans="1:2" x14ac:dyDescent="0.3">
      <c r="B71" s="22"/>
    </row>
    <row r="72" spans="1:2" x14ac:dyDescent="0.3">
      <c r="B72" s="22"/>
    </row>
    <row r="73" spans="1:2" x14ac:dyDescent="0.3">
      <c r="B73" s="22"/>
    </row>
    <row r="74" spans="1:2" x14ac:dyDescent="0.3">
      <c r="B74" s="22"/>
    </row>
    <row r="75" spans="1:2" x14ac:dyDescent="0.3">
      <c r="A75" s="626"/>
      <c r="B75" s="19"/>
    </row>
    <row r="76" spans="1:2" x14ac:dyDescent="0.3">
      <c r="B76" s="22"/>
    </row>
    <row r="77" spans="1:2" x14ac:dyDescent="0.3">
      <c r="B77" s="22"/>
    </row>
    <row r="78" spans="1:2" x14ac:dyDescent="0.3">
      <c r="B78" s="22"/>
    </row>
    <row r="79" spans="1:2" x14ac:dyDescent="0.3">
      <c r="B79" s="22"/>
    </row>
    <row r="80" spans="1:2" x14ac:dyDescent="0.3">
      <c r="B80" s="22"/>
    </row>
    <row r="81" spans="1:2" x14ac:dyDescent="0.3">
      <c r="A81" s="626"/>
      <c r="B81" s="19"/>
    </row>
    <row r="82" spans="1:2" x14ac:dyDescent="0.3">
      <c r="B82" s="22"/>
    </row>
    <row r="83" spans="1:2" x14ac:dyDescent="0.3">
      <c r="B83" s="22"/>
    </row>
    <row r="84" spans="1:2" x14ac:dyDescent="0.3">
      <c r="B84" s="22"/>
    </row>
    <row r="85" spans="1:2" x14ac:dyDescent="0.3">
      <c r="B85" s="22"/>
    </row>
    <row r="86" spans="1:2" x14ac:dyDescent="0.3">
      <c r="B86" s="22"/>
    </row>
    <row r="87" spans="1:2" x14ac:dyDescent="0.3">
      <c r="A87" s="626"/>
      <c r="B87" s="19"/>
    </row>
    <row r="88" spans="1:2" x14ac:dyDescent="0.3">
      <c r="B88" s="22"/>
    </row>
    <row r="89" spans="1:2" x14ac:dyDescent="0.3">
      <c r="B89" s="22"/>
    </row>
    <row r="90" spans="1:2" x14ac:dyDescent="0.3">
      <c r="B90" s="22"/>
    </row>
    <row r="91" spans="1:2" x14ac:dyDescent="0.3">
      <c r="B91" s="22"/>
    </row>
    <row r="92" spans="1:2" x14ac:dyDescent="0.3">
      <c r="B92" s="22"/>
    </row>
    <row r="93" spans="1:2" x14ac:dyDescent="0.3">
      <c r="A93" s="626"/>
      <c r="B93" s="19"/>
    </row>
    <row r="94" spans="1:2" x14ac:dyDescent="0.3">
      <c r="B94" s="22"/>
    </row>
    <row r="95" spans="1:2" x14ac:dyDescent="0.3">
      <c r="B95" s="22"/>
    </row>
    <row r="96" spans="1:2" x14ac:dyDescent="0.3">
      <c r="B96" s="22"/>
    </row>
    <row r="97" spans="2:2" x14ac:dyDescent="0.3">
      <c r="B97" s="22"/>
    </row>
    <row r="98" spans="2:2" x14ac:dyDescent="0.3">
      <c r="B98" s="22"/>
    </row>
    <row r="99" spans="2:2" x14ac:dyDescent="0.3"/>
    <row r="100" spans="2:2" x14ac:dyDescent="0.3"/>
  </sheetData>
  <sheetProtection selectLockedCells="1" autoFilter="0"/>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E66"/>
  <sheetViews>
    <sheetView showGridLines="0" topLeftCell="B1" zoomScale="130" zoomScaleNormal="130" workbookViewId="0">
      <pane ySplit="2" topLeftCell="A20" activePane="bottomLeft" state="frozen"/>
      <selection activeCell="A12" sqref="A12"/>
      <selection pane="bottomLeft" activeCell="C23" sqref="C23"/>
    </sheetView>
  </sheetViews>
  <sheetFormatPr baseColWidth="10" defaultColWidth="0" defaultRowHeight="14.4" zeroHeight="1" x14ac:dyDescent="0.3"/>
  <cols>
    <col min="1" max="1" width="90.6640625" style="619" customWidth="1"/>
    <col min="2" max="2" width="15.6640625" style="21" customWidth="1"/>
    <col min="3" max="3" width="31.33203125" style="619" customWidth="1"/>
    <col min="4" max="4" width="2.6640625" style="619" customWidth="1"/>
    <col min="5" max="5" width="0" style="619" hidden="1" customWidth="1"/>
    <col min="6" max="16384" width="11.44140625" style="619" hidden="1"/>
  </cols>
  <sheetData>
    <row r="1" spans="1:3" x14ac:dyDescent="0.3">
      <c r="A1" s="621"/>
      <c r="B1" s="613"/>
      <c r="C1" s="24"/>
    </row>
    <row r="2" spans="1:3" x14ac:dyDescent="0.3">
      <c r="A2" s="620"/>
      <c r="B2" s="26"/>
    </row>
    <row r="3" spans="1:3" ht="15" thickBot="1" x14ac:dyDescent="0.35"/>
    <row r="4" spans="1:3" ht="15" thickBot="1" x14ac:dyDescent="0.35">
      <c r="B4" s="425"/>
      <c r="C4" s="560"/>
    </row>
    <row r="5" spans="1:3" x14ac:dyDescent="0.3"/>
    <row r="6" spans="1:3" ht="15" thickBot="1" x14ac:dyDescent="0.35"/>
    <row r="7" spans="1:3" ht="15" thickBot="1" x14ac:dyDescent="0.35">
      <c r="B7" s="411"/>
      <c r="C7" s="426"/>
    </row>
    <row r="8" spans="1:3" x14ac:dyDescent="0.3">
      <c r="B8" s="6"/>
    </row>
    <row r="9" spans="1:3" ht="15" thickBot="1" x14ac:dyDescent="0.35"/>
    <row r="10" spans="1:3" ht="15" thickBot="1" x14ac:dyDescent="0.35">
      <c r="C10" s="426"/>
    </row>
    <row r="11" spans="1:3" x14ac:dyDescent="0.3"/>
    <row r="12" spans="1:3" ht="15" thickBot="1" x14ac:dyDescent="0.35"/>
    <row r="13" spans="1:3" ht="15" thickBot="1" x14ac:dyDescent="0.35">
      <c r="C13" s="426"/>
    </row>
    <row r="14" spans="1:3" x14ac:dyDescent="0.3"/>
    <row r="15" spans="1:3" x14ac:dyDescent="0.3"/>
    <row r="16" spans="1:3" x14ac:dyDescent="0.3">
      <c r="B16" s="23"/>
    </row>
    <row r="17" spans="1:3" x14ac:dyDescent="0.3">
      <c r="A17" s="630"/>
      <c r="B17" s="15"/>
    </row>
    <row r="18" spans="1:3" x14ac:dyDescent="0.3">
      <c r="B18" s="23"/>
      <c r="C18" s="631"/>
    </row>
    <row r="19" spans="1:3" x14ac:dyDescent="0.3">
      <c r="C19" s="632"/>
    </row>
    <row r="20" spans="1:3" x14ac:dyDescent="0.3">
      <c r="C20" s="633"/>
    </row>
    <row r="21" spans="1:3" x14ac:dyDescent="0.3"/>
    <row r="22" spans="1:3" ht="15" thickBot="1" x14ac:dyDescent="0.35"/>
    <row r="23" spans="1:3" x14ac:dyDescent="0.3">
      <c r="A23" s="630"/>
      <c r="B23" s="15"/>
      <c r="C23" s="634"/>
    </row>
    <row r="24" spans="1:3" x14ac:dyDescent="0.3">
      <c r="B24" s="23"/>
      <c r="C24" s="635"/>
    </row>
    <row r="25" spans="1:3" x14ac:dyDescent="0.3">
      <c r="C25" s="635"/>
    </row>
    <row r="26" spans="1:3" x14ac:dyDescent="0.3">
      <c r="C26" s="635"/>
    </row>
    <row r="27" spans="1:3" x14ac:dyDescent="0.3">
      <c r="C27" s="635"/>
    </row>
    <row r="28" spans="1:3" x14ac:dyDescent="0.3">
      <c r="C28" s="635"/>
    </row>
    <row r="29" spans="1:3" x14ac:dyDescent="0.3">
      <c r="A29" s="636"/>
      <c r="B29" s="9"/>
      <c r="C29" s="635"/>
    </row>
    <row r="30" spans="1:3" x14ac:dyDescent="0.3">
      <c r="B30" s="23"/>
      <c r="C30" s="635"/>
    </row>
    <row r="31" spans="1:3" x14ac:dyDescent="0.3">
      <c r="C31" s="635"/>
    </row>
    <row r="32" spans="1:3" x14ac:dyDescent="0.3">
      <c r="C32" s="635"/>
    </row>
    <row r="33" spans="1:3" x14ac:dyDescent="0.3">
      <c r="C33" s="635"/>
    </row>
    <row r="34" spans="1:3" x14ac:dyDescent="0.3">
      <c r="C34" s="635"/>
    </row>
    <row r="35" spans="1:3" x14ac:dyDescent="0.3">
      <c r="A35" s="636"/>
      <c r="B35" s="9"/>
      <c r="C35" s="635"/>
    </row>
    <row r="36" spans="1:3" x14ac:dyDescent="0.3">
      <c r="B36" s="23"/>
      <c r="C36" s="635"/>
    </row>
    <row r="37" spans="1:3" x14ac:dyDescent="0.3">
      <c r="C37" s="635"/>
    </row>
    <row r="38" spans="1:3" x14ac:dyDescent="0.3">
      <c r="C38" s="635"/>
    </row>
    <row r="39" spans="1:3" x14ac:dyDescent="0.3">
      <c r="C39" s="635"/>
    </row>
    <row r="40" spans="1:3" x14ac:dyDescent="0.3">
      <c r="C40" s="635"/>
    </row>
    <row r="41" spans="1:3" ht="15" thickBot="1" x14ac:dyDescent="0.35">
      <c r="A41" s="636"/>
      <c r="B41" s="9"/>
      <c r="C41" s="637"/>
    </row>
    <row r="42" spans="1:3" x14ac:dyDescent="0.3">
      <c r="B42" s="23"/>
    </row>
    <row r="43" spans="1:3" x14ac:dyDescent="0.3"/>
    <row r="44" spans="1:3" x14ac:dyDescent="0.3"/>
    <row r="45" spans="1:3" x14ac:dyDescent="0.3"/>
    <row r="46" spans="1:3" x14ac:dyDescent="0.3"/>
    <row r="47" spans="1:3" x14ac:dyDescent="0.3">
      <c r="A47" s="636"/>
      <c r="B47" s="9"/>
    </row>
    <row r="48" spans="1:3" x14ac:dyDescent="0.3">
      <c r="B48" s="23"/>
    </row>
    <row r="49" spans="1:2" x14ac:dyDescent="0.3"/>
    <row r="50" spans="1:2" x14ac:dyDescent="0.3"/>
    <row r="51" spans="1:2" x14ac:dyDescent="0.3"/>
    <row r="52" spans="1:2" x14ac:dyDescent="0.3"/>
    <row r="53" spans="1:2" x14ac:dyDescent="0.3">
      <c r="A53" s="636"/>
      <c r="B53" s="9"/>
    </row>
    <row r="54" spans="1:2" x14ac:dyDescent="0.3">
      <c r="B54" s="23"/>
    </row>
    <row r="55" spans="1:2" x14ac:dyDescent="0.3"/>
    <row r="56" spans="1:2" x14ac:dyDescent="0.3"/>
    <row r="57" spans="1:2" x14ac:dyDescent="0.3"/>
    <row r="58" spans="1:2" x14ac:dyDescent="0.3"/>
    <row r="59" spans="1:2" x14ac:dyDescent="0.3">
      <c r="A59" s="636"/>
      <c r="B59" s="9"/>
    </row>
    <row r="60" spans="1:2" x14ac:dyDescent="0.3">
      <c r="B60" s="23"/>
    </row>
    <row r="61" spans="1:2" x14ac:dyDescent="0.3"/>
    <row r="62" spans="1:2" x14ac:dyDescent="0.3"/>
    <row r="63" spans="1:2" x14ac:dyDescent="0.3"/>
    <row r="64" spans="1:2" x14ac:dyDescent="0.3"/>
    <row r="65" x14ac:dyDescent="0.3"/>
    <row r="66" x14ac:dyDescent="0.3"/>
  </sheetData>
  <sheetProtection selectLockedCells="1" autoFilter="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5"/>
  <sheetViews>
    <sheetView showGridLines="0" showRowColHeaders="0" showZeros="0" zoomScale="110" zoomScaleNormal="110" workbookViewId="0">
      <pane ySplit="2" topLeftCell="A3" activePane="bottomLeft" state="frozen"/>
      <selection activeCell="A12" sqref="A12"/>
      <selection pane="bottomLeft" activeCell="A3" sqref="A3"/>
    </sheetView>
  </sheetViews>
  <sheetFormatPr baseColWidth="10" defaultColWidth="0" defaultRowHeight="14.4" zeroHeight="1" x14ac:dyDescent="0.3"/>
  <cols>
    <col min="1" max="1" width="90.6640625" style="619" customWidth="1"/>
    <col min="2" max="2" width="25.109375" style="619" hidden="1" customWidth="1"/>
    <col min="3" max="3" width="2.6640625" style="619" customWidth="1"/>
    <col min="4" max="16384" width="11.44140625" style="619" hidden="1"/>
  </cols>
  <sheetData>
    <row r="1" spans="1:3" x14ac:dyDescent="0.3">
      <c r="A1" s="621"/>
      <c r="B1" s="23"/>
      <c r="C1" s="627"/>
    </row>
    <row r="2" spans="1:3" x14ac:dyDescent="0.3">
      <c r="A2" s="620"/>
      <c r="B2" s="620"/>
    </row>
    <row r="3" spans="1:3" x14ac:dyDescent="0.3">
      <c r="B3" s="621"/>
    </row>
    <row r="4" spans="1:3" x14ac:dyDescent="0.3">
      <c r="B4" s="626"/>
    </row>
    <row r="5" spans="1:3" x14ac:dyDescent="0.3">
      <c r="B5" s="620"/>
    </row>
    <row r="6" spans="1:3" x14ac:dyDescent="0.3"/>
    <row r="7" spans="1:3" x14ac:dyDescent="0.3">
      <c r="B7" s="411"/>
    </row>
    <row r="8" spans="1:3" x14ac:dyDescent="0.3">
      <c r="B8" s="6"/>
    </row>
    <row r="9" spans="1:3" x14ac:dyDescent="0.3"/>
    <row r="10" spans="1:3" x14ac:dyDescent="0.3">
      <c r="B10" s="21"/>
    </row>
    <row r="11" spans="1:3" x14ac:dyDescent="0.3">
      <c r="B11" s="21"/>
    </row>
    <row r="12" spans="1:3" x14ac:dyDescent="0.3">
      <c r="B12" s="21"/>
    </row>
    <row r="13" spans="1:3" x14ac:dyDescent="0.3">
      <c r="B13" s="21"/>
    </row>
    <row r="14" spans="1:3" x14ac:dyDescent="0.3">
      <c r="B14" s="21"/>
    </row>
    <row r="15" spans="1:3" x14ac:dyDescent="0.3">
      <c r="B15" s="21"/>
    </row>
    <row r="16" spans="1:3" x14ac:dyDescent="0.3">
      <c r="B16" s="21"/>
    </row>
    <row r="17" spans="1:2" x14ac:dyDescent="0.3"/>
    <row r="18" spans="1:2" x14ac:dyDescent="0.3">
      <c r="B18" s="8"/>
    </row>
    <row r="19" spans="1:2" x14ac:dyDescent="0.3">
      <c r="B19" s="6"/>
    </row>
    <row r="20" spans="1:2" x14ac:dyDescent="0.3">
      <c r="B20" s="6"/>
    </row>
    <row r="21" spans="1:2" x14ac:dyDescent="0.3">
      <c r="B21" s="8"/>
    </row>
    <row r="22" spans="1:2" x14ac:dyDescent="0.3">
      <c r="B22" s="6"/>
    </row>
    <row r="23" spans="1:2" x14ac:dyDescent="0.3">
      <c r="B23" s="27"/>
    </row>
    <row r="24" spans="1:2" x14ac:dyDescent="0.3">
      <c r="B24" s="8"/>
    </row>
    <row r="25" spans="1:2" x14ac:dyDescent="0.3"/>
    <row r="26" spans="1:2" x14ac:dyDescent="0.3">
      <c r="A26" s="627"/>
    </row>
    <row r="27" spans="1:2" x14ac:dyDescent="0.3">
      <c r="A27" s="625"/>
      <c r="B27" s="568"/>
    </row>
    <row r="28" spans="1:2" x14ac:dyDescent="0.3">
      <c r="B28" s="21"/>
    </row>
    <row r="29" spans="1:2" x14ac:dyDescent="0.3">
      <c r="B29" s="21"/>
    </row>
    <row r="30" spans="1:2" x14ac:dyDescent="0.3"/>
    <row r="31" spans="1:2" x14ac:dyDescent="0.3">
      <c r="A31" s="625"/>
      <c r="B31" s="25"/>
    </row>
    <row r="32" spans="1:2" x14ac:dyDescent="0.3">
      <c r="B32" s="21"/>
    </row>
    <row r="33" spans="1:2" x14ac:dyDescent="0.3">
      <c r="B33" s="21"/>
    </row>
    <row r="34" spans="1:2" x14ac:dyDescent="0.3"/>
    <row r="35" spans="1:2" x14ac:dyDescent="0.3">
      <c r="A35" s="626"/>
      <c r="B35" s="25"/>
    </row>
    <row r="36" spans="1:2" x14ac:dyDescent="0.3">
      <c r="B36" s="21"/>
    </row>
    <row r="37" spans="1:2" x14ac:dyDescent="0.3">
      <c r="B37" s="21"/>
    </row>
    <row r="38" spans="1:2" x14ac:dyDescent="0.3"/>
    <row r="39" spans="1:2" x14ac:dyDescent="0.3">
      <c r="A39" s="626"/>
      <c r="B39" s="25"/>
    </row>
    <row r="40" spans="1:2" x14ac:dyDescent="0.3">
      <c r="B40" s="21"/>
    </row>
    <row r="41" spans="1:2" x14ac:dyDescent="0.3">
      <c r="B41" s="21"/>
    </row>
    <row r="42" spans="1:2" x14ac:dyDescent="0.3"/>
    <row r="43" spans="1:2" x14ac:dyDescent="0.3">
      <c r="A43" s="626"/>
      <c r="B43" s="25"/>
    </row>
    <row r="44" spans="1:2" x14ac:dyDescent="0.3">
      <c r="B44" s="21"/>
    </row>
    <row r="45" spans="1:2" x14ac:dyDescent="0.3">
      <c r="B45" s="21"/>
    </row>
    <row r="46" spans="1:2" x14ac:dyDescent="0.3"/>
    <row r="47" spans="1:2" x14ac:dyDescent="0.3">
      <c r="A47" s="626"/>
      <c r="B47" s="25"/>
    </row>
    <row r="48" spans="1:2" x14ac:dyDescent="0.3">
      <c r="B48" s="21"/>
    </row>
    <row r="49" spans="1:2" x14ac:dyDescent="0.3">
      <c r="B49" s="21"/>
    </row>
    <row r="50" spans="1:2" x14ac:dyDescent="0.3"/>
    <row r="51" spans="1:2" x14ac:dyDescent="0.3">
      <c r="A51" s="626"/>
      <c r="B51" s="25"/>
    </row>
    <row r="52" spans="1:2" x14ac:dyDescent="0.3">
      <c r="B52" s="21"/>
    </row>
    <row r="53" spans="1:2" x14ac:dyDescent="0.3">
      <c r="B53" s="21"/>
    </row>
    <row r="54" spans="1:2" x14ac:dyDescent="0.3"/>
    <row r="55" spans="1:2" x14ac:dyDescent="0.3">
      <c r="A55" s="626"/>
      <c r="B55" s="25"/>
    </row>
    <row r="56" spans="1:2" x14ac:dyDescent="0.3">
      <c r="B56" s="21"/>
    </row>
    <row r="57" spans="1:2" x14ac:dyDescent="0.3">
      <c r="B57" s="21"/>
    </row>
    <row r="58" spans="1:2" x14ac:dyDescent="0.3"/>
    <row r="59" spans="1:2" x14ac:dyDescent="0.3">
      <c r="A59" s="626"/>
      <c r="B59" s="25"/>
    </row>
    <row r="60" spans="1:2" x14ac:dyDescent="0.3">
      <c r="B60" s="21"/>
    </row>
    <row r="61" spans="1:2" x14ac:dyDescent="0.3">
      <c r="B61" s="21"/>
    </row>
    <row r="62" spans="1:2" x14ac:dyDescent="0.3"/>
    <row r="63" spans="1:2" x14ac:dyDescent="0.3">
      <c r="A63" s="626"/>
      <c r="B63" s="25"/>
    </row>
    <row r="64" spans="1:2" x14ac:dyDescent="0.3">
      <c r="B64" s="21"/>
    </row>
    <row r="65" spans="1:2" x14ac:dyDescent="0.3">
      <c r="B65" s="21"/>
    </row>
    <row r="66" spans="1:2" x14ac:dyDescent="0.3"/>
    <row r="67" spans="1:2" x14ac:dyDescent="0.3">
      <c r="A67" s="626"/>
      <c r="B67" s="25"/>
    </row>
    <row r="68" spans="1:2" x14ac:dyDescent="0.3">
      <c r="B68" s="21"/>
    </row>
    <row r="69" spans="1:2" x14ac:dyDescent="0.3">
      <c r="B69" s="21"/>
    </row>
    <row r="70" spans="1:2" x14ac:dyDescent="0.3"/>
    <row r="71" spans="1:2" x14ac:dyDescent="0.3">
      <c r="A71" s="626"/>
      <c r="B71" s="25"/>
    </row>
    <row r="72" spans="1:2" x14ac:dyDescent="0.3">
      <c r="B72" s="21"/>
    </row>
    <row r="73" spans="1:2" x14ac:dyDescent="0.3">
      <c r="B73" s="21"/>
    </row>
    <row r="74" spans="1:2" x14ac:dyDescent="0.3"/>
    <row r="75" spans="1:2" x14ac:dyDescent="0.3"/>
  </sheetData>
  <sheetProtection selectLockedCells="1" autoFilter="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7"/>
  <dimension ref="A1:D28"/>
  <sheetViews>
    <sheetView showGridLines="0" showRowColHeaders="0" zoomScale="130" zoomScaleNormal="130" workbookViewId="0">
      <pane ySplit="2" topLeftCell="A3" activePane="bottomLeft" state="frozen"/>
      <selection activeCell="A12" sqref="A12"/>
      <selection pane="bottomLeft"/>
    </sheetView>
  </sheetViews>
  <sheetFormatPr baseColWidth="10" defaultColWidth="0" defaultRowHeight="14.4" zeroHeight="1" x14ac:dyDescent="0.3"/>
  <cols>
    <col min="1" max="1" width="90.6640625" style="619" customWidth="1"/>
    <col min="2" max="2" width="16.88671875" style="6" hidden="1" customWidth="1"/>
    <col min="3" max="3" width="34.5546875" style="619" hidden="1" customWidth="1"/>
    <col min="4" max="4" width="2.6640625" style="619" customWidth="1"/>
    <col min="5" max="16384" width="11.44140625" style="619" hidden="1"/>
  </cols>
  <sheetData>
    <row r="1" spans="1:3" x14ac:dyDescent="0.3">
      <c r="B1" s="8"/>
    </row>
    <row r="2" spans="1:3" x14ac:dyDescent="0.3">
      <c r="A2" s="620"/>
      <c r="B2" s="7"/>
    </row>
    <row r="3" spans="1:3" x14ac:dyDescent="0.3">
      <c r="B3" s="619"/>
    </row>
    <row r="4" spans="1:3" x14ac:dyDescent="0.3">
      <c r="B4" s="8"/>
    </row>
    <row r="5" spans="1:3" x14ac:dyDescent="0.3"/>
    <row r="6" spans="1:3" x14ac:dyDescent="0.3"/>
    <row r="7" spans="1:3" x14ac:dyDescent="0.3">
      <c r="B7" s="13"/>
    </row>
    <row r="8" spans="1:3" x14ac:dyDescent="0.3"/>
    <row r="9" spans="1:3" x14ac:dyDescent="0.3"/>
    <row r="10" spans="1:3" x14ac:dyDescent="0.3">
      <c r="B10" s="8"/>
    </row>
    <row r="11" spans="1:3" x14ac:dyDescent="0.3"/>
    <row r="12" spans="1:3" x14ac:dyDescent="0.3">
      <c r="B12" s="10"/>
    </row>
    <row r="13" spans="1:3" x14ac:dyDescent="0.3">
      <c r="B13" s="150"/>
    </row>
    <row r="14" spans="1:3" x14ac:dyDescent="0.3">
      <c r="B14" s="8"/>
    </row>
    <row r="15" spans="1:3" x14ac:dyDescent="0.3"/>
    <row r="16" spans="1:3" x14ac:dyDescent="0.3">
      <c r="A16" s="625"/>
      <c r="C16" s="627"/>
    </row>
    <row r="17" spans="2:4" x14ac:dyDescent="0.3">
      <c r="B17" s="13"/>
    </row>
    <row r="18" spans="2:4" x14ac:dyDescent="0.3">
      <c r="B18" s="8"/>
    </row>
    <row r="19" spans="2:4" x14ac:dyDescent="0.3">
      <c r="D19" s="28"/>
    </row>
    <row r="20" spans="2:4" x14ac:dyDescent="0.3">
      <c r="B20" s="7"/>
    </row>
    <row r="21" spans="2:4" x14ac:dyDescent="0.3"/>
    <row r="22" spans="2:4" x14ac:dyDescent="0.3">
      <c r="B22" s="7"/>
      <c r="C22" s="627"/>
      <c r="D22" s="627"/>
    </row>
    <row r="23" spans="2:4" x14ac:dyDescent="0.3">
      <c r="B23" s="13"/>
    </row>
    <row r="24" spans="2:4" x14ac:dyDescent="0.3"/>
    <row r="25" spans="2:4" x14ac:dyDescent="0.3">
      <c r="B25" s="7"/>
    </row>
    <row r="26" spans="2:4" x14ac:dyDescent="0.3"/>
    <row r="27" spans="2:4" x14ac:dyDescent="0.3"/>
    <row r="28" spans="2:4" hidden="1" x14ac:dyDescent="0.3">
      <c r="B28" s="14"/>
    </row>
  </sheetData>
  <sheetProtection selectLockedCells="1" autoFilter="0"/>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8"/>
  <dimension ref="A1:G28"/>
  <sheetViews>
    <sheetView showGridLines="0" showRowColHeaders="0" zoomScale="129" zoomScaleNormal="160" workbookViewId="0">
      <pane ySplit="2" topLeftCell="A3" activePane="bottomLeft" state="frozen"/>
      <selection activeCell="A4" sqref="A4:XFD105"/>
      <selection pane="bottomLeft"/>
    </sheetView>
  </sheetViews>
  <sheetFormatPr baseColWidth="10" defaultColWidth="0" defaultRowHeight="14.4" zeroHeight="1" x14ac:dyDescent="0.3"/>
  <cols>
    <col min="1" max="1" width="93.88671875" style="619" customWidth="1"/>
    <col min="2" max="2" width="15.6640625" style="6" hidden="1" customWidth="1"/>
    <col min="3" max="3" width="40.6640625" style="619" hidden="1" customWidth="1"/>
    <col min="4" max="4" width="10.88671875" style="619" hidden="1" customWidth="1"/>
    <col min="5" max="6" width="11.44140625" style="619" hidden="1" customWidth="1"/>
    <col min="7" max="7" width="2.6640625" style="619" customWidth="1"/>
    <col min="8" max="16384" width="11.44140625" style="619" hidden="1"/>
  </cols>
  <sheetData>
    <row r="1" spans="1:6" x14ac:dyDescent="0.3">
      <c r="B1" s="8"/>
    </row>
    <row r="2" spans="1:6" x14ac:dyDescent="0.3">
      <c r="A2" s="620"/>
      <c r="B2" s="7"/>
      <c r="D2" s="412"/>
    </row>
    <row r="3" spans="1:6" x14ac:dyDescent="0.3">
      <c r="B3" s="619"/>
    </row>
    <row r="4" spans="1:6" x14ac:dyDescent="0.3">
      <c r="B4" s="8"/>
    </row>
    <row r="5" spans="1:6" x14ac:dyDescent="0.3">
      <c r="F5" s="638"/>
    </row>
    <row r="6" spans="1:6" x14ac:dyDescent="0.3">
      <c r="D6" s="620"/>
    </row>
    <row r="7" spans="1:6" x14ac:dyDescent="0.3">
      <c r="B7" s="429"/>
    </row>
    <row r="8" spans="1:6" x14ac:dyDescent="0.3">
      <c r="D8" s="620"/>
      <c r="F8" s="626"/>
    </row>
    <row r="9" spans="1:6" x14ac:dyDescent="0.3"/>
    <row r="10" spans="1:6" x14ac:dyDescent="0.3">
      <c r="B10" s="8"/>
    </row>
    <row r="11" spans="1:6" x14ac:dyDescent="0.3">
      <c r="D11" s="620"/>
    </row>
    <row r="12" spans="1:6" x14ac:dyDescent="0.3">
      <c r="B12" s="10"/>
      <c r="D12" s="627"/>
    </row>
    <row r="13" spans="1:6" x14ac:dyDescent="0.3">
      <c r="B13" s="563"/>
    </row>
    <row r="14" spans="1:6" x14ac:dyDescent="0.3">
      <c r="B14" s="8"/>
    </row>
    <row r="15" spans="1:6" x14ac:dyDescent="0.3"/>
    <row r="16" spans="1:6" x14ac:dyDescent="0.3">
      <c r="B16" s="12"/>
    </row>
    <row r="17" spans="2:2" hidden="1" x14ac:dyDescent="0.3">
      <c r="B17" s="13"/>
    </row>
    <row r="18" spans="2:2" hidden="1" x14ac:dyDescent="0.3">
      <c r="B18" s="8"/>
    </row>
    <row r="19" spans="2:2" hidden="1" x14ac:dyDescent="0.3">
      <c r="B19" s="7"/>
    </row>
    <row r="20" spans="2:2" hidden="1" x14ac:dyDescent="0.3">
      <c r="B20" s="7"/>
    </row>
    <row r="22" spans="2:2" hidden="1" x14ac:dyDescent="0.3">
      <c r="B22" s="12"/>
    </row>
    <row r="23" spans="2:2" hidden="1" x14ac:dyDescent="0.3">
      <c r="B23" s="13"/>
    </row>
    <row r="25" spans="2:2" hidden="1" x14ac:dyDescent="0.3">
      <c r="B25" s="7"/>
    </row>
    <row r="28" spans="2:2" hidden="1" x14ac:dyDescent="0.3">
      <c r="B28" s="14"/>
    </row>
  </sheetData>
  <sheetProtection selectLockedCells="1" autoFilter="0"/>
  <pageMargins left="0.7" right="0.7" top="0.75" bottom="0.75" header="0.3" footer="0.3"/>
  <pageSetup paperSize="9"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0"/>
  <dimension ref="A1:I23913"/>
  <sheetViews>
    <sheetView showGridLines="0" showRowColHeaders="0" zoomScaleNormal="100" workbookViewId="0">
      <pane ySplit="11" topLeftCell="A12" activePane="bottomLeft" state="frozen"/>
      <selection activeCell="G6" sqref="G6"/>
      <selection pane="bottomLeft" activeCell="A1305" sqref="A1305:A1319"/>
    </sheetView>
  </sheetViews>
  <sheetFormatPr baseColWidth="10" defaultColWidth="0" defaultRowHeight="14.4" x14ac:dyDescent="0.3"/>
  <cols>
    <col min="1" max="1" width="127.88671875" style="115" customWidth="1"/>
    <col min="2" max="2" width="45.6640625" customWidth="1"/>
    <col min="3" max="3" width="5.109375" customWidth="1"/>
    <col min="4" max="5" width="10.44140625" customWidth="1"/>
    <col min="6" max="6" width="5.44140625" customWidth="1"/>
    <col min="7" max="7" width="9.109375" customWidth="1"/>
    <col min="8" max="8" width="11.44140625" customWidth="1"/>
    <col min="9" max="9" width="2.6640625" customWidth="1"/>
    <col min="10" max="16384" width="11.44140625" hidden="1"/>
  </cols>
  <sheetData>
    <row r="1" spans="2:8" ht="15" thickBot="1" x14ac:dyDescent="0.35">
      <c r="B1" s="19">
        <f>COUNTA(A:A)+1</f>
        <v>1</v>
      </c>
      <c r="C1" s="282">
        <f>COUNTA(C2:C11)</f>
        <v>9</v>
      </c>
      <c r="D1" s="283" t="s">
        <v>17723</v>
      </c>
      <c r="E1" s="283"/>
      <c r="F1" s="286" t="s">
        <v>17725</v>
      </c>
      <c r="G1" s="19"/>
    </row>
    <row r="2" spans="2:8" x14ac:dyDescent="0.3">
      <c r="B2" s="564" t="s">
        <v>24</v>
      </c>
      <c r="C2" s="381" t="s">
        <v>19782</v>
      </c>
      <c r="D2" s="287" t="s">
        <v>17715</v>
      </c>
      <c r="E2" s="288" t="s">
        <v>17715</v>
      </c>
      <c r="F2" s="381" t="s">
        <v>19791</v>
      </c>
      <c r="G2" s="287" t="s">
        <v>17717</v>
      </c>
      <c r="H2" s="287" t="s">
        <v>17717</v>
      </c>
    </row>
    <row r="3" spans="2:8" x14ac:dyDescent="0.3">
      <c r="B3" s="565" t="s">
        <v>25</v>
      </c>
      <c r="C3" s="382" t="s">
        <v>19783</v>
      </c>
      <c r="D3" s="284" t="s">
        <v>17716</v>
      </c>
      <c r="E3" s="181" t="s">
        <v>17716</v>
      </c>
      <c r="F3" s="382" t="s">
        <v>19792</v>
      </c>
      <c r="G3" s="284" t="s">
        <v>17718</v>
      </c>
      <c r="H3" s="284" t="s">
        <v>17718</v>
      </c>
    </row>
    <row r="4" spans="2:8" x14ac:dyDescent="0.3">
      <c r="B4" s="565" t="s">
        <v>26</v>
      </c>
      <c r="C4" s="382" t="s">
        <v>19784</v>
      </c>
      <c r="D4" s="284" t="s">
        <v>17932</v>
      </c>
      <c r="E4" s="181" t="s">
        <v>17932</v>
      </c>
      <c r="F4" s="382" t="s">
        <v>19793</v>
      </c>
      <c r="G4" s="284" t="s">
        <v>17933</v>
      </c>
      <c r="H4" s="284" t="s">
        <v>17933</v>
      </c>
    </row>
    <row r="5" spans="2:8" x14ac:dyDescent="0.3">
      <c r="B5" s="565" t="s">
        <v>27</v>
      </c>
      <c r="C5" s="382" t="s">
        <v>19785</v>
      </c>
      <c r="D5" s="284" t="s">
        <v>17722</v>
      </c>
      <c r="E5" s="181"/>
      <c r="F5" s="382" t="s">
        <v>19794</v>
      </c>
      <c r="G5" s="284" t="s">
        <v>17719</v>
      </c>
      <c r="H5" s="284"/>
    </row>
    <row r="6" spans="2:8" x14ac:dyDescent="0.3">
      <c r="B6" s="566" t="str">
        <f>"      &lt;text&gt;&lt;![CDATA[$course$/top/"&amp;Tit_Categ&amp;IF(Tit_Subcat=FALSE,"","/"&amp;Tit_Subcat)&amp;"]]&gt;&lt;/text&gt;"</f>
        <v xml:space="preserve">      &lt;text&gt;&lt;![CDATA[$course$/top/]]&gt;&lt;/text&gt;</v>
      </c>
      <c r="C6" s="382" t="s">
        <v>19786</v>
      </c>
      <c r="D6" s="284" t="s">
        <v>17720</v>
      </c>
      <c r="E6" s="181"/>
      <c r="F6" s="382" t="s">
        <v>19795</v>
      </c>
      <c r="G6" s="284" t="s">
        <v>17719</v>
      </c>
      <c r="H6" s="284"/>
    </row>
    <row r="7" spans="2:8" x14ac:dyDescent="0.3">
      <c r="B7" s="565" t="s">
        <v>28</v>
      </c>
      <c r="C7" s="382" t="s">
        <v>19787</v>
      </c>
      <c r="D7" s="284" t="s">
        <v>17721</v>
      </c>
      <c r="E7" s="181"/>
      <c r="F7" s="382" t="s">
        <v>19796</v>
      </c>
      <c r="G7" s="284" t="s">
        <v>17719</v>
      </c>
      <c r="H7" s="284"/>
    </row>
    <row r="8" spans="2:8" x14ac:dyDescent="0.3">
      <c r="B8" s="565" t="s">
        <v>29</v>
      </c>
      <c r="C8" s="382" t="s">
        <v>19788</v>
      </c>
      <c r="D8" s="284" t="str">
        <f>"&lt;span style="&amp;CHAR(34)&amp;"color: "&amp;CODIGO_COLOR&amp; ";" &amp; CHAR(34) &amp; "&gt;"</f>
        <v>&lt;span style="color: #123456;"&gt;</v>
      </c>
      <c r="E8" s="181"/>
      <c r="F8" s="382" t="s">
        <v>19797</v>
      </c>
      <c r="G8" s="284" t="s">
        <v>17719</v>
      </c>
      <c r="H8" s="284"/>
    </row>
    <row r="9" spans="2:8" x14ac:dyDescent="0.3">
      <c r="B9" s="565" t="str">
        <f>"      &lt;text&gt;&lt;![CDATA[&lt;p&gt;"&amp;Des_Categ&amp;IF(Des_Subcat="FALSO","",", "&amp;Des_Subcat)&amp;"&lt;/p&gt;]]&gt;&lt;/text&gt;"</f>
        <v xml:space="preserve">      &lt;text&gt;&lt;![CDATA[&lt;p&gt;, &lt;/p&gt;]]&gt;&lt;/text&gt;</v>
      </c>
      <c r="C9" s="382" t="s">
        <v>19789</v>
      </c>
      <c r="D9" s="284" t="str" cm="1">
        <f t="array" aca="1" ref="D9" ca="1">IF(INDIRECT("Centrar_Tabla_"&amp;Tipo_Cuestionario_Cod)=TRUE,"&lt;td style="&amp;CHAR(34)&amp;"text-align: center;"&amp;CHAR(34)&amp;"&gt;",C9)</f>
        <v>&lt;td&gt;</v>
      </c>
      <c r="E9" s="181"/>
      <c r="F9" s="382" t="s">
        <v>19798</v>
      </c>
      <c r="G9" s="284" t="s">
        <v>19798</v>
      </c>
      <c r="H9" s="284"/>
    </row>
    <row r="10" spans="2:8" x14ac:dyDescent="0.3">
      <c r="B10" s="565" t="s">
        <v>30</v>
      </c>
      <c r="C10" s="17" t="s">
        <v>19790</v>
      </c>
      <c r="D10" s="284" t="s">
        <v>19633</v>
      </c>
      <c r="E10" s="181" t="s">
        <v>19633</v>
      </c>
      <c r="F10" s="17" t="s">
        <v>19799</v>
      </c>
      <c r="G10" s="284" t="s">
        <v>20333</v>
      </c>
      <c r="H10" s="284" t="s">
        <v>20333</v>
      </c>
    </row>
    <row r="11" spans="2:8" ht="15" thickBot="1" x14ac:dyDescent="0.35">
      <c r="B11" s="567" t="s">
        <v>31</v>
      </c>
      <c r="C11" s="289"/>
      <c r="D11" s="290"/>
      <c r="E11" s="291"/>
      <c r="F11" s="289"/>
      <c r="G11" s="290"/>
      <c r="H11" s="290"/>
    </row>
    <row r="12" spans="2:8" x14ac:dyDescent="0.3">
      <c r="D12" s="273"/>
      <c r="E12" s="273"/>
      <c r="F12" s="273"/>
      <c r="G12" s="273"/>
    </row>
    <row r="19097" spans="1:1" x14ac:dyDescent="0.3">
      <c r="A19097" s="602"/>
    </row>
    <row r="19113" spans="1:1" x14ac:dyDescent="0.3">
      <c r="A19113" s="602"/>
    </row>
    <row r="19129" spans="1:1" x14ac:dyDescent="0.3">
      <c r="A19129" s="602"/>
    </row>
    <row r="19145" spans="1:1" x14ac:dyDescent="0.3">
      <c r="A19145" s="602"/>
    </row>
    <row r="19161" spans="1:1" x14ac:dyDescent="0.3">
      <c r="A19161" s="602"/>
    </row>
    <row r="19177" spans="1:1" x14ac:dyDescent="0.3">
      <c r="A19177" s="602"/>
    </row>
    <row r="19193" spans="1:1" x14ac:dyDescent="0.3">
      <c r="A19193" s="602"/>
    </row>
    <row r="19209" spans="1:1" x14ac:dyDescent="0.3">
      <c r="A19209" s="602"/>
    </row>
    <row r="19225" spans="1:1" x14ac:dyDescent="0.3">
      <c r="A19225" s="602"/>
    </row>
    <row r="19241" spans="1:1" x14ac:dyDescent="0.3">
      <c r="A19241" s="602"/>
    </row>
    <row r="19257" spans="1:1" x14ac:dyDescent="0.3">
      <c r="A19257" s="602"/>
    </row>
    <row r="19273" spans="1:1" x14ac:dyDescent="0.3">
      <c r="A19273" s="602"/>
    </row>
    <row r="19289" spans="1:1" x14ac:dyDescent="0.3">
      <c r="A19289" s="602"/>
    </row>
    <row r="19305" spans="1:1" x14ac:dyDescent="0.3">
      <c r="A19305" s="602"/>
    </row>
    <row r="19321" spans="1:1" x14ac:dyDescent="0.3">
      <c r="A19321" s="602"/>
    </row>
    <row r="19337" spans="1:1" x14ac:dyDescent="0.3">
      <c r="A19337" s="602"/>
    </row>
    <row r="19353" spans="1:1" x14ac:dyDescent="0.3">
      <c r="A19353" s="602"/>
    </row>
    <row r="19369" spans="1:1" x14ac:dyDescent="0.3">
      <c r="A19369" s="602"/>
    </row>
    <row r="19385" spans="1:1" x14ac:dyDescent="0.3">
      <c r="A19385" s="602"/>
    </row>
    <row r="19401" spans="1:1" x14ac:dyDescent="0.3">
      <c r="A19401" s="602"/>
    </row>
    <row r="19417" spans="1:1" x14ac:dyDescent="0.3">
      <c r="A19417" s="602"/>
    </row>
    <row r="19433" spans="1:1" x14ac:dyDescent="0.3">
      <c r="A19433" s="602"/>
    </row>
    <row r="19449" spans="1:1" x14ac:dyDescent="0.3">
      <c r="A19449" s="602"/>
    </row>
    <row r="19465" spans="1:1" x14ac:dyDescent="0.3">
      <c r="A19465" s="602"/>
    </row>
    <row r="19481" spans="1:1" x14ac:dyDescent="0.3">
      <c r="A19481" s="602"/>
    </row>
    <row r="19497" spans="1:1" x14ac:dyDescent="0.3">
      <c r="A19497" s="602"/>
    </row>
    <row r="19513" spans="1:1" x14ac:dyDescent="0.3">
      <c r="A19513" s="602"/>
    </row>
    <row r="19529" spans="1:1" x14ac:dyDescent="0.3">
      <c r="A19529" s="602"/>
    </row>
    <row r="19545" spans="1:1" x14ac:dyDescent="0.3">
      <c r="A19545" s="602"/>
    </row>
    <row r="19561" spans="1:1" x14ac:dyDescent="0.3">
      <c r="A19561" s="602"/>
    </row>
    <row r="19577" spans="1:1" x14ac:dyDescent="0.3">
      <c r="A19577" s="602"/>
    </row>
    <row r="19593" spans="1:1" x14ac:dyDescent="0.3">
      <c r="A19593" s="602"/>
    </row>
    <row r="19609" spans="1:1" x14ac:dyDescent="0.3">
      <c r="A19609" s="602"/>
    </row>
    <row r="19625" spans="1:1" x14ac:dyDescent="0.3">
      <c r="A19625" s="602"/>
    </row>
    <row r="19641" spans="1:1" x14ac:dyDescent="0.3">
      <c r="A19641" s="602"/>
    </row>
    <row r="19657" spans="1:1" x14ac:dyDescent="0.3">
      <c r="A19657" s="602"/>
    </row>
    <row r="19673" spans="1:1" x14ac:dyDescent="0.3">
      <c r="A19673" s="602"/>
    </row>
    <row r="19689" spans="1:1" x14ac:dyDescent="0.3">
      <c r="A19689" s="602"/>
    </row>
    <row r="19705" spans="1:1" x14ac:dyDescent="0.3">
      <c r="A19705" s="602"/>
    </row>
    <row r="19721" spans="1:1" x14ac:dyDescent="0.3">
      <c r="A19721" s="602"/>
    </row>
    <row r="19737" spans="1:1" x14ac:dyDescent="0.3">
      <c r="A19737" s="602"/>
    </row>
    <row r="19753" spans="1:1" x14ac:dyDescent="0.3">
      <c r="A19753" s="602"/>
    </row>
    <row r="19769" spans="1:1" x14ac:dyDescent="0.3">
      <c r="A19769" s="602"/>
    </row>
    <row r="19785" spans="1:1" x14ac:dyDescent="0.3">
      <c r="A19785" s="602"/>
    </row>
    <row r="19801" spans="1:1" x14ac:dyDescent="0.3">
      <c r="A19801" s="602"/>
    </row>
    <row r="19817" spans="1:1" x14ac:dyDescent="0.3">
      <c r="A19817" s="602"/>
    </row>
    <row r="19833" spans="1:1" x14ac:dyDescent="0.3">
      <c r="A19833" s="602"/>
    </row>
    <row r="19849" spans="1:1" x14ac:dyDescent="0.3">
      <c r="A19849" s="602"/>
    </row>
    <row r="19865" spans="1:1" x14ac:dyDescent="0.3">
      <c r="A19865" s="602"/>
    </row>
    <row r="19881" spans="1:1" x14ac:dyDescent="0.3">
      <c r="A19881" s="602"/>
    </row>
    <row r="19897" spans="1:1" x14ac:dyDescent="0.3">
      <c r="A19897" s="602"/>
    </row>
    <row r="19913" spans="1:1" x14ac:dyDescent="0.3">
      <c r="A19913" s="602"/>
    </row>
    <row r="19929" spans="1:1" x14ac:dyDescent="0.3">
      <c r="A19929" s="602"/>
    </row>
    <row r="19945" spans="1:1" x14ac:dyDescent="0.3">
      <c r="A19945" s="602"/>
    </row>
    <row r="19961" spans="1:1" x14ac:dyDescent="0.3">
      <c r="A19961" s="602"/>
    </row>
    <row r="19977" spans="1:1" x14ac:dyDescent="0.3">
      <c r="A19977" s="602"/>
    </row>
    <row r="19993" spans="1:1" x14ac:dyDescent="0.3">
      <c r="A19993" s="602"/>
    </row>
    <row r="20009" spans="1:1" x14ac:dyDescent="0.3">
      <c r="A20009" s="602"/>
    </row>
    <row r="20025" spans="1:1" x14ac:dyDescent="0.3">
      <c r="A20025" s="602"/>
    </row>
    <row r="20041" spans="1:1" x14ac:dyDescent="0.3">
      <c r="A20041" s="602"/>
    </row>
    <row r="20057" spans="1:1" x14ac:dyDescent="0.3">
      <c r="A20057" s="602"/>
    </row>
    <row r="20073" spans="1:1" x14ac:dyDescent="0.3">
      <c r="A20073" s="602"/>
    </row>
    <row r="20089" spans="1:1" x14ac:dyDescent="0.3">
      <c r="A20089" s="602"/>
    </row>
    <row r="20105" spans="1:1" x14ac:dyDescent="0.3">
      <c r="A20105" s="602"/>
    </row>
    <row r="20121" spans="1:1" x14ac:dyDescent="0.3">
      <c r="A20121" s="602"/>
    </row>
    <row r="20137" spans="1:1" x14ac:dyDescent="0.3">
      <c r="A20137" s="602"/>
    </row>
    <row r="20153" spans="1:1" x14ac:dyDescent="0.3">
      <c r="A20153" s="602"/>
    </row>
    <row r="20169" spans="1:1" x14ac:dyDescent="0.3">
      <c r="A20169" s="602"/>
    </row>
    <row r="20185" spans="1:1" x14ac:dyDescent="0.3">
      <c r="A20185" s="602"/>
    </row>
    <row r="20201" spans="1:1" x14ac:dyDescent="0.3">
      <c r="A20201" s="602"/>
    </row>
    <row r="20217" spans="1:1" x14ac:dyDescent="0.3">
      <c r="A20217" s="602"/>
    </row>
    <row r="20233" spans="1:1" x14ac:dyDescent="0.3">
      <c r="A20233" s="602"/>
    </row>
    <row r="20249" spans="1:1" x14ac:dyDescent="0.3">
      <c r="A20249" s="602"/>
    </row>
    <row r="20265" spans="1:1" x14ac:dyDescent="0.3">
      <c r="A20265" s="602"/>
    </row>
    <row r="20281" spans="1:1" x14ac:dyDescent="0.3">
      <c r="A20281" s="602"/>
    </row>
    <row r="20297" spans="1:1" x14ac:dyDescent="0.3">
      <c r="A20297" s="602"/>
    </row>
    <row r="20313" spans="1:1" x14ac:dyDescent="0.3">
      <c r="A20313" s="602"/>
    </row>
    <row r="20329" spans="1:1" x14ac:dyDescent="0.3">
      <c r="A20329" s="602"/>
    </row>
    <row r="20345" spans="1:1" x14ac:dyDescent="0.3">
      <c r="A20345" s="602"/>
    </row>
    <row r="20361" spans="1:1" x14ac:dyDescent="0.3">
      <c r="A20361" s="602"/>
    </row>
    <row r="20377" spans="1:1" x14ac:dyDescent="0.3">
      <c r="A20377" s="602"/>
    </row>
    <row r="20393" spans="1:1" x14ac:dyDescent="0.3">
      <c r="A20393" s="602"/>
    </row>
    <row r="20409" spans="1:1" x14ac:dyDescent="0.3">
      <c r="A20409" s="602"/>
    </row>
    <row r="20425" spans="1:1" x14ac:dyDescent="0.3">
      <c r="A20425" s="602"/>
    </row>
    <row r="20441" spans="1:1" x14ac:dyDescent="0.3">
      <c r="A20441" s="602"/>
    </row>
    <row r="20457" spans="1:1" x14ac:dyDescent="0.3">
      <c r="A20457" s="602"/>
    </row>
    <row r="20473" spans="1:1" x14ac:dyDescent="0.3">
      <c r="A20473" s="602"/>
    </row>
    <row r="20489" spans="1:1" x14ac:dyDescent="0.3">
      <c r="A20489" s="602"/>
    </row>
    <row r="20505" spans="1:1" x14ac:dyDescent="0.3">
      <c r="A20505" s="602"/>
    </row>
    <row r="20521" spans="1:1" x14ac:dyDescent="0.3">
      <c r="A20521" s="602"/>
    </row>
    <row r="20537" spans="1:1" x14ac:dyDescent="0.3">
      <c r="A20537" s="602"/>
    </row>
    <row r="20553" spans="1:1" x14ac:dyDescent="0.3">
      <c r="A20553" s="602"/>
    </row>
    <row r="20569" spans="1:1" x14ac:dyDescent="0.3">
      <c r="A20569" s="602"/>
    </row>
    <row r="20585" spans="1:1" x14ac:dyDescent="0.3">
      <c r="A20585" s="602"/>
    </row>
    <row r="20601" spans="1:1" x14ac:dyDescent="0.3">
      <c r="A20601" s="602"/>
    </row>
    <row r="20617" spans="1:1" x14ac:dyDescent="0.3">
      <c r="A20617" s="602"/>
    </row>
    <row r="20633" spans="1:1" x14ac:dyDescent="0.3">
      <c r="A20633" s="602"/>
    </row>
    <row r="20649" spans="1:1" x14ac:dyDescent="0.3">
      <c r="A20649" s="602"/>
    </row>
    <row r="20665" spans="1:1" x14ac:dyDescent="0.3">
      <c r="A20665" s="602"/>
    </row>
    <row r="20681" spans="1:1" x14ac:dyDescent="0.3">
      <c r="A20681" s="602"/>
    </row>
    <row r="23913" spans="1:1" x14ac:dyDescent="0.3">
      <c r="A23913" s="602"/>
    </row>
  </sheetData>
  <sheetProtection selectLockedCells="1" autoFilter="0"/>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BZ3"/>
  <sheetViews>
    <sheetView showGridLines="0" showRowColHeaders="0" showZeros="0" zoomScale="130" zoomScaleNormal="130" workbookViewId="0">
      <pane xSplit="2" ySplit="2" topLeftCell="C3" activePane="bottomRight" state="frozen"/>
      <selection activeCell="A4" sqref="A4:XFD105"/>
      <selection pane="topRight" activeCell="A4" sqref="A4:XFD105"/>
      <selection pane="bottomLeft" activeCell="A4" sqref="A4:XFD105"/>
      <selection pane="bottomRight" activeCell="D4" sqref="D4"/>
    </sheetView>
  </sheetViews>
  <sheetFormatPr baseColWidth="10" defaultColWidth="0" defaultRowHeight="14.4" outlineLevelCol="1" x14ac:dyDescent="0.3"/>
  <cols>
    <col min="1" max="1" width="10.88671875" customWidth="1"/>
    <col min="2" max="2" width="55.44140625" customWidth="1"/>
    <col min="3" max="3" width="14.6640625" customWidth="1"/>
    <col min="4" max="26" width="14.6640625" customWidth="1" outlineLevel="1"/>
    <col min="27" max="27" width="12" customWidth="1"/>
    <col min="28" max="50" width="12" customWidth="1" outlineLevel="1"/>
    <col min="51" max="51" width="12" customWidth="1"/>
    <col min="52" max="74" width="12" customWidth="1" outlineLevel="1"/>
    <col min="75" max="76" width="12" customWidth="1"/>
    <col min="77" max="77" width="18.109375" customWidth="1"/>
    <col min="78" max="78" width="2.6640625" customWidth="1"/>
    <col min="79" max="16384" width="11.44140625" hidden="1"/>
  </cols>
  <sheetData>
    <row r="1" spans="1:77" x14ac:dyDescent="0.3">
      <c r="A1" s="270"/>
      <c r="B1" s="20"/>
      <c r="C1" s="20"/>
      <c r="D1" s="20"/>
      <c r="E1" s="20"/>
      <c r="F1" s="20"/>
      <c r="G1" s="20"/>
      <c r="H1" s="20"/>
      <c r="I1" s="20"/>
      <c r="J1" s="20"/>
      <c r="K1" s="20"/>
      <c r="L1" s="20"/>
      <c r="M1" s="20"/>
      <c r="N1" s="20"/>
      <c r="O1" s="20"/>
      <c r="P1" s="20"/>
      <c r="Q1" s="20"/>
      <c r="R1" s="20"/>
      <c r="S1" s="20"/>
      <c r="T1" s="20"/>
      <c r="U1" s="20"/>
      <c r="V1" s="561"/>
      <c r="W1" s="20"/>
      <c r="X1" s="20"/>
      <c r="Y1" s="20"/>
      <c r="Z1" s="20"/>
      <c r="AA1" s="98"/>
    </row>
    <row r="2" spans="1:77" x14ac:dyDescent="0.3">
      <c r="A2" s="82"/>
      <c r="B2" s="174"/>
      <c r="C2" s="21"/>
      <c r="D2" s="21"/>
      <c r="E2" s="21"/>
      <c r="F2" s="21"/>
      <c r="G2" s="21"/>
      <c r="H2" s="21"/>
      <c r="I2" s="21"/>
      <c r="J2" s="21"/>
      <c r="K2" s="21"/>
      <c r="L2" s="21"/>
      <c r="M2" s="21"/>
      <c r="N2" s="21"/>
      <c r="O2" s="21"/>
      <c r="P2" s="21"/>
      <c r="Q2" s="21"/>
      <c r="R2" s="21"/>
      <c r="S2" s="21"/>
      <c r="T2" s="21"/>
      <c r="U2" s="21"/>
      <c r="V2" s="21"/>
      <c r="W2" s="21"/>
      <c r="X2" s="21"/>
      <c r="Y2" s="21"/>
      <c r="Z2" s="21"/>
    </row>
    <row r="3" spans="1:77" x14ac:dyDescent="0.3">
      <c r="A3" s="197"/>
      <c r="B3" s="197"/>
      <c r="C3" s="197"/>
      <c r="D3" s="197"/>
      <c r="E3" s="197"/>
      <c r="F3" s="197"/>
      <c r="G3" s="197"/>
      <c r="H3" s="197"/>
      <c r="I3" s="197"/>
      <c r="J3" s="197"/>
      <c r="K3" s="197"/>
      <c r="L3" s="197"/>
      <c r="M3" s="197"/>
      <c r="N3" s="197"/>
      <c r="O3" s="197"/>
      <c r="P3" s="197"/>
      <c r="Q3" s="197"/>
      <c r="R3" s="197"/>
      <c r="S3" s="197"/>
      <c r="T3" s="197"/>
      <c r="U3" s="197"/>
      <c r="V3" s="197"/>
      <c r="W3" s="197"/>
      <c r="X3" s="197"/>
      <c r="Y3" s="197"/>
      <c r="Z3" s="197"/>
      <c r="AA3" s="197"/>
      <c r="AB3" s="197"/>
      <c r="AC3" s="197"/>
      <c r="AD3" s="197"/>
      <c r="AE3" s="197"/>
      <c r="AF3" s="197"/>
      <c r="AG3" s="197"/>
      <c r="AH3" s="197"/>
      <c r="AI3" s="197"/>
      <c r="AJ3" s="197"/>
      <c r="AK3" s="197"/>
      <c r="AL3" s="197"/>
      <c r="AM3" s="197"/>
      <c r="AN3" s="197"/>
      <c r="AO3" s="197"/>
      <c r="AP3" s="197"/>
      <c r="AQ3" s="197"/>
      <c r="AR3" s="197"/>
      <c r="AS3" s="197"/>
      <c r="AT3" s="197"/>
      <c r="AU3" s="197"/>
      <c r="AV3" s="197"/>
      <c r="AW3" s="197"/>
      <c r="AX3" s="197"/>
      <c r="AY3" s="197"/>
      <c r="AZ3" s="197"/>
      <c r="BA3" s="197"/>
      <c r="BB3" s="197"/>
      <c r="BC3" s="197"/>
      <c r="BD3" s="197"/>
      <c r="BE3" s="197"/>
      <c r="BF3" s="197"/>
      <c r="BG3" s="197"/>
      <c r="BH3" s="197"/>
      <c r="BI3" s="197"/>
      <c r="BJ3" s="197"/>
      <c r="BK3" s="197"/>
      <c r="BL3" s="197"/>
      <c r="BM3" s="197"/>
      <c r="BN3" s="197"/>
      <c r="BO3" s="197"/>
      <c r="BP3" s="197"/>
      <c r="BQ3" s="197"/>
      <c r="BR3" s="197"/>
      <c r="BS3" s="197"/>
      <c r="BT3" s="197"/>
      <c r="BU3" s="197"/>
      <c r="BV3" s="197"/>
      <c r="BW3" s="197"/>
      <c r="BX3" s="197"/>
      <c r="BY3" s="197"/>
    </row>
  </sheetData>
  <sheetProtection selectLockedCells="1"/>
  <pageMargins left="0.7" right="0.7" top="0.75" bottom="0.75" header="0.3" footer="0.3"/>
  <pageSetup paperSize="9" orientation="portrait" horizontalDpi="1200" verticalDpi="12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1"/>
  <dimension ref="A2:AA3"/>
  <sheetViews>
    <sheetView showGridLines="0" showRowColHeaders="0" showZeros="0" zoomScale="130" zoomScaleNormal="130" workbookViewId="0">
      <pane xSplit="2" ySplit="2" topLeftCell="C3" activePane="bottomRight" state="frozen"/>
      <selection activeCell="A4" sqref="A4:XFD105"/>
      <selection pane="topRight" activeCell="A4" sqref="A4:XFD105"/>
      <selection pane="bottomLeft" activeCell="A4" sqref="A4:XFD105"/>
      <selection pane="bottomRight"/>
    </sheetView>
  </sheetViews>
  <sheetFormatPr baseColWidth="10" defaultColWidth="0" defaultRowHeight="14.4" x14ac:dyDescent="0.3"/>
  <cols>
    <col min="1" max="1" width="10.88671875" customWidth="1"/>
    <col min="2" max="2" width="65.109375" customWidth="1"/>
    <col min="3" max="3" width="16.5546875" customWidth="1"/>
    <col min="4" max="5" width="12.88671875" customWidth="1"/>
    <col min="6" max="6" width="13.33203125" customWidth="1"/>
    <col min="7" max="26" width="12.88671875" customWidth="1"/>
    <col min="27" max="27" width="2.6640625" customWidth="1"/>
    <col min="28" max="16384" width="11.44140625" hidden="1"/>
  </cols>
  <sheetData>
    <row r="2" spans="1:26" x14ac:dyDescent="0.3">
      <c r="A2" s="270"/>
      <c r="B2" s="174"/>
      <c r="C2" s="285"/>
    </row>
    <row r="3" spans="1:26" x14ac:dyDescent="0.3">
      <c r="A3" s="269"/>
      <c r="B3" s="174"/>
      <c r="C3" s="269"/>
      <c r="D3" s="269"/>
      <c r="E3" s="269"/>
      <c r="F3" s="269"/>
      <c r="G3" s="269"/>
      <c r="H3" s="269"/>
      <c r="I3" s="269"/>
      <c r="J3" s="269"/>
      <c r="K3" s="269"/>
      <c r="L3" s="269"/>
      <c r="M3" s="269"/>
      <c r="N3" s="269"/>
      <c r="O3" s="269"/>
      <c r="P3" s="269"/>
      <c r="Q3" s="269"/>
      <c r="R3" s="269"/>
      <c r="S3" s="269"/>
      <c r="T3" s="269"/>
      <c r="U3" s="269"/>
      <c r="V3" s="269"/>
      <c r="W3" s="269"/>
      <c r="X3" s="269"/>
      <c r="Y3" s="269"/>
      <c r="Z3" s="269"/>
    </row>
  </sheetData>
  <sheetProtection selectLockedCells="1"/>
  <phoneticPr fontId="63"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2"/>
  <dimension ref="A1:Z247"/>
  <sheetViews>
    <sheetView showGridLines="0" showRowColHeaders="0" showZeros="0" zoomScaleNormal="100" workbookViewId="0">
      <pane xSplit="1" ySplit="2" topLeftCell="B3" activePane="bottomRight" state="frozen"/>
      <selection activeCell="A4" sqref="A4:XFD105"/>
      <selection pane="topRight" activeCell="A4" sqref="A4:XFD105"/>
      <selection pane="bottomLeft" activeCell="A4" sqref="A4:XFD105"/>
      <selection pane="bottomRight" activeCell="A2" sqref="A2:Y4"/>
    </sheetView>
  </sheetViews>
  <sheetFormatPr baseColWidth="10" defaultRowHeight="14.4" x14ac:dyDescent="0.3"/>
  <cols>
    <col min="1" max="1" width="47.33203125" customWidth="1"/>
    <col min="2" max="25" width="15.6640625" customWidth="1"/>
    <col min="26" max="26" width="12.88671875" customWidth="1"/>
  </cols>
  <sheetData>
    <row r="1" spans="1:26" x14ac:dyDescent="0.3">
      <c r="B1" s="182"/>
      <c r="C1" s="182"/>
      <c r="D1" s="182"/>
      <c r="E1" s="182"/>
      <c r="F1" s="182"/>
      <c r="G1" s="182"/>
      <c r="H1" s="182"/>
      <c r="I1" s="182"/>
      <c r="J1" s="182"/>
      <c r="K1" s="182"/>
      <c r="L1" s="182"/>
      <c r="M1" s="182"/>
      <c r="N1" s="182"/>
      <c r="O1" s="182"/>
      <c r="P1" s="182"/>
      <c r="Q1" s="182"/>
      <c r="R1" s="182"/>
      <c r="S1" s="182"/>
      <c r="T1" s="182"/>
      <c r="U1" s="182"/>
      <c r="V1" s="182"/>
      <c r="W1" s="182"/>
      <c r="X1" s="182"/>
      <c r="Y1" s="182"/>
      <c r="Z1" s="182"/>
    </row>
    <row r="2" spans="1:26" x14ac:dyDescent="0.3">
      <c r="A2" s="165"/>
      <c r="C2" s="21"/>
      <c r="D2" s="21"/>
      <c r="E2" s="21"/>
      <c r="F2" s="21"/>
      <c r="G2" s="21"/>
      <c r="H2" s="21"/>
      <c r="I2" s="21"/>
      <c r="J2" s="21"/>
      <c r="K2" s="21"/>
      <c r="L2" s="21"/>
      <c r="M2" s="21"/>
      <c r="N2" s="21"/>
      <c r="O2" s="21"/>
      <c r="P2" s="21"/>
      <c r="Q2" s="21"/>
      <c r="R2" s="21"/>
      <c r="S2" s="21"/>
      <c r="T2" s="21"/>
      <c r="U2" s="21"/>
      <c r="V2" s="21"/>
      <c r="W2" s="21"/>
      <c r="X2" s="21"/>
      <c r="Y2" s="21"/>
      <c r="Z2" s="21"/>
    </row>
    <row r="3" spans="1:26" x14ac:dyDescent="0.3">
      <c r="A3" s="601"/>
    </row>
    <row r="4" spans="1:26" x14ac:dyDescent="0.3">
      <c r="A4" s="601"/>
    </row>
    <row r="5" spans="1:26" x14ac:dyDescent="0.3">
      <c r="A5" s="601"/>
    </row>
    <row r="6" spans="1:26" x14ac:dyDescent="0.3">
      <c r="A6" s="601"/>
    </row>
    <row r="7" spans="1:26" x14ac:dyDescent="0.3">
      <c r="A7" s="601"/>
    </row>
    <row r="8" spans="1:26" x14ac:dyDescent="0.3">
      <c r="A8" s="601"/>
    </row>
    <row r="9" spans="1:26" x14ac:dyDescent="0.3">
      <c r="A9" s="601"/>
    </row>
    <row r="10" spans="1:26" x14ac:dyDescent="0.3">
      <c r="A10" s="601"/>
    </row>
    <row r="11" spans="1:26" x14ac:dyDescent="0.3">
      <c r="A11" s="601"/>
    </row>
    <row r="12" spans="1:26" x14ac:dyDescent="0.3">
      <c r="A12" s="601"/>
    </row>
    <row r="13" spans="1:26" x14ac:dyDescent="0.3">
      <c r="A13" s="601"/>
    </row>
    <row r="14" spans="1:26" x14ac:dyDescent="0.3">
      <c r="A14" s="601"/>
    </row>
    <row r="15" spans="1:26" x14ac:dyDescent="0.3">
      <c r="A15" s="601"/>
    </row>
    <row r="16" spans="1:26" x14ac:dyDescent="0.3">
      <c r="A16" s="601"/>
    </row>
    <row r="17" spans="1:1" x14ac:dyDescent="0.3">
      <c r="A17" s="601"/>
    </row>
    <row r="18" spans="1:1" x14ac:dyDescent="0.3">
      <c r="A18" s="601"/>
    </row>
    <row r="19" spans="1:1" x14ac:dyDescent="0.3">
      <c r="A19" s="601"/>
    </row>
    <row r="20" spans="1:1" x14ac:dyDescent="0.3">
      <c r="A20" s="601"/>
    </row>
    <row r="21" spans="1:1" x14ac:dyDescent="0.3">
      <c r="A21" s="601"/>
    </row>
    <row r="22" spans="1:1" x14ac:dyDescent="0.3">
      <c r="A22" s="601"/>
    </row>
    <row r="23" spans="1:1" x14ac:dyDescent="0.3">
      <c r="A23" s="601"/>
    </row>
    <row r="24" spans="1:1" x14ac:dyDescent="0.3">
      <c r="A24" s="601"/>
    </row>
    <row r="25" spans="1:1" x14ac:dyDescent="0.3">
      <c r="A25" s="601"/>
    </row>
    <row r="26" spans="1:1" x14ac:dyDescent="0.3">
      <c r="A26" s="601"/>
    </row>
    <row r="27" spans="1:1" x14ac:dyDescent="0.3">
      <c r="A27" s="601"/>
    </row>
    <row r="28" spans="1:1" x14ac:dyDescent="0.3">
      <c r="A28" s="601"/>
    </row>
    <row r="29" spans="1:1" x14ac:dyDescent="0.3">
      <c r="A29" s="601"/>
    </row>
    <row r="30" spans="1:1" x14ac:dyDescent="0.3">
      <c r="A30" s="601"/>
    </row>
    <row r="31" spans="1:1" x14ac:dyDescent="0.3">
      <c r="A31" s="601"/>
    </row>
    <row r="32" spans="1:1" x14ac:dyDescent="0.3">
      <c r="A32" s="601"/>
    </row>
    <row r="33" spans="1:1" x14ac:dyDescent="0.3">
      <c r="A33" s="601"/>
    </row>
    <row r="34" spans="1:1" x14ac:dyDescent="0.3">
      <c r="A34" s="601"/>
    </row>
    <row r="35" spans="1:1" x14ac:dyDescent="0.3">
      <c r="A35" s="601"/>
    </row>
    <row r="36" spans="1:1" x14ac:dyDescent="0.3">
      <c r="A36" s="601"/>
    </row>
    <row r="37" spans="1:1" x14ac:dyDescent="0.3">
      <c r="A37" s="601"/>
    </row>
    <row r="38" spans="1:1" x14ac:dyDescent="0.3">
      <c r="A38" s="601"/>
    </row>
    <row r="39" spans="1:1" x14ac:dyDescent="0.3">
      <c r="A39" s="601"/>
    </row>
    <row r="40" spans="1:1" x14ac:dyDescent="0.3">
      <c r="A40" s="601"/>
    </row>
    <row r="41" spans="1:1" x14ac:dyDescent="0.3">
      <c r="A41" s="601"/>
    </row>
    <row r="42" spans="1:1" x14ac:dyDescent="0.3">
      <c r="A42" s="601"/>
    </row>
    <row r="43" spans="1:1" x14ac:dyDescent="0.3">
      <c r="A43" s="601"/>
    </row>
    <row r="44" spans="1:1" x14ac:dyDescent="0.3">
      <c r="A44" s="601"/>
    </row>
    <row r="45" spans="1:1" x14ac:dyDescent="0.3">
      <c r="A45" s="601"/>
    </row>
    <row r="50" spans="1:1" x14ac:dyDescent="0.3">
      <c r="A50" s="601"/>
    </row>
    <row r="52" spans="1:1" x14ac:dyDescent="0.3">
      <c r="A52" s="601"/>
    </row>
    <row r="58" spans="1:1" x14ac:dyDescent="0.3">
      <c r="A58" s="601"/>
    </row>
    <row r="61" spans="1:1" x14ac:dyDescent="0.3">
      <c r="A61" s="601"/>
    </row>
    <row r="66" spans="1:1" x14ac:dyDescent="0.3">
      <c r="A66" s="601"/>
    </row>
    <row r="67" spans="1:1" x14ac:dyDescent="0.3">
      <c r="A67" s="601"/>
    </row>
    <row r="68" spans="1:1" x14ac:dyDescent="0.3">
      <c r="A68" s="601"/>
    </row>
    <row r="69" spans="1:1" x14ac:dyDescent="0.3">
      <c r="A69" s="601"/>
    </row>
    <row r="77" spans="1:1" x14ac:dyDescent="0.3">
      <c r="A77" s="601"/>
    </row>
    <row r="78" spans="1:1" x14ac:dyDescent="0.3">
      <c r="A78" s="601"/>
    </row>
    <row r="83" spans="1:1" x14ac:dyDescent="0.3">
      <c r="A83" s="601"/>
    </row>
    <row r="84" spans="1:1" x14ac:dyDescent="0.3">
      <c r="A84" s="601"/>
    </row>
    <row r="85" spans="1:1" x14ac:dyDescent="0.3">
      <c r="A85" s="601"/>
    </row>
    <row r="89" spans="1:1" x14ac:dyDescent="0.3">
      <c r="A89" s="601"/>
    </row>
    <row r="95" spans="1:1" x14ac:dyDescent="0.3">
      <c r="A95" s="601"/>
    </row>
    <row r="97" spans="1:1" x14ac:dyDescent="0.3">
      <c r="A97" s="601"/>
    </row>
    <row r="99" spans="1:1" x14ac:dyDescent="0.3">
      <c r="A99" s="601"/>
    </row>
    <row r="100" spans="1:1" x14ac:dyDescent="0.3">
      <c r="A100" s="601"/>
    </row>
    <row r="101" spans="1:1" x14ac:dyDescent="0.3">
      <c r="A101" s="601"/>
    </row>
    <row r="103" spans="1:1" x14ac:dyDescent="0.3">
      <c r="A103" s="601"/>
    </row>
    <row r="104" spans="1:1" x14ac:dyDescent="0.3">
      <c r="A104" s="601"/>
    </row>
    <row r="107" spans="1:1" x14ac:dyDescent="0.3">
      <c r="A107" s="601"/>
    </row>
    <row r="111" spans="1:1" x14ac:dyDescent="0.3">
      <c r="A111" s="601"/>
    </row>
    <row r="115" spans="1:1" x14ac:dyDescent="0.3">
      <c r="A115" s="601"/>
    </row>
    <row r="117" spans="1:1" x14ac:dyDescent="0.3">
      <c r="A117" s="601"/>
    </row>
    <row r="121" spans="1:1" x14ac:dyDescent="0.3">
      <c r="A121" s="601"/>
    </row>
    <row r="122" spans="1:1" x14ac:dyDescent="0.3">
      <c r="A122" s="601"/>
    </row>
    <row r="129" spans="1:1" x14ac:dyDescent="0.3">
      <c r="A129" s="601"/>
    </row>
    <row r="131" spans="1:1" x14ac:dyDescent="0.3">
      <c r="A131" s="601"/>
    </row>
    <row r="134" spans="1:1" x14ac:dyDescent="0.3">
      <c r="A134" s="601"/>
    </row>
    <row r="135" spans="1:1" x14ac:dyDescent="0.3">
      <c r="A135" s="601"/>
    </row>
    <row r="136" spans="1:1" x14ac:dyDescent="0.3">
      <c r="A136" s="601"/>
    </row>
    <row r="137" spans="1:1" x14ac:dyDescent="0.3">
      <c r="A137" s="601"/>
    </row>
    <row r="140" spans="1:1" x14ac:dyDescent="0.3">
      <c r="A140" s="601"/>
    </row>
    <row r="141" spans="1:1" x14ac:dyDescent="0.3">
      <c r="A141" s="601"/>
    </row>
    <row r="145" spans="1:1" x14ac:dyDescent="0.3">
      <c r="A145" s="601"/>
    </row>
    <row r="152" spans="1:1" x14ac:dyDescent="0.3">
      <c r="A152" s="601"/>
    </row>
    <row r="157" spans="1:1" x14ac:dyDescent="0.3">
      <c r="A157" s="601"/>
    </row>
    <row r="160" spans="1:1" x14ac:dyDescent="0.3">
      <c r="A160" s="601"/>
    </row>
    <row r="162" spans="1:1" x14ac:dyDescent="0.3">
      <c r="A162" s="601"/>
    </row>
    <row r="163" spans="1:1" x14ac:dyDescent="0.3">
      <c r="A163" s="601"/>
    </row>
    <row r="168" spans="1:1" x14ac:dyDescent="0.3">
      <c r="A168" s="601"/>
    </row>
    <row r="170" spans="1:1" x14ac:dyDescent="0.3">
      <c r="A170" s="601"/>
    </row>
    <row r="171" spans="1:1" x14ac:dyDescent="0.3">
      <c r="A171" s="601"/>
    </row>
    <row r="173" spans="1:1" x14ac:dyDescent="0.3">
      <c r="A173" s="601"/>
    </row>
    <row r="178" spans="1:1" x14ac:dyDescent="0.3">
      <c r="A178" s="601"/>
    </row>
    <row r="179" spans="1:1" x14ac:dyDescent="0.3">
      <c r="A179" s="601"/>
    </row>
    <row r="180" spans="1:1" x14ac:dyDescent="0.3">
      <c r="A180" s="601"/>
    </row>
    <row r="182" spans="1:1" x14ac:dyDescent="0.3">
      <c r="A182" s="601"/>
    </row>
    <row r="184" spans="1:1" x14ac:dyDescent="0.3">
      <c r="A184" s="601"/>
    </row>
    <row r="185" spans="1:1" x14ac:dyDescent="0.3">
      <c r="A185" s="601"/>
    </row>
    <row r="187" spans="1:1" x14ac:dyDescent="0.3">
      <c r="A187" s="601"/>
    </row>
    <row r="189" spans="1:1" x14ac:dyDescent="0.3">
      <c r="A189" s="601"/>
    </row>
    <row r="194" spans="1:1" x14ac:dyDescent="0.3">
      <c r="A194" s="601"/>
    </row>
    <row r="195" spans="1:1" x14ac:dyDescent="0.3">
      <c r="A195" s="601"/>
    </row>
    <row r="201" spans="1:1" x14ac:dyDescent="0.3">
      <c r="A201" s="601"/>
    </row>
    <row r="203" spans="1:1" x14ac:dyDescent="0.3">
      <c r="A203" s="601"/>
    </row>
    <row r="205" spans="1:1" x14ac:dyDescent="0.3">
      <c r="A205" s="601"/>
    </row>
    <row r="206" spans="1:1" x14ac:dyDescent="0.3">
      <c r="A206" s="601"/>
    </row>
    <row r="209" spans="1:1" x14ac:dyDescent="0.3">
      <c r="A209" s="601"/>
    </row>
    <row r="211" spans="1:1" x14ac:dyDescent="0.3">
      <c r="A211" s="601"/>
    </row>
    <row r="214" spans="1:1" x14ac:dyDescent="0.3">
      <c r="A214" s="601"/>
    </row>
    <row r="217" spans="1:1" x14ac:dyDescent="0.3">
      <c r="A217" s="601"/>
    </row>
    <row r="218" spans="1:1" x14ac:dyDescent="0.3">
      <c r="A218" s="601"/>
    </row>
    <row r="219" spans="1:1" x14ac:dyDescent="0.3">
      <c r="A219" s="601"/>
    </row>
    <row r="223" spans="1:1" x14ac:dyDescent="0.3">
      <c r="A223" s="601"/>
    </row>
    <row r="229" spans="1:1" x14ac:dyDescent="0.3">
      <c r="A229" s="601"/>
    </row>
    <row r="230" spans="1:1" x14ac:dyDescent="0.3">
      <c r="A230" s="601"/>
    </row>
    <row r="238" spans="1:1" x14ac:dyDescent="0.3">
      <c r="A238" s="601"/>
    </row>
    <row r="247" spans="1:1" x14ac:dyDescent="0.3">
      <c r="A247" s="601"/>
    </row>
  </sheetData>
  <sheetProtection selectLockedCells="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5"/>
  <dimension ref="A1:U2"/>
  <sheetViews>
    <sheetView showGridLines="0" showZeros="0" zoomScale="91" zoomScaleNormal="90" workbookViewId="0">
      <pane xSplit="4" ySplit="2" topLeftCell="E3" activePane="bottomRight" state="frozen"/>
      <selection activeCell="A4" sqref="A4:XFD105"/>
      <selection pane="topRight" activeCell="A4" sqref="A4:XFD105"/>
      <selection pane="bottomLeft" activeCell="A4" sqref="A4:XFD105"/>
      <selection pane="bottomRight" activeCell="R2" sqref="R2:U5"/>
    </sheetView>
  </sheetViews>
  <sheetFormatPr baseColWidth="10" defaultColWidth="0" defaultRowHeight="15" customHeight="1" outlineLevelRow="1" outlineLevelCol="1" x14ac:dyDescent="0.3"/>
  <cols>
    <col min="1" max="1" width="61.5546875" customWidth="1"/>
    <col min="2" max="4" width="18.5546875" customWidth="1"/>
    <col min="5" max="5" width="18.5546875" customWidth="1" outlineLevel="1"/>
    <col min="6" max="16" width="11.6640625" customWidth="1" outlineLevel="1"/>
    <col min="17" max="17" width="11.6640625" customWidth="1"/>
    <col min="18" max="21" width="5.6640625" customWidth="1"/>
    <col min="22" max="16384" width="11.44140625" hidden="1"/>
  </cols>
  <sheetData>
    <row r="1" spans="1:16" ht="15.75" customHeight="1" outlineLevel="1" x14ac:dyDescent="0.3">
      <c r="A1" s="270"/>
      <c r="B1" s="182"/>
      <c r="C1" s="274"/>
      <c r="D1" s="17"/>
      <c r="E1" s="274"/>
      <c r="F1" s="274"/>
      <c r="G1" s="274"/>
      <c r="H1" s="274"/>
      <c r="I1" s="274"/>
      <c r="J1" s="274"/>
      <c r="K1" s="17"/>
      <c r="L1" s="274"/>
      <c r="M1" s="274"/>
      <c r="N1" s="274"/>
      <c r="O1" s="274"/>
      <c r="P1" s="274"/>
    </row>
    <row r="2" spans="1:16" ht="14.4" x14ac:dyDescent="0.3">
      <c r="A2" s="100"/>
      <c r="B2" s="106"/>
      <c r="C2" s="107"/>
      <c r="D2" s="108"/>
      <c r="E2" s="106"/>
      <c r="F2" s="107"/>
      <c r="G2" s="108"/>
      <c r="H2" s="109"/>
      <c r="I2" s="110"/>
      <c r="J2" s="111"/>
      <c r="K2" s="106"/>
      <c r="L2" s="107"/>
      <c r="M2" s="108"/>
      <c r="N2" s="109"/>
      <c r="O2" s="110"/>
      <c r="P2" s="111"/>
    </row>
  </sheetData>
  <sheetProtection selectLockedCells="1" autoFilter="0"/>
  <conditionalFormatting sqref="G2:J2 A2 D2">
    <cfRule type="cellIs" dxfId="11" priority="11" operator="equal">
      <formula>""</formula>
    </cfRule>
    <cfRule type="cellIs" dxfId="10" priority="12" operator="equal">
      <formula>0</formula>
    </cfRule>
  </conditionalFormatting>
  <conditionalFormatting sqref="F2">
    <cfRule type="cellIs" dxfId="9" priority="9" operator="equal">
      <formula>""</formula>
    </cfRule>
    <cfRule type="cellIs" dxfId="8" priority="10" operator="equal">
      <formula>0</formula>
    </cfRule>
  </conditionalFormatting>
  <conditionalFormatting sqref="K2:P2">
    <cfRule type="cellIs" dxfId="7" priority="7" operator="equal">
      <formula>""</formula>
    </cfRule>
    <cfRule type="cellIs" dxfId="6" priority="8" operator="equal">
      <formula>0</formula>
    </cfRule>
  </conditionalFormatting>
  <conditionalFormatting sqref="B2">
    <cfRule type="cellIs" dxfId="5" priority="5" operator="equal">
      <formula>""</formula>
    </cfRule>
    <cfRule type="cellIs" dxfId="4" priority="6" operator="equal">
      <formula>0</formula>
    </cfRule>
  </conditionalFormatting>
  <conditionalFormatting sqref="C2">
    <cfRule type="cellIs" dxfId="3" priority="3" operator="equal">
      <formula>""</formula>
    </cfRule>
    <cfRule type="cellIs" dxfId="2" priority="4" operator="equal">
      <formula>0</formula>
    </cfRule>
  </conditionalFormatting>
  <conditionalFormatting sqref="E2">
    <cfRule type="cellIs" dxfId="1" priority="1" operator="equal">
      <formula>""</formula>
    </cfRule>
    <cfRule type="cellIs" dxfId="0" priority="2" operator="equal">
      <formula>0</formula>
    </cfRule>
  </conditionalFormatting>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19</vt:i4>
      </vt:variant>
      <vt:variant>
        <vt:lpstr>Rangos con nombre</vt:lpstr>
      </vt:variant>
      <vt:variant>
        <vt:i4>1283</vt:i4>
      </vt:variant>
    </vt:vector>
  </HeadingPairs>
  <TitlesOfParts>
    <vt:vector size="1302" baseType="lpstr">
      <vt:lpstr>DICCIONARIO</vt:lpstr>
      <vt:lpstr>INICIO</vt:lpstr>
      <vt:lpstr>GENERAL</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AA_EN</vt:lpstr>
      <vt:lpstr>ANCHO_CL</vt:lpstr>
      <vt:lpstr>ANCHO_CL_IM</vt:lpstr>
      <vt:lpstr>ANCHO_IM</vt:lpstr>
      <vt:lpstr>ANCHO_RC</vt:lpstr>
      <vt:lpstr>APP</vt:lpstr>
      <vt:lpstr>ARCH_PERM_EN</vt:lpstr>
      <vt:lpstr>ARCH_REQ_EN</vt:lpstr>
      <vt:lpstr>Arrastrar_Soltar</vt:lpstr>
      <vt:lpstr>AUTOR</vt:lpstr>
      <vt:lpstr>B_R</vt:lpstr>
      <vt:lpstr>BARAJAR_R</vt:lpstr>
      <vt:lpstr>C_R1</vt:lpstr>
      <vt:lpstr>C_R2</vt:lpstr>
      <vt:lpstr>C_R3</vt:lpstr>
      <vt:lpstr>C_R4</vt:lpstr>
      <vt:lpstr>C_R5</vt:lpstr>
      <vt:lpstr>C_R6</vt:lpstr>
      <vt:lpstr>Cambiadas_Hojas</vt:lpstr>
      <vt:lpstr>Cambio_CL</vt:lpstr>
      <vt:lpstr>Cambio_EM</vt:lpstr>
      <vt:lpstr>Cambio_EN</vt:lpstr>
      <vt:lpstr>Cambio_O2</vt:lpstr>
      <vt:lpstr>Cambio_OM</vt:lpstr>
      <vt:lpstr>Cambio_PP</vt:lpstr>
      <vt:lpstr>Cambio_RC</vt:lpstr>
      <vt:lpstr>Cambio_Version</vt:lpstr>
      <vt:lpstr>Cambio_VF</vt:lpstr>
      <vt:lpstr>GENERAL!Categ_01</vt:lpstr>
      <vt:lpstr>GENERAL!Categ_02</vt:lpstr>
      <vt:lpstr>GENERAL!Categ_03</vt:lpstr>
      <vt:lpstr>GENERAL!Categ_04</vt:lpstr>
      <vt:lpstr>GENERAL!Categ_05</vt:lpstr>
      <vt:lpstr>GENERAL!Categ_06</vt:lpstr>
      <vt:lpstr>GENERAL!Categ_07</vt:lpstr>
      <vt:lpstr>GENERAL!Categ_08</vt:lpstr>
      <vt:lpstr>GENERAL!Categ_09</vt:lpstr>
      <vt:lpstr>GENERAL!Categ_10</vt:lpstr>
      <vt:lpstr>Categ_11</vt:lpstr>
      <vt:lpstr>Categ_12</vt:lpstr>
      <vt:lpstr>Categ_13</vt:lpstr>
      <vt:lpstr>Categ_14</vt:lpstr>
      <vt:lpstr>Categ_15</vt:lpstr>
      <vt:lpstr>Categ_16</vt:lpstr>
      <vt:lpstr>Categ_17</vt:lpstr>
      <vt:lpstr>Categ_18</vt:lpstr>
      <vt:lpstr>Categ_19</vt:lpstr>
      <vt:lpstr>Categ_20</vt:lpstr>
      <vt:lpstr>Centrar_Tabla</vt:lpstr>
      <vt:lpstr>Centrar_Tabla_CL</vt:lpstr>
      <vt:lpstr>Centrar_Tabla_EM</vt:lpstr>
      <vt:lpstr>Centrar_Tabla_EN</vt:lpstr>
      <vt:lpstr>Centrar_Tabla_O2</vt:lpstr>
      <vt:lpstr>Centrar_Tabla_OM</vt:lpstr>
      <vt:lpstr>Centrar_Tabla_PP</vt:lpstr>
      <vt:lpstr>Centrar_Tabla_RC</vt:lpstr>
      <vt:lpstr>Centrar_Tabla_VF</vt:lpstr>
      <vt:lpstr>Cloze_Descrip</vt:lpstr>
      <vt:lpstr>CODIGO_COLOR</vt:lpstr>
      <vt:lpstr>Codigo_Idioma</vt:lpstr>
      <vt:lpstr>CONTRASEN_A</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GENERAL!Dato_17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GENERAL!Dato_18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GENERAL!Dato_19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GENERAL!Dato_20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GENERAL!Dato_21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GENERAL!Dato_22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GENERAL!Dato_23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GENERAL!Dato_24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GENERAL!Dato_25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GENERAL!Dato_26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GENERAL!Dato_27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GENERAL!Dato_28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GENERAL!Dato_29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GENERAL!Dato_30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GENERAL!Dato_31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GENERAL!Dato_32</vt:lpstr>
      <vt:lpstr>Datos_IDIOMA</vt:lpstr>
      <vt:lpstr>Des_Categ</vt:lpstr>
      <vt:lpstr>Des_E_CL</vt:lpstr>
      <vt:lpstr>Des_E_EM</vt:lpstr>
      <vt:lpstr>Des_E_EN</vt:lpstr>
      <vt:lpstr>Des_E_O2</vt:lpstr>
      <vt:lpstr>Des_E_OM</vt:lpstr>
      <vt:lpstr>Des_E_PP</vt:lpstr>
      <vt:lpstr>Des_E_RC</vt:lpstr>
      <vt:lpstr>Des_E_VF</vt:lpstr>
      <vt:lpstr>Des_Pr_CL</vt:lpstr>
      <vt:lpstr>Des_Pr_EM</vt:lpstr>
      <vt:lpstr>Des_Pr_EN</vt:lpstr>
      <vt:lpstr>Des_Pr_O2</vt:lpstr>
      <vt:lpstr>Des_Pr_OM</vt:lpstr>
      <vt:lpstr>Des_Pr_PP</vt:lpstr>
      <vt:lpstr>Des_Pr_RC</vt:lpstr>
      <vt:lpstr>Des_Pr_VF</vt:lpstr>
      <vt:lpstr>Des_Subcat</vt:lpstr>
      <vt:lpstr>Descr_CL</vt:lpstr>
      <vt:lpstr>Descr_EM</vt:lpstr>
      <vt:lpstr>Descr_EN</vt:lpstr>
      <vt:lpstr>Descr_O2</vt:lpstr>
      <vt:lpstr>Descr_OM</vt:lpstr>
      <vt:lpstr>Descr_PP</vt:lpstr>
      <vt:lpstr>Descr_RC</vt:lpstr>
      <vt:lpstr>Descr_VF</vt:lpstr>
      <vt:lpstr>Diferencia_CL</vt:lpstr>
      <vt:lpstr>Diferencia_EM</vt:lpstr>
      <vt:lpstr>Diferencia_EN</vt:lpstr>
      <vt:lpstr>Diferencia_O2</vt:lpstr>
      <vt:lpstr>Diferencia_OM</vt:lpstr>
      <vt:lpstr>Diferencia_PP</vt:lpstr>
      <vt:lpstr>Diferencia_RC</vt:lpstr>
      <vt:lpstr>Diferencia_VF</vt:lpstr>
      <vt:lpstr>Enun_CL</vt:lpstr>
      <vt:lpstr>Enun_EM</vt:lpstr>
      <vt:lpstr>Enun_EN</vt:lpstr>
      <vt:lpstr>Enun_O2</vt:lpstr>
      <vt:lpstr>Enun_OM</vt:lpstr>
      <vt:lpstr>Enun_PP</vt:lpstr>
      <vt:lpstr>Enun_RC</vt:lpstr>
      <vt:lpstr>Enun_VF</vt:lpstr>
      <vt:lpstr>ENUNCIADO_CL</vt:lpstr>
      <vt:lpstr>ENUNCIADO_EM</vt:lpstr>
      <vt:lpstr>ENUNCIADO_EN</vt:lpstr>
      <vt:lpstr>ENUNCIADO_O2</vt:lpstr>
      <vt:lpstr>ENUNCIADO_OM</vt:lpstr>
      <vt:lpstr>ENUNCIADO_PP</vt:lpstr>
      <vt:lpstr>ENUNCIADO_RC</vt:lpstr>
      <vt:lpstr>ENUNCIADO_VF</vt:lpstr>
      <vt:lpstr>F_R1</vt:lpstr>
      <vt:lpstr>F_R2</vt:lpstr>
      <vt:lpstr>F_R3</vt:lpstr>
      <vt:lpstr>F_R4</vt:lpstr>
      <vt:lpstr>F_R5</vt:lpstr>
      <vt:lpstr>F_R6</vt:lpstr>
      <vt:lpstr>FIN_1_1</vt:lpstr>
      <vt:lpstr>FIN_1_1_OTRO</vt:lpstr>
      <vt:lpstr>FIN_1_2</vt:lpstr>
      <vt:lpstr>FIN_1_2_OTRO</vt:lpstr>
      <vt:lpstr>FIN_10_1</vt:lpstr>
      <vt:lpstr>FIN_10_1_OTRO</vt:lpstr>
      <vt:lpstr>FIN_10_2</vt:lpstr>
      <vt:lpstr>FIN_10_2_OTRO</vt:lpstr>
      <vt:lpstr>FIN_2_1</vt:lpstr>
      <vt:lpstr>FIN_2_1_OTRO</vt:lpstr>
      <vt:lpstr>FIN_2_2</vt:lpstr>
      <vt:lpstr>FIN_2_2_OTRO</vt:lpstr>
      <vt:lpstr>FIN_3_1</vt:lpstr>
      <vt:lpstr>FIN_3_1_OTRO</vt:lpstr>
      <vt:lpstr>FIN_3_2</vt:lpstr>
      <vt:lpstr>FIN_3_2_OTRO</vt:lpstr>
      <vt:lpstr>FIN_4_1</vt:lpstr>
      <vt:lpstr>FIN_4_1_OTRO</vt:lpstr>
      <vt:lpstr>FIN_4_2</vt:lpstr>
      <vt:lpstr>FIN_4_2_OTRO</vt:lpstr>
      <vt:lpstr>FIN_5_1</vt:lpstr>
      <vt:lpstr>FIN_5_1_OTRO</vt:lpstr>
      <vt:lpstr>FIN_5_2</vt:lpstr>
      <vt:lpstr>FIN_5_2_OTRO</vt:lpstr>
      <vt:lpstr>FIN_6_1</vt:lpstr>
      <vt:lpstr>FIN_6_1_OTRO</vt:lpstr>
      <vt:lpstr>FIN_6_2</vt:lpstr>
      <vt:lpstr>FIN_6_2_OTRO</vt:lpstr>
      <vt:lpstr>FIN_7_1</vt:lpstr>
      <vt:lpstr>FIN_7_1_OTRO</vt:lpstr>
      <vt:lpstr>FIN_7_2</vt:lpstr>
      <vt:lpstr>FIN_7_2_OTRO</vt:lpstr>
      <vt:lpstr>FIN_8_1</vt:lpstr>
      <vt:lpstr>FIN_8_1_OTRO</vt:lpstr>
      <vt:lpstr>FIN_8_2</vt:lpstr>
      <vt:lpstr>FIN_8_2_OTRO</vt:lpstr>
      <vt:lpstr>FIN_9_1</vt:lpstr>
      <vt:lpstr>FIN_9_1_OTRO</vt:lpstr>
      <vt:lpstr>FIN_9_2</vt:lpstr>
      <vt:lpstr>FIN_9_2_OTRO</vt:lpstr>
      <vt:lpstr>FR_EN</vt:lpstr>
      <vt:lpstr>Idioma_Dcha</vt:lpstr>
      <vt:lpstr>Idioma_Original</vt:lpstr>
      <vt:lpstr>IDIOMA_Otro</vt:lpstr>
      <vt:lpstr>IE_EN</vt:lpstr>
      <vt:lpstr>Imagen_CL</vt:lpstr>
      <vt:lpstr>Imagen_EM</vt:lpstr>
      <vt:lpstr>Imagen_EN</vt:lpstr>
      <vt:lpstr>Imagen_O2</vt:lpstr>
      <vt:lpstr>Imagen_OM</vt:lpstr>
      <vt:lpstr>Imagen_PP</vt:lpstr>
      <vt:lpstr>Imagen_RC</vt:lpstr>
      <vt:lpstr>Imagen_VF</vt:lpstr>
      <vt:lpstr>IMG_CL</vt:lpstr>
      <vt:lpstr>IMG_EM</vt:lpstr>
      <vt:lpstr>IMG_EN</vt:lpstr>
      <vt:lpstr>IMG_O2</vt:lpstr>
      <vt:lpstr>IMG_OM</vt:lpstr>
      <vt:lpstr>IMG_PP</vt:lpstr>
      <vt:lpstr>IMG_RC</vt:lpstr>
      <vt:lpstr>IMG_VF</vt:lpstr>
      <vt:lpstr>LANGUAGE</vt:lpstr>
      <vt:lpstr>LISTA_CATEGORIAS</vt:lpstr>
      <vt:lpstr>Lista_Paises</vt:lpstr>
      <vt:lpstr>Marcar_RI</vt:lpstr>
      <vt:lpstr>Marcar_RI_TEXTO</vt:lpstr>
      <vt:lpstr>MAYUSC_RC</vt:lpstr>
      <vt:lpstr>MAYUSCULAS</vt:lpstr>
      <vt:lpstr>Mensaje_Aviso</vt:lpstr>
      <vt:lpstr>Mensaje_Paciencia</vt:lpstr>
      <vt:lpstr>Menu_Excel</vt:lpstr>
      <vt:lpstr>Msg_IDIOMA</vt:lpstr>
      <vt:lpstr>N_Car_MAX_EN</vt:lpstr>
      <vt:lpstr>N_Car_MIN_EN</vt:lpstr>
      <vt:lpstr>N_Caracteres_Max_EN</vt:lpstr>
      <vt:lpstr>N_Caracteres_Min_EN</vt:lpstr>
      <vt:lpstr>N_FINAL</vt:lpstr>
      <vt:lpstr>N_I_CL</vt:lpstr>
      <vt:lpstr>N_I_EM</vt:lpstr>
      <vt:lpstr>N_I_EN</vt:lpstr>
      <vt:lpstr>N_I_O2</vt:lpstr>
      <vt:lpstr>N_I_OM</vt:lpstr>
      <vt:lpstr>N_I_PP</vt:lpstr>
      <vt:lpstr>N_I_RC</vt:lpstr>
      <vt:lpstr>N_I_Tabla</vt:lpstr>
      <vt:lpstr>N_I_VF</vt:lpstr>
      <vt:lpstr>N_INICIAL</vt:lpstr>
      <vt:lpstr>N_Lineas_OCA</vt:lpstr>
      <vt:lpstr>N_Max_Preg</vt:lpstr>
      <vt:lpstr>N_max_Resp</vt:lpstr>
      <vt:lpstr>N_MAX_RESPUESTAS</vt:lpstr>
      <vt:lpstr>N_Person_Dicc</vt:lpstr>
      <vt:lpstr>N_Person_Dicc2</vt:lpstr>
      <vt:lpstr>N_Preg_Exportar</vt:lpstr>
      <vt:lpstr>n_preg_ON_CL</vt:lpstr>
      <vt:lpstr>n_preg_ON_EM</vt:lpstr>
      <vt:lpstr>n_preg_ON_EN</vt:lpstr>
      <vt:lpstr>n_preg_ON_O2</vt:lpstr>
      <vt:lpstr>n_preg_ON_OM</vt:lpstr>
      <vt:lpstr>n_preg_ON_PP</vt:lpstr>
      <vt:lpstr>n_preg_ON_RC</vt:lpstr>
      <vt:lpstr>n_preg_ON_VF</vt:lpstr>
      <vt:lpstr>'Datos CL'!N_Preguntas</vt:lpstr>
      <vt:lpstr>'Datos EM'!N_Preguntas</vt:lpstr>
      <vt:lpstr>'Datos EN'!N_Preguntas</vt:lpstr>
      <vt:lpstr>'Datos O2'!N_Preguntas</vt:lpstr>
      <vt:lpstr>'Datos OM'!N_Preguntas</vt:lpstr>
      <vt:lpstr>'Datos PP'!N_Preguntas</vt:lpstr>
      <vt:lpstr>'Datos RC'!N_Preguntas</vt:lpstr>
      <vt:lpstr>'Datos VF'!N_Preguntas</vt:lpstr>
      <vt:lpstr>N_R</vt:lpstr>
      <vt:lpstr>N_Respuestas</vt:lpstr>
      <vt:lpstr>Nom_Archivo_APP</vt:lpstr>
      <vt:lpstr>NOMBRE_CL</vt:lpstr>
      <vt:lpstr>NOMBRE_EM</vt:lpstr>
      <vt:lpstr>NOMBRE_EN</vt:lpstr>
      <vt:lpstr>NOMBRE_O2</vt:lpstr>
      <vt:lpstr>NOMBRE_OM</vt:lpstr>
      <vt:lpstr>NOMBRE_PP</vt:lpstr>
      <vt:lpstr>NOMBRE_RC</vt:lpstr>
      <vt:lpstr>NOMBRE_VF</vt:lpstr>
      <vt:lpstr>NUMERAR_R</vt:lpstr>
      <vt:lpstr>Oculto</vt:lpstr>
      <vt:lpstr>ORI_1_1</vt:lpstr>
      <vt:lpstr>ORI_1_2</vt:lpstr>
      <vt:lpstr>ORI_10_1</vt:lpstr>
      <vt:lpstr>ORI_10_2</vt:lpstr>
      <vt:lpstr>ORI_2_1</vt:lpstr>
      <vt:lpstr>ORI_2_2</vt:lpstr>
      <vt:lpstr>ORI_3_1</vt:lpstr>
      <vt:lpstr>ORI_3_2</vt:lpstr>
      <vt:lpstr>ORI_4_1</vt:lpstr>
      <vt:lpstr>ORI_4_2</vt:lpstr>
      <vt:lpstr>ORI_5_1</vt:lpstr>
      <vt:lpstr>ORI_5_2</vt:lpstr>
      <vt:lpstr>ORI_6_1</vt:lpstr>
      <vt:lpstr>ORI_6_2</vt:lpstr>
      <vt:lpstr>ORI_7_1</vt:lpstr>
      <vt:lpstr>ORI_7_2</vt:lpstr>
      <vt:lpstr>ORI_8_1</vt:lpstr>
      <vt:lpstr>ORI_8_2</vt:lpstr>
      <vt:lpstr>ORI_9_1</vt:lpstr>
      <vt:lpstr>ORI_9_2</vt:lpstr>
      <vt:lpstr>ORI_FIN</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P_DICC</vt:lpstr>
      <vt:lpstr>P_Max</vt:lpstr>
      <vt:lpstr>P_max_CL</vt:lpstr>
      <vt:lpstr>P_max_EM</vt:lpstr>
      <vt:lpstr>P_max_EN</vt:lpstr>
      <vt:lpstr>P_max_O2</vt:lpstr>
      <vt:lpstr>P_max_OM</vt:lpstr>
      <vt:lpstr>P_max_PP</vt:lpstr>
      <vt:lpstr>P_max_RC</vt:lpstr>
      <vt:lpstr>P_max_VF</vt:lpstr>
      <vt:lpstr>P_Min</vt:lpstr>
      <vt:lpstr>P_min_CL</vt:lpstr>
      <vt:lpstr>P_min_EM</vt:lpstr>
      <vt:lpstr>P_min_EN</vt:lpstr>
      <vt:lpstr>P_min_O2</vt:lpstr>
      <vt:lpstr>P_min_OM</vt:lpstr>
      <vt:lpstr>P_min_PP</vt:lpstr>
      <vt:lpstr>P_min_RC</vt:lpstr>
      <vt:lpstr>P_min_VF</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PLANT_RESP_EN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PREF_PREGUNTA</vt:lpstr>
      <vt:lpstr>PREGUNTA_ACTUAL</vt:lpstr>
      <vt:lpstr>PREGUNTAR_IDIOMA</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PUNTUACION_C_EN</vt:lpstr>
      <vt:lpstr>PUNTUACION_C_O2</vt:lpstr>
      <vt:lpstr>PUNTUACION_C_OM</vt:lpstr>
      <vt:lpstr>PUNTUACION_C_VF</vt:lpstr>
      <vt:lpstr>PUNTUACION_I_EN</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R_CORRECTA</vt:lpstr>
      <vt:lpstr>R_Correctas_EN</vt:lpstr>
      <vt:lpstr>R_Correctas_O2</vt:lpstr>
      <vt:lpstr>R_Correctas_OM</vt:lpstr>
      <vt:lpstr>R_Correctas_VF</vt:lpstr>
      <vt:lpstr>R_I_EM</vt:lpstr>
      <vt:lpstr>R_I_O2</vt:lpstr>
      <vt:lpstr>R_I_OM</vt:lpstr>
      <vt:lpstr>R_I_PP</vt:lpstr>
      <vt:lpstr>R_I_RC</vt:lpstr>
      <vt:lpstr>R_INCORRECTA</vt:lpstr>
      <vt:lpstr>R_Incorrectas_EN</vt:lpstr>
      <vt:lpstr>R_Incorrectas_O2</vt:lpstr>
      <vt:lpstr>R_Incorrectas_OM</vt:lpstr>
      <vt:lpstr>R_Incorrectas_VF</vt:lpstr>
      <vt:lpstr>R_Par_CORRECTA</vt:lpstr>
      <vt:lpstr>R_R1</vt:lpstr>
      <vt:lpstr>R_R2</vt:lpstr>
      <vt:lpstr>R_R3</vt:lpstr>
      <vt:lpstr>R_R4</vt:lpstr>
      <vt:lpstr>R_R5</vt:lpstr>
      <vt:lpstr>R_R6</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RANGO_EN</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RC_Emparejar_Aleatorio</vt:lpstr>
      <vt:lpstr>RC_OM</vt:lpstr>
      <vt:lpstr>RC_VF</vt:lpstr>
      <vt:lpstr>RE_01</vt:lpstr>
      <vt:lpstr>RE_02</vt:lpstr>
      <vt:lpstr>RE_03</vt:lpstr>
      <vt:lpstr>RE_04</vt:lpstr>
      <vt:lpstr>RE_05</vt:lpstr>
      <vt:lpstr>RE_06</vt:lpstr>
      <vt:lpstr>RE_07</vt:lpstr>
      <vt:lpstr>RE_08</vt:lpstr>
      <vt:lpstr>REQ_TEX_EN</vt:lpstr>
      <vt:lpstr>RESPUESTA_1_EN</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RETROAL_1_EN</vt:lpstr>
      <vt:lpstr>RETROAL_1_O2</vt:lpstr>
      <vt:lpstr>RETROAL_1_OM</vt:lpstr>
      <vt:lpstr>RETROAL_1_VF</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RT_EN</vt:lpstr>
      <vt:lpstr>Sistema_Operativo</vt:lpstr>
      <vt:lpstr>strDecimal_I</vt:lpstr>
      <vt:lpstr>strMiles_I</vt:lpstr>
      <vt:lpstr>GENERAL!SubCat_01</vt:lpstr>
      <vt:lpstr>GENERAL!SubCat_02</vt:lpstr>
      <vt:lpstr>GENERAL!SubCat_03</vt:lpstr>
      <vt:lpstr>GENERAL!SubCat_04</vt:lpstr>
      <vt:lpstr>GENERAL!SubCat_05</vt:lpstr>
      <vt:lpstr>GENERAL!SubCat_06</vt:lpstr>
      <vt:lpstr>SubCat_07</vt:lpstr>
      <vt:lpstr>SubCat_08</vt:lpstr>
      <vt:lpstr>SubCat_09</vt:lpstr>
      <vt:lpstr>SubCat_10</vt:lpstr>
      <vt:lpstr>SubCat_11</vt:lpstr>
      <vt:lpstr>SubCat_12</vt:lpstr>
      <vt:lpstr>T_R</vt:lpstr>
      <vt:lpstr>T_R1</vt:lpstr>
      <vt:lpstr>T_R2</vt:lpstr>
      <vt:lpstr>T_R3</vt:lpstr>
      <vt:lpstr>T_R4</vt:lpstr>
      <vt:lpstr>T_R5</vt:lpstr>
      <vt:lpstr>T_R6</vt:lpstr>
      <vt:lpstr>TAMA_CAJA_EN</vt:lpstr>
      <vt:lpstr>TC_EN</vt:lpstr>
      <vt:lpstr>Tipo_1</vt:lpstr>
      <vt:lpstr>Tipo_2</vt:lpstr>
      <vt:lpstr>Tipo_3</vt:lpstr>
      <vt:lpstr>Tipo_4</vt:lpstr>
      <vt:lpstr>Tipo_5</vt:lpstr>
      <vt:lpstr>Tipo_6</vt:lpstr>
      <vt:lpstr>Tipo_7</vt:lpstr>
      <vt:lpstr>Tipo_8</vt:lpstr>
      <vt:lpstr>Tipo_Cuestionario_Cod</vt:lpstr>
      <vt:lpstr>Tipo_Cuestionario_MAY</vt:lpstr>
      <vt:lpstr>Tipo_Cuestionario_Nom</vt:lpstr>
      <vt:lpstr>Tipo_Cuestionario_Num</vt:lpstr>
      <vt:lpstr>Tit_Categ</vt:lpstr>
      <vt:lpstr>Tit_Subcat</vt:lpstr>
      <vt:lpstr>DICCIONARIO!Títulos_a_imprimir</vt:lpstr>
      <vt:lpstr>Total_Formulas</vt:lpstr>
      <vt:lpstr>Total_Preguntas</vt:lpstr>
      <vt:lpstr>Ult_F_Dic</vt:lpstr>
      <vt:lpstr>UseSystem_I</vt:lpstr>
      <vt:lpstr>Version</vt:lpstr>
      <vt:lpstr>Version_Pregunta</vt:lpstr>
      <vt:lpstr>XML_Num</vt:lpstr>
      <vt:lpstr>Z_??_?_O</vt:lpstr>
      <vt:lpstr>Z_0_?_O</vt:lpstr>
      <vt:lpstr>Z_AA_EN_?_O</vt:lpstr>
      <vt:lpstr>Z_ANCHO_IM_?_O</vt:lpstr>
      <vt:lpstr>Z_Ayuda_Cloze_?_O</vt:lpstr>
      <vt:lpstr>Z_BARAJAR_R_?_O</vt:lpstr>
      <vt:lpstr>Z_BP_00_O</vt:lpstr>
      <vt:lpstr>Z_BP_01_O</vt:lpstr>
      <vt:lpstr>Z_BP_02_O</vt:lpstr>
      <vt:lpstr>Z_BP_03_O</vt:lpstr>
      <vt:lpstr>Z_BT_00_O</vt:lpstr>
      <vt:lpstr>Z_BT_01_O</vt:lpstr>
      <vt:lpstr>Z_BT_02_O</vt:lpstr>
      <vt:lpstr>Z_BT_03_O</vt:lpstr>
      <vt:lpstr>Z_BT_04_O</vt:lpstr>
      <vt:lpstr>Z_BT_05_O</vt:lpstr>
      <vt:lpstr>Z_BT_06_O</vt:lpstr>
      <vt:lpstr>Z_BT_07_O</vt:lpstr>
      <vt:lpstr>Z_CL_00_O</vt:lpstr>
      <vt:lpstr>Z_CL_01_O</vt:lpstr>
      <vt:lpstr>Z_CL_02_1_O</vt:lpstr>
      <vt:lpstr>Z_CL_02_2_O</vt:lpstr>
      <vt:lpstr>Z_CL_02_3_O</vt:lpstr>
      <vt:lpstr>Z_CL_03_1_O</vt:lpstr>
      <vt:lpstr>Z_CL_03_10_O</vt:lpstr>
      <vt:lpstr>Z_CL_03_2_O</vt:lpstr>
      <vt:lpstr>Z_CL_03_3_O</vt:lpstr>
      <vt:lpstr>Z_CL_03_4_O</vt:lpstr>
      <vt:lpstr>Z_CL_03_5_O</vt:lpstr>
      <vt:lpstr>Z_CL_03_6_O</vt:lpstr>
      <vt:lpstr>Z_CL_03_7_O</vt:lpstr>
      <vt:lpstr>Z_CL_03_8_O</vt:lpstr>
      <vt:lpstr>Z_CL_03_9_O</vt:lpstr>
      <vt:lpstr>Z_CL_04_O</vt:lpstr>
      <vt:lpstr>Z_CL_05_1_O</vt:lpstr>
      <vt:lpstr>Z_CL_05_2_O</vt:lpstr>
      <vt:lpstr>Z_CL_05_3_O</vt:lpstr>
      <vt:lpstr>Z_CL_05_4_O</vt:lpstr>
      <vt:lpstr>Z_CL_05_5_O</vt:lpstr>
      <vt:lpstr>Z_CL_05_6_O</vt:lpstr>
      <vt:lpstr>Z_CL_05_7_O</vt:lpstr>
      <vt:lpstr>Z_CL_05_8_O</vt:lpstr>
      <vt:lpstr>Z_CL_05_9_O</vt:lpstr>
      <vt:lpstr>Z_CONTRASEN_A_?_O</vt:lpstr>
      <vt:lpstr>Z_Des_Categ_?_O</vt:lpstr>
      <vt:lpstr>Z_Des_Subcat_?_O</vt:lpstr>
      <vt:lpstr>Z_DG_00_O</vt:lpstr>
      <vt:lpstr>Z_DG_01_O</vt:lpstr>
      <vt:lpstr>Z_DG_02_O</vt:lpstr>
      <vt:lpstr>Z_DG_03_O</vt:lpstr>
      <vt:lpstr>Z_DG_04_O</vt:lpstr>
      <vt:lpstr>Z_DG_05_O</vt:lpstr>
      <vt:lpstr>Z_DG_06_O</vt:lpstr>
      <vt:lpstr>Z_DG_07_O</vt:lpstr>
      <vt:lpstr>Z_DG_08_O</vt:lpstr>
      <vt:lpstr>Z_DG_09_O</vt:lpstr>
      <vt:lpstr>Z_DG_10_O</vt:lpstr>
      <vt:lpstr>Z_DG_11_O</vt:lpstr>
      <vt:lpstr>Z_DG_12_O</vt:lpstr>
      <vt:lpstr>Z_DG_13_O</vt:lpstr>
      <vt:lpstr>Z_DG_14_O</vt:lpstr>
      <vt:lpstr>Z_DG_15_O</vt:lpstr>
      <vt:lpstr>Z_DG_16_O</vt:lpstr>
      <vt:lpstr>Z_DG_17_O</vt:lpstr>
      <vt:lpstr>Z_DG_18_O</vt:lpstr>
      <vt:lpstr>Z_DG_19_O</vt:lpstr>
      <vt:lpstr>Z_DG_20_O</vt:lpstr>
      <vt:lpstr>Z_DG_21_O</vt:lpstr>
      <vt:lpstr>Z_DG_22_O</vt:lpstr>
      <vt:lpstr>Z_DG_23_O</vt:lpstr>
      <vt:lpstr>Z_DG_24_O</vt:lpstr>
      <vt:lpstr>Z_DG_25_O</vt:lpstr>
      <vt:lpstr>Z_DG_26_O</vt:lpstr>
      <vt:lpstr>Z_DG_27_1_O</vt:lpstr>
      <vt:lpstr>Z_DG_27_2_O</vt:lpstr>
      <vt:lpstr>Z_DG_27_3_O</vt:lpstr>
      <vt:lpstr>Z_DG_28_1_O</vt:lpstr>
      <vt:lpstr>Z_DG_28_2_O</vt:lpstr>
      <vt:lpstr>Z_DG_29_1_O</vt:lpstr>
      <vt:lpstr>Z_DG_29_2_O</vt:lpstr>
      <vt:lpstr>Z_DG_29_3_O</vt:lpstr>
      <vt:lpstr>Z_DG_30_1_O</vt:lpstr>
      <vt:lpstr>Z_DG_30_2_O</vt:lpstr>
      <vt:lpstr>Z_DG_30_3_O</vt:lpstr>
      <vt:lpstr>Z_DG_30_4_O</vt:lpstr>
      <vt:lpstr>Z_DG_30_5_O</vt:lpstr>
      <vt:lpstr>Z_DG_30_6_2_O</vt:lpstr>
      <vt:lpstr>Z_DG_30_6_O</vt:lpstr>
      <vt:lpstr>Z_DG_30_7_O</vt:lpstr>
      <vt:lpstr>Z_DG_30_8_O</vt:lpstr>
      <vt:lpstr>Z_EM_00_O</vt:lpstr>
      <vt:lpstr>Z_EM_01_O</vt:lpstr>
      <vt:lpstr>Z_EM_02_O</vt:lpstr>
      <vt:lpstr>Z_EN_00_O</vt:lpstr>
      <vt:lpstr>Z_EN_01_O</vt:lpstr>
      <vt:lpstr>Z_EN_02_O</vt:lpstr>
      <vt:lpstr>Z_EN_03_O</vt:lpstr>
      <vt:lpstr>Z_EN_04_O</vt:lpstr>
      <vt:lpstr>Z_EN_05_O</vt:lpstr>
      <vt:lpstr>Z_EN_06_O</vt:lpstr>
      <vt:lpstr>Z_EN_07_O</vt:lpstr>
      <vt:lpstr>Z_EN_08_O</vt:lpstr>
      <vt:lpstr>Z_EN_09_O</vt:lpstr>
      <vt:lpstr>Z_EN_10_O</vt:lpstr>
      <vt:lpstr>Z_EN_11_O</vt:lpstr>
      <vt:lpstr>Z_EN_12_O</vt:lpstr>
      <vt:lpstr>Z_EN_13_O</vt:lpstr>
      <vt:lpstr>Z_EN_14_O</vt:lpstr>
      <vt:lpstr>Z_EN_15_O</vt:lpstr>
      <vt:lpstr>Z_EN_16_O</vt:lpstr>
      <vt:lpstr>Z_EN_17_O</vt:lpstr>
      <vt:lpstr>Z_EN_18_O</vt:lpstr>
      <vt:lpstr>Z_EN_19_O</vt:lpstr>
      <vt:lpstr>Z_EN_20_O</vt:lpstr>
      <vt:lpstr>Z_Enun_PP_?_O</vt:lpstr>
      <vt:lpstr>Z_FR_EN_?_O</vt:lpstr>
      <vt:lpstr>Z_G33_?_O</vt:lpstr>
      <vt:lpstr>Z_H11_?_O</vt:lpstr>
      <vt:lpstr>Z_H17_?_O</vt:lpstr>
      <vt:lpstr>Z_H9_?_O</vt:lpstr>
      <vt:lpstr>Z_IE_EN_?_O</vt:lpstr>
      <vt:lpstr>Z_IN_00_O</vt:lpstr>
      <vt:lpstr>Z_IN_01_O</vt:lpstr>
      <vt:lpstr>Z_IN_02_O</vt:lpstr>
      <vt:lpstr>Z_IN_03_O</vt:lpstr>
      <vt:lpstr>Z_IN_04_O</vt:lpstr>
      <vt:lpstr>Z_IN_05_O</vt:lpstr>
      <vt:lpstr>Z_IN_06_O</vt:lpstr>
      <vt:lpstr>Z_IN_07_O</vt:lpstr>
      <vt:lpstr>Z_IN_08_O</vt:lpstr>
      <vt:lpstr>Z_IN_09_O</vt:lpstr>
      <vt:lpstr>Z_IN_10_O</vt:lpstr>
      <vt:lpstr>Z_IN_11_O</vt:lpstr>
      <vt:lpstr>Z_IN_12_O</vt:lpstr>
      <vt:lpstr>Z_IN_13_O</vt:lpstr>
      <vt:lpstr>Z_Marcar_RI_?_O</vt:lpstr>
      <vt:lpstr>Z_Marcar_RI_TEXTO_?_O</vt:lpstr>
      <vt:lpstr>Z_MAYUSCULAS_?_O</vt:lpstr>
      <vt:lpstr>Z_ML_00_O</vt:lpstr>
      <vt:lpstr>Z_ML_01_O</vt:lpstr>
      <vt:lpstr>Z_ML_02_O</vt:lpstr>
      <vt:lpstr>Z_ML_03_O</vt:lpstr>
      <vt:lpstr>Z_ML_04_O</vt:lpstr>
      <vt:lpstr>Z_ML_05_O</vt:lpstr>
      <vt:lpstr>Z_ML_06_O</vt:lpstr>
      <vt:lpstr>Z_ML_07_O</vt:lpstr>
      <vt:lpstr>Z_ML_08_O</vt:lpstr>
      <vt:lpstr>Z_ML_09_O</vt:lpstr>
      <vt:lpstr>Z_ML_10_O</vt:lpstr>
      <vt:lpstr>Z_ML_11_O</vt:lpstr>
      <vt:lpstr>Z_ML_12_1_O</vt:lpstr>
      <vt:lpstr>Z_ML_12_O</vt:lpstr>
      <vt:lpstr>Z_ML_13_O</vt:lpstr>
      <vt:lpstr>Z_ML_14_O</vt:lpstr>
      <vt:lpstr>Z_ML_15_O</vt:lpstr>
      <vt:lpstr>Z_ML_16_O</vt:lpstr>
      <vt:lpstr>Z_MS_00_O</vt:lpstr>
      <vt:lpstr>Z_MS_01_O</vt:lpstr>
      <vt:lpstr>Z_MS_02_O</vt:lpstr>
      <vt:lpstr>Z_MS_03_O</vt:lpstr>
      <vt:lpstr>Z_MS_04_O</vt:lpstr>
      <vt:lpstr>Z_MS_05_O</vt:lpstr>
      <vt:lpstr>Z_MS_06_O</vt:lpstr>
      <vt:lpstr>Z_MS_07_O</vt:lpstr>
      <vt:lpstr>Z_NUMERAR_R_?_O</vt:lpstr>
      <vt:lpstr>Z_Oculto_?_O</vt:lpstr>
      <vt:lpstr>Z_OM_00_O</vt:lpstr>
      <vt:lpstr>Z_OM_01_O</vt:lpstr>
      <vt:lpstr>Z_OM_02_O</vt:lpstr>
      <vt:lpstr>Z_OM_03_O</vt:lpstr>
      <vt:lpstr>Z_OM_04_O</vt:lpstr>
      <vt:lpstr>Z_OM_05_O</vt:lpstr>
      <vt:lpstr>Z_OM_06_O</vt:lpstr>
      <vt:lpstr>Z_OM_07_O</vt:lpstr>
      <vt:lpstr>Z_OM_08_O</vt:lpstr>
      <vt:lpstr>Z_OM_09_O</vt:lpstr>
      <vt:lpstr>Z_OM_10_O</vt:lpstr>
      <vt:lpstr>Z_OM_11_O</vt:lpstr>
      <vt:lpstr>Z_OM_12_O</vt:lpstr>
      <vt:lpstr>Z_P_01_1_?_O</vt:lpstr>
      <vt:lpstr>Z_P_01_2_?_O</vt:lpstr>
      <vt:lpstr>Z_P_RC_1_?_O</vt:lpstr>
      <vt:lpstr>Z_PA_EN_?_O</vt:lpstr>
      <vt:lpstr>Z_PENALIZACION_?_O</vt:lpstr>
      <vt:lpstr>Z_PP_00_O</vt:lpstr>
      <vt:lpstr>Z_PP_01_1_?_O</vt:lpstr>
      <vt:lpstr>Z_PP_01_2_?_O</vt:lpstr>
      <vt:lpstr>Z_PP_01_O</vt:lpstr>
      <vt:lpstr>Z_PR_EN_?_O</vt:lpstr>
      <vt:lpstr>Z_PREF_PREGUNTA_?_O</vt:lpstr>
      <vt:lpstr>Z_PUNTUACION_?_O</vt:lpstr>
      <vt:lpstr>Z_Q17_?_O</vt:lpstr>
      <vt:lpstr>Z_Q7_?_O</vt:lpstr>
      <vt:lpstr>Z_Q9_?_O</vt:lpstr>
      <vt:lpstr>Z_R_CORRECTA_?_O</vt:lpstr>
      <vt:lpstr>Z_R_INCORRECTA_?_O</vt:lpstr>
      <vt:lpstr>Z_R_Par_CORRECTA_?_O</vt:lpstr>
      <vt:lpstr>Z_R_RC_1_?_O</vt:lpstr>
      <vt:lpstr>Z_RA_1_VF_?_O</vt:lpstr>
      <vt:lpstr>Z_RA_2_VF_?_O</vt:lpstr>
      <vt:lpstr>Z_RC_00_O</vt:lpstr>
      <vt:lpstr>Z_RC_01_O</vt:lpstr>
      <vt:lpstr>Z_RC_02_O</vt:lpstr>
      <vt:lpstr>Z_RC_03_O</vt:lpstr>
      <vt:lpstr>Z_RC_1_?_O</vt:lpstr>
      <vt:lpstr>Z_RC_VF_?_O</vt:lpstr>
      <vt:lpstr>Z_Retroalim_GENERAL_?_O</vt:lpstr>
      <vt:lpstr>Z_RT_EN_?_O</vt:lpstr>
      <vt:lpstr>Z_T17_?_O</vt:lpstr>
      <vt:lpstr>Z_TC_EN_?_O</vt:lpstr>
      <vt:lpstr>Z_Tit_Categ_?_O</vt:lpstr>
      <vt:lpstr>Z_Tit_Subcat_?_O</vt:lpstr>
      <vt:lpstr>Z_TX_00_0_O</vt:lpstr>
      <vt:lpstr>Z_TX_00_O</vt:lpstr>
      <vt:lpstr>Z_TX_00_V_O</vt:lpstr>
      <vt:lpstr>Z_TX_01_O</vt:lpstr>
      <vt:lpstr>Z_TX_02_O</vt:lpstr>
      <vt:lpstr>Z_TX_03_2_O</vt:lpstr>
      <vt:lpstr>Z_TX_03_3_O</vt:lpstr>
      <vt:lpstr>Z_TX_03_O</vt:lpstr>
      <vt:lpstr>Z_TX_04_1_O</vt:lpstr>
      <vt:lpstr>Z_TX_04_2_O</vt:lpstr>
      <vt:lpstr>Z_TX_04_3_O</vt:lpstr>
      <vt:lpstr>Z_TX_05_O</vt:lpstr>
      <vt:lpstr>Z_TX_06_O</vt:lpstr>
      <vt:lpstr>Z_TX_07_O</vt:lpstr>
      <vt:lpstr>Z_TX_08_1_O</vt:lpstr>
      <vt:lpstr>Z_TX_08_2_O</vt:lpstr>
      <vt:lpstr>Z_TX_09_O</vt:lpstr>
      <vt:lpstr>Z_TX_10_O</vt:lpstr>
      <vt:lpstr>Z_TX_100_1_O</vt:lpstr>
      <vt:lpstr>Z_TX_100_2_O</vt:lpstr>
      <vt:lpstr>Z_TX_100_3_O</vt:lpstr>
      <vt:lpstr>Z_TX_101_O</vt:lpstr>
      <vt:lpstr>Z_TX_102_1_O</vt:lpstr>
      <vt:lpstr>Z_TX_102_2_O</vt:lpstr>
      <vt:lpstr>Z_TX_11_O</vt:lpstr>
      <vt:lpstr>Z_TX_12_O</vt:lpstr>
      <vt:lpstr>Z_TX_13_O</vt:lpstr>
      <vt:lpstr>Z_TX_14_O</vt:lpstr>
      <vt:lpstr>Z_TX_15_O</vt:lpstr>
      <vt:lpstr>Z_TX_16_O</vt:lpstr>
      <vt:lpstr>Z_TX_17_O</vt:lpstr>
      <vt:lpstr>Z_TX_18_O</vt:lpstr>
      <vt:lpstr>Z_TX_19_O</vt:lpstr>
      <vt:lpstr>Z_TX_20_O</vt:lpstr>
      <vt:lpstr>Z_TX_21_O</vt:lpstr>
      <vt:lpstr>Z_TX_22_O</vt:lpstr>
      <vt:lpstr>Z_TX_23_1_O</vt:lpstr>
      <vt:lpstr>Z_TX_23_2_O</vt:lpstr>
      <vt:lpstr>Z_TX_24_O</vt:lpstr>
      <vt:lpstr>Z_TX_25_O</vt:lpstr>
      <vt:lpstr>Z_TX_26_O</vt:lpstr>
      <vt:lpstr>Z_TX_27_1_O</vt:lpstr>
      <vt:lpstr>Z_TX_27_2_O</vt:lpstr>
      <vt:lpstr>Z_TX_28_1_O</vt:lpstr>
      <vt:lpstr>Z_TX_28_2_O</vt:lpstr>
      <vt:lpstr>Z_TX_28_3_O</vt:lpstr>
      <vt:lpstr>Z_TX_29_O</vt:lpstr>
      <vt:lpstr>Z_TX_30_O</vt:lpstr>
      <vt:lpstr>Z_TX_31_O</vt:lpstr>
      <vt:lpstr>Z_TX_32_O</vt:lpstr>
      <vt:lpstr>Z_TX_33_O</vt:lpstr>
      <vt:lpstr>Z_TX_34_O</vt:lpstr>
      <vt:lpstr>Z_TX_35_1_O</vt:lpstr>
      <vt:lpstr>Z_TX_35_2_O</vt:lpstr>
      <vt:lpstr>Z_TX_35_O</vt:lpstr>
      <vt:lpstr>Z_TX_36_O</vt:lpstr>
      <vt:lpstr>Z_TX_37_O</vt:lpstr>
      <vt:lpstr>Z_TX_38_O</vt:lpstr>
      <vt:lpstr>Z_TX_39_O</vt:lpstr>
      <vt:lpstr>Z_TX_40_O</vt:lpstr>
      <vt:lpstr>Z_TX_41_1_O</vt:lpstr>
      <vt:lpstr>Z_TX_41_2_O</vt:lpstr>
      <vt:lpstr>Z_TX_41_3_O</vt:lpstr>
      <vt:lpstr>Z_TX_41_5_O</vt:lpstr>
      <vt:lpstr>Z_TX_41_6_O</vt:lpstr>
      <vt:lpstr>Z_TX_41_7_O</vt:lpstr>
      <vt:lpstr>Z_TX_41_8_O</vt:lpstr>
      <vt:lpstr>Z_TX_41_9_O</vt:lpstr>
      <vt:lpstr>Z_TX_42_1_O</vt:lpstr>
      <vt:lpstr>Z_TX_42_2_O</vt:lpstr>
      <vt:lpstr>Z_TX_43_O</vt:lpstr>
      <vt:lpstr>Z_TX_44_O</vt:lpstr>
      <vt:lpstr>Z_TX_45_O</vt:lpstr>
      <vt:lpstr>Z_TX_46_O</vt:lpstr>
      <vt:lpstr>Z_TX_47_O</vt:lpstr>
      <vt:lpstr>Z_TX_48_O</vt:lpstr>
      <vt:lpstr>Z_TX_49_O</vt:lpstr>
      <vt:lpstr>Z_TX_50_O</vt:lpstr>
      <vt:lpstr>Z_TX_51_O</vt:lpstr>
      <vt:lpstr>Z_TX_52_O</vt:lpstr>
      <vt:lpstr>Z_TX_53_O</vt:lpstr>
      <vt:lpstr>Z_TX_54_O</vt:lpstr>
      <vt:lpstr>Z_TX_55_O</vt:lpstr>
      <vt:lpstr>Z_TX_56_O</vt:lpstr>
      <vt:lpstr>Z_TX_57_O</vt:lpstr>
      <vt:lpstr>Z_TX_58_O</vt:lpstr>
      <vt:lpstr>Z_TX_59_O</vt:lpstr>
      <vt:lpstr>Z_TX_60_O</vt:lpstr>
      <vt:lpstr>Z_TX_61_O</vt:lpstr>
      <vt:lpstr>Z_TX_62_O</vt:lpstr>
      <vt:lpstr>Z_TX_63_O</vt:lpstr>
      <vt:lpstr>Z_TX_64_O</vt:lpstr>
      <vt:lpstr>Z_TX_65_O</vt:lpstr>
      <vt:lpstr>Z_TX_66_O</vt:lpstr>
      <vt:lpstr>Z_TX_67_O</vt:lpstr>
      <vt:lpstr>Z_TX_68_O</vt:lpstr>
      <vt:lpstr>Z_TX_69_O</vt:lpstr>
      <vt:lpstr>Z_TX_70_O</vt:lpstr>
      <vt:lpstr>Z_TX_71_O</vt:lpstr>
      <vt:lpstr>Z_TX_72_O</vt:lpstr>
      <vt:lpstr>Z_TX_73_O</vt:lpstr>
      <vt:lpstr>Z_TX_74_O</vt:lpstr>
      <vt:lpstr>Z_TX_75_O</vt:lpstr>
      <vt:lpstr>Z_TX_76_O</vt:lpstr>
      <vt:lpstr>Z_TX_77_0_O</vt:lpstr>
      <vt:lpstr>Z_TX_77_1_O</vt:lpstr>
      <vt:lpstr>Z_TX_77_2_O</vt:lpstr>
      <vt:lpstr>Z_TX_77_3_O</vt:lpstr>
      <vt:lpstr>Z_TX_77_4_O</vt:lpstr>
      <vt:lpstr>Z_TX_78_O</vt:lpstr>
      <vt:lpstr>Z_TX_79_O</vt:lpstr>
      <vt:lpstr>Z_TX_80_O</vt:lpstr>
      <vt:lpstr>Z_TX_81_O</vt:lpstr>
      <vt:lpstr>Z_TX_82_O</vt:lpstr>
      <vt:lpstr>Z_TX_83_1_O</vt:lpstr>
      <vt:lpstr>Z_TX_83_O</vt:lpstr>
      <vt:lpstr>Z_TX_84_1_O</vt:lpstr>
      <vt:lpstr>Z_TX_84_2_O</vt:lpstr>
      <vt:lpstr>Z_TX_84_3_O</vt:lpstr>
      <vt:lpstr>Z_TX_85_1_O</vt:lpstr>
      <vt:lpstr>Z_TX_85_2_O</vt:lpstr>
      <vt:lpstr>Z_TX_85_3_O</vt:lpstr>
      <vt:lpstr>Z_TX_86_O</vt:lpstr>
      <vt:lpstr>Z_TX_87_1_O</vt:lpstr>
      <vt:lpstr>Z_TX_87_2_O</vt:lpstr>
      <vt:lpstr>Z_TX_87_3_O</vt:lpstr>
      <vt:lpstr>Z_TX_87_4_O</vt:lpstr>
      <vt:lpstr>Z_TX_87_5_O</vt:lpstr>
      <vt:lpstr>Z_TX_87_6_O</vt:lpstr>
      <vt:lpstr>Z_TX_87_7_O</vt:lpstr>
      <vt:lpstr>Z_TX_87_8_O</vt:lpstr>
      <vt:lpstr>Z_TX_88_1_O</vt:lpstr>
      <vt:lpstr>Z_TX_88_2_O</vt:lpstr>
      <vt:lpstr>Z_TX_88_3_O</vt:lpstr>
      <vt:lpstr>Z_TX_88_4_O</vt:lpstr>
      <vt:lpstr>Z_TX_88_5_O</vt:lpstr>
      <vt:lpstr>Z_TX_88_6_O</vt:lpstr>
      <vt:lpstr>Z_TX_88_7_O</vt:lpstr>
      <vt:lpstr>Z_TX_88_8_O</vt:lpstr>
      <vt:lpstr>Z_TX_89_1_O</vt:lpstr>
      <vt:lpstr>Z_TX_89_2_O</vt:lpstr>
      <vt:lpstr>Z_TX_89_3_O</vt:lpstr>
      <vt:lpstr>Z_TX_90_1_O</vt:lpstr>
      <vt:lpstr>Z_TX_90_2_O</vt:lpstr>
      <vt:lpstr>Z_TX_91_O</vt:lpstr>
      <vt:lpstr>Z_TX_92_1_O</vt:lpstr>
      <vt:lpstr>Z_TX_92_10_O</vt:lpstr>
      <vt:lpstr>Z_TX_92_11_O</vt:lpstr>
      <vt:lpstr>Z_TX_92_12_O</vt:lpstr>
      <vt:lpstr>Z_TX_92_13_O</vt:lpstr>
      <vt:lpstr>Z_TX_92_14_O</vt:lpstr>
      <vt:lpstr>Z_TX_92_15_O</vt:lpstr>
      <vt:lpstr>Z_TX_92_16_O</vt:lpstr>
      <vt:lpstr>Z_TX_92_17_O</vt:lpstr>
      <vt:lpstr>Z_TX_92_18_O</vt:lpstr>
      <vt:lpstr>Z_TX_92_19_O</vt:lpstr>
      <vt:lpstr>Z_TX_92_2_O</vt:lpstr>
      <vt:lpstr>Z_TX_92_20_O</vt:lpstr>
      <vt:lpstr>Z_TX_92_21_O</vt:lpstr>
      <vt:lpstr>Z_TX_92_22_O</vt:lpstr>
      <vt:lpstr>Z_TX_92_23_O</vt:lpstr>
      <vt:lpstr>Z_TX_92_24_O</vt:lpstr>
      <vt:lpstr>Z_TX_92_25_O</vt:lpstr>
      <vt:lpstr>Z_TX_92_26_O</vt:lpstr>
      <vt:lpstr>Z_TX_92_3_O</vt:lpstr>
      <vt:lpstr>Z_TX_92_4_O</vt:lpstr>
      <vt:lpstr>Z_TX_92_5_O</vt:lpstr>
      <vt:lpstr>Z_TX_92_6_O</vt:lpstr>
      <vt:lpstr>Z_TX_92_7_O</vt:lpstr>
      <vt:lpstr>Z_TX_92_8_O</vt:lpstr>
      <vt:lpstr>Z_TX_92_9_O</vt:lpstr>
      <vt:lpstr>Z_TX_93_1_O</vt:lpstr>
      <vt:lpstr>Z_TX_93_2_O</vt:lpstr>
      <vt:lpstr>Z_TX_93_3_O</vt:lpstr>
      <vt:lpstr>Z_TX_93_4_O</vt:lpstr>
      <vt:lpstr>Z_TX_94_O</vt:lpstr>
      <vt:lpstr>Z_TX_95_1_O</vt:lpstr>
      <vt:lpstr>Z_TX_95_2_O</vt:lpstr>
      <vt:lpstr>Z_TX_95_3_O</vt:lpstr>
      <vt:lpstr>Z_TX_96_1_O</vt:lpstr>
      <vt:lpstr>Z_TX_96_2_O</vt:lpstr>
      <vt:lpstr>Z_TX_96_3_O</vt:lpstr>
      <vt:lpstr>Z_TX_96_4_O</vt:lpstr>
      <vt:lpstr>Z_TX_96_5_O</vt:lpstr>
      <vt:lpstr>Z_TX_96_6_O</vt:lpstr>
      <vt:lpstr>Z_TX_97_1_O</vt:lpstr>
      <vt:lpstr>Z_TX_97_2_O</vt:lpstr>
      <vt:lpstr>Z_TX_98_O</vt:lpstr>
      <vt:lpstr>Z_TX_99_1_O</vt:lpstr>
      <vt:lpstr>Z_TX_99_2_O</vt:lpstr>
      <vt:lpstr>Z_VF_00_O</vt:lpstr>
      <vt:lpstr>Z_VF_01_O</vt:lpstr>
      <vt:lpstr>Z_VF_02_O</vt:lpstr>
      <vt:lpstr>ZOOM</vt:lpstr>
      <vt:lpstr>ZZ_TX_00_0_S</vt:lpstr>
      <vt:lpstr>ZZ_TX_00_V_E</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JMPN</cp:lastModifiedBy>
  <cp:lastPrinted>2021-12-14T16:25:14Z</cp:lastPrinted>
  <dcterms:created xsi:type="dcterms:W3CDTF">2021-02-08T19:52:44Z</dcterms:created>
  <dcterms:modified xsi:type="dcterms:W3CDTF">2023-05-01T19:47:26Z</dcterms:modified>
  <cp:category>DOCENCIA</cp:category>
</cp:coreProperties>
</file>