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chatronika\zdroj\"/>
    </mc:Choice>
  </mc:AlternateContent>
  <xr:revisionPtr revIDLastSave="0" documentId="13_ncr:1_{CE92C039-65CF-417A-8F42-D7B673CE690D}" xr6:coauthVersionLast="47" xr6:coauthVersionMax="47" xr10:uidLastSave="{00000000-0000-0000-0000-000000000000}"/>
  <bookViews>
    <workbookView xWindow="-120" yWindow="-120" windowWidth="29040" windowHeight="15840" xr2:uid="{701769E6-910C-495F-9108-E9F7473121A3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" l="1"/>
  <c r="H10" i="1"/>
  <c r="I10" i="1"/>
  <c r="H9" i="1"/>
  <c r="C17" i="1"/>
  <c r="H13" i="1"/>
  <c r="H14" i="1"/>
  <c r="H15" i="1"/>
  <c r="H16" i="1"/>
  <c r="I16" i="1" s="1"/>
  <c r="H17" i="1"/>
  <c r="H18" i="1"/>
  <c r="H19" i="1"/>
  <c r="I19" i="1" s="1"/>
  <c r="H20" i="1"/>
  <c r="I20" i="1" s="1"/>
  <c r="H21" i="1"/>
  <c r="H22" i="1"/>
  <c r="H23" i="1"/>
  <c r="H24" i="1"/>
  <c r="H25" i="1"/>
  <c r="H26" i="1"/>
  <c r="H27" i="1"/>
  <c r="H28" i="1"/>
  <c r="I28" i="1" s="1"/>
  <c r="H29" i="1"/>
  <c r="I29" i="1" s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I42" i="1" s="1"/>
  <c r="H11" i="1"/>
  <c r="I31" i="1"/>
  <c r="I32" i="1"/>
  <c r="I40" i="1"/>
  <c r="I15" i="1"/>
  <c r="I18" i="1"/>
  <c r="I30" i="1"/>
  <c r="I11" i="1"/>
  <c r="I4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I14" i="1"/>
  <c r="I26" i="1"/>
  <c r="I27" i="1"/>
  <c r="I38" i="1"/>
  <c r="I39" i="1"/>
  <c r="I12" i="1"/>
  <c r="I13" i="1"/>
  <c r="I24" i="1"/>
  <c r="I25" i="1"/>
  <c r="I36" i="1"/>
  <c r="I37" i="1"/>
  <c r="G9" i="1"/>
  <c r="G10" i="1"/>
  <c r="G11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29" i="1"/>
  <c r="B28" i="1"/>
  <c r="C28" i="1" s="1"/>
  <c r="C11" i="1"/>
  <c r="C12" i="1"/>
  <c r="C13" i="1"/>
  <c r="C14" i="1"/>
  <c r="C15" i="1"/>
  <c r="C16" i="1"/>
  <c r="C18" i="1"/>
  <c r="C19" i="1"/>
  <c r="C20" i="1"/>
  <c r="C21" i="1"/>
  <c r="C22" i="1"/>
  <c r="C23" i="1"/>
  <c r="C24" i="1"/>
  <c r="C25" i="1"/>
  <c r="C26" i="1"/>
  <c r="C27" i="1"/>
  <c r="C10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11" i="1"/>
  <c r="B10" i="1"/>
  <c r="I23" i="1" l="1"/>
  <c r="I34" i="1"/>
  <c r="I22" i="1"/>
  <c r="I33" i="1"/>
  <c r="I35" i="1"/>
  <c r="I21" i="1"/>
  <c r="I17" i="1"/>
</calcChain>
</file>

<file path=xl/sharedStrings.xml><?xml version="1.0" encoding="utf-8"?>
<sst xmlns="http://schemas.openxmlformats.org/spreadsheetml/2006/main" count="12" uniqueCount="12">
  <si>
    <t>U[V]</t>
  </si>
  <si>
    <t>rozsah (2V)</t>
  </si>
  <si>
    <t>rozsah 20V</t>
  </si>
  <si>
    <t>chyba[V]</t>
  </si>
  <si>
    <t>chyba[%]</t>
  </si>
  <si>
    <t>----</t>
  </si>
  <si>
    <t>-----</t>
  </si>
  <si>
    <t>ADC max</t>
  </si>
  <si>
    <t>ADC min</t>
  </si>
  <si>
    <t>ADC avg</t>
  </si>
  <si>
    <t>U adc</t>
  </si>
  <si>
    <t>chyba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</si>
</sst>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0"/>
    <numFmt numFmtId="167" formatCode="0.0"/>
  </numFmts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2" xfId="0" quotePrefix="1" applyBorder="1"/>
    <xf numFmtId="164" fontId="0" fillId="0" borderId="2" xfId="0" applyNumberFormat="1" applyBorder="1"/>
    <xf numFmtId="0" fontId="0" fillId="0" borderId="2" xfId="0" applyBorder="1"/>
    <xf numFmtId="0" fontId="0" fillId="0" borderId="3" xfId="0" quotePrefix="1" applyBorder="1"/>
    <xf numFmtId="0" fontId="0" fillId="0" borderId="5" xfId="0" applyBorder="1"/>
    <xf numFmtId="164" fontId="0" fillId="0" borderId="5" xfId="0" applyNumberFormat="1" applyBorder="1"/>
    <xf numFmtId="165" fontId="0" fillId="0" borderId="5" xfId="0" applyNumberFormat="1" applyBorder="1"/>
    <xf numFmtId="2" fontId="0" fillId="0" borderId="5" xfId="0" applyNumberFormat="1" applyBorder="1"/>
    <xf numFmtId="164" fontId="0" fillId="0" borderId="1" xfId="0" applyNumberFormat="1" applyBorder="1"/>
    <xf numFmtId="164" fontId="0" fillId="0" borderId="4" xfId="0" applyNumberFormat="1" applyBorder="1"/>
    <xf numFmtId="166" fontId="0" fillId="0" borderId="6" xfId="0" applyNumberFormat="1" applyBorder="1"/>
    <xf numFmtId="164" fontId="0" fillId="2" borderId="4" xfId="0" applyNumberFormat="1" applyFill="1" applyBorder="1"/>
    <xf numFmtId="164" fontId="0" fillId="2" borderId="5" xfId="0" applyNumberFormat="1" applyFill="1" applyBorder="1"/>
    <xf numFmtId="0" fontId="0" fillId="2" borderId="5" xfId="0" applyFill="1" applyBorder="1"/>
    <xf numFmtId="166" fontId="0" fillId="2" borderId="6" xfId="0" applyNumberFormat="1" applyFill="1" applyBorder="1"/>
    <xf numFmtId="165" fontId="0" fillId="2" borderId="5" xfId="0" applyNumberFormat="1" applyFill="1" applyBorder="1"/>
    <xf numFmtId="2" fontId="0" fillId="2" borderId="5" xfId="0" applyNumberFormat="1" applyFill="1" applyBorder="1"/>
    <xf numFmtId="164" fontId="0" fillId="2" borderId="7" xfId="0" applyNumberFormat="1" applyFill="1" applyBorder="1"/>
    <xf numFmtId="164" fontId="0" fillId="2" borderId="8" xfId="0" applyNumberFormat="1" applyFill="1" applyBorder="1"/>
    <xf numFmtId="2" fontId="0" fillId="2" borderId="8" xfId="0" applyNumberFormat="1" applyFill="1" applyBorder="1"/>
    <xf numFmtId="0" fontId="0" fillId="2" borderId="8" xfId="0" applyFill="1" applyBorder="1"/>
    <xf numFmtId="166" fontId="0" fillId="2" borderId="9" xfId="0" applyNumberFormat="1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167" fontId="0" fillId="0" borderId="2" xfId="0" applyNumberFormat="1" applyBorder="1"/>
    <xf numFmtId="167" fontId="0" fillId="2" borderId="5" xfId="0" applyNumberFormat="1" applyFill="1" applyBorder="1"/>
    <xf numFmtId="167" fontId="0" fillId="0" borderId="5" xfId="0" applyNumberFormat="1" applyBorder="1"/>
    <xf numFmtId="167" fontId="0" fillId="2" borderId="8" xfId="0" applyNumberFormat="1" applyFill="1" applyBorder="1"/>
    <xf numFmtId="165" fontId="0" fillId="0" borderId="2" xfId="0" applyNumberFormat="1" applyBorder="1"/>
    <xf numFmtId="165" fontId="0" fillId="2" borderId="8" xfId="0" applyNumberFormat="1" applyFill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Závislost ADC na napětí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9.330294087313426E-2"/>
          <c:y val="0.12962864096639651"/>
          <c:w val="0.87942105782748325"/>
          <c:h val="0.71518288904030725"/>
        </c:manualLayout>
      </c:layout>
      <c:scatterChart>
        <c:scatterStyle val="lineMarker"/>
        <c:varyColors val="0"/>
        <c:ser>
          <c:idx val="0"/>
          <c:order val="0"/>
          <c:tx>
            <c:v>ADC min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List1!$D$9:$D$52</c:f>
              <c:numCache>
                <c:formatCode>0.0000</c:formatCode>
                <c:ptCount val="44"/>
                <c:pt idx="0">
                  <c:v>0</c:v>
                </c:pt>
                <c:pt idx="1">
                  <c:v>0.1036</c:v>
                </c:pt>
                <c:pt idx="2" formatCode="0.000">
                  <c:v>0.20399999999999999</c:v>
                </c:pt>
                <c:pt idx="3" formatCode="0.000">
                  <c:v>0.30399999999999999</c:v>
                </c:pt>
                <c:pt idx="4" formatCode="0.000">
                  <c:v>0.40100000000000002</c:v>
                </c:pt>
                <c:pt idx="5" formatCode="0.000">
                  <c:v>0.50700000000000001</c:v>
                </c:pt>
                <c:pt idx="6" formatCode="0.000">
                  <c:v>0.60699999999999998</c:v>
                </c:pt>
                <c:pt idx="7" formatCode="0.000">
                  <c:v>0.7</c:v>
                </c:pt>
                <c:pt idx="8" formatCode="0.000">
                  <c:v>0.79600000000000004</c:v>
                </c:pt>
                <c:pt idx="9" formatCode="0.000">
                  <c:v>0.90200000000000002</c:v>
                </c:pt>
                <c:pt idx="10" formatCode="0.000">
                  <c:v>1.0009999999999999</c:v>
                </c:pt>
                <c:pt idx="11" formatCode="0.000">
                  <c:v>1.1020000000000001</c:v>
                </c:pt>
                <c:pt idx="12" formatCode="0.000">
                  <c:v>1.2010000000000001</c:v>
                </c:pt>
                <c:pt idx="13" formatCode="0.000">
                  <c:v>1.302</c:v>
                </c:pt>
                <c:pt idx="14" formatCode="0.000">
                  <c:v>1.3959999999999999</c:v>
                </c:pt>
                <c:pt idx="15" formatCode="0.000">
                  <c:v>1.5029999999999999</c:v>
                </c:pt>
                <c:pt idx="16" formatCode="0.000">
                  <c:v>1.603</c:v>
                </c:pt>
                <c:pt idx="17" formatCode="0.000">
                  <c:v>1.712</c:v>
                </c:pt>
                <c:pt idx="18" formatCode="0.000">
                  <c:v>1.7989999999999999</c:v>
                </c:pt>
                <c:pt idx="19" formatCode="0.000">
                  <c:v>1.909</c:v>
                </c:pt>
                <c:pt idx="20" formatCode="0.00">
                  <c:v>2</c:v>
                </c:pt>
                <c:pt idx="21" formatCode="0.00">
                  <c:v>2.1</c:v>
                </c:pt>
                <c:pt idx="22" formatCode="0.00">
                  <c:v>2.2000000000000002</c:v>
                </c:pt>
                <c:pt idx="23" formatCode="0.00">
                  <c:v>2.31</c:v>
                </c:pt>
                <c:pt idx="24" formatCode="0.00">
                  <c:v>2.4</c:v>
                </c:pt>
                <c:pt idx="25" formatCode="0.00">
                  <c:v>2.5</c:v>
                </c:pt>
                <c:pt idx="26" formatCode="0.00">
                  <c:v>2.61</c:v>
                </c:pt>
                <c:pt idx="27" formatCode="0.00">
                  <c:v>2.7</c:v>
                </c:pt>
                <c:pt idx="28" formatCode="0.00">
                  <c:v>2.81</c:v>
                </c:pt>
                <c:pt idx="29" formatCode="0.00">
                  <c:v>2.91</c:v>
                </c:pt>
                <c:pt idx="30" formatCode="0.00">
                  <c:v>3</c:v>
                </c:pt>
                <c:pt idx="31" formatCode="0.00">
                  <c:v>3.1</c:v>
                </c:pt>
                <c:pt idx="32" formatCode="0.00">
                  <c:v>3.2</c:v>
                </c:pt>
                <c:pt idx="33" formatCode="0.00">
                  <c:v>3.3</c:v>
                </c:pt>
              </c:numCache>
            </c:numRef>
          </c:xVal>
          <c:yVal>
            <c:numRef>
              <c:f>List1!$E$9:$E$115</c:f>
              <c:numCache>
                <c:formatCode>General</c:formatCode>
                <c:ptCount val="107"/>
                <c:pt idx="0">
                  <c:v>0</c:v>
                </c:pt>
                <c:pt idx="1">
                  <c:v>38</c:v>
                </c:pt>
                <c:pt idx="2">
                  <c:v>161</c:v>
                </c:pt>
                <c:pt idx="3">
                  <c:v>284</c:v>
                </c:pt>
                <c:pt idx="4">
                  <c:v>401</c:v>
                </c:pt>
                <c:pt idx="5">
                  <c:v>535</c:v>
                </c:pt>
                <c:pt idx="6">
                  <c:v>654</c:v>
                </c:pt>
                <c:pt idx="7">
                  <c:v>768</c:v>
                </c:pt>
                <c:pt idx="8">
                  <c:v>887</c:v>
                </c:pt>
                <c:pt idx="9">
                  <c:v>1018</c:v>
                </c:pt>
                <c:pt idx="10">
                  <c:v>1142</c:v>
                </c:pt>
                <c:pt idx="11">
                  <c:v>1266</c:v>
                </c:pt>
                <c:pt idx="12">
                  <c:v>1382</c:v>
                </c:pt>
                <c:pt idx="13">
                  <c:v>1510</c:v>
                </c:pt>
                <c:pt idx="14">
                  <c:v>1626</c:v>
                </c:pt>
                <c:pt idx="15">
                  <c:v>1758</c:v>
                </c:pt>
                <c:pt idx="16">
                  <c:v>1882</c:v>
                </c:pt>
                <c:pt idx="17">
                  <c:v>2014</c:v>
                </c:pt>
                <c:pt idx="18">
                  <c:v>2120</c:v>
                </c:pt>
                <c:pt idx="19">
                  <c:v>2256</c:v>
                </c:pt>
                <c:pt idx="20">
                  <c:v>2359</c:v>
                </c:pt>
                <c:pt idx="21">
                  <c:v>2498</c:v>
                </c:pt>
                <c:pt idx="22">
                  <c:v>2609</c:v>
                </c:pt>
                <c:pt idx="23">
                  <c:v>2748</c:v>
                </c:pt>
                <c:pt idx="24">
                  <c:v>2863</c:v>
                </c:pt>
                <c:pt idx="25">
                  <c:v>2986</c:v>
                </c:pt>
                <c:pt idx="26">
                  <c:v>3120</c:v>
                </c:pt>
                <c:pt idx="27">
                  <c:v>3232</c:v>
                </c:pt>
                <c:pt idx="28">
                  <c:v>3368</c:v>
                </c:pt>
                <c:pt idx="29">
                  <c:v>3480</c:v>
                </c:pt>
                <c:pt idx="30">
                  <c:v>3593</c:v>
                </c:pt>
                <c:pt idx="31">
                  <c:v>3723</c:v>
                </c:pt>
                <c:pt idx="32">
                  <c:v>3846</c:v>
                </c:pt>
                <c:pt idx="33">
                  <c:v>3960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91-43B4-A18B-7061D3C9FA21}"/>
            </c:ext>
          </c:extLst>
        </c:ser>
        <c:ser>
          <c:idx val="1"/>
          <c:order val="1"/>
          <c:tx>
            <c:v>ADC max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List1!$D$9:$D$44</c:f>
              <c:numCache>
                <c:formatCode>0.0000</c:formatCode>
                <c:ptCount val="36"/>
                <c:pt idx="0">
                  <c:v>0</c:v>
                </c:pt>
                <c:pt idx="1">
                  <c:v>0.1036</c:v>
                </c:pt>
                <c:pt idx="2" formatCode="0.000">
                  <c:v>0.20399999999999999</c:v>
                </c:pt>
                <c:pt idx="3" formatCode="0.000">
                  <c:v>0.30399999999999999</c:v>
                </c:pt>
                <c:pt idx="4" formatCode="0.000">
                  <c:v>0.40100000000000002</c:v>
                </c:pt>
                <c:pt idx="5" formatCode="0.000">
                  <c:v>0.50700000000000001</c:v>
                </c:pt>
                <c:pt idx="6" formatCode="0.000">
                  <c:v>0.60699999999999998</c:v>
                </c:pt>
                <c:pt idx="7" formatCode="0.000">
                  <c:v>0.7</c:v>
                </c:pt>
                <c:pt idx="8" formatCode="0.000">
                  <c:v>0.79600000000000004</c:v>
                </c:pt>
                <c:pt idx="9" formatCode="0.000">
                  <c:v>0.90200000000000002</c:v>
                </c:pt>
                <c:pt idx="10" formatCode="0.000">
                  <c:v>1.0009999999999999</c:v>
                </c:pt>
                <c:pt idx="11" formatCode="0.000">
                  <c:v>1.1020000000000001</c:v>
                </c:pt>
                <c:pt idx="12" formatCode="0.000">
                  <c:v>1.2010000000000001</c:v>
                </c:pt>
                <c:pt idx="13" formatCode="0.000">
                  <c:v>1.302</c:v>
                </c:pt>
                <c:pt idx="14" formatCode="0.000">
                  <c:v>1.3959999999999999</c:v>
                </c:pt>
                <c:pt idx="15" formatCode="0.000">
                  <c:v>1.5029999999999999</c:v>
                </c:pt>
                <c:pt idx="16" formatCode="0.000">
                  <c:v>1.603</c:v>
                </c:pt>
                <c:pt idx="17" formatCode="0.000">
                  <c:v>1.712</c:v>
                </c:pt>
                <c:pt idx="18" formatCode="0.000">
                  <c:v>1.7989999999999999</c:v>
                </c:pt>
                <c:pt idx="19" formatCode="0.000">
                  <c:v>1.909</c:v>
                </c:pt>
                <c:pt idx="20" formatCode="0.00">
                  <c:v>2</c:v>
                </c:pt>
                <c:pt idx="21" formatCode="0.00">
                  <c:v>2.1</c:v>
                </c:pt>
                <c:pt idx="22" formatCode="0.00">
                  <c:v>2.2000000000000002</c:v>
                </c:pt>
                <c:pt idx="23" formatCode="0.00">
                  <c:v>2.31</c:v>
                </c:pt>
                <c:pt idx="24" formatCode="0.00">
                  <c:v>2.4</c:v>
                </c:pt>
                <c:pt idx="25" formatCode="0.00">
                  <c:v>2.5</c:v>
                </c:pt>
                <c:pt idx="26" formatCode="0.00">
                  <c:v>2.61</c:v>
                </c:pt>
                <c:pt idx="27" formatCode="0.00">
                  <c:v>2.7</c:v>
                </c:pt>
                <c:pt idx="28" formatCode="0.00">
                  <c:v>2.81</c:v>
                </c:pt>
                <c:pt idx="29" formatCode="0.00">
                  <c:v>2.91</c:v>
                </c:pt>
                <c:pt idx="30" formatCode="0.00">
                  <c:v>3</c:v>
                </c:pt>
                <c:pt idx="31" formatCode="0.00">
                  <c:v>3.1</c:v>
                </c:pt>
                <c:pt idx="32" formatCode="0.00">
                  <c:v>3.2</c:v>
                </c:pt>
                <c:pt idx="33" formatCode="0.00">
                  <c:v>3.3</c:v>
                </c:pt>
              </c:numCache>
            </c:numRef>
          </c:xVal>
          <c:yVal>
            <c:numRef>
              <c:f>List1!$F$9:$F$42</c:f>
              <c:numCache>
                <c:formatCode>General</c:formatCode>
                <c:ptCount val="34"/>
                <c:pt idx="0">
                  <c:v>0</c:v>
                </c:pt>
                <c:pt idx="1">
                  <c:v>50</c:v>
                </c:pt>
                <c:pt idx="2">
                  <c:v>167</c:v>
                </c:pt>
                <c:pt idx="3">
                  <c:v>291</c:v>
                </c:pt>
                <c:pt idx="4">
                  <c:v>410</c:v>
                </c:pt>
                <c:pt idx="5">
                  <c:v>540</c:v>
                </c:pt>
                <c:pt idx="6">
                  <c:v>667</c:v>
                </c:pt>
                <c:pt idx="7">
                  <c:v>798</c:v>
                </c:pt>
                <c:pt idx="8">
                  <c:v>895</c:v>
                </c:pt>
                <c:pt idx="9">
                  <c:v>1027</c:v>
                </c:pt>
                <c:pt idx="10">
                  <c:v>1149</c:v>
                </c:pt>
                <c:pt idx="11">
                  <c:v>1280</c:v>
                </c:pt>
                <c:pt idx="12">
                  <c:v>1392</c:v>
                </c:pt>
                <c:pt idx="13">
                  <c:v>1520</c:v>
                </c:pt>
                <c:pt idx="14">
                  <c:v>1641</c:v>
                </c:pt>
                <c:pt idx="15">
                  <c:v>1766</c:v>
                </c:pt>
                <c:pt idx="16">
                  <c:v>1895</c:v>
                </c:pt>
                <c:pt idx="17">
                  <c:v>2022</c:v>
                </c:pt>
                <c:pt idx="18">
                  <c:v>2129</c:v>
                </c:pt>
                <c:pt idx="19">
                  <c:v>2265</c:v>
                </c:pt>
                <c:pt idx="20">
                  <c:v>2365</c:v>
                </c:pt>
                <c:pt idx="21">
                  <c:v>2509</c:v>
                </c:pt>
                <c:pt idx="22">
                  <c:v>2620</c:v>
                </c:pt>
                <c:pt idx="23">
                  <c:v>2756</c:v>
                </c:pt>
                <c:pt idx="24">
                  <c:v>2869</c:v>
                </c:pt>
                <c:pt idx="25">
                  <c:v>2995</c:v>
                </c:pt>
                <c:pt idx="26">
                  <c:v>3131</c:v>
                </c:pt>
                <c:pt idx="27">
                  <c:v>3246</c:v>
                </c:pt>
                <c:pt idx="28">
                  <c:v>3379</c:v>
                </c:pt>
                <c:pt idx="29">
                  <c:v>3497</c:v>
                </c:pt>
                <c:pt idx="30">
                  <c:v>3603</c:v>
                </c:pt>
                <c:pt idx="31">
                  <c:v>3732</c:v>
                </c:pt>
                <c:pt idx="32">
                  <c:v>3858</c:v>
                </c:pt>
                <c:pt idx="33">
                  <c:v>3965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91-43B4-A18B-7061D3C9FA21}"/>
            </c:ext>
          </c:extLst>
        </c:ser>
        <c:ser>
          <c:idx val="2"/>
          <c:order val="2"/>
          <c:tx>
            <c:v>ideální ADC</c:v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2700" cap="rnd">
                <a:solidFill>
                  <a:schemeClr val="accent3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88C-4B5B-8F0D-2DD7B3BAFD55}"/>
              </c:ext>
            </c:extLst>
          </c:dPt>
          <c:xVal>
            <c:numRef>
              <c:f>List1!$J$14:$J$15</c:f>
              <c:numCache>
                <c:formatCode>General</c:formatCode>
                <c:ptCount val="2"/>
                <c:pt idx="0">
                  <c:v>0</c:v>
                </c:pt>
                <c:pt idx="1">
                  <c:v>3.3</c:v>
                </c:pt>
              </c:numCache>
            </c:numRef>
          </c:xVal>
          <c:yVal>
            <c:numRef>
              <c:f>List1!$K$14:$K$15</c:f>
              <c:numCache>
                <c:formatCode>General</c:formatCode>
                <c:ptCount val="2"/>
                <c:pt idx="0">
                  <c:v>0</c:v>
                </c:pt>
                <c:pt idx="1">
                  <c:v>4095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91-43B4-A18B-7061D3C9F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747072"/>
        <c:axId val="2023749984"/>
      </c:scatterChart>
      <c:valAx>
        <c:axId val="202374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U[V]</a:t>
                </a:r>
              </a:p>
            </c:rich>
          </c:tx>
          <c:layout>
            <c:manualLayout>
              <c:xMode val="edge"/>
              <c:yMode val="edge"/>
              <c:x val="0.91799367111762153"/>
              <c:y val="0.915403980639486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23749984"/>
        <c:crosses val="autoZero"/>
        <c:crossBetween val="midCat"/>
      </c:valAx>
      <c:valAx>
        <c:axId val="202374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Hodnota ADC</a:t>
                </a:r>
              </a:p>
            </c:rich>
          </c:tx>
          <c:layout>
            <c:manualLayout>
              <c:xMode val="edge"/>
              <c:yMode val="edge"/>
              <c:x val="2.3038668761709475E-2"/>
              <c:y val="5.173719545554116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23747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993801965119645"/>
          <c:y val="0.64934828338912454"/>
          <c:w val="0.16572218769090655"/>
          <c:h val="0.1769343726161239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188589</xdr:colOff>
      <xdr:row>7</xdr:row>
      <xdr:rowOff>31266</xdr:rowOff>
    </xdr:from>
    <xdr:to>
      <xdr:col>18</xdr:col>
      <xdr:colOff>154886</xdr:colOff>
      <xdr:row>26</xdr:row>
      <xdr:rowOff>45554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45DCAA34-C193-4C77-8520-62EB05ECD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353EB-305F-4836-8586-AFDB78AFBECF}">
  <dimension ref="A7:K42"/>
  <sheetViews>
    <sheetView tabSelected="1" zoomScale="115" zoomScaleNormal="115" workbookViewId="0">
      <selection activeCell="V10" sqref="V10"/>
    </sheetView>
  </sheetViews>
  <sheetFormatPr defaultRowHeight="15" x14ac:dyDescent="0.25"/>
  <cols>
    <col min="1" max="2" width="10.85546875" bestFit="1" customWidth="1"/>
    <col min="3" max="3" width="9.28515625" bestFit="1" customWidth="1"/>
    <col min="7" max="7" width="8.140625" bestFit="1" customWidth="1"/>
    <col min="8" max="8" width="10.5703125" bestFit="1" customWidth="1"/>
    <col min="9" max="9" width="9.7109375" bestFit="1" customWidth="1"/>
  </cols>
  <sheetData>
    <row r="7" spans="1:11" ht="15.75" thickBot="1" x14ac:dyDescent="0.3"/>
    <row r="8" spans="1:11" ht="15.75" thickBot="1" x14ac:dyDescent="0.3">
      <c r="B8" s="23" t="s">
        <v>3</v>
      </c>
      <c r="C8" s="24" t="s">
        <v>4</v>
      </c>
      <c r="D8" s="24" t="s">
        <v>0</v>
      </c>
      <c r="E8" s="24" t="s">
        <v>8</v>
      </c>
      <c r="F8" s="24" t="s">
        <v>7</v>
      </c>
      <c r="G8" s="24" t="s">
        <v>9</v>
      </c>
      <c r="H8" s="24" t="s">
        <v>10</v>
      </c>
      <c r="I8" s="25" t="s">
        <v>11</v>
      </c>
    </row>
    <row r="9" spans="1:11" x14ac:dyDescent="0.25">
      <c r="B9" s="9">
        <v>5.0000000000000001E-4</v>
      </c>
      <c r="C9" s="1" t="s">
        <v>6</v>
      </c>
      <c r="D9" s="2">
        <v>0</v>
      </c>
      <c r="E9" s="3">
        <v>0</v>
      </c>
      <c r="F9" s="3">
        <v>0</v>
      </c>
      <c r="G9" s="26">
        <f t="shared" ref="G9:G10" si="0">(E9+F9)/2</f>
        <v>0</v>
      </c>
      <c r="H9" s="30">
        <f>E9/424.71</f>
        <v>0</v>
      </c>
      <c r="I9" s="4" t="s">
        <v>5</v>
      </c>
    </row>
    <row r="10" spans="1:11" x14ac:dyDescent="0.25">
      <c r="B10" s="12">
        <f>(D10*0.008)+0.0005</f>
        <v>1.3288E-3</v>
      </c>
      <c r="C10" s="13">
        <f>(B10/D10)*100</f>
        <v>1.2826254826254828</v>
      </c>
      <c r="D10" s="13">
        <v>0.1036</v>
      </c>
      <c r="E10" s="14">
        <v>38</v>
      </c>
      <c r="F10" s="14">
        <v>50</v>
      </c>
      <c r="G10" s="27">
        <f t="shared" si="0"/>
        <v>44</v>
      </c>
      <c r="H10" s="16">
        <f>E10/365</f>
        <v>0.10410958904109589</v>
      </c>
      <c r="I10" s="15">
        <f>((H10-D10)/D10)*100</f>
        <v>0.49188131379912681</v>
      </c>
    </row>
    <row r="11" spans="1:11" x14ac:dyDescent="0.25">
      <c r="A11" t="s">
        <v>1</v>
      </c>
      <c r="B11" s="10">
        <f>(D11*0.008)+0.005</f>
        <v>6.6319999999999999E-3</v>
      </c>
      <c r="C11" s="6">
        <f t="shared" ref="C11:C42" si="1">(B11/D11)*100</f>
        <v>3.2509803921568632</v>
      </c>
      <c r="D11" s="7">
        <v>0.20399999999999999</v>
      </c>
      <c r="E11" s="5">
        <v>161</v>
      </c>
      <c r="F11" s="5">
        <v>167</v>
      </c>
      <c r="G11" s="28">
        <f>(E11+F11)/2</f>
        <v>164</v>
      </c>
      <c r="H11" s="7">
        <f>(G11/1226.9938)+0.0693</f>
        <v>0.20296000708398038</v>
      </c>
      <c r="I11" s="11">
        <f>((H11-D11)/D11)*100</f>
        <v>-0.50980044902922106</v>
      </c>
    </row>
    <row r="12" spans="1:11" x14ac:dyDescent="0.25">
      <c r="B12" s="12">
        <f t="shared" ref="B12:B27" si="2">(D12*0.008)+0.005</f>
        <v>7.4320000000000002E-3</v>
      </c>
      <c r="C12" s="13">
        <f t="shared" si="1"/>
        <v>2.4447368421052635</v>
      </c>
      <c r="D12" s="16">
        <v>0.30399999999999999</v>
      </c>
      <c r="E12" s="14">
        <v>284</v>
      </c>
      <c r="F12" s="14">
        <v>291</v>
      </c>
      <c r="G12" s="27">
        <f t="shared" ref="G12:G42" si="3">(E12+F12)/2</f>
        <v>287.5</v>
      </c>
      <c r="H12" s="16">
        <f>(G12/1226.9938)+0.0693</f>
        <v>0.30361251241856313</v>
      </c>
      <c r="I12" s="15">
        <f t="shared" ref="I12:I42" si="4">((H12-D12)/D12)*100</f>
        <v>-0.12746302020949432</v>
      </c>
    </row>
    <row r="13" spans="1:11" x14ac:dyDescent="0.25">
      <c r="B13" s="10">
        <f t="shared" si="2"/>
        <v>8.208E-3</v>
      </c>
      <c r="C13" s="6">
        <f t="shared" si="1"/>
        <v>2.0468827930174562</v>
      </c>
      <c r="D13" s="7">
        <v>0.40100000000000002</v>
      </c>
      <c r="E13" s="5">
        <v>401</v>
      </c>
      <c r="F13" s="5">
        <v>410</v>
      </c>
      <c r="G13" s="28">
        <f t="shared" si="3"/>
        <v>405.5</v>
      </c>
      <c r="H13" s="7">
        <f t="shared" ref="H13:H42" si="5">(G13/1226.9938)+0.0693</f>
        <v>0.39978251751557348</v>
      </c>
      <c r="I13" s="11">
        <f t="shared" si="4"/>
        <v>-0.30361159212632077</v>
      </c>
    </row>
    <row r="14" spans="1:11" x14ac:dyDescent="0.25">
      <c r="B14" s="12">
        <f t="shared" si="2"/>
        <v>9.0559999999999998E-3</v>
      </c>
      <c r="C14" s="13">
        <f t="shared" si="1"/>
        <v>1.7861932938856013</v>
      </c>
      <c r="D14" s="16">
        <v>0.50700000000000001</v>
      </c>
      <c r="E14" s="14">
        <v>535</v>
      </c>
      <c r="F14" s="14">
        <v>540</v>
      </c>
      <c r="G14" s="27">
        <f t="shared" si="3"/>
        <v>537.5</v>
      </c>
      <c r="H14" s="16">
        <f t="shared" si="5"/>
        <v>0.50736252321731379</v>
      </c>
      <c r="I14" s="15">
        <f t="shared" si="4"/>
        <v>7.1503593158536785E-2</v>
      </c>
      <c r="J14">
        <v>0</v>
      </c>
      <c r="K14">
        <v>0</v>
      </c>
    </row>
    <row r="15" spans="1:11" x14ac:dyDescent="0.25">
      <c r="B15" s="10">
        <f t="shared" si="2"/>
        <v>9.8560000000000002E-3</v>
      </c>
      <c r="C15" s="6">
        <f t="shared" si="1"/>
        <v>1.6237232289950578</v>
      </c>
      <c r="D15" s="7">
        <v>0.60699999999999998</v>
      </c>
      <c r="E15" s="5">
        <v>654</v>
      </c>
      <c r="F15" s="5">
        <v>667</v>
      </c>
      <c r="G15" s="28">
        <f t="shared" si="3"/>
        <v>660.5</v>
      </c>
      <c r="H15" s="7">
        <f t="shared" si="5"/>
        <v>0.60760752853029909</v>
      </c>
      <c r="I15" s="11">
        <f t="shared" si="4"/>
        <v>0.10008707253692031</v>
      </c>
      <c r="J15">
        <v>3.3</v>
      </c>
      <c r="K15">
        <v>4095</v>
      </c>
    </row>
    <row r="16" spans="1:11" x14ac:dyDescent="0.25">
      <c r="B16" s="12">
        <f t="shared" si="2"/>
        <v>1.06E-2</v>
      </c>
      <c r="C16" s="13">
        <f t="shared" si="1"/>
        <v>1.5142857142857145</v>
      </c>
      <c r="D16" s="16">
        <v>0.7</v>
      </c>
      <c r="E16" s="14">
        <v>768</v>
      </c>
      <c r="F16" s="14">
        <v>798</v>
      </c>
      <c r="G16" s="27">
        <f t="shared" si="3"/>
        <v>783</v>
      </c>
      <c r="H16" s="16">
        <f t="shared" si="5"/>
        <v>0.70744503382168689</v>
      </c>
      <c r="I16" s="15">
        <f t="shared" si="4"/>
        <v>1.0635762602409902</v>
      </c>
    </row>
    <row r="17" spans="1:9" x14ac:dyDescent="0.25">
      <c r="B17" s="10">
        <f t="shared" si="2"/>
        <v>1.1368E-2</v>
      </c>
      <c r="C17" s="6">
        <f>(B17/D17)*100</f>
        <v>1.4281407035175879</v>
      </c>
      <c r="D17" s="7">
        <v>0.79600000000000004</v>
      </c>
      <c r="E17" s="5">
        <v>887</v>
      </c>
      <c r="F17" s="5">
        <v>895</v>
      </c>
      <c r="G17" s="28">
        <f t="shared" si="3"/>
        <v>891</v>
      </c>
      <c r="H17" s="7">
        <f t="shared" si="5"/>
        <v>0.7954650384867471</v>
      </c>
      <c r="I17" s="11">
        <f t="shared" si="4"/>
        <v>-6.7206220257907109E-2</v>
      </c>
    </row>
    <row r="18" spans="1:9" x14ac:dyDescent="0.25">
      <c r="B18" s="12">
        <f t="shared" si="2"/>
        <v>1.2216000000000001E-2</v>
      </c>
      <c r="C18" s="13">
        <f t="shared" si="1"/>
        <v>1.3543237250554325</v>
      </c>
      <c r="D18" s="16">
        <v>0.90200000000000002</v>
      </c>
      <c r="E18" s="14">
        <v>1018</v>
      </c>
      <c r="F18" s="14">
        <v>1027</v>
      </c>
      <c r="G18" s="27">
        <f t="shared" si="3"/>
        <v>1022.5</v>
      </c>
      <c r="H18" s="16">
        <f t="shared" si="5"/>
        <v>0.9026375441668899</v>
      </c>
      <c r="I18" s="15">
        <f t="shared" si="4"/>
        <v>7.068117149555217E-2</v>
      </c>
    </row>
    <row r="19" spans="1:9" x14ac:dyDescent="0.25">
      <c r="B19" s="10">
        <f t="shared" si="2"/>
        <v>1.3007999999999999E-2</v>
      </c>
      <c r="C19" s="6">
        <f t="shared" si="1"/>
        <v>1.2995004995004995</v>
      </c>
      <c r="D19" s="7">
        <v>1.0009999999999999</v>
      </c>
      <c r="E19" s="5">
        <v>1142</v>
      </c>
      <c r="F19" s="5">
        <v>1149</v>
      </c>
      <c r="G19" s="28">
        <f t="shared" si="3"/>
        <v>1145.5</v>
      </c>
      <c r="H19" s="7">
        <f t="shared" si="5"/>
        <v>1.0028825494798752</v>
      </c>
      <c r="I19" s="11">
        <f t="shared" si="4"/>
        <v>0.1880668811064253</v>
      </c>
    </row>
    <row r="20" spans="1:9" x14ac:dyDescent="0.25">
      <c r="B20" s="12">
        <f t="shared" si="2"/>
        <v>1.3816000000000002E-2</v>
      </c>
      <c r="C20" s="13">
        <f t="shared" si="1"/>
        <v>1.2537205081669693</v>
      </c>
      <c r="D20" s="16">
        <v>1.1020000000000001</v>
      </c>
      <c r="E20" s="14">
        <v>1266</v>
      </c>
      <c r="F20" s="14">
        <v>1280</v>
      </c>
      <c r="G20" s="27">
        <f t="shared" si="3"/>
        <v>1273</v>
      </c>
      <c r="H20" s="16">
        <f t="shared" si="5"/>
        <v>1.1067950549872378</v>
      </c>
      <c r="I20" s="15">
        <f t="shared" si="4"/>
        <v>0.43512295709961496</v>
      </c>
    </row>
    <row r="21" spans="1:9" x14ac:dyDescent="0.25">
      <c r="B21" s="10">
        <f t="shared" si="2"/>
        <v>1.4607999999999999E-2</v>
      </c>
      <c r="C21" s="6">
        <f t="shared" si="1"/>
        <v>1.2163197335553704</v>
      </c>
      <c r="D21" s="7">
        <v>1.2010000000000001</v>
      </c>
      <c r="E21" s="5">
        <v>1382</v>
      </c>
      <c r="F21" s="5">
        <v>1392</v>
      </c>
      <c r="G21" s="28">
        <f t="shared" si="3"/>
        <v>1387</v>
      </c>
      <c r="H21" s="7">
        <f t="shared" si="5"/>
        <v>1.199705059911468</v>
      </c>
      <c r="I21" s="11">
        <f t="shared" si="4"/>
        <v>-0.10782182252556513</v>
      </c>
    </row>
    <row r="22" spans="1:9" x14ac:dyDescent="0.25">
      <c r="B22" s="12">
        <f t="shared" si="2"/>
        <v>1.5415999999999999E-2</v>
      </c>
      <c r="C22" s="13">
        <f t="shared" si="1"/>
        <v>1.1840245775729645</v>
      </c>
      <c r="D22" s="16">
        <v>1.302</v>
      </c>
      <c r="E22" s="14">
        <v>1510</v>
      </c>
      <c r="F22" s="14">
        <v>1520</v>
      </c>
      <c r="G22" s="27">
        <f t="shared" si="3"/>
        <v>1515</v>
      </c>
      <c r="H22" s="16">
        <f t="shared" si="5"/>
        <v>1.3040250654404284</v>
      </c>
      <c r="I22" s="15">
        <f t="shared" si="4"/>
        <v>0.15553498006362157</v>
      </c>
    </row>
    <row r="23" spans="1:9" x14ac:dyDescent="0.25">
      <c r="B23" s="10">
        <f t="shared" si="2"/>
        <v>1.6167999999999998E-2</v>
      </c>
      <c r="C23" s="6">
        <f t="shared" si="1"/>
        <v>1.1581661891117478</v>
      </c>
      <c r="D23" s="7">
        <v>1.3959999999999999</v>
      </c>
      <c r="E23" s="5">
        <v>1626</v>
      </c>
      <c r="F23" s="5">
        <v>1641</v>
      </c>
      <c r="G23" s="28">
        <f t="shared" si="3"/>
        <v>1633.5</v>
      </c>
      <c r="H23" s="7">
        <f t="shared" si="5"/>
        <v>1.4006025705590361</v>
      </c>
      <c r="I23" s="11">
        <f t="shared" si="4"/>
        <v>0.32969703144958701</v>
      </c>
    </row>
    <row r="24" spans="1:9" x14ac:dyDescent="0.25">
      <c r="B24" s="12">
        <f t="shared" si="2"/>
        <v>1.7024000000000001E-2</v>
      </c>
      <c r="C24" s="13">
        <f t="shared" si="1"/>
        <v>1.1326679973386562</v>
      </c>
      <c r="D24" s="16">
        <v>1.5029999999999999</v>
      </c>
      <c r="E24" s="14">
        <v>1758</v>
      </c>
      <c r="F24" s="14">
        <v>1766</v>
      </c>
      <c r="G24" s="27">
        <f t="shared" si="3"/>
        <v>1762</v>
      </c>
      <c r="H24" s="16">
        <f t="shared" si="5"/>
        <v>1.505330076109594</v>
      </c>
      <c r="I24" s="15">
        <f t="shared" si="4"/>
        <v>0.15502835060506492</v>
      </c>
    </row>
    <row r="25" spans="1:9" x14ac:dyDescent="0.25">
      <c r="B25" s="10">
        <f t="shared" si="2"/>
        <v>1.7824E-2</v>
      </c>
      <c r="C25" s="6">
        <f t="shared" si="1"/>
        <v>1.1119151590767311</v>
      </c>
      <c r="D25" s="7">
        <v>1.603</v>
      </c>
      <c r="E25" s="5">
        <v>1882</v>
      </c>
      <c r="F25" s="5">
        <v>1895</v>
      </c>
      <c r="G25" s="28">
        <f t="shared" si="3"/>
        <v>1888.5</v>
      </c>
      <c r="H25" s="7">
        <f t="shared" si="5"/>
        <v>1.6084275815737619</v>
      </c>
      <c r="I25" s="11">
        <f t="shared" si="4"/>
        <v>0.33858899399637465</v>
      </c>
    </row>
    <row r="26" spans="1:9" x14ac:dyDescent="0.25">
      <c r="B26" s="12">
        <f t="shared" si="2"/>
        <v>1.8696000000000001E-2</v>
      </c>
      <c r="C26" s="13">
        <f t="shared" si="1"/>
        <v>1.0920560747663552</v>
      </c>
      <c r="D26" s="16">
        <v>1.712</v>
      </c>
      <c r="E26" s="14">
        <v>2014</v>
      </c>
      <c r="F26" s="14">
        <v>2022</v>
      </c>
      <c r="G26" s="27">
        <f t="shared" si="3"/>
        <v>2018</v>
      </c>
      <c r="H26" s="16">
        <f t="shared" si="5"/>
        <v>1.7139700871675145</v>
      </c>
      <c r="I26" s="15">
        <f t="shared" si="4"/>
        <v>0.11507518501837424</v>
      </c>
    </row>
    <row r="27" spans="1:9" x14ac:dyDescent="0.25">
      <c r="B27" s="10">
        <f t="shared" si="2"/>
        <v>1.9392E-2</v>
      </c>
      <c r="C27" s="6">
        <f t="shared" si="1"/>
        <v>1.0779321845469707</v>
      </c>
      <c r="D27" s="7">
        <v>1.7989999999999999</v>
      </c>
      <c r="E27" s="5">
        <v>2120</v>
      </c>
      <c r="F27" s="5">
        <v>2129</v>
      </c>
      <c r="G27" s="28">
        <f t="shared" si="3"/>
        <v>2124.5</v>
      </c>
      <c r="H27" s="7">
        <f t="shared" si="5"/>
        <v>1.8007675917677823</v>
      </c>
      <c r="I27" s="11">
        <f t="shared" si="4"/>
        <v>9.8254128281401107E-2</v>
      </c>
    </row>
    <row r="28" spans="1:9" x14ac:dyDescent="0.25">
      <c r="B28" s="12">
        <f>(D28*0.008)+0.005</f>
        <v>2.0272000000000002E-2</v>
      </c>
      <c r="C28" s="13">
        <f t="shared" si="1"/>
        <v>1.0619172341540073</v>
      </c>
      <c r="D28" s="16">
        <v>1.909</v>
      </c>
      <c r="E28" s="14">
        <v>2256</v>
      </c>
      <c r="F28" s="14">
        <v>2265</v>
      </c>
      <c r="G28" s="27">
        <f t="shared" si="3"/>
        <v>2260.5</v>
      </c>
      <c r="H28" s="16">
        <f t="shared" si="5"/>
        <v>1.9116075976423026</v>
      </c>
      <c r="I28" s="15">
        <f t="shared" si="4"/>
        <v>0.13659495245167949</v>
      </c>
    </row>
    <row r="29" spans="1:9" x14ac:dyDescent="0.25">
      <c r="A29" t="s">
        <v>2</v>
      </c>
      <c r="B29" s="10">
        <f>(D29*0.008)+0.05</f>
        <v>6.6000000000000003E-2</v>
      </c>
      <c r="C29" s="6">
        <f t="shared" si="1"/>
        <v>3.3000000000000003</v>
      </c>
      <c r="D29" s="8">
        <v>2</v>
      </c>
      <c r="E29" s="5">
        <v>2359</v>
      </c>
      <c r="F29" s="5">
        <v>2365</v>
      </c>
      <c r="G29" s="28">
        <f t="shared" si="3"/>
        <v>2362</v>
      </c>
      <c r="H29" s="7">
        <f t="shared" si="5"/>
        <v>1.9943301020265953</v>
      </c>
      <c r="I29" s="11">
        <f t="shared" si="4"/>
        <v>-0.28349489867023348</v>
      </c>
    </row>
    <row r="30" spans="1:9" x14ac:dyDescent="0.25">
      <c r="B30" s="12">
        <f t="shared" ref="B30:B42" si="6">(D30*0.008)+0.05</f>
        <v>6.6799999999999998E-2</v>
      </c>
      <c r="C30" s="13">
        <f t="shared" si="1"/>
        <v>3.1809523809523808</v>
      </c>
      <c r="D30" s="17">
        <v>2.1</v>
      </c>
      <c r="E30" s="14">
        <v>2498</v>
      </c>
      <c r="F30" s="14">
        <v>2509</v>
      </c>
      <c r="G30" s="27">
        <f t="shared" si="3"/>
        <v>2503.5</v>
      </c>
      <c r="H30" s="16">
        <f t="shared" si="5"/>
        <v>2.1096526081386884</v>
      </c>
      <c r="I30" s="15">
        <f t="shared" si="4"/>
        <v>0.45964800660420424</v>
      </c>
    </row>
    <row r="31" spans="1:9" x14ac:dyDescent="0.25">
      <c r="B31" s="10">
        <f t="shared" si="6"/>
        <v>6.7600000000000007E-2</v>
      </c>
      <c r="C31" s="6">
        <f t="shared" si="1"/>
        <v>3.0727272727272728</v>
      </c>
      <c r="D31" s="8">
        <v>2.2000000000000002</v>
      </c>
      <c r="E31" s="5">
        <v>2609</v>
      </c>
      <c r="F31" s="5">
        <v>2620</v>
      </c>
      <c r="G31" s="28">
        <f t="shared" si="3"/>
        <v>2614.5</v>
      </c>
      <c r="H31" s="7">
        <f t="shared" si="5"/>
        <v>2.2001176129333335</v>
      </c>
      <c r="I31" s="11">
        <f t="shared" si="4"/>
        <v>5.3460424242429182E-3</v>
      </c>
    </row>
    <row r="32" spans="1:9" x14ac:dyDescent="0.25">
      <c r="B32" s="12">
        <f t="shared" si="6"/>
        <v>6.8479999999999999E-2</v>
      </c>
      <c r="C32" s="13">
        <f t="shared" si="1"/>
        <v>2.9645021645021643</v>
      </c>
      <c r="D32" s="17">
        <v>2.31</v>
      </c>
      <c r="E32" s="14">
        <v>2748</v>
      </c>
      <c r="F32" s="14">
        <v>2756</v>
      </c>
      <c r="G32" s="27">
        <f t="shared" si="3"/>
        <v>2752</v>
      </c>
      <c r="H32" s="16">
        <f t="shared" si="5"/>
        <v>2.3121801188726465</v>
      </c>
      <c r="I32" s="15">
        <f t="shared" si="4"/>
        <v>9.4377440374305788E-2</v>
      </c>
    </row>
    <row r="33" spans="2:9" x14ac:dyDescent="0.25">
      <c r="B33" s="10">
        <f t="shared" si="6"/>
        <v>6.9199999999999998E-2</v>
      </c>
      <c r="C33" s="6">
        <f t="shared" si="1"/>
        <v>2.8833333333333333</v>
      </c>
      <c r="D33" s="8">
        <v>2.4</v>
      </c>
      <c r="E33" s="5">
        <v>2863</v>
      </c>
      <c r="F33" s="5">
        <v>2869</v>
      </c>
      <c r="G33" s="28">
        <f t="shared" si="3"/>
        <v>2866</v>
      </c>
      <c r="H33" s="7">
        <f t="shared" si="5"/>
        <v>2.4050901237968767</v>
      </c>
      <c r="I33" s="11">
        <f t="shared" si="4"/>
        <v>0.21208849153653286</v>
      </c>
    </row>
    <row r="34" spans="2:9" x14ac:dyDescent="0.25">
      <c r="B34" s="12">
        <f t="shared" si="6"/>
        <v>7.0000000000000007E-2</v>
      </c>
      <c r="C34" s="13">
        <f t="shared" si="1"/>
        <v>2.8000000000000003</v>
      </c>
      <c r="D34" s="17">
        <v>2.5</v>
      </c>
      <c r="E34" s="14">
        <v>2986</v>
      </c>
      <c r="F34" s="14">
        <v>2995</v>
      </c>
      <c r="G34" s="27">
        <f t="shared" si="3"/>
        <v>2990.5</v>
      </c>
      <c r="H34" s="16">
        <f t="shared" si="5"/>
        <v>2.5065576291746545</v>
      </c>
      <c r="I34" s="15">
        <f t="shared" si="4"/>
        <v>0.26230516698618089</v>
      </c>
    </row>
    <row r="35" spans="2:9" x14ac:dyDescent="0.25">
      <c r="B35" s="10">
        <f t="shared" si="6"/>
        <v>7.0879999999999999E-2</v>
      </c>
      <c r="C35" s="6">
        <f t="shared" si="1"/>
        <v>2.7157088122605364</v>
      </c>
      <c r="D35" s="8">
        <v>2.61</v>
      </c>
      <c r="E35" s="5">
        <v>3120</v>
      </c>
      <c r="F35" s="5">
        <v>3131</v>
      </c>
      <c r="G35" s="28">
        <f t="shared" si="3"/>
        <v>3125.5</v>
      </c>
      <c r="H35" s="7">
        <f t="shared" si="5"/>
        <v>2.61658263500598</v>
      </c>
      <c r="I35" s="11">
        <f t="shared" si="4"/>
        <v>0.25220823777701568</v>
      </c>
    </row>
    <row r="36" spans="2:9" x14ac:dyDescent="0.25">
      <c r="B36" s="12">
        <f t="shared" si="6"/>
        <v>7.1599999999999997E-2</v>
      </c>
      <c r="C36" s="13">
        <f t="shared" si="1"/>
        <v>2.6518518518518515</v>
      </c>
      <c r="D36" s="17">
        <v>2.7</v>
      </c>
      <c r="E36" s="14">
        <v>3232</v>
      </c>
      <c r="F36" s="14">
        <v>3246</v>
      </c>
      <c r="G36" s="27">
        <f t="shared" si="3"/>
        <v>3239</v>
      </c>
      <c r="H36" s="16">
        <f t="shared" si="5"/>
        <v>2.7090851399086127</v>
      </c>
      <c r="I36" s="15">
        <f t="shared" si="4"/>
        <v>0.33648666328194377</v>
      </c>
    </row>
    <row r="37" spans="2:9" x14ac:dyDescent="0.25">
      <c r="B37" s="10">
        <f t="shared" si="6"/>
        <v>7.2480000000000003E-2</v>
      </c>
      <c r="C37" s="6">
        <f t="shared" si="1"/>
        <v>2.5793594306049825</v>
      </c>
      <c r="D37" s="8">
        <v>2.81</v>
      </c>
      <c r="E37" s="5">
        <v>3368</v>
      </c>
      <c r="F37" s="5">
        <v>3379</v>
      </c>
      <c r="G37" s="28">
        <f t="shared" si="3"/>
        <v>3373.5</v>
      </c>
      <c r="H37" s="7">
        <f t="shared" si="5"/>
        <v>2.8187026457183406</v>
      </c>
      <c r="I37" s="11">
        <f t="shared" si="4"/>
        <v>0.30970269460286698</v>
      </c>
    </row>
    <row r="38" spans="2:9" x14ac:dyDescent="0.25">
      <c r="B38" s="12">
        <f t="shared" si="6"/>
        <v>7.3280000000000012E-2</v>
      </c>
      <c r="C38" s="13">
        <f t="shared" si="1"/>
        <v>2.5182130584192439</v>
      </c>
      <c r="D38" s="17">
        <v>2.91</v>
      </c>
      <c r="E38" s="14">
        <v>3480</v>
      </c>
      <c r="F38" s="14">
        <v>3497</v>
      </c>
      <c r="G38" s="27">
        <f t="shared" si="3"/>
        <v>3488.5</v>
      </c>
      <c r="H38" s="16">
        <f t="shared" si="5"/>
        <v>2.9124276506857658</v>
      </c>
      <c r="I38" s="15">
        <f t="shared" si="4"/>
        <v>8.3424422191260131E-2</v>
      </c>
    </row>
    <row r="39" spans="2:9" x14ac:dyDescent="0.25">
      <c r="B39" s="10">
        <f t="shared" si="6"/>
        <v>7.400000000000001E-2</v>
      </c>
      <c r="C39" s="6">
        <f t="shared" si="1"/>
        <v>2.4666666666666668</v>
      </c>
      <c r="D39" s="8">
        <v>3</v>
      </c>
      <c r="E39" s="5">
        <v>3593</v>
      </c>
      <c r="F39" s="5">
        <v>3603</v>
      </c>
      <c r="G39" s="28">
        <f t="shared" si="3"/>
        <v>3598</v>
      </c>
      <c r="H39" s="7">
        <f t="shared" si="5"/>
        <v>3.0016701554156184</v>
      </c>
      <c r="I39" s="11">
        <f t="shared" si="4"/>
        <v>5.5671847187281166E-2</v>
      </c>
    </row>
    <row r="40" spans="2:9" x14ac:dyDescent="0.25">
      <c r="B40" s="12">
        <f t="shared" si="6"/>
        <v>7.4800000000000005E-2</v>
      </c>
      <c r="C40" s="13">
        <f t="shared" si="1"/>
        <v>2.4129032258064518</v>
      </c>
      <c r="D40" s="17">
        <v>3.1</v>
      </c>
      <c r="E40" s="14">
        <v>3723</v>
      </c>
      <c r="F40" s="14">
        <v>3732</v>
      </c>
      <c r="G40" s="27">
        <f t="shared" si="3"/>
        <v>3727.5</v>
      </c>
      <c r="H40" s="16">
        <f t="shared" si="5"/>
        <v>3.1072126610093713</v>
      </c>
      <c r="I40" s="15">
        <f t="shared" si="4"/>
        <v>0.23266648417326563</v>
      </c>
    </row>
    <row r="41" spans="2:9" x14ac:dyDescent="0.25">
      <c r="B41" s="10">
        <f t="shared" si="6"/>
        <v>7.5600000000000001E-2</v>
      </c>
      <c r="C41" s="6">
        <f t="shared" si="1"/>
        <v>2.3624999999999998</v>
      </c>
      <c r="D41" s="8">
        <v>3.2</v>
      </c>
      <c r="E41" s="5">
        <v>3846</v>
      </c>
      <c r="F41" s="5">
        <v>3858</v>
      </c>
      <c r="G41" s="28">
        <f t="shared" si="3"/>
        <v>3852</v>
      </c>
      <c r="H41" s="7">
        <f t="shared" si="5"/>
        <v>3.2086801663871491</v>
      </c>
      <c r="I41" s="11">
        <f t="shared" si="4"/>
        <v>0.27125519959840527</v>
      </c>
    </row>
    <row r="42" spans="2:9" ht="15.75" thickBot="1" x14ac:dyDescent="0.3">
      <c r="B42" s="18">
        <f t="shared" si="6"/>
        <v>7.6399999999999996E-2</v>
      </c>
      <c r="C42" s="19">
        <f t="shared" si="1"/>
        <v>2.3151515151515154</v>
      </c>
      <c r="D42" s="20">
        <v>3.3</v>
      </c>
      <c r="E42" s="21">
        <v>3960</v>
      </c>
      <c r="F42" s="21">
        <v>3965</v>
      </c>
      <c r="G42" s="29">
        <f t="shared" si="3"/>
        <v>3962.5</v>
      </c>
      <c r="H42" s="31">
        <f t="shared" si="5"/>
        <v>3.2987376711601968</v>
      </c>
      <c r="I42" s="22">
        <f t="shared" si="4"/>
        <v>-3.8252389084940594E-2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Milan</dc:creator>
  <cp:lastModifiedBy>Milan</cp:lastModifiedBy>
  <dcterms:created xsi:type="dcterms:W3CDTF">2022-02-21T22:09:02Z</dcterms:created>
  <dcterms:modified xsi:type="dcterms:W3CDTF">2022-03-03T08:43:29Z</dcterms:modified>
</cp:coreProperties>
</file>