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0" windowWidth="19920" windowHeight="8655" activeTab="5"/>
  </bookViews>
  <sheets>
    <sheet name="OpenCV" sheetId="2" r:id="rId1"/>
    <sheet name="Luxand" sheetId="3" r:id="rId2"/>
    <sheet name="Custom" sheetId="4" r:id="rId3"/>
    <sheet name="Form answers" sheetId="6" r:id="rId4"/>
    <sheet name="Wyniki usług" sheetId="5" r:id="rId5"/>
    <sheet name="Wyniki formularza" sheetId="7" r:id="rId6"/>
  </sheets>
  <definedNames>
    <definedName name="Custom" localSheetId="2">Custom!$A$1:$L$33</definedName>
    <definedName name="form_answers_1" localSheetId="3">'Form answers'!$A$1:$E$33</definedName>
    <definedName name="Luxand" localSheetId="1">Luxand!$A$1:$L$33</definedName>
    <definedName name="OpenCV_1" localSheetId="0">OpenCV!$A$1:$L$33</definedName>
  </definedNames>
  <calcPr calcId="124519"/>
</workbook>
</file>

<file path=xl/calcChain.xml><?xml version="1.0" encoding="utf-8"?>
<calcChain xmlns="http://schemas.openxmlformats.org/spreadsheetml/2006/main">
  <c r="H2" i="7"/>
  <c r="G2"/>
  <c r="F2"/>
  <c r="E2"/>
  <c r="D2"/>
  <c r="C2"/>
  <c r="B2"/>
  <c r="A2"/>
  <c r="N2" i="4"/>
  <c r="Q4" i="5"/>
  <c r="P4"/>
  <c r="O4"/>
  <c r="Q3"/>
  <c r="P3"/>
  <c r="O3"/>
  <c r="N4"/>
  <c r="N3"/>
  <c r="Q2"/>
  <c r="P2"/>
  <c r="O2"/>
  <c r="N2"/>
  <c r="L4"/>
  <c r="K4"/>
  <c r="J4"/>
  <c r="M4"/>
  <c r="K3"/>
  <c r="L3"/>
  <c r="M3"/>
  <c r="K2"/>
  <c r="L2"/>
  <c r="M2"/>
  <c r="J3"/>
  <c r="J2"/>
  <c r="I4"/>
  <c r="I3"/>
  <c r="I2"/>
  <c r="H4"/>
  <c r="H3"/>
  <c r="H2"/>
  <c r="D2"/>
  <c r="G2" s="1"/>
  <c r="D3"/>
  <c r="D4"/>
  <c r="C4"/>
  <c r="C3"/>
  <c r="F3" s="1"/>
  <c r="C2"/>
  <c r="B3"/>
  <c r="B4"/>
  <c r="G4" s="1"/>
  <c r="B2"/>
  <c r="F2" l="1"/>
  <c r="G3"/>
  <c r="B6" s="1"/>
  <c r="E2"/>
  <c r="F4"/>
  <c r="E4"/>
  <c r="E3"/>
</calcChain>
</file>

<file path=xl/connections.xml><?xml version="1.0" encoding="utf-8"?>
<connections xmlns="http://schemas.openxmlformats.org/spreadsheetml/2006/main">
  <connection id="1" name="Custom" type="6" refreshedVersion="3" background="1" saveData="1">
    <textPr sourceFile="E:\datasets\web-results\services\Custom.txt" decimal="," thousands=" ">
      <textFields count="4">
        <textField/>
        <textField/>
        <textField/>
        <textField/>
      </textFields>
    </textPr>
  </connection>
  <connection id="2" name="form_answers" type="6" refreshedVersion="3" background="1" saveData="1">
    <textPr codePage="1250" sourceFile="E:\datasets\web-results\form\form_answers.txt" decimal="," thousands=" ">
      <textFields count="5">
        <textField/>
        <textField/>
        <textField/>
        <textField/>
        <textField/>
      </textFields>
    </textPr>
  </connection>
  <connection id="3" name="Luxand" type="6" refreshedVersion="3" background="1" saveData="1">
    <textPr sourceFile="E:\datasets\web-results\services\Luxand.txt" decimal="," thousands=" ">
      <textFields count="4">
        <textField/>
        <textField/>
        <textField/>
        <textField/>
      </textFields>
    </textPr>
  </connection>
  <connection id="4" name="OpenCV" type="6" refreshedVersion="3" background="1" saveData="1">
    <textPr codePage="65001" sourceFile="E:\datasets\web-results\services\OpenCV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<sst xmlns="http://schemas.openxmlformats.org/spreadsheetml/2006/main" count="313" uniqueCount="79">
  <si>
    <t>Order</t>
  </si>
  <si>
    <t>Detected smiles</t>
  </si>
  <si>
    <t>Positive</t>
  </si>
  <si>
    <t>Negative</t>
  </si>
  <si>
    <t>Time spent</t>
  </si>
  <si>
    <t>General detection</t>
  </si>
  <si>
    <t>Informations</t>
  </si>
  <si>
    <t>Average response time</t>
  </si>
  <si>
    <t>DziaĹ‚a sprawnie.</t>
  </si>
  <si>
    <t>ByĹ‚o ok</t>
  </si>
  <si>
    <t>DziaĹ‚aĹ‚o w miarÄ™ ok</t>
  </si>
  <si>
    <t>Najlepiej poradziĹ‚ sobie z wychwytaniem uĹ›miechu, nawet zamkniÄ™tego, delikatnego.</t>
  </si>
  <si>
    <t>Not really, it mostly detected every move I've been doing.</t>
  </si>
  <si>
    <t>Sprawnie odczytuje uĹ›miechy.</t>
  </si>
  <si>
    <t>Similar to before</t>
  </si>
  <si>
    <t>Wide open smiles</t>
  </si>
  <si>
    <t>Open smiles</t>
  </si>
  <si>
    <t>Closed smiles</t>
  </si>
  <si>
    <t>No smiles</t>
  </si>
  <si>
    <t>true</t>
  </si>
  <si>
    <t>false</t>
  </si>
  <si>
    <t>It was working OK</t>
  </si>
  <si>
    <t>Nie wykrywa przez aparat?</t>
  </si>
  <si>
    <t>Bardzo dobrze wychwytuje.</t>
  </si>
  <si>
    <t>It hasn't been working correctly I think...</t>
  </si>
  <si>
    <t>I think it had big lag, photos were presented after few seconds</t>
  </si>
  <si>
    <t>wykrywalo tylko otwarte usta, ale za to mialo mniej pomylek przy minach</t>
  </si>
  <si>
    <t>Dobrze wychwyca zróżnicowane uśmiechy.</t>
  </si>
  <si>
    <t>Uśmiechy zostawały wykryte najszybciej</t>
  </si>
  <si>
    <t>trochę przycina</t>
  </si>
  <si>
    <t>gdzie są cycki?; ; to w ogóle nie łapało mojego uśmiechu i nie wiedziałam dlaczego :&lt;</t>
  </si>
  <si>
    <t>Nie wykrył za dużo moich uśmiechów.</t>
  </si>
  <si>
    <t>DziaĹ‚a dobrze.</t>
  </si>
  <si>
    <t>Ta usĹ‚uga znajdowaĹ‚a najdokĹ‚adniej uĹ›miechy (takĹĽe zamkniÄ™te)</t>
  </si>
  <si>
    <t>zamkniÄ™te usta traktuje jako osobne usmiechy (kaĹĽdÄ… klatkÄ™)</t>
  </si>
  <si>
    <t>Dobrze wychwytuje Ĺ›miech, ale czasami delikatnego nie.</t>
  </si>
  <si>
    <t>gdzie sÄ… cycki?!</t>
  </si>
  <si>
    <t>Sometimes it's just detected every move which I've been doing but mostly I'm pleased with the results.</t>
  </si>
  <si>
    <t>Sprawnie dziaĹ‚a.</t>
  </si>
  <si>
    <t>It was also detecting my mouth as smile every time I opened it very broad (not smiling)</t>
  </si>
  <si>
    <t>Luxand</t>
  </si>
  <si>
    <t>Custom</t>
  </si>
  <si>
    <t>OpenCV</t>
  </si>
  <si>
    <t>Usługa</t>
  </si>
  <si>
    <t>Wykrytych uśmiechów</t>
  </si>
  <si>
    <t>Błędnie wykryte</t>
  </si>
  <si>
    <t>Potwierdzone</t>
  </si>
  <si>
    <t>Uśmiechy zopiniowane</t>
  </si>
  <si>
    <t>% Błędnych</t>
  </si>
  <si>
    <t>% Potwierdzonych</t>
  </si>
  <si>
    <t>Średni czas odpowiedzi [ms]</t>
  </si>
  <si>
    <t>Średni czas testowania [s]</t>
  </si>
  <si>
    <t>Otwarte uśmiechy</t>
  </si>
  <si>
    <t>Szeroko otwarte uśmiechy</t>
  </si>
  <si>
    <t>Zamknięte uśmiechy</t>
  </si>
  <si>
    <t>Nic</t>
  </si>
  <si>
    <t>Raczej tak</t>
  </si>
  <si>
    <t>Raczej nie</t>
  </si>
  <si>
    <t>Wcale</t>
  </si>
  <si>
    <t>Wykrywa większość</t>
  </si>
  <si>
    <t>Udzielanie odpowiedzi ogółem</t>
  </si>
  <si>
    <t>Gender</t>
  </si>
  <si>
    <t>Age</t>
  </si>
  <si>
    <t>Affective future</t>
  </si>
  <si>
    <t>Grouping smiles</t>
  </si>
  <si>
    <t>Affective future data</t>
  </si>
  <si>
    <t>Wykrywanie uĹ›miechu najwiÄ™cej ma sensu przy robieniu zdjÄ™Ä‡ (np. zrobienie zdjÄ™cia kiedy wszyscy siÄ™ uĹ›miechajÄ…)</t>
  </si>
  <si>
    <t>w grach</t>
  </si>
  <si>
    <t>W aplikacjach spoĹ‚ecznoĹ›ciowych.</t>
  </si>
  <si>
    <t>na fejsbuku, na snapie itp.</t>
  </si>
  <si>
    <t>W aplikacjach do fotografowania, udostÄ™pniajÄ…cych zdjÄ™cia innym uĹĽytkownikom. ; KorzystaĹ‚am wczeĹ›niej, gdzie jest podobny mechanizm z wykrywaniem twarzy i emocji.</t>
  </si>
  <si>
    <t>Kobiet</t>
  </si>
  <si>
    <t>Mężczyzn</t>
  </si>
  <si>
    <t>Wiek &lt; 20</t>
  </si>
  <si>
    <t>Wiek &lt; 25</t>
  </si>
  <si>
    <t>Wiek &lt; 30</t>
  </si>
  <si>
    <t>Nie ma przyszłości</t>
  </si>
  <si>
    <t>Badanie emocji będzie często wykorzystywane</t>
  </si>
  <si>
    <t>Nigdy wcześniej o nich nie słyszałem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</si>
</sst>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2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 algn="l">
              <a:defRPr sz="1000"/>
            </a:pPr>
            <a:r>
              <a:rPr lang="pl-PL" sz="1000"/>
              <a:t>Rozkład poprawności wykrywania uśmiechów zdaniem użytkowników</a:t>
            </a:r>
          </a:p>
        </c:rich>
      </c:tx>
      <c:layout>
        <c:manualLayout>
          <c:xMode val="edge"/>
          <c:yMode val="edge"/>
          <c:x val="0.11853077228044726"/>
          <c:y val="3.2407407407407406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Wykrytych uśmiechów</c:v>
          </c:tx>
          <c:dLbls>
            <c:dLblPos val="ctr"/>
            <c:showVal val="1"/>
          </c:dLbls>
          <c:cat>
            <c:strRef>
              <c:f>'Wyniki usług'!$A$2:$A$4</c:f>
              <c:strCache>
                <c:ptCount val="3"/>
                <c:pt idx="0">
                  <c:v>Luxand</c:v>
                </c:pt>
                <c:pt idx="1">
                  <c:v>Custom</c:v>
                </c:pt>
                <c:pt idx="2">
                  <c:v>OpenCV</c:v>
                </c:pt>
              </c:strCache>
            </c:strRef>
          </c:cat>
          <c:val>
            <c:numRef>
              <c:f>'Wyniki usług'!$B$2:$B$4</c:f>
              <c:numCache>
                <c:formatCode>General</c:formatCode>
                <c:ptCount val="3"/>
                <c:pt idx="0">
                  <c:v>312</c:v>
                </c:pt>
                <c:pt idx="1">
                  <c:v>256</c:v>
                </c:pt>
                <c:pt idx="2">
                  <c:v>116</c:v>
                </c:pt>
              </c:numCache>
            </c:numRef>
          </c:val>
        </c:ser>
        <c:ser>
          <c:idx val="1"/>
          <c:order val="1"/>
          <c:tx>
            <c:v>Błędne wykryte</c:v>
          </c:tx>
          <c:dLbls>
            <c:dLblPos val="ctr"/>
            <c:showVal val="1"/>
          </c:dLbls>
          <c:cat>
            <c:strRef>
              <c:f>'Wyniki usług'!$A$2:$A$4</c:f>
              <c:strCache>
                <c:ptCount val="3"/>
                <c:pt idx="0">
                  <c:v>Luxand</c:v>
                </c:pt>
                <c:pt idx="1">
                  <c:v>Custom</c:v>
                </c:pt>
                <c:pt idx="2">
                  <c:v>OpenCV</c:v>
                </c:pt>
              </c:strCache>
            </c:strRef>
          </c:cat>
          <c:val>
            <c:numRef>
              <c:f>'Wyniki usług'!$C$2:$C$4</c:f>
              <c:numCache>
                <c:formatCode>General</c:formatCode>
                <c:ptCount val="3"/>
                <c:pt idx="0">
                  <c:v>60</c:v>
                </c:pt>
                <c:pt idx="1">
                  <c:v>41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v>Poprawnie wykryte</c:v>
          </c:tx>
          <c:dLbls>
            <c:dLblPos val="ctr"/>
            <c:showVal val="1"/>
          </c:dLbls>
          <c:val>
            <c:numRef>
              <c:f>'Wyniki usług'!$D$2:$D$4</c:f>
              <c:numCache>
                <c:formatCode>General</c:formatCode>
                <c:ptCount val="3"/>
                <c:pt idx="0">
                  <c:v>131</c:v>
                </c:pt>
                <c:pt idx="1">
                  <c:v>102</c:v>
                </c:pt>
                <c:pt idx="2">
                  <c:v>87</c:v>
                </c:pt>
              </c:numCache>
            </c:numRef>
          </c:val>
        </c:ser>
        <c:dLbls>
          <c:dLblPos val="ctr"/>
          <c:showVal val="1"/>
        </c:dLbls>
        <c:axId val="145364480"/>
        <c:axId val="67506944"/>
      </c:barChart>
      <c:catAx>
        <c:axId val="145364480"/>
        <c:scaling>
          <c:orientation val="minMax"/>
        </c:scaling>
        <c:axPos val="b"/>
        <c:tickLblPos val="nextTo"/>
        <c:crossAx val="67506944"/>
        <c:crosses val="autoZero"/>
        <c:auto val="1"/>
        <c:lblAlgn val="ctr"/>
        <c:lblOffset val="100"/>
      </c:catAx>
      <c:valAx>
        <c:axId val="67506944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14536448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"/>
  <c:chart>
    <c:title>
      <c:tx>
        <c:rich>
          <a:bodyPr/>
          <a:lstStyle/>
          <a:p>
            <a:pPr>
              <a:defRPr sz="1000"/>
            </a:pPr>
            <a:r>
              <a:rPr lang="pl-PL" sz="1000"/>
              <a:t>Zestawienie</a:t>
            </a:r>
            <a:r>
              <a:rPr lang="pl-PL" sz="1000" baseline="0"/>
              <a:t> czasu testowania i odpowiedzi usług z liczbą wykrytych uśmiechów</a:t>
            </a:r>
            <a:endParaRPr lang="pl-PL" sz="1000"/>
          </a:p>
        </c:rich>
      </c:tx>
      <c:layout/>
    </c:title>
    <c:plotArea>
      <c:layout>
        <c:manualLayout>
          <c:layoutTarget val="inner"/>
          <c:xMode val="edge"/>
          <c:yMode val="edge"/>
          <c:x val="0.11265507436570428"/>
          <c:y val="0.20607648002333043"/>
          <c:w val="0.7887731846019248"/>
          <c:h val="0.57102216389617966"/>
        </c:manualLayout>
      </c:layout>
      <c:barChart>
        <c:barDir val="col"/>
        <c:grouping val="clustered"/>
        <c:ser>
          <c:idx val="1"/>
          <c:order val="0"/>
          <c:tx>
            <c:v>Średni czas testowania [s]</c:v>
          </c:tx>
          <c:dLbls>
            <c:showVal val="1"/>
          </c:dLbls>
          <c:cat>
            <c:strRef>
              <c:f>'Wyniki usług'!$A$2:$A$4</c:f>
              <c:strCache>
                <c:ptCount val="3"/>
                <c:pt idx="0">
                  <c:v>Luxand</c:v>
                </c:pt>
                <c:pt idx="1">
                  <c:v>Custom</c:v>
                </c:pt>
                <c:pt idx="2">
                  <c:v>OpenCV</c:v>
                </c:pt>
              </c:strCache>
            </c:strRef>
          </c:cat>
          <c:val>
            <c:numRef>
              <c:f>'Wyniki usług'!$H$2:$H$4</c:f>
              <c:numCache>
                <c:formatCode>0</c:formatCode>
                <c:ptCount val="3"/>
                <c:pt idx="0">
                  <c:v>65.385125000000002</c:v>
                </c:pt>
                <c:pt idx="1">
                  <c:v>46.472000000000001</c:v>
                </c:pt>
                <c:pt idx="2">
                  <c:v>45.139031250000002</c:v>
                </c:pt>
              </c:numCache>
            </c:numRef>
          </c:val>
        </c:ser>
        <c:ser>
          <c:idx val="0"/>
          <c:order val="1"/>
          <c:tx>
            <c:v>Średni czas odpowiedzi [ms]</c:v>
          </c:tx>
          <c:dLbls>
            <c:showVal val="1"/>
          </c:dLbls>
          <c:cat>
            <c:strRef>
              <c:f>'Wyniki usług'!$A$2:$A$4</c:f>
              <c:strCache>
                <c:ptCount val="3"/>
                <c:pt idx="0">
                  <c:v>Luxand</c:v>
                </c:pt>
                <c:pt idx="1">
                  <c:v>Custom</c:v>
                </c:pt>
                <c:pt idx="2">
                  <c:v>OpenCV</c:v>
                </c:pt>
              </c:strCache>
            </c:strRef>
          </c:cat>
          <c:val>
            <c:numRef>
              <c:f>'Wyniki usług'!$I$2:$I$4</c:f>
              <c:numCache>
                <c:formatCode>0</c:formatCode>
                <c:ptCount val="3"/>
                <c:pt idx="0">
                  <c:v>2091.59375</c:v>
                </c:pt>
                <c:pt idx="1">
                  <c:v>1065.375</c:v>
                </c:pt>
                <c:pt idx="2">
                  <c:v>717.09375</c:v>
                </c:pt>
              </c:numCache>
            </c:numRef>
          </c:val>
        </c:ser>
        <c:gapWidth val="58"/>
        <c:overlap val="-100"/>
        <c:axId val="107856640"/>
        <c:axId val="107858560"/>
      </c:barChart>
      <c:barChart>
        <c:barDir val="col"/>
        <c:grouping val="clustered"/>
        <c:ser>
          <c:idx val="2"/>
          <c:order val="2"/>
          <c:tx>
            <c:v>Liczba wykrytych uśmiechów</c:v>
          </c:tx>
          <c:dLbls>
            <c:showVal val="1"/>
          </c:dLbls>
          <c:cat>
            <c:strRef>
              <c:f>'Wyniki usług'!$A$2:$A$4</c:f>
              <c:strCache>
                <c:ptCount val="3"/>
                <c:pt idx="0">
                  <c:v>Luxand</c:v>
                </c:pt>
                <c:pt idx="1">
                  <c:v>Custom</c:v>
                </c:pt>
                <c:pt idx="2">
                  <c:v>OpenCV</c:v>
                </c:pt>
              </c:strCache>
            </c:strRef>
          </c:cat>
          <c:val>
            <c:numRef>
              <c:f>'Wyniki usług'!$B$2:$B$4</c:f>
              <c:numCache>
                <c:formatCode>General</c:formatCode>
                <c:ptCount val="3"/>
                <c:pt idx="0">
                  <c:v>312</c:v>
                </c:pt>
                <c:pt idx="1">
                  <c:v>256</c:v>
                </c:pt>
                <c:pt idx="2">
                  <c:v>116</c:v>
                </c:pt>
              </c:numCache>
            </c:numRef>
          </c:val>
        </c:ser>
        <c:axId val="185597952"/>
        <c:axId val="163440128"/>
      </c:barChart>
      <c:catAx>
        <c:axId val="107856640"/>
        <c:scaling>
          <c:orientation val="minMax"/>
        </c:scaling>
        <c:axPos val="b"/>
        <c:tickLblPos val="nextTo"/>
        <c:crossAx val="107858560"/>
        <c:auto val="1"/>
        <c:lblAlgn val="ctr"/>
        <c:lblOffset val="100"/>
      </c:catAx>
      <c:valAx>
        <c:axId val="107858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</a:p>
            </c:rich>
          </c:tx>
          <c:layout/>
        </c:title>
        <c:numFmt formatCode="0" sourceLinked="1"/>
        <c:tickLblPos val="nextTo"/>
        <c:crossAx val="107856640"/>
        <c:crossBetween val="between"/>
      </c:valAx>
      <c:valAx>
        <c:axId val="163440128"/>
        <c:scaling>
          <c:orientation val="minMax"/>
        </c:scaling>
        <c:axPos val="r"/>
        <c:title>
          <c:tx>
            <c:rich>
              <a:bodyPr rot="5400000" vert="horz" anchor="t" anchorCtr="0"/>
              <a:lstStyle/>
              <a:p>
                <a:pPr>
                  <a:defRPr/>
                </a:pPr>
                <a:r>
                  <a:rPr lang="pl-PL"/>
                  <a:t>Liczba wykrytych uśmiechów</a:t>
                </a:r>
              </a:p>
            </c:rich>
          </c:tx>
          <c:layout/>
        </c:title>
        <c:numFmt formatCode="General" sourceLinked="1"/>
        <c:tickLblPos val="nextTo"/>
        <c:crossAx val="185597952"/>
        <c:crosses val="max"/>
        <c:crossBetween val="between"/>
      </c:valAx>
      <c:catAx>
        <c:axId val="185597952"/>
        <c:scaling>
          <c:orientation val="minMax"/>
        </c:scaling>
        <c:delete val="1"/>
        <c:axPos val="b"/>
        <c:tickLblPos val="nextTo"/>
        <c:crossAx val="163440128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3.1904199475065613E-2"/>
          <c:y val="0.88117672790901136"/>
          <c:w val="0.94730271216097983"/>
          <c:h val="9.1045494313210837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"/>
  <c:chart>
    <c:title>
      <c:tx>
        <c:rich>
          <a:bodyPr/>
          <a:lstStyle/>
          <a:p>
            <a:pPr>
              <a:defRPr sz="1000"/>
            </a:pPr>
            <a:r>
              <a:rPr lang="pl-PL" sz="1000"/>
              <a:t>Rozpoznawane typy uśmiechów zdaniem użytkowników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4488407699037621E-2"/>
          <c:y val="0.11664009888672174"/>
          <c:w val="0.88495603674540679"/>
          <c:h val="0.66993024954449498"/>
        </c:manualLayout>
      </c:layout>
      <c:barChart>
        <c:barDir val="col"/>
        <c:grouping val="clustered"/>
        <c:ser>
          <c:idx val="0"/>
          <c:order val="0"/>
          <c:tx>
            <c:strRef>
              <c:f>'Wyniki usług'!$J$1</c:f>
              <c:strCache>
                <c:ptCount val="1"/>
                <c:pt idx="0">
                  <c:v>Szeroko otwarte uśmiechy</c:v>
                </c:pt>
              </c:strCache>
            </c:strRef>
          </c:tx>
          <c:dLbls>
            <c:dLblPos val="outEnd"/>
            <c:showVal val="1"/>
          </c:dLbls>
          <c:cat>
            <c:strRef>
              <c:f>'Wyniki usług'!$A$2:$A$4</c:f>
              <c:strCache>
                <c:ptCount val="3"/>
                <c:pt idx="0">
                  <c:v>Luxand</c:v>
                </c:pt>
                <c:pt idx="1">
                  <c:v>Custom</c:v>
                </c:pt>
                <c:pt idx="2">
                  <c:v>OpenCV</c:v>
                </c:pt>
              </c:strCache>
            </c:strRef>
          </c:cat>
          <c:val>
            <c:numRef>
              <c:f>'Wyniki usług'!$J$2:$J$4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'Wyniki usług'!$K$1</c:f>
              <c:strCache>
                <c:ptCount val="1"/>
                <c:pt idx="0">
                  <c:v>Otwarte uśmiechy</c:v>
                </c:pt>
              </c:strCache>
            </c:strRef>
          </c:tx>
          <c:dLbls>
            <c:dLblPos val="outEnd"/>
            <c:showVal val="1"/>
          </c:dLbls>
          <c:cat>
            <c:strRef>
              <c:f>'Wyniki usług'!$A$2:$A$4</c:f>
              <c:strCache>
                <c:ptCount val="3"/>
                <c:pt idx="0">
                  <c:v>Luxand</c:v>
                </c:pt>
                <c:pt idx="1">
                  <c:v>Custom</c:v>
                </c:pt>
                <c:pt idx="2">
                  <c:v>OpenCV</c:v>
                </c:pt>
              </c:strCache>
            </c:strRef>
          </c:cat>
          <c:val>
            <c:numRef>
              <c:f>'Wyniki usług'!$K$2:$K$4</c:f>
              <c:numCache>
                <c:formatCode>General</c:formatCode>
                <c:ptCount val="3"/>
                <c:pt idx="0">
                  <c:v>17</c:v>
                </c:pt>
                <c:pt idx="1">
                  <c:v>14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tx>
            <c:strRef>
              <c:f>'Wyniki usług'!$L$1</c:f>
              <c:strCache>
                <c:ptCount val="1"/>
                <c:pt idx="0">
                  <c:v>Zamknięte uśmiechy</c:v>
                </c:pt>
              </c:strCache>
            </c:strRef>
          </c:tx>
          <c:dLbls>
            <c:dLblPos val="outEnd"/>
            <c:showVal val="1"/>
          </c:dLbls>
          <c:cat>
            <c:strRef>
              <c:f>'Wyniki usług'!$A$2:$A$4</c:f>
              <c:strCache>
                <c:ptCount val="3"/>
                <c:pt idx="0">
                  <c:v>Luxand</c:v>
                </c:pt>
                <c:pt idx="1">
                  <c:v>Custom</c:v>
                </c:pt>
                <c:pt idx="2">
                  <c:v>OpenCV</c:v>
                </c:pt>
              </c:strCache>
            </c:strRef>
          </c:cat>
          <c:val>
            <c:numRef>
              <c:f>'Wyniki usług'!$L$2:$L$4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v>Brak wykryć</c:v>
          </c:tx>
          <c:dLbls>
            <c:dLblPos val="outEnd"/>
            <c:showVal val="1"/>
          </c:dLbls>
          <c:val>
            <c:numRef>
              <c:f>'Wyniki usług'!$M$2:$M$4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dLblPos val="outEnd"/>
          <c:showVal val="1"/>
        </c:dLbls>
        <c:axId val="148802944"/>
        <c:axId val="154599808"/>
      </c:barChart>
      <c:catAx>
        <c:axId val="148802944"/>
        <c:scaling>
          <c:orientation val="minMax"/>
        </c:scaling>
        <c:axPos val="b"/>
        <c:tickLblPos val="nextTo"/>
        <c:crossAx val="154599808"/>
        <c:crosses val="autoZero"/>
        <c:auto val="1"/>
        <c:lblAlgn val="ctr"/>
        <c:lblOffset val="100"/>
      </c:catAx>
      <c:valAx>
        <c:axId val="154599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 potwierdzeń dla typu uśmiechu</a:t>
                </a:r>
              </a:p>
            </c:rich>
          </c:tx>
          <c:layout/>
        </c:title>
        <c:numFmt formatCode="General" sourceLinked="1"/>
        <c:tickLblPos val="nextTo"/>
        <c:crossAx val="1488029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5515310586176728E-2"/>
          <c:y val="0.86728783902012252"/>
          <c:w val="0.96896937882764655"/>
          <c:h val="0.1049343832020997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000"/>
              <a:t>Czy usługa wykrywa większość uśmiechów?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Wykrywa większość</c:v>
          </c:tx>
          <c:dLbls>
            <c:dLblPos val="ctr"/>
            <c:showVal val="1"/>
          </c:dLbls>
          <c:cat>
            <c:strRef>
              <c:f>'Wyniki usług'!$A$2:$A$4</c:f>
              <c:strCache>
                <c:ptCount val="3"/>
                <c:pt idx="0">
                  <c:v>Luxand</c:v>
                </c:pt>
                <c:pt idx="1">
                  <c:v>Custom</c:v>
                </c:pt>
                <c:pt idx="2">
                  <c:v>OpenCV</c:v>
                </c:pt>
              </c:strCache>
            </c:strRef>
          </c:cat>
          <c:val>
            <c:numRef>
              <c:f>'Wyniki usług'!$N$2:$N$4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v>Raczej tak</c:v>
          </c:tx>
          <c:dLbls>
            <c:dLblPos val="ctr"/>
            <c:showVal val="1"/>
          </c:dLbls>
          <c:cat>
            <c:strRef>
              <c:f>'Wyniki usług'!$A$2:$A$4</c:f>
              <c:strCache>
                <c:ptCount val="3"/>
                <c:pt idx="0">
                  <c:v>Luxand</c:v>
                </c:pt>
                <c:pt idx="1">
                  <c:v>Custom</c:v>
                </c:pt>
                <c:pt idx="2">
                  <c:v>OpenCV</c:v>
                </c:pt>
              </c:strCache>
            </c:strRef>
          </c:cat>
          <c:val>
            <c:numRef>
              <c:f>'Wyniki usług'!$O$2:$O$4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5</c:v>
                </c:pt>
              </c:numCache>
            </c:numRef>
          </c:val>
        </c:ser>
        <c:ser>
          <c:idx val="2"/>
          <c:order val="2"/>
          <c:tx>
            <c:v>Raczej nie</c:v>
          </c:tx>
          <c:dLbls>
            <c:dLbl>
              <c:idx val="0"/>
              <c:delete val="1"/>
            </c:dLbl>
            <c:dLbl>
              <c:idx val="1"/>
              <c:delete val="1"/>
            </c:dLbl>
            <c:dLblPos val="ctr"/>
            <c:showVal val="1"/>
          </c:dLbls>
          <c:cat>
            <c:strRef>
              <c:f>'Wyniki usług'!$A$2:$A$4</c:f>
              <c:strCache>
                <c:ptCount val="3"/>
                <c:pt idx="0">
                  <c:v>Luxand</c:v>
                </c:pt>
                <c:pt idx="1">
                  <c:v>Custom</c:v>
                </c:pt>
                <c:pt idx="2">
                  <c:v>OpenCV</c:v>
                </c:pt>
              </c:strCache>
            </c:strRef>
          </c:cat>
          <c:val>
            <c:numRef>
              <c:f>'Wyniki usług'!$P$2:$P$4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</c:ser>
        <c:ser>
          <c:idx val="3"/>
          <c:order val="3"/>
          <c:tx>
            <c:v>Większość omija</c:v>
          </c:tx>
          <c:dLbls>
            <c:dLbl>
              <c:idx val="0"/>
              <c:delete val="1"/>
            </c:dLbl>
            <c:dLbl>
              <c:idx val="1"/>
              <c:delete val="1"/>
            </c:dLbl>
            <c:dLblPos val="ctr"/>
            <c:showVal val="1"/>
          </c:dLbls>
          <c:cat>
            <c:strRef>
              <c:f>'Wyniki usług'!$A$2:$A$4</c:f>
              <c:strCache>
                <c:ptCount val="3"/>
                <c:pt idx="0">
                  <c:v>Luxand</c:v>
                </c:pt>
                <c:pt idx="1">
                  <c:v>Custom</c:v>
                </c:pt>
                <c:pt idx="2">
                  <c:v>OpenCV</c:v>
                </c:pt>
              </c:strCache>
            </c:strRef>
          </c:cat>
          <c:val>
            <c:numRef>
              <c:f>'Wyniki usług'!$Q$2:$Q$4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</c:ser>
        <c:dLbls>
          <c:dLblPos val="ctr"/>
          <c:showVal val="1"/>
        </c:dLbls>
        <c:overlap val="100"/>
        <c:axId val="131688320"/>
        <c:axId val="131907968"/>
      </c:barChart>
      <c:catAx>
        <c:axId val="131688320"/>
        <c:scaling>
          <c:orientation val="minMax"/>
        </c:scaling>
        <c:axPos val="b"/>
        <c:tickLblPos val="nextTo"/>
        <c:crossAx val="131907968"/>
        <c:crosses val="autoZero"/>
        <c:auto val="1"/>
        <c:lblAlgn val="ctr"/>
        <c:lblOffset val="100"/>
      </c:catAx>
      <c:valAx>
        <c:axId val="131907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 odpowiedzi</a:t>
                </a:r>
              </a:p>
            </c:rich>
          </c:tx>
          <c:layout/>
        </c:title>
        <c:numFmt formatCode="General" sourceLinked="1"/>
        <c:tickLblPos val="nextTo"/>
        <c:crossAx val="1316883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"/>
  <c:chart>
    <c:title>
      <c:tx>
        <c:rich>
          <a:bodyPr/>
          <a:lstStyle/>
          <a:p>
            <a:pPr>
              <a:defRPr sz="1000"/>
            </a:pPr>
            <a:r>
              <a:rPr lang="pl-PL" sz="1000"/>
              <a:t>Czy badanie emocji użytkownika ma przyszłość w aplikacjach komputerowych?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060236220472441E-2"/>
          <c:y val="0.1936194954797317"/>
          <c:w val="0.45212882764654416"/>
          <c:h val="0.75354804607757364"/>
        </c:manualLayout>
      </c:layout>
      <c:doughnutChart>
        <c:varyColors val="1"/>
        <c:ser>
          <c:idx val="0"/>
          <c:order val="0"/>
          <c:dLbls>
            <c:dLbl>
              <c:idx val="2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l-PL"/>
              </a:p>
            </c:txPr>
            <c:showVal val="1"/>
            <c:showLeaderLines val="1"/>
          </c:dLbls>
          <c:cat>
            <c:strRef>
              <c:f>'Wyniki formularza'!$F$1:$H$1</c:f>
              <c:strCache>
                <c:ptCount val="3"/>
                <c:pt idx="0">
                  <c:v>Badanie emocji będzie często wykorzystywane</c:v>
                </c:pt>
                <c:pt idx="1">
                  <c:v>Nigdy wcześniej o nich nie słyszałem</c:v>
                </c:pt>
                <c:pt idx="2">
                  <c:v>Nie ma przyszłości</c:v>
                </c:pt>
              </c:strCache>
            </c:strRef>
          </c:cat>
          <c:val>
            <c:numRef>
              <c:f>'Wyniki formularza'!$F$2:$H$2</c:f>
              <c:numCache>
                <c:formatCode>General</c:formatCode>
                <c:ptCount val="3"/>
                <c:pt idx="0">
                  <c:v>13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58611111111111114"/>
          <c:y val="0.36785287255759697"/>
          <c:w val="0.32777777777777778"/>
          <c:h val="0.4560068533100029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6</xdr:row>
      <xdr:rowOff>171450</xdr:rowOff>
    </xdr:from>
    <xdr:to>
      <xdr:col>4</xdr:col>
      <xdr:colOff>800100</xdr:colOff>
      <xdr:row>22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800100</xdr:colOff>
      <xdr:row>6</xdr:row>
      <xdr:rowOff>171450</xdr:rowOff>
    </xdr:from>
    <xdr:to>
      <xdr:col>10</xdr:col>
      <xdr:colOff>238125</xdr:colOff>
      <xdr:row>22</xdr:row>
      <xdr:rowOff>19050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28574</xdr:rowOff>
    </xdr:from>
    <xdr:to>
      <xdr:col>4</xdr:col>
      <xdr:colOff>809625</xdr:colOff>
      <xdr:row>39</xdr:row>
      <xdr:rowOff>66674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800100</xdr:colOff>
      <xdr:row>22</xdr:row>
      <xdr:rowOff>9525</xdr:rowOff>
    </xdr:from>
    <xdr:to>
      <xdr:col>10</xdr:col>
      <xdr:colOff>247650</xdr:colOff>
      <xdr:row>39</xdr:row>
      <xdr:rowOff>76200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66676</xdr:colOff>
      <xdr:row>12</xdr:row>
      <xdr:rowOff>152400</xdr:rowOff>
    </xdr:from>
    <xdr:to>
      <xdr:col>9</xdr:col>
      <xdr:colOff>304800</xdr:colOff>
      <xdr:row>28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enCV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uxand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ustom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orm_answers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opLeftCell="B1" workbookViewId="0">
      <selection activeCell="B30" sqref="B30"/>
    </sheetView>
  </sheetViews>
  <sheetFormatPr defaultRowHeight="14.25"/>
  <cols>
    <col min="1" max="1" width="5.625" bestFit="1" customWidth="1"/>
    <col min="2" max="2" width="14.25" bestFit="1" customWidth="1"/>
    <col min="3" max="3" width="7.25" bestFit="1" customWidth="1"/>
    <col min="4" max="4" width="7.875" bestFit="1" customWidth="1"/>
    <col min="5" max="5" width="10" bestFit="1" customWidth="1"/>
    <col min="6" max="6" width="15.25" bestFit="1" customWidth="1"/>
    <col min="7" max="7" width="15.625" bestFit="1" customWidth="1"/>
    <col min="8" max="8" width="11.25" bestFit="1" customWidth="1"/>
    <col min="9" max="9" width="12.5" bestFit="1" customWidth="1"/>
    <col min="11" max="11" width="72" bestFit="1" customWidth="1"/>
    <col min="12" max="12" width="19.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16</v>
      </c>
      <c r="I1" t="s">
        <v>17</v>
      </c>
      <c r="J1" t="s">
        <v>18</v>
      </c>
      <c r="K1" t="s">
        <v>6</v>
      </c>
      <c r="L1" t="s">
        <v>7</v>
      </c>
    </row>
    <row r="2" spans="1:12">
      <c r="A2">
        <v>0</v>
      </c>
      <c r="B2">
        <v>5</v>
      </c>
      <c r="C2">
        <v>3</v>
      </c>
      <c r="D2">
        <v>2</v>
      </c>
      <c r="E2">
        <v>55840</v>
      </c>
      <c r="F2">
        <v>0</v>
      </c>
      <c r="G2" t="s">
        <v>19</v>
      </c>
      <c r="H2" t="s">
        <v>19</v>
      </c>
      <c r="I2" t="s">
        <v>20</v>
      </c>
      <c r="J2" t="s">
        <v>20</v>
      </c>
      <c r="K2" t="s">
        <v>27</v>
      </c>
      <c r="L2">
        <v>0</v>
      </c>
    </row>
    <row r="3" spans="1:12">
      <c r="A3">
        <v>2</v>
      </c>
      <c r="B3">
        <v>0</v>
      </c>
      <c r="C3">
        <v>0</v>
      </c>
      <c r="D3">
        <v>0</v>
      </c>
      <c r="E3">
        <v>6412</v>
      </c>
      <c r="F3">
        <v>3</v>
      </c>
      <c r="G3" t="s">
        <v>20</v>
      </c>
      <c r="H3" t="s">
        <v>20</v>
      </c>
      <c r="I3" t="s">
        <v>20</v>
      </c>
      <c r="J3" t="s">
        <v>19</v>
      </c>
      <c r="L3">
        <v>0</v>
      </c>
    </row>
    <row r="4" spans="1:12">
      <c r="A4">
        <v>0</v>
      </c>
      <c r="B4">
        <v>6</v>
      </c>
      <c r="C4">
        <v>0</v>
      </c>
      <c r="D4">
        <v>0</v>
      </c>
      <c r="E4">
        <v>64219</v>
      </c>
      <c r="F4">
        <v>1</v>
      </c>
      <c r="G4" t="s">
        <v>19</v>
      </c>
      <c r="H4" t="s">
        <v>19</v>
      </c>
      <c r="I4" t="s">
        <v>20</v>
      </c>
      <c r="J4" t="s">
        <v>20</v>
      </c>
      <c r="K4" t="s">
        <v>28</v>
      </c>
      <c r="L4">
        <v>650</v>
      </c>
    </row>
    <row r="5" spans="1:12">
      <c r="A5">
        <v>0</v>
      </c>
      <c r="B5">
        <v>9</v>
      </c>
      <c r="C5">
        <v>9</v>
      </c>
      <c r="D5">
        <v>0</v>
      </c>
      <c r="E5">
        <v>84241</v>
      </c>
      <c r="F5">
        <v>0</v>
      </c>
      <c r="G5" t="s">
        <v>19</v>
      </c>
      <c r="H5" t="s">
        <v>19</v>
      </c>
      <c r="I5" t="s">
        <v>19</v>
      </c>
      <c r="J5" t="s">
        <v>20</v>
      </c>
      <c r="K5" t="s">
        <v>21</v>
      </c>
      <c r="L5">
        <v>676</v>
      </c>
    </row>
    <row r="6" spans="1:12">
      <c r="A6">
        <v>1</v>
      </c>
      <c r="B6">
        <v>4</v>
      </c>
      <c r="C6">
        <v>4</v>
      </c>
      <c r="D6">
        <v>0</v>
      </c>
      <c r="E6">
        <v>27304</v>
      </c>
      <c r="F6">
        <v>2</v>
      </c>
      <c r="G6" t="s">
        <v>19</v>
      </c>
      <c r="H6" t="s">
        <v>20</v>
      </c>
      <c r="I6" t="s">
        <v>20</v>
      </c>
      <c r="J6" t="s">
        <v>20</v>
      </c>
      <c r="K6" t="s">
        <v>29</v>
      </c>
      <c r="L6">
        <v>722</v>
      </c>
    </row>
    <row r="7" spans="1:12">
      <c r="A7">
        <v>2</v>
      </c>
      <c r="B7">
        <v>0</v>
      </c>
      <c r="C7">
        <v>0</v>
      </c>
      <c r="D7">
        <v>0</v>
      </c>
      <c r="E7">
        <v>16862</v>
      </c>
      <c r="F7">
        <v>3</v>
      </c>
      <c r="G7" t="s">
        <v>20</v>
      </c>
      <c r="H7" t="s">
        <v>20</v>
      </c>
      <c r="I7" t="s">
        <v>20</v>
      </c>
      <c r="J7" t="s">
        <v>19</v>
      </c>
      <c r="K7" t="s">
        <v>22</v>
      </c>
      <c r="L7">
        <v>0</v>
      </c>
    </row>
    <row r="8" spans="1:12">
      <c r="A8">
        <v>1</v>
      </c>
      <c r="B8">
        <v>5</v>
      </c>
      <c r="C8">
        <v>4</v>
      </c>
      <c r="D8">
        <v>1</v>
      </c>
      <c r="E8">
        <v>64152</v>
      </c>
      <c r="F8">
        <v>0</v>
      </c>
      <c r="G8" t="s">
        <v>20</v>
      </c>
      <c r="H8" t="s">
        <v>19</v>
      </c>
      <c r="I8" t="s">
        <v>19</v>
      </c>
      <c r="J8" t="s">
        <v>20</v>
      </c>
      <c r="K8" t="s">
        <v>23</v>
      </c>
      <c r="L8">
        <v>1024</v>
      </c>
    </row>
    <row r="9" spans="1:12">
      <c r="A9">
        <v>2</v>
      </c>
      <c r="B9">
        <v>1</v>
      </c>
      <c r="C9">
        <v>0</v>
      </c>
      <c r="D9">
        <v>0</v>
      </c>
      <c r="E9">
        <v>5125</v>
      </c>
      <c r="F9">
        <v>1</v>
      </c>
      <c r="L9">
        <v>109</v>
      </c>
    </row>
    <row r="10" spans="1:12">
      <c r="A10">
        <v>0</v>
      </c>
      <c r="B10">
        <v>0</v>
      </c>
      <c r="C10">
        <v>0</v>
      </c>
      <c r="D10">
        <v>0</v>
      </c>
      <c r="E10">
        <v>88290</v>
      </c>
      <c r="F10">
        <v>1</v>
      </c>
      <c r="G10" t="s">
        <v>20</v>
      </c>
      <c r="H10" t="s">
        <v>19</v>
      </c>
      <c r="I10" t="s">
        <v>20</v>
      </c>
      <c r="J10" t="s">
        <v>20</v>
      </c>
      <c r="L10">
        <v>0</v>
      </c>
    </row>
    <row r="11" spans="1:12">
      <c r="A11">
        <v>1</v>
      </c>
      <c r="B11">
        <v>2</v>
      </c>
      <c r="C11">
        <v>2</v>
      </c>
      <c r="D11">
        <v>0</v>
      </c>
      <c r="E11">
        <v>9248</v>
      </c>
      <c r="L11">
        <v>706</v>
      </c>
    </row>
    <row r="12" spans="1:12">
      <c r="A12">
        <v>1</v>
      </c>
      <c r="B12">
        <v>2</v>
      </c>
      <c r="C12">
        <v>2</v>
      </c>
      <c r="D12">
        <v>0</v>
      </c>
      <c r="E12">
        <v>8087</v>
      </c>
      <c r="L12">
        <v>725</v>
      </c>
    </row>
    <row r="13" spans="1:12">
      <c r="A13">
        <v>1</v>
      </c>
      <c r="B13">
        <v>0</v>
      </c>
      <c r="C13">
        <v>0</v>
      </c>
      <c r="D13">
        <v>0</v>
      </c>
      <c r="E13">
        <v>1234</v>
      </c>
      <c r="L13">
        <v>0</v>
      </c>
    </row>
    <row r="14" spans="1:12">
      <c r="A14">
        <v>1</v>
      </c>
      <c r="B14">
        <v>0</v>
      </c>
      <c r="C14">
        <v>0</v>
      </c>
      <c r="D14">
        <v>0</v>
      </c>
      <c r="E14">
        <v>1124</v>
      </c>
      <c r="L14">
        <v>0</v>
      </c>
    </row>
    <row r="15" spans="1:12">
      <c r="A15">
        <v>1</v>
      </c>
      <c r="B15">
        <v>4</v>
      </c>
      <c r="C15">
        <v>4</v>
      </c>
      <c r="D15">
        <v>0</v>
      </c>
      <c r="E15">
        <v>38035</v>
      </c>
      <c r="L15">
        <v>587</v>
      </c>
    </row>
    <row r="16" spans="1:12">
      <c r="A16">
        <v>1</v>
      </c>
      <c r="B16">
        <v>8</v>
      </c>
      <c r="C16">
        <v>8</v>
      </c>
      <c r="D16">
        <v>0</v>
      </c>
      <c r="E16">
        <v>40304</v>
      </c>
      <c r="L16">
        <v>582</v>
      </c>
    </row>
    <row r="17" spans="1:12">
      <c r="A17">
        <v>1</v>
      </c>
      <c r="B17">
        <v>0</v>
      </c>
      <c r="C17">
        <v>0</v>
      </c>
      <c r="D17">
        <v>0</v>
      </c>
      <c r="E17">
        <v>65217</v>
      </c>
      <c r="F17">
        <v>2</v>
      </c>
      <c r="G17" t="s">
        <v>20</v>
      </c>
      <c r="H17" t="s">
        <v>20</v>
      </c>
      <c r="I17" t="s">
        <v>20</v>
      </c>
      <c r="J17" t="s">
        <v>19</v>
      </c>
      <c r="K17" t="s">
        <v>30</v>
      </c>
      <c r="L17">
        <v>0</v>
      </c>
    </row>
    <row r="18" spans="1:12">
      <c r="A18">
        <v>1</v>
      </c>
      <c r="B18">
        <v>9</v>
      </c>
      <c r="C18">
        <v>9</v>
      </c>
      <c r="D18">
        <v>0</v>
      </c>
      <c r="E18">
        <v>55790</v>
      </c>
      <c r="L18">
        <v>629</v>
      </c>
    </row>
    <row r="19" spans="1:12">
      <c r="A19">
        <v>2</v>
      </c>
      <c r="B19">
        <v>4</v>
      </c>
      <c r="C19">
        <v>3</v>
      </c>
      <c r="D19">
        <v>1</v>
      </c>
      <c r="E19">
        <v>33206</v>
      </c>
      <c r="L19">
        <v>593</v>
      </c>
    </row>
    <row r="20" spans="1:12">
      <c r="A20">
        <v>1</v>
      </c>
      <c r="B20">
        <v>0</v>
      </c>
      <c r="C20">
        <v>0</v>
      </c>
      <c r="D20">
        <v>0</v>
      </c>
      <c r="E20">
        <v>31458</v>
      </c>
      <c r="F20">
        <v>3</v>
      </c>
      <c r="G20" t="s">
        <v>20</v>
      </c>
      <c r="H20" t="s">
        <v>20</v>
      </c>
      <c r="I20" t="s">
        <v>20</v>
      </c>
      <c r="J20" t="s">
        <v>19</v>
      </c>
      <c r="K20" t="s">
        <v>24</v>
      </c>
      <c r="L20">
        <v>0</v>
      </c>
    </row>
    <row r="21" spans="1:12">
      <c r="A21">
        <v>2</v>
      </c>
      <c r="B21">
        <v>0</v>
      </c>
      <c r="C21">
        <v>0</v>
      </c>
      <c r="D21">
        <v>0</v>
      </c>
      <c r="E21">
        <v>24447</v>
      </c>
      <c r="L21">
        <v>0</v>
      </c>
    </row>
    <row r="22" spans="1:12">
      <c r="A22">
        <v>1</v>
      </c>
      <c r="B22">
        <v>2</v>
      </c>
      <c r="C22">
        <v>0</v>
      </c>
      <c r="D22">
        <v>2</v>
      </c>
      <c r="E22">
        <v>137812</v>
      </c>
      <c r="F22">
        <v>2</v>
      </c>
      <c r="G22" t="s">
        <v>19</v>
      </c>
      <c r="H22" t="s">
        <v>20</v>
      </c>
      <c r="I22" t="s">
        <v>20</v>
      </c>
      <c r="J22" t="s">
        <v>20</v>
      </c>
      <c r="K22" t="s">
        <v>31</v>
      </c>
      <c r="L22">
        <v>6989</v>
      </c>
    </row>
    <row r="23" spans="1:12">
      <c r="A23">
        <v>0</v>
      </c>
      <c r="B23">
        <v>4</v>
      </c>
      <c r="C23">
        <v>0</v>
      </c>
      <c r="D23">
        <v>0</v>
      </c>
      <c r="E23">
        <v>14445</v>
      </c>
      <c r="L23">
        <v>126</v>
      </c>
    </row>
    <row r="24" spans="1:12">
      <c r="A24">
        <v>0</v>
      </c>
      <c r="B24">
        <v>5</v>
      </c>
      <c r="C24">
        <v>0</v>
      </c>
      <c r="D24">
        <v>0</v>
      </c>
      <c r="E24">
        <v>50981</v>
      </c>
      <c r="F24">
        <v>2</v>
      </c>
      <c r="G24" t="s">
        <v>19</v>
      </c>
      <c r="H24" t="s">
        <v>20</v>
      </c>
      <c r="I24" t="s">
        <v>20</v>
      </c>
      <c r="J24" t="s">
        <v>20</v>
      </c>
      <c r="K24" t="s">
        <v>25</v>
      </c>
      <c r="L24">
        <v>548</v>
      </c>
    </row>
    <row r="25" spans="1:12">
      <c r="A25">
        <v>2</v>
      </c>
      <c r="B25">
        <v>6</v>
      </c>
      <c r="C25">
        <v>5</v>
      </c>
      <c r="D25">
        <v>1</v>
      </c>
      <c r="E25">
        <v>36389</v>
      </c>
      <c r="F25">
        <v>1</v>
      </c>
      <c r="G25" t="s">
        <v>19</v>
      </c>
      <c r="H25" t="s">
        <v>19</v>
      </c>
      <c r="I25" t="s">
        <v>20</v>
      </c>
      <c r="J25" t="s">
        <v>20</v>
      </c>
      <c r="K25" t="s">
        <v>26</v>
      </c>
      <c r="L25">
        <v>568</v>
      </c>
    </row>
    <row r="26" spans="1:12">
      <c r="A26">
        <v>1</v>
      </c>
      <c r="B26">
        <v>0</v>
      </c>
      <c r="C26">
        <v>0</v>
      </c>
      <c r="D26">
        <v>0</v>
      </c>
      <c r="E26">
        <v>14431</v>
      </c>
      <c r="L26">
        <v>0</v>
      </c>
    </row>
    <row r="27" spans="1:12">
      <c r="A27">
        <v>2</v>
      </c>
      <c r="B27">
        <v>1</v>
      </c>
      <c r="C27">
        <v>1</v>
      </c>
      <c r="D27">
        <v>0</v>
      </c>
      <c r="E27">
        <v>16463</v>
      </c>
      <c r="F27">
        <v>0</v>
      </c>
      <c r="G27" t="s">
        <v>20</v>
      </c>
      <c r="H27" t="s">
        <v>20</v>
      </c>
      <c r="I27" t="s">
        <v>19</v>
      </c>
      <c r="J27" t="s">
        <v>20</v>
      </c>
      <c r="L27">
        <v>582</v>
      </c>
    </row>
    <row r="28" spans="1:12">
      <c r="A28">
        <v>0</v>
      </c>
      <c r="B28">
        <v>12</v>
      </c>
      <c r="C28">
        <v>10</v>
      </c>
      <c r="D28">
        <v>2</v>
      </c>
      <c r="E28">
        <v>74445</v>
      </c>
      <c r="L28">
        <v>655</v>
      </c>
    </row>
    <row r="29" spans="1:12">
      <c r="A29">
        <v>0</v>
      </c>
      <c r="B29">
        <v>15</v>
      </c>
      <c r="C29">
        <v>12</v>
      </c>
      <c r="D29">
        <v>0</v>
      </c>
      <c r="E29">
        <v>98480</v>
      </c>
      <c r="L29">
        <v>546</v>
      </c>
    </row>
    <row r="30" spans="1:12">
      <c r="A30">
        <v>0</v>
      </c>
      <c r="B30">
        <v>0</v>
      </c>
      <c r="C30">
        <v>0</v>
      </c>
      <c r="D30">
        <v>0</v>
      </c>
      <c r="E30">
        <v>27227</v>
      </c>
      <c r="F30">
        <v>3</v>
      </c>
      <c r="G30" t="s">
        <v>20</v>
      </c>
      <c r="H30" t="s">
        <v>20</v>
      </c>
      <c r="I30" t="s">
        <v>20</v>
      </c>
      <c r="J30" t="s">
        <v>19</v>
      </c>
      <c r="K30">
        <v>0</v>
      </c>
      <c r="L30">
        <v>0</v>
      </c>
    </row>
    <row r="31" spans="1:12">
      <c r="A31">
        <v>0</v>
      </c>
      <c r="B31">
        <v>4</v>
      </c>
      <c r="C31">
        <v>4</v>
      </c>
      <c r="D31">
        <v>0</v>
      </c>
      <c r="E31">
        <v>178565</v>
      </c>
      <c r="F31">
        <v>2</v>
      </c>
      <c r="G31" t="s">
        <v>20</v>
      </c>
      <c r="H31" t="s">
        <v>20</v>
      </c>
      <c r="I31" t="s">
        <v>20</v>
      </c>
      <c r="J31" t="s">
        <v>20</v>
      </c>
      <c r="L31">
        <v>4275</v>
      </c>
    </row>
    <row r="32" spans="1:12">
      <c r="A32">
        <v>0</v>
      </c>
      <c r="B32">
        <v>8</v>
      </c>
      <c r="C32">
        <v>7</v>
      </c>
      <c r="D32">
        <v>0</v>
      </c>
      <c r="E32">
        <v>54547</v>
      </c>
      <c r="L32">
        <v>534</v>
      </c>
    </row>
    <row r="33" spans="1:12">
      <c r="A33">
        <v>0</v>
      </c>
      <c r="B33">
        <v>0</v>
      </c>
      <c r="C33">
        <v>0</v>
      </c>
      <c r="D33">
        <v>0</v>
      </c>
      <c r="E33">
        <v>20069</v>
      </c>
      <c r="F33">
        <v>1</v>
      </c>
      <c r="G33" t="s">
        <v>20</v>
      </c>
      <c r="H33" t="s">
        <v>19</v>
      </c>
      <c r="I33" t="s">
        <v>20</v>
      </c>
      <c r="J33" t="s">
        <v>20</v>
      </c>
      <c r="L33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topLeftCell="B1" workbookViewId="0">
      <selection activeCell="K20" sqref="K20"/>
    </sheetView>
  </sheetViews>
  <sheetFormatPr defaultRowHeight="14.25"/>
  <cols>
    <col min="1" max="1" width="5.625" bestFit="1" customWidth="1"/>
    <col min="2" max="2" width="14.25" bestFit="1" customWidth="1"/>
    <col min="3" max="3" width="7.25" bestFit="1" customWidth="1"/>
    <col min="4" max="4" width="7.875" bestFit="1" customWidth="1"/>
    <col min="5" max="5" width="10" bestFit="1" customWidth="1"/>
    <col min="6" max="6" width="15.25" bestFit="1" customWidth="1"/>
    <col min="7" max="7" width="15.625" bestFit="1" customWidth="1"/>
    <col min="8" max="8" width="11.25" bestFit="1" customWidth="1"/>
    <col min="9" max="9" width="12.5" bestFit="1" customWidth="1"/>
    <col min="11" max="11" width="81" bestFit="1" customWidth="1"/>
    <col min="12" max="12" width="19.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16</v>
      </c>
      <c r="I1" t="s">
        <v>17</v>
      </c>
      <c r="J1" t="s">
        <v>18</v>
      </c>
      <c r="K1" t="s">
        <v>6</v>
      </c>
      <c r="L1" t="s">
        <v>7</v>
      </c>
    </row>
    <row r="2" spans="1:12">
      <c r="A2">
        <v>2</v>
      </c>
      <c r="B2">
        <v>7</v>
      </c>
      <c r="C2">
        <v>5</v>
      </c>
      <c r="D2">
        <v>1</v>
      </c>
      <c r="E2">
        <v>81666</v>
      </c>
      <c r="F2">
        <v>0</v>
      </c>
      <c r="G2" t="s">
        <v>19</v>
      </c>
      <c r="H2" t="s">
        <v>19</v>
      </c>
      <c r="I2" t="s">
        <v>20</v>
      </c>
      <c r="J2" t="s">
        <v>20</v>
      </c>
      <c r="K2" t="s">
        <v>32</v>
      </c>
      <c r="L2">
        <v>0</v>
      </c>
    </row>
    <row r="3" spans="1:12">
      <c r="A3">
        <v>1</v>
      </c>
      <c r="B3">
        <v>1</v>
      </c>
      <c r="C3">
        <v>1</v>
      </c>
      <c r="D3">
        <v>0</v>
      </c>
      <c r="E3">
        <v>10307</v>
      </c>
      <c r="F3">
        <v>1</v>
      </c>
      <c r="G3" t="s">
        <v>20</v>
      </c>
      <c r="H3" t="s">
        <v>20</v>
      </c>
      <c r="I3" t="s">
        <v>19</v>
      </c>
      <c r="J3" t="s">
        <v>20</v>
      </c>
      <c r="L3">
        <v>0</v>
      </c>
    </row>
    <row r="4" spans="1:12">
      <c r="A4">
        <v>1</v>
      </c>
      <c r="B4">
        <v>7</v>
      </c>
      <c r="C4">
        <v>0</v>
      </c>
      <c r="D4">
        <v>0</v>
      </c>
      <c r="E4">
        <v>44147</v>
      </c>
      <c r="F4">
        <v>0</v>
      </c>
      <c r="G4" t="s">
        <v>19</v>
      </c>
      <c r="H4" t="s">
        <v>19</v>
      </c>
      <c r="I4" t="s">
        <v>19</v>
      </c>
      <c r="J4" t="s">
        <v>20</v>
      </c>
      <c r="K4" t="s">
        <v>33</v>
      </c>
      <c r="L4">
        <v>709</v>
      </c>
    </row>
    <row r="5" spans="1:12">
      <c r="A5">
        <v>2</v>
      </c>
      <c r="B5">
        <v>3</v>
      </c>
      <c r="C5">
        <v>3</v>
      </c>
      <c r="D5">
        <v>0</v>
      </c>
      <c r="E5">
        <v>31963</v>
      </c>
      <c r="F5">
        <v>0</v>
      </c>
      <c r="G5" t="s">
        <v>19</v>
      </c>
      <c r="H5" t="s">
        <v>19</v>
      </c>
      <c r="I5" t="s">
        <v>20</v>
      </c>
      <c r="J5" t="s">
        <v>20</v>
      </c>
      <c r="L5">
        <v>701</v>
      </c>
    </row>
    <row r="6" spans="1:12">
      <c r="A6">
        <v>2</v>
      </c>
      <c r="B6">
        <v>10</v>
      </c>
      <c r="C6">
        <v>7</v>
      </c>
      <c r="D6">
        <v>2</v>
      </c>
      <c r="E6">
        <v>44269</v>
      </c>
      <c r="F6">
        <v>0</v>
      </c>
      <c r="G6" t="s">
        <v>19</v>
      </c>
      <c r="H6" t="s">
        <v>19</v>
      </c>
      <c r="I6" t="s">
        <v>19</v>
      </c>
      <c r="J6" t="s">
        <v>20</v>
      </c>
      <c r="K6" t="s">
        <v>34</v>
      </c>
      <c r="L6">
        <v>741</v>
      </c>
    </row>
    <row r="7" spans="1:12">
      <c r="A7">
        <v>1</v>
      </c>
      <c r="B7">
        <v>2</v>
      </c>
      <c r="C7">
        <v>2</v>
      </c>
      <c r="D7">
        <v>0</v>
      </c>
      <c r="E7">
        <v>29506</v>
      </c>
      <c r="F7">
        <v>1</v>
      </c>
      <c r="G7" t="s">
        <v>20</v>
      </c>
      <c r="H7" t="s">
        <v>19</v>
      </c>
      <c r="I7" t="s">
        <v>19</v>
      </c>
      <c r="J7" t="s">
        <v>20</v>
      </c>
      <c r="L7">
        <v>643</v>
      </c>
    </row>
    <row r="8" spans="1:12">
      <c r="A8">
        <v>0</v>
      </c>
      <c r="B8">
        <v>6</v>
      </c>
      <c r="C8">
        <v>4</v>
      </c>
      <c r="D8">
        <v>1</v>
      </c>
      <c r="E8">
        <v>73666</v>
      </c>
      <c r="F8">
        <v>1</v>
      </c>
      <c r="G8" t="s">
        <v>20</v>
      </c>
      <c r="H8" t="s">
        <v>19</v>
      </c>
      <c r="I8" t="s">
        <v>20</v>
      </c>
      <c r="J8" t="s">
        <v>20</v>
      </c>
      <c r="K8" t="s">
        <v>35</v>
      </c>
      <c r="L8">
        <v>1288</v>
      </c>
    </row>
    <row r="9" spans="1:12">
      <c r="A9">
        <v>0</v>
      </c>
      <c r="B9">
        <v>4</v>
      </c>
      <c r="C9">
        <v>4</v>
      </c>
      <c r="D9">
        <v>0</v>
      </c>
      <c r="E9">
        <v>25399</v>
      </c>
      <c r="F9">
        <v>0</v>
      </c>
      <c r="G9" t="s">
        <v>19</v>
      </c>
      <c r="H9" t="s">
        <v>19</v>
      </c>
      <c r="I9" t="s">
        <v>19</v>
      </c>
      <c r="J9" t="s">
        <v>20</v>
      </c>
      <c r="L9">
        <v>257</v>
      </c>
    </row>
    <row r="10" spans="1:12">
      <c r="A10">
        <v>1</v>
      </c>
      <c r="B10">
        <v>38</v>
      </c>
      <c r="C10">
        <v>0</v>
      </c>
      <c r="D10">
        <v>0</v>
      </c>
      <c r="E10">
        <v>201688</v>
      </c>
      <c r="F10">
        <v>1</v>
      </c>
      <c r="G10" t="s">
        <v>20</v>
      </c>
      <c r="H10" t="s">
        <v>19</v>
      </c>
      <c r="I10" t="s">
        <v>20</v>
      </c>
      <c r="J10" t="s">
        <v>20</v>
      </c>
      <c r="L10">
        <v>7237</v>
      </c>
    </row>
    <row r="11" spans="1:12">
      <c r="A11">
        <v>0</v>
      </c>
      <c r="B11">
        <v>4</v>
      </c>
      <c r="C11">
        <v>4</v>
      </c>
      <c r="D11">
        <v>0</v>
      </c>
      <c r="E11">
        <v>16956</v>
      </c>
      <c r="L11">
        <v>1401</v>
      </c>
    </row>
    <row r="12" spans="1:12">
      <c r="A12">
        <v>2</v>
      </c>
      <c r="B12">
        <v>1</v>
      </c>
      <c r="C12">
        <v>1</v>
      </c>
      <c r="D12">
        <v>0</v>
      </c>
      <c r="E12">
        <v>4650</v>
      </c>
      <c r="L12">
        <v>781</v>
      </c>
    </row>
    <row r="13" spans="1:12">
      <c r="A13">
        <v>0</v>
      </c>
      <c r="B13">
        <v>3</v>
      </c>
      <c r="C13">
        <v>2</v>
      </c>
      <c r="D13">
        <v>0</v>
      </c>
      <c r="E13">
        <v>53277</v>
      </c>
      <c r="L13">
        <v>20455</v>
      </c>
    </row>
    <row r="14" spans="1:12">
      <c r="A14">
        <v>0</v>
      </c>
      <c r="B14">
        <v>4</v>
      </c>
      <c r="C14">
        <v>1</v>
      </c>
      <c r="D14">
        <v>0</v>
      </c>
      <c r="E14">
        <v>28854</v>
      </c>
      <c r="L14">
        <v>7011</v>
      </c>
    </row>
    <row r="15" spans="1:12">
      <c r="A15">
        <v>2</v>
      </c>
      <c r="B15">
        <v>7</v>
      </c>
      <c r="C15">
        <v>7</v>
      </c>
      <c r="D15">
        <v>0</v>
      </c>
      <c r="E15">
        <v>42698</v>
      </c>
      <c r="L15">
        <v>641</v>
      </c>
    </row>
    <row r="16" spans="1:12">
      <c r="A16">
        <v>2</v>
      </c>
      <c r="B16">
        <v>8</v>
      </c>
      <c r="C16">
        <v>8</v>
      </c>
      <c r="D16">
        <v>0</v>
      </c>
      <c r="E16">
        <v>47918</v>
      </c>
      <c r="L16">
        <v>663</v>
      </c>
    </row>
    <row r="17" spans="1:12">
      <c r="A17">
        <v>0</v>
      </c>
      <c r="B17">
        <v>5</v>
      </c>
      <c r="C17">
        <v>0</v>
      </c>
      <c r="D17">
        <v>0</v>
      </c>
      <c r="E17">
        <v>75421</v>
      </c>
      <c r="F17">
        <v>1</v>
      </c>
      <c r="G17" t="s">
        <v>20</v>
      </c>
      <c r="H17" t="s">
        <v>19</v>
      </c>
      <c r="I17" t="s">
        <v>20</v>
      </c>
      <c r="J17" t="s">
        <v>20</v>
      </c>
      <c r="K17" t="s">
        <v>36</v>
      </c>
      <c r="L17">
        <v>2925</v>
      </c>
    </row>
    <row r="18" spans="1:12">
      <c r="A18">
        <v>0</v>
      </c>
      <c r="B18">
        <v>11</v>
      </c>
      <c r="C18">
        <v>10</v>
      </c>
      <c r="D18">
        <v>1</v>
      </c>
      <c r="E18">
        <v>133810</v>
      </c>
      <c r="L18">
        <v>678</v>
      </c>
    </row>
    <row r="19" spans="1:12">
      <c r="A19">
        <v>0</v>
      </c>
      <c r="B19">
        <v>9</v>
      </c>
      <c r="C19">
        <v>5</v>
      </c>
      <c r="D19">
        <v>2</v>
      </c>
      <c r="E19">
        <v>59587</v>
      </c>
      <c r="L19">
        <v>730</v>
      </c>
    </row>
    <row r="20" spans="1:12">
      <c r="A20">
        <v>2</v>
      </c>
      <c r="B20">
        <v>45</v>
      </c>
      <c r="C20">
        <v>8</v>
      </c>
      <c r="D20">
        <v>21</v>
      </c>
      <c r="E20">
        <v>259947</v>
      </c>
      <c r="F20">
        <v>0</v>
      </c>
      <c r="G20" t="s">
        <v>19</v>
      </c>
      <c r="H20" t="s">
        <v>19</v>
      </c>
      <c r="I20" t="s">
        <v>19</v>
      </c>
      <c r="J20" t="s">
        <v>20</v>
      </c>
      <c r="K20" t="s">
        <v>37</v>
      </c>
      <c r="L20">
        <v>2456</v>
      </c>
    </row>
    <row r="21" spans="1:12">
      <c r="A21">
        <v>0</v>
      </c>
      <c r="B21">
        <v>4</v>
      </c>
      <c r="C21">
        <v>2</v>
      </c>
      <c r="D21">
        <v>1</v>
      </c>
      <c r="E21">
        <v>34808</v>
      </c>
      <c r="L21">
        <v>705</v>
      </c>
    </row>
    <row r="22" spans="1:12">
      <c r="A22">
        <v>2</v>
      </c>
      <c r="B22">
        <v>24</v>
      </c>
      <c r="C22">
        <v>3</v>
      </c>
      <c r="D22">
        <v>3</v>
      </c>
      <c r="E22">
        <v>102810</v>
      </c>
      <c r="F22">
        <v>1</v>
      </c>
      <c r="G22" t="s">
        <v>19</v>
      </c>
      <c r="H22" t="s">
        <v>19</v>
      </c>
      <c r="I22" t="s">
        <v>20</v>
      </c>
      <c r="J22" t="s">
        <v>20</v>
      </c>
      <c r="K22" t="s">
        <v>38</v>
      </c>
      <c r="L22">
        <v>6426</v>
      </c>
    </row>
    <row r="23" spans="1:12">
      <c r="A23">
        <v>2</v>
      </c>
      <c r="B23">
        <v>5</v>
      </c>
      <c r="C23">
        <v>3</v>
      </c>
      <c r="D23">
        <v>1</v>
      </c>
      <c r="E23">
        <v>40206</v>
      </c>
      <c r="L23">
        <v>212</v>
      </c>
    </row>
    <row r="24" spans="1:12">
      <c r="A24">
        <v>1</v>
      </c>
      <c r="B24">
        <v>10</v>
      </c>
      <c r="C24">
        <v>5</v>
      </c>
      <c r="D24">
        <v>5</v>
      </c>
      <c r="E24">
        <v>69720</v>
      </c>
      <c r="F24">
        <v>0</v>
      </c>
      <c r="G24" t="s">
        <v>19</v>
      </c>
      <c r="H24" t="s">
        <v>19</v>
      </c>
      <c r="I24" t="s">
        <v>19</v>
      </c>
      <c r="J24" t="s">
        <v>20</v>
      </c>
      <c r="K24" t="s">
        <v>39</v>
      </c>
      <c r="L24">
        <v>1023</v>
      </c>
    </row>
    <row r="25" spans="1:12">
      <c r="A25">
        <v>1</v>
      </c>
      <c r="B25">
        <v>9</v>
      </c>
      <c r="C25">
        <v>8</v>
      </c>
      <c r="D25">
        <v>1</v>
      </c>
      <c r="E25">
        <v>47330</v>
      </c>
      <c r="F25">
        <v>0</v>
      </c>
      <c r="G25" t="s">
        <v>19</v>
      </c>
      <c r="H25" t="s">
        <v>19</v>
      </c>
      <c r="I25" t="s">
        <v>19</v>
      </c>
      <c r="J25" t="s">
        <v>20</v>
      </c>
      <c r="L25">
        <v>1238</v>
      </c>
    </row>
    <row r="26" spans="1:12">
      <c r="A26">
        <v>2</v>
      </c>
      <c r="B26">
        <v>7</v>
      </c>
      <c r="C26">
        <v>2</v>
      </c>
      <c r="D26">
        <v>0</v>
      </c>
      <c r="E26">
        <v>27337</v>
      </c>
      <c r="L26">
        <v>941</v>
      </c>
    </row>
    <row r="27" spans="1:12">
      <c r="A27">
        <v>0</v>
      </c>
      <c r="B27">
        <v>18</v>
      </c>
      <c r="C27">
        <v>3</v>
      </c>
      <c r="D27">
        <v>1</v>
      </c>
      <c r="E27">
        <v>34328</v>
      </c>
      <c r="F27">
        <v>0</v>
      </c>
      <c r="G27" t="s">
        <v>20</v>
      </c>
      <c r="H27" t="s">
        <v>19</v>
      </c>
      <c r="I27" t="s">
        <v>20</v>
      </c>
      <c r="J27" t="s">
        <v>20</v>
      </c>
      <c r="L27">
        <v>945</v>
      </c>
    </row>
    <row r="28" spans="1:12">
      <c r="A28">
        <v>2</v>
      </c>
      <c r="B28">
        <v>9</v>
      </c>
      <c r="C28">
        <v>6</v>
      </c>
      <c r="D28">
        <v>3</v>
      </c>
      <c r="E28">
        <v>46555</v>
      </c>
      <c r="L28">
        <v>961</v>
      </c>
    </row>
    <row r="29" spans="1:12">
      <c r="A29">
        <v>1</v>
      </c>
      <c r="B29">
        <v>10</v>
      </c>
      <c r="C29">
        <v>9</v>
      </c>
      <c r="D29">
        <v>1</v>
      </c>
      <c r="E29">
        <v>38640</v>
      </c>
      <c r="L29">
        <v>840</v>
      </c>
    </row>
    <row r="30" spans="1:12">
      <c r="A30">
        <v>2</v>
      </c>
      <c r="B30">
        <v>10</v>
      </c>
      <c r="C30">
        <v>2</v>
      </c>
      <c r="D30">
        <v>5</v>
      </c>
      <c r="E30">
        <v>58142</v>
      </c>
      <c r="F30">
        <v>1</v>
      </c>
      <c r="G30" t="s">
        <v>19</v>
      </c>
      <c r="H30" t="s">
        <v>19</v>
      </c>
      <c r="I30" t="s">
        <v>19</v>
      </c>
      <c r="J30" t="s">
        <v>20</v>
      </c>
      <c r="L30">
        <v>995</v>
      </c>
    </row>
    <row r="31" spans="1:12">
      <c r="A31">
        <v>2</v>
      </c>
      <c r="B31">
        <v>13</v>
      </c>
      <c r="C31">
        <v>7</v>
      </c>
      <c r="D31">
        <v>3</v>
      </c>
      <c r="E31">
        <v>103493</v>
      </c>
      <c r="F31">
        <v>1</v>
      </c>
      <c r="G31" t="s">
        <v>20</v>
      </c>
      <c r="H31" t="s">
        <v>19</v>
      </c>
      <c r="I31" t="s">
        <v>19</v>
      </c>
      <c r="J31" t="s">
        <v>20</v>
      </c>
      <c r="L31">
        <v>1032</v>
      </c>
    </row>
    <row r="32" spans="1:12">
      <c r="A32">
        <v>2</v>
      </c>
      <c r="B32">
        <v>15</v>
      </c>
      <c r="C32">
        <v>7</v>
      </c>
      <c r="D32">
        <v>8</v>
      </c>
      <c r="E32">
        <v>72086</v>
      </c>
      <c r="L32">
        <v>920</v>
      </c>
    </row>
    <row r="33" spans="1:12">
      <c r="A33">
        <v>1</v>
      </c>
      <c r="B33">
        <v>3</v>
      </c>
      <c r="C33">
        <v>2</v>
      </c>
      <c r="D33">
        <v>0</v>
      </c>
      <c r="E33">
        <v>151140</v>
      </c>
      <c r="F33">
        <v>1</v>
      </c>
      <c r="G33" t="s">
        <v>20</v>
      </c>
      <c r="H33" t="s">
        <v>19</v>
      </c>
      <c r="I33" t="s">
        <v>20</v>
      </c>
      <c r="J33" t="s">
        <v>20</v>
      </c>
      <c r="L33">
        <v>1376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N23" sqref="N23"/>
    </sheetView>
  </sheetViews>
  <sheetFormatPr defaultRowHeight="14.25"/>
  <cols>
    <col min="1" max="1" width="5.625" bestFit="1" customWidth="1"/>
    <col min="2" max="2" width="14.25" bestFit="1" customWidth="1"/>
    <col min="3" max="3" width="7.25" bestFit="1" customWidth="1"/>
    <col min="4" max="4" width="7.875" bestFit="1" customWidth="1"/>
    <col min="5" max="5" width="10" bestFit="1" customWidth="1"/>
    <col min="6" max="6" width="15.25" bestFit="1" customWidth="1"/>
    <col min="7" max="7" width="15.625" bestFit="1" customWidth="1"/>
    <col min="8" max="8" width="11.25" bestFit="1" customWidth="1"/>
    <col min="9" max="9" width="12.5" bestFit="1" customWidth="1"/>
    <col min="11" max="11" width="74.875" bestFit="1" customWidth="1"/>
    <col min="12" max="12" width="19.8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16</v>
      </c>
      <c r="I1" t="s">
        <v>17</v>
      </c>
      <c r="J1" t="s">
        <v>18</v>
      </c>
      <c r="K1" t="s">
        <v>6</v>
      </c>
      <c r="L1" t="s">
        <v>7</v>
      </c>
    </row>
    <row r="2" spans="1:14">
      <c r="A2">
        <v>1</v>
      </c>
      <c r="B2">
        <v>5</v>
      </c>
      <c r="C2">
        <v>4</v>
      </c>
      <c r="D2">
        <v>1</v>
      </c>
      <c r="E2">
        <v>46870</v>
      </c>
      <c r="F2">
        <v>0</v>
      </c>
      <c r="G2" t="s">
        <v>19</v>
      </c>
      <c r="H2" t="s">
        <v>19</v>
      </c>
      <c r="I2" t="s">
        <v>20</v>
      </c>
      <c r="J2" t="s">
        <v>20</v>
      </c>
      <c r="K2" t="s">
        <v>8</v>
      </c>
      <c r="L2">
        <v>0</v>
      </c>
      <c r="N2">
        <f xml:space="preserve"> AVERAGE(L2:L33)</f>
        <v>1065.375</v>
      </c>
    </row>
    <row r="3" spans="1:14">
      <c r="A3">
        <v>0</v>
      </c>
      <c r="B3">
        <v>2</v>
      </c>
      <c r="C3">
        <v>2</v>
      </c>
      <c r="D3">
        <v>0</v>
      </c>
      <c r="E3">
        <v>21413</v>
      </c>
      <c r="F3">
        <v>1</v>
      </c>
      <c r="G3" t="s">
        <v>20</v>
      </c>
      <c r="H3" t="s">
        <v>20</v>
      </c>
      <c r="I3" t="s">
        <v>19</v>
      </c>
      <c r="J3" t="s">
        <v>20</v>
      </c>
      <c r="L3">
        <v>0</v>
      </c>
    </row>
    <row r="4" spans="1:14">
      <c r="A4">
        <v>2</v>
      </c>
      <c r="B4">
        <v>2</v>
      </c>
      <c r="C4">
        <v>0</v>
      </c>
      <c r="D4">
        <v>0</v>
      </c>
      <c r="E4">
        <v>9401</v>
      </c>
      <c r="F4">
        <v>1</v>
      </c>
      <c r="G4" t="s">
        <v>19</v>
      </c>
      <c r="H4" t="s">
        <v>19</v>
      </c>
      <c r="I4" t="s">
        <v>20</v>
      </c>
      <c r="J4" t="s">
        <v>20</v>
      </c>
      <c r="K4" t="s">
        <v>9</v>
      </c>
      <c r="L4">
        <v>785</v>
      </c>
    </row>
    <row r="5" spans="1:14">
      <c r="A5">
        <v>1</v>
      </c>
      <c r="B5">
        <v>4</v>
      </c>
      <c r="C5">
        <v>3</v>
      </c>
      <c r="D5">
        <v>1</v>
      </c>
      <c r="E5">
        <v>33169</v>
      </c>
      <c r="F5">
        <v>1</v>
      </c>
      <c r="G5" t="s">
        <v>19</v>
      </c>
      <c r="H5" t="s">
        <v>19</v>
      </c>
      <c r="I5" t="s">
        <v>20</v>
      </c>
      <c r="J5" t="s">
        <v>20</v>
      </c>
      <c r="L5">
        <v>738</v>
      </c>
    </row>
    <row r="6" spans="1:14">
      <c r="A6">
        <v>0</v>
      </c>
      <c r="B6">
        <v>6</v>
      </c>
      <c r="C6">
        <v>3</v>
      </c>
      <c r="D6">
        <v>3</v>
      </c>
      <c r="E6">
        <v>45544</v>
      </c>
      <c r="F6">
        <v>1</v>
      </c>
      <c r="G6" t="s">
        <v>19</v>
      </c>
      <c r="H6" t="s">
        <v>20</v>
      </c>
      <c r="I6" t="s">
        <v>20</v>
      </c>
      <c r="J6" t="s">
        <v>20</v>
      </c>
      <c r="K6" t="s">
        <v>10</v>
      </c>
      <c r="L6">
        <v>771</v>
      </c>
    </row>
    <row r="7" spans="1:14">
      <c r="A7">
        <v>0</v>
      </c>
      <c r="B7">
        <v>2</v>
      </c>
      <c r="C7">
        <v>2</v>
      </c>
      <c r="D7">
        <v>0</v>
      </c>
      <c r="E7">
        <v>16292</v>
      </c>
      <c r="F7">
        <v>1</v>
      </c>
      <c r="G7" t="s">
        <v>20</v>
      </c>
      <c r="H7" t="s">
        <v>19</v>
      </c>
      <c r="I7" t="s">
        <v>19</v>
      </c>
      <c r="J7" t="s">
        <v>20</v>
      </c>
      <c r="L7">
        <v>812</v>
      </c>
    </row>
    <row r="8" spans="1:14">
      <c r="A8">
        <v>2</v>
      </c>
      <c r="B8">
        <v>10</v>
      </c>
      <c r="C8">
        <v>4</v>
      </c>
      <c r="D8">
        <v>3</v>
      </c>
      <c r="E8">
        <v>53359</v>
      </c>
      <c r="F8">
        <v>0</v>
      </c>
      <c r="G8" t="s">
        <v>19</v>
      </c>
      <c r="H8" t="s">
        <v>19</v>
      </c>
      <c r="I8" t="s">
        <v>19</v>
      </c>
      <c r="J8" t="s">
        <v>20</v>
      </c>
      <c r="K8" t="s">
        <v>11</v>
      </c>
      <c r="L8">
        <v>1085</v>
      </c>
    </row>
    <row r="9" spans="1:14">
      <c r="A9">
        <v>1</v>
      </c>
      <c r="B9">
        <v>4</v>
      </c>
      <c r="C9">
        <v>4</v>
      </c>
      <c r="D9">
        <v>0</v>
      </c>
      <c r="E9">
        <v>24007</v>
      </c>
      <c r="F9">
        <v>1</v>
      </c>
      <c r="G9" t="s">
        <v>19</v>
      </c>
      <c r="H9" t="s">
        <v>19</v>
      </c>
      <c r="I9" t="s">
        <v>20</v>
      </c>
      <c r="J9" t="s">
        <v>20</v>
      </c>
      <c r="L9">
        <v>277</v>
      </c>
    </row>
    <row r="10" spans="1:14">
      <c r="A10">
        <v>2</v>
      </c>
      <c r="B10">
        <v>0</v>
      </c>
      <c r="C10">
        <v>0</v>
      </c>
      <c r="D10">
        <v>0</v>
      </c>
      <c r="E10">
        <v>4688</v>
      </c>
      <c r="F10">
        <v>1</v>
      </c>
      <c r="G10" t="s">
        <v>20</v>
      </c>
      <c r="H10" t="s">
        <v>19</v>
      </c>
      <c r="I10" t="s">
        <v>20</v>
      </c>
      <c r="J10" t="s">
        <v>20</v>
      </c>
      <c r="L10">
        <v>0</v>
      </c>
    </row>
    <row r="11" spans="1:14">
      <c r="A11">
        <v>2</v>
      </c>
      <c r="B11">
        <v>1</v>
      </c>
      <c r="C11">
        <v>1</v>
      </c>
      <c r="D11">
        <v>0</v>
      </c>
      <c r="E11">
        <v>3723</v>
      </c>
      <c r="L11">
        <v>844</v>
      </c>
    </row>
    <row r="12" spans="1:14">
      <c r="A12">
        <v>0</v>
      </c>
      <c r="B12">
        <v>6</v>
      </c>
      <c r="C12">
        <v>5</v>
      </c>
      <c r="D12">
        <v>1</v>
      </c>
      <c r="E12">
        <v>29016</v>
      </c>
      <c r="L12">
        <v>1091</v>
      </c>
    </row>
    <row r="13" spans="1:14">
      <c r="A13">
        <v>2</v>
      </c>
      <c r="B13">
        <v>0</v>
      </c>
      <c r="C13">
        <v>0</v>
      </c>
      <c r="D13">
        <v>0</v>
      </c>
      <c r="E13">
        <v>1060</v>
      </c>
      <c r="L13">
        <v>0</v>
      </c>
    </row>
    <row r="14" spans="1:14">
      <c r="A14">
        <v>2</v>
      </c>
      <c r="B14">
        <v>0</v>
      </c>
      <c r="C14">
        <v>0</v>
      </c>
      <c r="D14">
        <v>0</v>
      </c>
      <c r="E14">
        <v>2108</v>
      </c>
      <c r="L14">
        <v>0</v>
      </c>
    </row>
    <row r="15" spans="1:14">
      <c r="A15">
        <v>0</v>
      </c>
      <c r="B15">
        <v>9</v>
      </c>
      <c r="C15">
        <v>8</v>
      </c>
      <c r="D15">
        <v>1</v>
      </c>
      <c r="E15">
        <v>69456</v>
      </c>
      <c r="L15">
        <v>1097</v>
      </c>
    </row>
    <row r="16" spans="1:14">
      <c r="A16">
        <v>0</v>
      </c>
      <c r="B16">
        <v>8</v>
      </c>
      <c r="C16">
        <v>5</v>
      </c>
      <c r="D16">
        <v>2</v>
      </c>
      <c r="E16">
        <v>54482</v>
      </c>
      <c r="L16">
        <v>762</v>
      </c>
    </row>
    <row r="17" spans="1:12">
      <c r="A17">
        <v>2</v>
      </c>
      <c r="B17">
        <v>10</v>
      </c>
      <c r="C17">
        <v>0</v>
      </c>
      <c r="D17">
        <v>2</v>
      </c>
      <c r="E17">
        <v>43544</v>
      </c>
      <c r="F17">
        <v>1</v>
      </c>
      <c r="G17" t="s">
        <v>20</v>
      </c>
      <c r="H17" t="s">
        <v>20</v>
      </c>
      <c r="I17" t="s">
        <v>19</v>
      </c>
      <c r="J17" t="s">
        <v>20</v>
      </c>
      <c r="L17">
        <v>5676</v>
      </c>
    </row>
    <row r="18" spans="1:12">
      <c r="A18">
        <v>2</v>
      </c>
      <c r="B18">
        <v>7</v>
      </c>
      <c r="C18">
        <v>6</v>
      </c>
      <c r="D18">
        <v>0</v>
      </c>
      <c r="E18">
        <v>31939</v>
      </c>
      <c r="L18">
        <v>739</v>
      </c>
    </row>
    <row r="19" spans="1:12">
      <c r="A19">
        <v>1</v>
      </c>
      <c r="B19">
        <v>7</v>
      </c>
      <c r="C19">
        <v>2</v>
      </c>
      <c r="D19">
        <v>3</v>
      </c>
      <c r="E19">
        <v>20864</v>
      </c>
      <c r="L19">
        <v>788</v>
      </c>
    </row>
    <row r="20" spans="1:12">
      <c r="A20">
        <v>0</v>
      </c>
      <c r="B20">
        <v>29</v>
      </c>
      <c r="C20">
        <v>0</v>
      </c>
      <c r="D20">
        <v>1</v>
      </c>
      <c r="E20">
        <v>109112</v>
      </c>
      <c r="F20">
        <v>1</v>
      </c>
      <c r="G20" t="s">
        <v>19</v>
      </c>
      <c r="H20" t="s">
        <v>19</v>
      </c>
      <c r="I20" t="s">
        <v>19</v>
      </c>
      <c r="J20" t="s">
        <v>20</v>
      </c>
      <c r="K20" t="s">
        <v>12</v>
      </c>
      <c r="L20">
        <v>2529</v>
      </c>
    </row>
    <row r="21" spans="1:12">
      <c r="A21">
        <v>1</v>
      </c>
      <c r="B21">
        <v>7</v>
      </c>
      <c r="C21">
        <v>5</v>
      </c>
      <c r="D21">
        <v>1</v>
      </c>
      <c r="E21">
        <v>29917</v>
      </c>
      <c r="L21">
        <v>728</v>
      </c>
    </row>
    <row r="22" spans="1:12">
      <c r="A22">
        <v>0</v>
      </c>
      <c r="B22">
        <v>37</v>
      </c>
      <c r="C22">
        <v>4</v>
      </c>
      <c r="D22">
        <v>2</v>
      </c>
      <c r="E22">
        <v>277477</v>
      </c>
      <c r="F22">
        <v>1</v>
      </c>
      <c r="G22" t="s">
        <v>19</v>
      </c>
      <c r="H22" t="s">
        <v>19</v>
      </c>
      <c r="I22" t="s">
        <v>19</v>
      </c>
      <c r="J22" t="s">
        <v>20</v>
      </c>
      <c r="K22" t="s">
        <v>13</v>
      </c>
      <c r="L22">
        <v>6296</v>
      </c>
    </row>
    <row r="23" spans="1:12">
      <c r="A23">
        <v>1</v>
      </c>
      <c r="B23">
        <v>0</v>
      </c>
      <c r="C23">
        <v>0</v>
      </c>
      <c r="D23">
        <v>0</v>
      </c>
      <c r="E23">
        <v>191</v>
      </c>
      <c r="L23">
        <v>0</v>
      </c>
    </row>
    <row r="24" spans="1:12">
      <c r="A24">
        <v>2</v>
      </c>
      <c r="B24">
        <v>15</v>
      </c>
      <c r="C24">
        <v>7</v>
      </c>
      <c r="D24">
        <v>6</v>
      </c>
      <c r="E24">
        <v>66060</v>
      </c>
      <c r="F24">
        <v>0</v>
      </c>
      <c r="G24" t="s">
        <v>19</v>
      </c>
      <c r="H24" t="s">
        <v>19</v>
      </c>
      <c r="I24" t="s">
        <v>19</v>
      </c>
      <c r="J24" t="s">
        <v>20</v>
      </c>
      <c r="K24" t="s">
        <v>14</v>
      </c>
      <c r="L24">
        <v>865</v>
      </c>
    </row>
    <row r="25" spans="1:12">
      <c r="A25">
        <v>0</v>
      </c>
      <c r="B25">
        <v>9</v>
      </c>
      <c r="C25">
        <v>6</v>
      </c>
      <c r="D25">
        <v>3</v>
      </c>
      <c r="E25">
        <v>52900</v>
      </c>
      <c r="F25">
        <v>1</v>
      </c>
      <c r="G25" t="s">
        <v>19</v>
      </c>
      <c r="H25" t="s">
        <v>19</v>
      </c>
      <c r="I25" t="s">
        <v>19</v>
      </c>
      <c r="J25" t="s">
        <v>20</v>
      </c>
      <c r="L25">
        <v>1289</v>
      </c>
    </row>
    <row r="26" spans="1:12">
      <c r="A26">
        <v>0</v>
      </c>
      <c r="B26">
        <v>10</v>
      </c>
      <c r="C26">
        <v>2</v>
      </c>
      <c r="D26">
        <v>0</v>
      </c>
      <c r="E26">
        <v>46954</v>
      </c>
      <c r="L26">
        <v>561</v>
      </c>
    </row>
    <row r="27" spans="1:12">
      <c r="A27">
        <v>1</v>
      </c>
      <c r="B27">
        <v>8</v>
      </c>
      <c r="C27">
        <v>2</v>
      </c>
      <c r="D27">
        <v>1</v>
      </c>
      <c r="E27">
        <v>27215</v>
      </c>
      <c r="F27">
        <v>0</v>
      </c>
      <c r="G27" t="s">
        <v>20</v>
      </c>
      <c r="H27" t="s">
        <v>20</v>
      </c>
      <c r="I27" t="s">
        <v>19</v>
      </c>
      <c r="J27" t="s">
        <v>20</v>
      </c>
      <c r="L27">
        <v>580</v>
      </c>
    </row>
    <row r="28" spans="1:12">
      <c r="A28">
        <v>1</v>
      </c>
      <c r="B28">
        <v>6</v>
      </c>
      <c r="C28">
        <v>4</v>
      </c>
      <c r="D28">
        <v>1</v>
      </c>
      <c r="E28">
        <v>35155</v>
      </c>
      <c r="L28">
        <v>576</v>
      </c>
    </row>
    <row r="29" spans="1:12">
      <c r="A29">
        <v>2</v>
      </c>
      <c r="B29">
        <v>5</v>
      </c>
      <c r="C29">
        <v>5</v>
      </c>
      <c r="D29">
        <v>0</v>
      </c>
      <c r="E29">
        <v>15632</v>
      </c>
      <c r="L29">
        <v>526</v>
      </c>
    </row>
    <row r="30" spans="1:12">
      <c r="A30">
        <v>1</v>
      </c>
      <c r="B30">
        <v>23</v>
      </c>
      <c r="C30">
        <v>3</v>
      </c>
      <c r="D30">
        <v>6</v>
      </c>
      <c r="E30">
        <v>130237</v>
      </c>
      <c r="F30">
        <v>1</v>
      </c>
      <c r="G30" t="s">
        <v>19</v>
      </c>
      <c r="H30" t="s">
        <v>19</v>
      </c>
      <c r="I30" t="s">
        <v>19</v>
      </c>
      <c r="J30" t="s">
        <v>20</v>
      </c>
      <c r="L30">
        <v>835</v>
      </c>
    </row>
    <row r="31" spans="1:12">
      <c r="A31">
        <v>1</v>
      </c>
      <c r="B31">
        <v>14</v>
      </c>
      <c r="C31">
        <v>8</v>
      </c>
      <c r="D31">
        <v>3</v>
      </c>
      <c r="E31">
        <v>137870</v>
      </c>
      <c r="F31">
        <v>1</v>
      </c>
      <c r="G31" t="s">
        <v>20</v>
      </c>
      <c r="H31" t="s">
        <v>19</v>
      </c>
      <c r="I31" t="s">
        <v>20</v>
      </c>
      <c r="J31" t="s">
        <v>20</v>
      </c>
      <c r="L31">
        <v>1971</v>
      </c>
    </row>
    <row r="32" spans="1:12">
      <c r="A32">
        <v>1</v>
      </c>
      <c r="B32">
        <v>7</v>
      </c>
      <c r="C32">
        <v>7</v>
      </c>
      <c r="D32">
        <v>0</v>
      </c>
      <c r="E32">
        <v>36825</v>
      </c>
      <c r="L32">
        <v>572</v>
      </c>
    </row>
    <row r="33" spans="1:12">
      <c r="A33">
        <v>2</v>
      </c>
      <c r="B33">
        <v>3</v>
      </c>
      <c r="C33">
        <v>0</v>
      </c>
      <c r="D33">
        <v>0</v>
      </c>
      <c r="E33">
        <v>10624</v>
      </c>
      <c r="F33">
        <v>1</v>
      </c>
      <c r="G33" t="s">
        <v>20</v>
      </c>
      <c r="H33" t="s">
        <v>19</v>
      </c>
      <c r="I33" t="s">
        <v>20</v>
      </c>
      <c r="J33" t="s">
        <v>20</v>
      </c>
      <c r="L33">
        <v>1299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E37" sqref="E37"/>
    </sheetView>
  </sheetViews>
  <sheetFormatPr defaultRowHeight="14.25"/>
  <cols>
    <col min="1" max="1" width="6.875" bestFit="1" customWidth="1"/>
    <col min="2" max="2" width="4" bestFit="1" customWidth="1"/>
    <col min="3" max="3" width="13" bestFit="1" customWidth="1"/>
    <col min="4" max="4" width="14.25" bestFit="1" customWidth="1"/>
    <col min="5" max="5" width="81" bestFit="1" customWidth="1"/>
  </cols>
  <sheetData>
    <row r="1" spans="1:5">
      <c r="A1" t="s">
        <v>61</v>
      </c>
      <c r="B1" t="s">
        <v>62</v>
      </c>
      <c r="C1" t="s">
        <v>63</v>
      </c>
      <c r="D1" t="s">
        <v>64</v>
      </c>
      <c r="E1" t="s">
        <v>65</v>
      </c>
    </row>
    <row r="2" spans="1:5">
      <c r="A2">
        <v>1</v>
      </c>
      <c r="B2">
        <v>24</v>
      </c>
      <c r="C2">
        <v>0</v>
      </c>
      <c r="E2" t="s">
        <v>70</v>
      </c>
    </row>
    <row r="3" spans="1:5">
      <c r="A3">
        <v>0</v>
      </c>
      <c r="B3">
        <v>22</v>
      </c>
      <c r="C3">
        <v>1</v>
      </c>
    </row>
    <row r="4" spans="1:5">
      <c r="A4">
        <v>0</v>
      </c>
      <c r="B4">
        <v>21</v>
      </c>
      <c r="C4">
        <v>0</v>
      </c>
      <c r="E4" t="s">
        <v>66</v>
      </c>
    </row>
    <row r="5" spans="1:5">
      <c r="A5">
        <v>1</v>
      </c>
      <c r="B5">
        <v>26</v>
      </c>
      <c r="C5">
        <v>1</v>
      </c>
    </row>
    <row r="6" spans="1:5">
      <c r="A6">
        <v>0</v>
      </c>
      <c r="B6">
        <v>18</v>
      </c>
      <c r="C6">
        <v>0</v>
      </c>
      <c r="E6" t="s">
        <v>67</v>
      </c>
    </row>
    <row r="7" spans="1:5">
      <c r="A7">
        <v>0</v>
      </c>
      <c r="B7">
        <v>22</v>
      </c>
      <c r="C7">
        <v>0</v>
      </c>
    </row>
    <row r="8" spans="1:5">
      <c r="A8">
        <v>1</v>
      </c>
      <c r="B8">
        <v>19</v>
      </c>
      <c r="C8">
        <v>0</v>
      </c>
      <c r="E8" t="s">
        <v>68</v>
      </c>
    </row>
    <row r="9" spans="1:5">
      <c r="A9">
        <v>0</v>
      </c>
      <c r="B9">
        <v>24</v>
      </c>
      <c r="C9">
        <v>0</v>
      </c>
    </row>
    <row r="10" spans="1:5">
      <c r="A10">
        <v>1</v>
      </c>
      <c r="C10">
        <v>0</v>
      </c>
    </row>
    <row r="17" spans="1:5">
      <c r="A17">
        <v>1</v>
      </c>
      <c r="B17">
        <v>21</v>
      </c>
      <c r="C17">
        <v>0</v>
      </c>
      <c r="E17" t="s">
        <v>69</v>
      </c>
    </row>
    <row r="20" spans="1:5">
      <c r="A20">
        <v>1</v>
      </c>
      <c r="B20">
        <v>21</v>
      </c>
      <c r="C20">
        <v>1</v>
      </c>
    </row>
    <row r="22" spans="1:5">
      <c r="A22">
        <v>1</v>
      </c>
      <c r="B22">
        <v>23</v>
      </c>
      <c r="C22">
        <v>1</v>
      </c>
    </row>
    <row r="24" spans="1:5">
      <c r="A24">
        <v>1</v>
      </c>
      <c r="B24">
        <v>23</v>
      </c>
      <c r="C24">
        <v>1</v>
      </c>
    </row>
    <row r="25" spans="1:5">
      <c r="A25">
        <v>0</v>
      </c>
      <c r="B25">
        <v>19</v>
      </c>
      <c r="C25">
        <v>0</v>
      </c>
    </row>
    <row r="27" spans="1:5">
      <c r="A27">
        <v>0</v>
      </c>
      <c r="C27">
        <v>0</v>
      </c>
    </row>
    <row r="30" spans="1:5">
      <c r="A30">
        <v>1</v>
      </c>
      <c r="B30">
        <v>24</v>
      </c>
      <c r="C30">
        <v>0</v>
      </c>
    </row>
    <row r="31" spans="1:5">
      <c r="A31">
        <v>1</v>
      </c>
      <c r="C31">
        <v>0</v>
      </c>
    </row>
    <row r="33" spans="1:3">
      <c r="A33">
        <v>1</v>
      </c>
      <c r="B33">
        <v>19</v>
      </c>
      <c r="C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6"/>
  <sheetViews>
    <sheetView workbookViewId="0">
      <selection activeCell="C45" sqref="C45"/>
    </sheetView>
  </sheetViews>
  <sheetFormatPr defaultRowHeight="14.25"/>
  <cols>
    <col min="2" max="2" width="19.5" bestFit="1" customWidth="1"/>
    <col min="3" max="3" width="13.625" bestFit="1" customWidth="1"/>
    <col min="4" max="4" width="12" bestFit="1" customWidth="1"/>
    <col min="5" max="5" width="19.875" bestFit="1" customWidth="1"/>
    <col min="6" max="6" width="10.5" bestFit="1" customWidth="1"/>
    <col min="7" max="7" width="16.125" bestFit="1" customWidth="1"/>
    <col min="8" max="8" width="12.5" customWidth="1"/>
    <col min="9" max="9" width="9.25" customWidth="1"/>
  </cols>
  <sheetData>
    <row r="1" spans="1:17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51</v>
      </c>
      <c r="I1" t="s">
        <v>50</v>
      </c>
      <c r="J1" t="s">
        <v>53</v>
      </c>
      <c r="K1" t="s">
        <v>52</v>
      </c>
      <c r="L1" t="s">
        <v>54</v>
      </c>
      <c r="M1" t="s">
        <v>55</v>
      </c>
      <c r="N1" t="s">
        <v>59</v>
      </c>
      <c r="O1" t="s">
        <v>56</v>
      </c>
      <c r="P1" t="s">
        <v>57</v>
      </c>
      <c r="Q1" t="s">
        <v>58</v>
      </c>
    </row>
    <row r="2" spans="1:17">
      <c r="A2" t="s">
        <v>40</v>
      </c>
      <c r="B2">
        <f>SUM(Luxand!B2:B216)</f>
        <v>312</v>
      </c>
      <c r="C2">
        <f>SUM(Luxand!D2:D216)</f>
        <v>60</v>
      </c>
      <c r="D2">
        <f>SUM(Luxand!C2:C216)</f>
        <v>131</v>
      </c>
      <c r="E2" s="1">
        <f>(C2+D2)/B2</f>
        <v>0.61217948717948723</v>
      </c>
      <c r="F2" s="1">
        <f>C2/$B2</f>
        <v>0.19230769230769232</v>
      </c>
      <c r="G2" s="1">
        <f>D2/$B2</f>
        <v>0.41987179487179488</v>
      </c>
      <c r="H2" s="2">
        <f>AVERAGE(Luxand!E2:E213)/1000</f>
        <v>65.385125000000002</v>
      </c>
      <c r="I2" s="2">
        <f>AVERAGE(Luxand!L2:L213)</f>
        <v>2091.59375</v>
      </c>
      <c r="J2">
        <f>COUNTIF(Luxand!G2:G124, "true")</f>
        <v>10</v>
      </c>
      <c r="K2">
        <f>COUNTIF(Luxand!H2:H124, "true")</f>
        <v>17</v>
      </c>
      <c r="L2">
        <f>COUNTIF(Luxand!I2:I124, "true")</f>
        <v>10</v>
      </c>
      <c r="M2">
        <f>COUNTIF(Luxand!J2:J124, "true")</f>
        <v>0</v>
      </c>
      <c r="N2">
        <f>COUNTIF(Luxand!$F2:$F301, 0)</f>
        <v>9</v>
      </c>
      <c r="O2">
        <f>COUNTIF(Luxand!$F2:$F301, 1)</f>
        <v>9</v>
      </c>
      <c r="P2">
        <f>COUNTIF(Luxand!$F2:$F301, 2)</f>
        <v>0</v>
      </c>
      <c r="Q2">
        <f>COUNTIF(Luxand!$F2:$F301, 3)</f>
        <v>0</v>
      </c>
    </row>
    <row r="3" spans="1:17">
      <c r="A3" t="s">
        <v>41</v>
      </c>
      <c r="B3">
        <f>SUM(Custom!B2:B216)</f>
        <v>256</v>
      </c>
      <c r="C3">
        <f>SUM(Custom!D2:D216)</f>
        <v>41</v>
      </c>
      <c r="D3">
        <f>SUM(Custom!C2:C216)</f>
        <v>102</v>
      </c>
      <c r="E3" s="1">
        <f t="shared" ref="E3:E4" si="0">(C3+D3)/B3</f>
        <v>0.55859375</v>
      </c>
      <c r="F3" s="1">
        <f t="shared" ref="F3:F4" si="1">C3/$B3</f>
        <v>0.16015625</v>
      </c>
      <c r="G3" s="1">
        <f t="shared" ref="G3:G4" si="2">D3/$B3</f>
        <v>0.3984375</v>
      </c>
      <c r="H3" s="2">
        <f>AVERAGE(Custom!E2:E213)/1000</f>
        <v>46.472000000000001</v>
      </c>
      <c r="I3" s="2">
        <f>AVERAGE(Custom!L2:L213)</f>
        <v>1065.375</v>
      </c>
      <c r="J3">
        <f>COUNTIF(Custom!G2:G124, "true")</f>
        <v>11</v>
      </c>
      <c r="K3">
        <f>COUNTIF(Custom!H2:H124, "true")</f>
        <v>14</v>
      </c>
      <c r="L3">
        <f>COUNTIF(Custom!I2:I124, "true")</f>
        <v>10</v>
      </c>
      <c r="M3">
        <f>COUNTIF(Custom!J2:J124, "true")</f>
        <v>0</v>
      </c>
      <c r="N3">
        <f>COUNTIF(Custom!$F2:$F301, 0)</f>
        <v>4</v>
      </c>
      <c r="O3">
        <f>COUNTIF(Custom!$F2:$F301, 1)</f>
        <v>14</v>
      </c>
      <c r="P3">
        <f>COUNTIF(Custom!$F2:$F301, 2)</f>
        <v>0</v>
      </c>
      <c r="Q3">
        <f>COUNTIF(Custom!$F2:$F301, 3)</f>
        <v>0</v>
      </c>
    </row>
    <row r="4" spans="1:17">
      <c r="A4" t="s">
        <v>42</v>
      </c>
      <c r="B4">
        <f>SUM(OpenCV!B2:B216)</f>
        <v>116</v>
      </c>
      <c r="C4">
        <f>SUM(OpenCV!D2:D216)</f>
        <v>9</v>
      </c>
      <c r="D4">
        <f>SUM(OpenCV!C2:C216)</f>
        <v>87</v>
      </c>
      <c r="E4" s="1">
        <f t="shared" si="0"/>
        <v>0.82758620689655171</v>
      </c>
      <c r="F4" s="1">
        <f t="shared" si="1"/>
        <v>7.7586206896551727E-2</v>
      </c>
      <c r="G4" s="1">
        <f t="shared" si="2"/>
        <v>0.75</v>
      </c>
      <c r="H4" s="2">
        <f>AVERAGE(OpenCV!E2:E213)/1000</f>
        <v>45.139031250000002</v>
      </c>
      <c r="I4" s="2">
        <f>AVERAGE(OpenCV!L2:L213)</f>
        <v>717.09375</v>
      </c>
      <c r="J4">
        <f>COUNTIF(OpenCV!G2:G124, "true")</f>
        <v>7</v>
      </c>
      <c r="K4">
        <f>COUNTIF(OpenCV!H2:H124, "true")</f>
        <v>7</v>
      </c>
      <c r="L4">
        <f>COUNTIF(OpenCV!I2:I124, "true")</f>
        <v>3</v>
      </c>
      <c r="M4">
        <f>COUNTIF(Luxand!J2:J124, "true")</f>
        <v>0</v>
      </c>
      <c r="N4">
        <f>COUNTIF(OpenCV!$F2:$F301, 0)</f>
        <v>4</v>
      </c>
      <c r="O4">
        <f>COUNTIF(OpenCV!$F2:$F301, 1)</f>
        <v>5</v>
      </c>
      <c r="P4">
        <f>COUNTIF(OpenCV!$F2:$F301, 2)</f>
        <v>5</v>
      </c>
      <c r="Q4">
        <f>COUNTIF(OpenCV!$F2:$F301, 3)</f>
        <v>4</v>
      </c>
    </row>
    <row r="6" spans="1:17">
      <c r="A6" t="s">
        <v>60</v>
      </c>
      <c r="B6" s="1">
        <f>AVERAGE(G2:G4)</f>
        <v>0.52276976495726502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L21" sqref="L21"/>
    </sheetView>
  </sheetViews>
  <sheetFormatPr defaultRowHeight="14.25"/>
  <cols>
    <col min="6" max="6" width="9.25" bestFit="1" customWidth="1"/>
  </cols>
  <sheetData>
    <row r="1" spans="1:8" ht="15">
      <c r="A1" s="4" t="s">
        <v>71</v>
      </c>
      <c r="B1" s="4" t="s">
        <v>72</v>
      </c>
      <c r="C1" s="4" t="s">
        <v>73</v>
      </c>
      <c r="D1" s="4" t="s">
        <v>74</v>
      </c>
      <c r="E1" s="4" t="s">
        <v>75</v>
      </c>
      <c r="F1" s="5" t="s">
        <v>77</v>
      </c>
      <c r="G1" s="5" t="s">
        <v>78</v>
      </c>
      <c r="H1" s="5" t="s">
        <v>76</v>
      </c>
    </row>
    <row r="2" spans="1:8">
      <c r="A2" s="3">
        <f>COUNTIF('Form answers'!A2:A337,1)</f>
        <v>11</v>
      </c>
      <c r="B2" s="3">
        <f>COUNTIF('Form answers'!A2:A337,0)</f>
        <v>7</v>
      </c>
      <c r="C2" s="3">
        <f>COUNTIF('Form answers'!B2:B33, "&lt;20")</f>
        <v>4</v>
      </c>
      <c r="D2" s="3">
        <f>COUNTIF('Form answers'!B2:B33, "&lt;25") - C2</f>
        <v>10</v>
      </c>
      <c r="E2" s="3">
        <f>COUNTIF('Form answers'!B2:B33, "&gt;24")</f>
        <v>1</v>
      </c>
      <c r="F2">
        <f>COUNTIF('Form answers'!C2:C33, 0)</f>
        <v>13</v>
      </c>
      <c r="G2">
        <f>COUNTIF('Form answers'!C2:C33, 1)</f>
        <v>5</v>
      </c>
      <c r="H2">
        <f>COUNTIF('Form answers'!C2:C33, 2)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4</vt:i4>
      </vt:variant>
    </vt:vector>
  </HeadingPairs>
  <TitlesOfParts>
    <vt:vector size="10" baseType="lpstr">
      <vt:lpstr>OpenCV</vt:lpstr>
      <vt:lpstr>Luxand</vt:lpstr>
      <vt:lpstr>Custom</vt:lpstr>
      <vt:lpstr>Form answers</vt:lpstr>
      <vt:lpstr>Wyniki usług</vt:lpstr>
      <vt:lpstr>Wyniki formularza</vt:lpstr>
      <vt:lpstr>Custom!Custom</vt:lpstr>
      <vt:lpstr>'Form answers'!form_answers_1</vt:lpstr>
      <vt:lpstr>Luxand!Luxand</vt:lpstr>
      <vt:lpstr>OpenCV!OpenCV_1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2017-09-08T09:35:27Z</dcterms:created>
  <dcterms:modified xsi:type="dcterms:W3CDTF">2017-09-09T09:21:32Z</dcterms:modified>
</cp:coreProperties>
</file>